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bookViews>
    <workbookView xWindow="65416" yWindow="65416" windowWidth="29040" windowHeight="15840" activeTab="0"/>
  </bookViews>
  <sheets>
    <sheet name="Rekapitulace stavby" sheetId="1" r:id="rId1"/>
    <sheet name="ASŘ - Architektonicko-sta..." sheetId="2" r:id="rId2"/>
    <sheet name="ST - Statická část" sheetId="3" r:id="rId3"/>
    <sheet name="EL01 - Silnoproud a hromo..." sheetId="4" r:id="rId4"/>
    <sheet name="02.1 - Přípojka a přeložk..." sheetId="5" r:id="rId5"/>
    <sheet name="02.2 - Slaboproud vnitřní" sheetId="6" r:id="rId6"/>
    <sheet name="MaR - Měření a regulace" sheetId="7" r:id="rId7"/>
    <sheet name="02 - Přípojka vodovodu" sheetId="8" r:id="rId8"/>
    <sheet name="03 - Přípojka kanalizace" sheetId="9" r:id="rId9"/>
    <sheet name="04 - Dešťová kanalizace" sheetId="10" r:id="rId10"/>
    <sheet name="ZTI - Zdravotechnika" sheetId="11" r:id="rId11"/>
    <sheet name="PŘE - Přeložka odvodnění ..." sheetId="12" r:id="rId12"/>
    <sheet name="RTCH -  Rozvody tepla a c..." sheetId="13" r:id="rId13"/>
    <sheet name="VZT - Vzduchotechnická za..." sheetId="14" r:id="rId14"/>
    <sheet name="PR-AKU - Prostorová akustika" sheetId="15" r:id="rId15"/>
    <sheet name="STA - Stavební úpravy u l..." sheetId="16" r:id="rId16"/>
    <sheet name="TÚ - Terénní úpravy" sheetId="17" r:id="rId17"/>
    <sheet name="SAD - Sadové úpravy" sheetId="18" r:id="rId18"/>
    <sheet name="VRN - Vedlejší rozpočtové..." sheetId="19" r:id="rId19"/>
    <sheet name="Seznam figur" sheetId="20" r:id="rId20"/>
  </sheets>
  <definedNames>
    <definedName name="_xlnm._FilterDatabase" localSheetId="7" hidden="1">'02 - Přípojka vodovodu'!$C$129:$K$326</definedName>
    <definedName name="_xlnm._FilterDatabase" localSheetId="4" hidden="1">'02.1 - Přípojka a přeložk...'!$C$128:$K$171</definedName>
    <definedName name="_xlnm._FilterDatabase" localSheetId="5" hidden="1">'02.2 - Slaboproud vnitřní'!$C$131:$K$331</definedName>
    <definedName name="_xlnm._FilterDatabase" localSheetId="8" hidden="1">'03 - Přípojka kanalizace'!$C$128:$K$258</definedName>
    <definedName name="_xlnm._FilterDatabase" localSheetId="9" hidden="1">'04 - Dešťová kanalizace'!$C$130:$K$469</definedName>
    <definedName name="_xlnm._FilterDatabase" localSheetId="1" hidden="1">'ASŘ - Architektonicko-sta...'!$C$141:$K$2217</definedName>
    <definedName name="_xlnm._FilterDatabase" localSheetId="3" hidden="1">'EL01 - Silnoproud a hromo...'!$C$126:$K$345</definedName>
    <definedName name="_xlnm._FilterDatabase" localSheetId="6" hidden="1">'MaR - Měření a regulace'!$C$129:$K$206</definedName>
    <definedName name="_xlnm._FilterDatabase" localSheetId="14" hidden="1">'PR-AKU - Prostorová akustika'!$C$129:$K$184</definedName>
    <definedName name="_xlnm._FilterDatabase" localSheetId="11" hidden="1">'PŘE - Přeložka odvodnění ...'!$C$125:$K$356</definedName>
    <definedName name="_xlnm._FilterDatabase" localSheetId="12" hidden="1">'RTCH -  Rozvody tepla a c...'!$C$131:$K$222</definedName>
    <definedName name="_xlnm._FilterDatabase" localSheetId="17" hidden="1">'SAD - Sadové úpravy'!$C$127:$K$522</definedName>
    <definedName name="_xlnm._FilterDatabase" localSheetId="2" hidden="1">'ST - Statická část'!$C$125:$K$891</definedName>
    <definedName name="_xlnm._FilterDatabase" localSheetId="15" hidden="1">'STA - Stavební úpravy u l...'!$C$123:$K$188</definedName>
    <definedName name="_xlnm._FilterDatabase" localSheetId="16" hidden="1">'TÚ - Terénní úpravy'!$C$123:$K$205</definedName>
    <definedName name="_xlnm._FilterDatabase" localSheetId="18" hidden="1">'VRN - Vedlejší rozpočtové...'!$C$123:$K$154</definedName>
    <definedName name="_xlnm._FilterDatabase" localSheetId="13" hidden="1">'VZT - Vzduchotechnická za...'!$C$135:$K$202</definedName>
    <definedName name="_xlnm._FilterDatabase" localSheetId="10" hidden="1">'ZTI - Zdravotechnika'!$C$125:$K$271</definedName>
    <definedName name="_xlnm.Print_Area" localSheetId="7">'02 - Přípojka vodovodu'!$C$4:$J$76,'02 - Přípojka vodovodu'!$C$82:$J$107,'02 - Přípojka vodovodu'!$C$113:$K$326</definedName>
    <definedName name="_xlnm.Print_Area" localSheetId="4">'02.1 - Přípojka a přeložk...'!$C$4:$J$76,'02.1 - Přípojka a přeložk...'!$C$82:$J$106,'02.1 - Přípojka a přeložk...'!$C$112:$K$171</definedName>
    <definedName name="_xlnm.Print_Area" localSheetId="5">'02.2 - Slaboproud vnitřní'!$C$4:$J$76,'02.2 - Slaboproud vnitřní'!$C$82:$J$109,'02.2 - Slaboproud vnitřní'!$C$115:$K$331</definedName>
    <definedName name="_xlnm.Print_Area" localSheetId="8">'03 - Přípojka kanalizace'!$C$4:$J$76,'03 - Přípojka kanalizace'!$C$82:$J$106,'03 - Přípojka kanalizace'!$C$112:$K$258</definedName>
    <definedName name="_xlnm.Print_Area" localSheetId="9">'04 - Dešťová kanalizace'!$C$4:$J$76,'04 - Dešťová kanalizace'!$C$82:$J$108,'04 - Dešťová kanalizace'!$C$114:$K$469</definedName>
    <definedName name="_xlnm.Print_Area" localSheetId="1">'ASŘ - Architektonicko-sta...'!$C$4:$J$76,'ASŘ - Architektonicko-sta...'!$C$82:$J$123,'ASŘ - Architektonicko-sta...'!$C$129:$K$2217</definedName>
    <definedName name="_xlnm.Print_Area" localSheetId="3">'EL01 - Silnoproud a hromo...'!$C$4:$J$76,'EL01 - Silnoproud a hromo...'!$C$82:$J$106,'EL01 - Silnoproud a hromo...'!$C$112:$K$345</definedName>
    <definedName name="_xlnm.Print_Area" localSheetId="6">'MaR - Měření a regulace'!$C$4:$J$76,'MaR - Měření a regulace'!$C$82:$J$109,'MaR - Měření a regulace'!$C$115:$K$206</definedName>
    <definedName name="_xlnm.Print_Area" localSheetId="14">'PR-AKU - Prostorová akustika'!$C$4:$J$76,'PR-AKU - Prostorová akustika'!$C$82:$J$109,'PR-AKU - Prostorová akustika'!$C$115:$K$184</definedName>
    <definedName name="_xlnm.Print_Area" localSheetId="11">'PŘE - Přeložka odvodnění ...'!$C$4:$J$76,'PŘE - Přeložka odvodnění ...'!$C$82:$J$105,'PŘE - Přeložka odvodnění ...'!$C$111:$K$356</definedName>
    <definedName name="_xlnm.Print_Area" localSheetId="0">'Rekapitulace stavby'!$D$4:$AO$76,'Rekapitulace stavby'!$C$82:$AQ$117</definedName>
    <definedName name="_xlnm.Print_Area" localSheetId="12">'RTCH -  Rozvody tepla a c...'!$C$4:$J$76,'RTCH -  Rozvody tepla a c...'!$C$82:$J$109,'RTCH -  Rozvody tepla a c...'!$C$115:$K$222</definedName>
    <definedName name="_xlnm.Print_Area" localSheetId="17">'SAD - Sadové úpravy'!$C$4:$J$76,'SAD - Sadové úpravy'!$C$82:$J$109,'SAD - Sadové úpravy'!$C$115:$K$522</definedName>
    <definedName name="_xlnm.Print_Area" localSheetId="19">'Seznam figur'!$C$4:$G$446</definedName>
    <definedName name="_xlnm.Print_Area" localSheetId="2">'ST - Statická část'!$C$4:$J$76,'ST - Statická část'!$C$82:$J$107,'ST - Statická část'!$C$113:$K$891</definedName>
    <definedName name="_xlnm.Print_Area" localSheetId="15">'STA - Stavební úpravy u l...'!$C$4:$J$76,'STA - Stavební úpravy u l...'!$C$82:$J$105,'STA - Stavební úpravy u l...'!$C$111:$K$188</definedName>
    <definedName name="_xlnm.Print_Area" localSheetId="16">'TÚ - Terénní úpravy'!$C$4:$J$76,'TÚ - Terénní úpravy'!$C$82:$J$105,'TÚ - Terénní úpravy'!$C$111:$K$205</definedName>
    <definedName name="_xlnm.Print_Area" localSheetId="18">'VRN - Vedlejší rozpočtové...'!$C$4:$J$76,'VRN - Vedlejší rozpočtové...'!$C$82:$J$105,'VRN - Vedlejší rozpočtové...'!$C$111:$K$154</definedName>
    <definedName name="_xlnm.Print_Area" localSheetId="13">'VZT - Vzduchotechnická za...'!$C$4:$J$76,'VZT - Vzduchotechnická za...'!$C$82:$J$113,'VZT - Vzduchotechnická za...'!$C$119:$K$202</definedName>
    <definedName name="_xlnm.Print_Area" localSheetId="10">'ZTI - Zdravotechnika'!$C$4:$J$76,'ZTI - Zdravotechnika'!$C$82:$J$105,'ZTI - Zdravotechnika'!$C$111:$K$271</definedName>
    <definedName name="_xlnm.Print_Titles" localSheetId="0">'Rekapitulace stavby'!$92:$92</definedName>
    <definedName name="_xlnm.Print_Titles" localSheetId="1">'ASŘ - Architektonicko-sta...'!$141:$141</definedName>
    <definedName name="_xlnm.Print_Titles" localSheetId="2">'ST - Statická část'!$125:$125</definedName>
    <definedName name="_xlnm.Print_Titles" localSheetId="3">'EL01 - Silnoproud a hromo...'!$126:$126</definedName>
    <definedName name="_xlnm.Print_Titles" localSheetId="4">'02.1 - Přípojka a přeložk...'!$128:$128</definedName>
    <definedName name="_xlnm.Print_Titles" localSheetId="5">'02.2 - Slaboproud vnitřní'!$131:$131</definedName>
    <definedName name="_xlnm.Print_Titles" localSheetId="6">'MaR - Měření a regulace'!$129:$129</definedName>
    <definedName name="_xlnm.Print_Titles" localSheetId="7">'02 - Přípojka vodovodu'!$129:$129</definedName>
    <definedName name="_xlnm.Print_Titles" localSheetId="8">'03 - Přípojka kanalizace'!$128:$128</definedName>
    <definedName name="_xlnm.Print_Titles" localSheetId="9">'04 - Dešťová kanalizace'!$130:$130</definedName>
    <definedName name="_xlnm.Print_Titles" localSheetId="10">'ZTI - Zdravotechnika'!$125:$125</definedName>
    <definedName name="_xlnm.Print_Titles" localSheetId="11">'PŘE - Přeložka odvodnění ...'!$125:$125</definedName>
    <definedName name="_xlnm.Print_Titles" localSheetId="12">'RTCH -  Rozvody tepla a c...'!$131:$131</definedName>
    <definedName name="_xlnm.Print_Titles" localSheetId="13">'VZT - Vzduchotechnická za...'!$135:$135</definedName>
    <definedName name="_xlnm.Print_Titles" localSheetId="14">'PR-AKU - Prostorová akustika'!$129:$129</definedName>
    <definedName name="_xlnm.Print_Titles" localSheetId="15">'STA - Stavební úpravy u l...'!$123:$123</definedName>
    <definedName name="_xlnm.Print_Titles" localSheetId="16">'TÚ - Terénní úpravy'!$123:$123</definedName>
    <definedName name="_xlnm.Print_Titles" localSheetId="17">'SAD - Sadové úpravy'!$127:$127</definedName>
    <definedName name="_xlnm.Print_Titles" localSheetId="18">'VRN - Vedlejší rozpočtové...'!$123:$123</definedName>
    <definedName name="_xlnm.Print_Titles" localSheetId="19">'Seznam figur'!$9:$9</definedName>
  </definedNames>
  <calcPr calcId="191029"/>
  <extLst/>
</workbook>
</file>

<file path=xl/sharedStrings.xml><?xml version="1.0" encoding="utf-8"?>
<sst xmlns="http://schemas.openxmlformats.org/spreadsheetml/2006/main" count="59296" uniqueCount="6875">
  <si>
    <t>Export Komplet</t>
  </si>
  <si>
    <t/>
  </si>
  <si>
    <t>2.0</t>
  </si>
  <si>
    <t>ZAMOK</t>
  </si>
  <si>
    <t>False</t>
  </si>
  <si>
    <t>{684d9a1c-550f-4bdc-a778-6b7d0cba7320}</t>
  </si>
  <si>
    <t>0,1</t>
  </si>
  <si>
    <t>21</t>
  </si>
  <si>
    <t>0,01</t>
  </si>
  <si>
    <t>15</t>
  </si>
  <si>
    <t>REKAPITULACE STAVBY</t>
  </si>
  <si>
    <t>v ---  níže se nacházejí doplnkové a pomocné údaje k sestavám  --- v</t>
  </si>
  <si>
    <t>Návod na vyplnění</t>
  </si>
  <si>
    <t>Kód:</t>
  </si>
  <si>
    <t>Z2023082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</si>
  <si>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</si>
  <si>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</si>
  <si>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Novostavba knihovny Antonína Marka v Turnově</t>
  </si>
  <si>
    <t>KSO:</t>
  </si>
  <si>
    <t>CC-CZ:</t>
  </si>
  <si>
    <t>Místo:</t>
  </si>
  <si>
    <t>Turnov, p.č. 662/2</t>
  </si>
  <si>
    <t>Datum:</t>
  </si>
  <si>
    <t>25. 9. 2023</t>
  </si>
  <si>
    <t>Zadavatel:</t>
  </si>
  <si>
    <t>IČ:</t>
  </si>
  <si>
    <t>Město Turnov</t>
  </si>
  <si>
    <t>DIČ:</t>
  </si>
  <si>
    <t>Uchazeč:</t>
  </si>
  <si>
    <t>Vyplň údaj</t>
  </si>
  <si>
    <t>Projektant:</t>
  </si>
  <si>
    <t>A69 - architekti s.r.o.</t>
  </si>
  <si>
    <t>True</t>
  </si>
  <si>
    <t>Zpracovatel:</t>
  </si>
  <si>
    <t>QSB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</si>
  <si>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</si>
  <si>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Položky, pokud není uvedeno jinak, obsahují veškeré náklady na provedení, tzn. dodávku, montáž a montážní prostředky, kotevní a spojovací prvky, přesuny a dopravu, skládkovné, systémové detaily a řešení, pomocné lešení a přípravné práce.
Podrobná specifikace položek je obsažena v projektové dokumentaci, která je nedílnou součástí zadávací dokumentace.
Pokud není uveden výkaz výměr, byly hodnoty převzaty přímo z tabulek v projektu a CAD systémů.
Pokud se v zadávací dokumentaci objeví obchodní název, je uveden pouze orientačně, jako příklad a uchazeč může nabídnout rovnocenné řešení se stejnými nebo lepšími parametry.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</si>
  <si>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</si>
  <si>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</si>
  <si>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</si>
  <si>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</si>
  <si>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</si>
  <si>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</si>
  <si>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</si>
  <si>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</si>
  <si>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</si>
  <si>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</si>
  <si>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</si>
  <si>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</si>
  <si>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</si>
  <si>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</si>
  <si>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</si>
  <si>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</si>
  <si>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</si>
  <si>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</si>
  <si>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</si>
  <si>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</si>
  <si>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</si>
  <si>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</si>
  <si>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</si>
  <si>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</si>
  <si>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</si>
  <si>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</si>
  <si>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</si>
  <si>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</si>
  <si>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</si>
  <si>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</si>
  <si>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</si>
  <si>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</si>
  <si>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</si>
  <si>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</si>
  <si>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</si>
  <si>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</si>
  <si>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</si>
  <si>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</si>
  <si>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</si>
  <si>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</si>
  <si>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</si>
  <si>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</si>
  <si>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</si>
  <si>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</si>
  <si>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</si>
  <si>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ASŘ</t>
  </si>
  <si>
    <t>Architektonicko-stavební část</t>
  </si>
  <si>
    <t>STA</t>
  </si>
  <si>
    <t>1</t>
  </si>
  <si>
    <t>{b4b75dc6-dbad-4956-93e5-31ac3f613fa1}</t>
  </si>
  <si>
    <t>2</t>
  </si>
  <si>
    <t>ST</t>
  </si>
  <si>
    <t>Statická část</t>
  </si>
  <si>
    <t>{60966b64-312f-4e01-ba76-19df40e33ab5}</t>
  </si>
  <si>
    <t>TZB</t>
  </si>
  <si>
    <t>Technická zařízení budov</t>
  </si>
  <si>
    <t>{6db3d274-431a-4ca4-bd19-2053006906b7}</t>
  </si>
  <si>
    <t>EL01</t>
  </si>
  <si>
    <t>Silnoproud a hromosvod</t>
  </si>
  <si>
    <t>Soupis</t>
  </si>
  <si>
    <t>{d2167980-08be-448b-81f3-0578d0c6e76f}</t>
  </si>
  <si>
    <t>EL02</t>
  </si>
  <si>
    <t>Slaboproud</t>
  </si>
  <si>
    <t>{7cc64e28-268b-4520-b1e0-d468e3f42202}</t>
  </si>
  <si>
    <t>02.1</t>
  </si>
  <si>
    <t>Přípojka a přeložka SEK</t>
  </si>
  <si>
    <t>3</t>
  </si>
  <si>
    <t>{4d71ccc2-89a0-4c7c-9c0e-52f11c02200f}</t>
  </si>
  <si>
    <t>02.2</t>
  </si>
  <si>
    <t>Slaboproud vnitřní</t>
  </si>
  <si>
    <t>{8eef97e6-89f7-4d5d-aa27-4fcf39dd5fe5}</t>
  </si>
  <si>
    <t>MaR</t>
  </si>
  <si>
    <t>Měření a regulace</t>
  </si>
  <si>
    <t>{db9c24de-46f9-4681-9653-cc76b4b7a457}</t>
  </si>
  <si>
    <t>INS</t>
  </si>
  <si>
    <t>Inženýrské sítě</t>
  </si>
  <si>
    <t>{6fb6af59-f7dd-494c-a199-124a98fc8ef2}</t>
  </si>
  <si>
    <t>02</t>
  </si>
  <si>
    <t>Přípojka vodovodu</t>
  </si>
  <si>
    <t>{f92e149f-16f8-447a-a5a7-893306b8a13f}</t>
  </si>
  <si>
    <t>03</t>
  </si>
  <si>
    <t>Přípojka kanalizace</t>
  </si>
  <si>
    <t>{4a377fbe-b5ea-4b3a-bb66-cd453f9f05c8}</t>
  </si>
  <si>
    <t>04</t>
  </si>
  <si>
    <t>Dešťová kanalizace</t>
  </si>
  <si>
    <t>{2415a3ac-6c57-479c-8c7b-ced13500cea1}</t>
  </si>
  <si>
    <t>ZTI</t>
  </si>
  <si>
    <t>Zdravotechnika</t>
  </si>
  <si>
    <t>{9846b4d7-350b-42a7-b18e-337e800bb249}</t>
  </si>
  <si>
    <t>PŘE</t>
  </si>
  <si>
    <t>Přeložka odvodnění hlediště letního kina</t>
  </si>
  <si>
    <t>{c799e313-3b15-4384-84b4-be081d99d4ef}</t>
  </si>
  <si>
    <t>VZT</t>
  </si>
  <si>
    <t>Vzduchotechnika</t>
  </si>
  <si>
    <t>{37f7b643-47d4-4e93-ab18-bbedff8b33e8}</t>
  </si>
  <si>
    <t>RTCH</t>
  </si>
  <si>
    <t xml:space="preserve"> Rozvody tepla a chladu</t>
  </si>
  <si>
    <t>{c4cb8727-a94b-43a3-b9ee-432fded5eb14}</t>
  </si>
  <si>
    <t>Vzduchotechnická zařízení</t>
  </si>
  <si>
    <t>{24e37cbd-7ace-46b7-86c8-b9fd6cb98900}</t>
  </si>
  <si>
    <t>PR-AKU</t>
  </si>
  <si>
    <t>Prostorová akustika</t>
  </si>
  <si>
    <t>{f0613635-ccab-4ad7-9b6f-ebedfa6955ba}</t>
  </si>
  <si>
    <t>Stavební úpravy u letního kina</t>
  </si>
  <si>
    <t>{bf887afd-9e6e-4c2d-b66e-df9854783259}</t>
  </si>
  <si>
    <t>TÚ</t>
  </si>
  <si>
    <t>Terénní úpravy</t>
  </si>
  <si>
    <t>{1b70bf90-ce63-45e5-b4a3-23d08d789938}</t>
  </si>
  <si>
    <t>SAD</t>
  </si>
  <si>
    <t>Sadové úpravy</t>
  </si>
  <si>
    <t>{41660722-dc45-48c2-bc89-c974581be676}</t>
  </si>
  <si>
    <t>VRN</t>
  </si>
  <si>
    <t>Vedlejší rozpočtové náklady</t>
  </si>
  <si>
    <t>{44395065-b6e9-475c-97aa-15b78789ec2c}</t>
  </si>
  <si>
    <t>P1</t>
  </si>
  <si>
    <t>m2</t>
  </si>
  <si>
    <t>242,62</t>
  </si>
  <si>
    <t>P10</t>
  </si>
  <si>
    <t>2,3</t>
  </si>
  <si>
    <t>KRYCÍ LIST SOUPISU PRACÍ</t>
  </si>
  <si>
    <t>P1a</t>
  </si>
  <si>
    <t>P1b</t>
  </si>
  <si>
    <t>15,48</t>
  </si>
  <si>
    <t>P2</t>
  </si>
  <si>
    <t>39,5</t>
  </si>
  <si>
    <t>P2a</t>
  </si>
  <si>
    <t>113,4</t>
  </si>
  <si>
    <t>Objekt:</t>
  </si>
  <si>
    <t>P3</t>
  </si>
  <si>
    <t>216,08</t>
  </si>
  <si>
    <t>ASŘ - Architektonicko-stavební část</t>
  </si>
  <si>
    <t>P3_cist_zona</t>
  </si>
  <si>
    <t>9,13</t>
  </si>
  <si>
    <t>P3a</t>
  </si>
  <si>
    <t>10,7</t>
  </si>
  <si>
    <t>P3b</t>
  </si>
  <si>
    <t>18,65</t>
  </si>
  <si>
    <t>P4</t>
  </si>
  <si>
    <t>141,2</t>
  </si>
  <si>
    <t>P4a</t>
  </si>
  <si>
    <t>36,3</t>
  </si>
  <si>
    <t>P5</t>
  </si>
  <si>
    <t>14,1</t>
  </si>
  <si>
    <t>P6</t>
  </si>
  <si>
    <t>133,8</t>
  </si>
  <si>
    <t>P6a</t>
  </si>
  <si>
    <t>104,2</t>
  </si>
  <si>
    <t>P7</t>
  </si>
  <si>
    <t>12,37</t>
  </si>
  <si>
    <t>P7_cist_zona</t>
  </si>
  <si>
    <t>5,33</t>
  </si>
  <si>
    <t>P7a</t>
  </si>
  <si>
    <t>31</t>
  </si>
  <si>
    <t>P9</t>
  </si>
  <si>
    <t>10,6</t>
  </si>
  <si>
    <t>S1</t>
  </si>
  <si>
    <t>Obvodové stěny 1.PP (bílá vana)</t>
  </si>
  <si>
    <t>133,61</t>
  </si>
  <si>
    <t>S10</t>
  </si>
  <si>
    <t>Obvodová stěna 1.PP (za schodištěm)</t>
  </si>
  <si>
    <t>13,66</t>
  </si>
  <si>
    <t>S11</t>
  </si>
  <si>
    <t>Exteriérová schodišťová stěna</t>
  </si>
  <si>
    <t>51,77</t>
  </si>
  <si>
    <t>S1a</t>
  </si>
  <si>
    <t>Obvodové stěny 1.PP u TZB (bílá vana)</t>
  </si>
  <si>
    <t>40,6</t>
  </si>
  <si>
    <t>S1b</t>
  </si>
  <si>
    <t>Obvodové stěny 1.PP átria (bílá vana)</t>
  </si>
  <si>
    <t>71,36</t>
  </si>
  <si>
    <t>S1c</t>
  </si>
  <si>
    <t>Obvodové stěny 1.PP závětří -1.17 (bílá vana)</t>
  </si>
  <si>
    <t>33,54</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</si>
  <si>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Položky, pokud není uvedeno jinak, obsahují veškeré náklady na provedení, tzn. dodávku, montáž a montážní prostředky, kotevní a spojovací prvky, přesuny a dopravu, skládkovné, systémové detaily a řešení, pomocné lešení a přípravné práce. Podrobná specifikace položek je obsažena v projektové dokumentaci, která je nedílnou součástí zadávací dokumentace. Pokud není uveden výkaz výměr, byly hodnoty převzaty přímo z tabulek v projektu a CAD systémů. Pokud se v zadávací dokumentaci objeví obchodní název, je uveden pouze orientačně, jako příklad a uchazeč může nabídnout rovnocenné řešení se stejnými nebo lepšími parametry.</t>
  </si>
  <si>
    <t>S2a</t>
  </si>
  <si>
    <t>Obvodové stěny nad úrovní terénu</t>
  </si>
  <si>
    <t>111,85</t>
  </si>
  <si>
    <t>S2b</t>
  </si>
  <si>
    <t>1069,25</t>
  </si>
  <si>
    <t>REKAPITULACE ČLENĚNÍ SOUPISU PRACÍ</t>
  </si>
  <si>
    <t>Kód dílu - Popis</t>
  </si>
  <si>
    <t>Cena celkem [CZK]</t>
  </si>
  <si>
    <t>Náklady ze soupisu prací</t>
  </si>
  <si>
    <t>-1</t>
  </si>
  <si>
    <t>HSV - Práce a dodávky HSV</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</si>
  <si>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</si>
  <si>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</si>
  <si>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</si>
  <si>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</si>
  <si>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</si>
  <si>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</si>
  <si>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</si>
  <si>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</si>
  <si>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</si>
  <si>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</si>
  <si>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</si>
  <si>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</si>
  <si>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</si>
  <si>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</si>
  <si>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</si>
  <si>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768 - Vnitřní výplně otvorů</t>
  </si>
  <si>
    <t xml:space="preserve">    769 - Vnější výplně otvorů</t>
  </si>
  <si>
    <t xml:space="preserve">    771 - Podlahy z dlaždic</t>
  </si>
  <si>
    <t xml:space="preserve">    775 - Podlahy skládané</t>
  </si>
  <si>
    <t xml:space="preserve">    781 - Dokončovací práce - obklady</t>
  </si>
  <si>
    <t xml:space="preserve">    783 - Dokončovací práce - nátěry</t>
  </si>
  <si>
    <t xml:space="preserve">    784 - Dokončovací práce - malby a tapety</t>
  </si>
  <si>
    <t xml:space="preserve">    786 - Dokončovací práce - čalounické úpravy</t>
  </si>
  <si>
    <t>M - Práce a dodávky M</t>
  </si>
  <si>
    <t xml:space="preserve">    33-M - Montáže dopr.zaříz.,sklad. zař. a váh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</si>
  <si>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</si>
  <si>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</si>
  <si>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</si>
  <si>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</si>
  <si>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</si>
  <si>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</si>
  <si>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</si>
  <si>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</si>
  <si>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</si>
  <si>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</si>
  <si>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</si>
  <si>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</si>
  <si>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</si>
  <si>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</si>
  <si>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</si>
  <si>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</si>
  <si>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Svislé a kompletní konstrukce</t>
  </si>
  <si>
    <t>K</t>
  </si>
  <si>
    <t>311113141</t>
  </si>
  <si>
    <t>Nosná zeď tl 150 mm z hladkých tvárnic ztraceného bednění včetně výplně z betonu tř. C 20/25</t>
  </si>
  <si>
    <t>CS ÚRS 2023 01</t>
  </si>
  <si>
    <t>4</t>
  </si>
  <si>
    <t>-1705807998</t>
  </si>
  <si>
    <t>VV</t>
  </si>
  <si>
    <t>" konstrukce pro osazení reproduktorů" 0,9*18,187+0,95*14</t>
  </si>
  <si>
    <t>"stěna 1.NP zádveří" 3,5*2,564</t>
  </si>
  <si>
    <t>Součet</t>
  </si>
  <si>
    <t>342244111</t>
  </si>
  <si>
    <t>Příčka z cihel děrovaných do P10 na maltu M5 tloušťky 115 mm</t>
  </si>
  <si>
    <t>-941162542</t>
  </si>
  <si>
    <t>skladba S6</t>
  </si>
  <si>
    <t>1.PP</t>
  </si>
  <si>
    <t>3,22*(2,05+0,3*2)</t>
  </si>
  <si>
    <t>3,22*(2,12+0,3*2)</t>
  </si>
  <si>
    <t>Mezisoučet</t>
  </si>
  <si>
    <t>1.NP</t>
  </si>
  <si>
    <t>3,22*(0,58+1,786)</t>
  </si>
  <si>
    <t>3,11*(2,578+0,3*3)</t>
  </si>
  <si>
    <t>3,11*(1,881+0,415*2+3,889+0,285*2+0,935)</t>
  </si>
  <si>
    <t>2.NP</t>
  </si>
  <si>
    <t>3,11*(2,065+0,3*2)</t>
  </si>
  <si>
    <t>3,11*(2,109+0,3*2)</t>
  </si>
  <si>
    <t>3.NP</t>
  </si>
  <si>
    <t>3,11*(2,045+0,3*2)</t>
  </si>
  <si>
    <t>3,11*(2,121+0,3*2)</t>
  </si>
  <si>
    <t>4.NP</t>
  </si>
  <si>
    <t>3,11*(2,075+0,3*2+0,505)</t>
  </si>
  <si>
    <t>3,11*(2,1+0,3*2)</t>
  </si>
  <si>
    <t>5</t>
  </si>
  <si>
    <t>Komunikace pozemní</t>
  </si>
  <si>
    <t>561121101</t>
  </si>
  <si>
    <t>Podklad z mechanicky zpevněné zeminy MZ tl 50 mm</t>
  </si>
  <si>
    <t>-560307066</t>
  </si>
  <si>
    <t>M</t>
  </si>
  <si>
    <t>58341341</t>
  </si>
  <si>
    <t>kamenivo drcené drobné frakce 0/4</t>
  </si>
  <si>
    <t>t</t>
  </si>
  <si>
    <t>8</t>
  </si>
  <si>
    <t>-1244265021</t>
  </si>
  <si>
    <t>"ST3" 10,32</t>
  </si>
  <si>
    <t>"ST4" 10,14</t>
  </si>
  <si>
    <t>20,46*0,09 'Přepočtené koeficientem množství</t>
  </si>
  <si>
    <t>561121103</t>
  </si>
  <si>
    <t>Podklad z mechanicky zpevněné zeminy MZ tl 100 mm</t>
  </si>
  <si>
    <t>410684052</t>
  </si>
  <si>
    <t>6</t>
  </si>
  <si>
    <t>58344171</t>
  </si>
  <si>
    <t>štěrkodrť frakce 0/32</t>
  </si>
  <si>
    <t>-730222637</t>
  </si>
  <si>
    <t>20,46*0,18 'Přepočtené koeficientem množství</t>
  </si>
  <si>
    <t>7</t>
  </si>
  <si>
    <t>564710102</t>
  </si>
  <si>
    <t>Podklad z kameniva hrubého drceného vel. 16-32 mm plochy do 100 m2 tl 60 mm</t>
  </si>
  <si>
    <t>-276073050</t>
  </si>
  <si>
    <t>564750101</t>
  </si>
  <si>
    <t>Podklad z kameniva hrubého drceného vel. 16-32 mm plochy do 100 m2 tl 150 mm</t>
  </si>
  <si>
    <t>-1202107933</t>
  </si>
  <si>
    <t>Úpravy povrchů, podlahy a osazování výplní</t>
  </si>
  <si>
    <t>9</t>
  </si>
  <si>
    <t>612181000.R</t>
  </si>
  <si>
    <t>Omítka jádrová vnitřních ploch nanášená strojně jednovrstvá, vč. sádrové stěrky, celk. tl. 15mm, hladká svislých konstrukcí stěn</t>
  </si>
  <si>
    <t>240155332</t>
  </si>
  <si>
    <t>"stěna"</t>
  </si>
  <si>
    <t>3,0*(2,05+0,3*2)</t>
  </si>
  <si>
    <t>3,0*(2,12+0,3*2)</t>
  </si>
  <si>
    <t>3,0*(0,58+1,786)</t>
  </si>
  <si>
    <t>3,0*(2,578+0,3*3)</t>
  </si>
  <si>
    <t>3,0*(1,881+0,415*2+3,889+0,285*2+0,935)</t>
  </si>
  <si>
    <t>3,0*(2,065+0,3*2)</t>
  </si>
  <si>
    <t>3,0*(2,109+0,3*2)</t>
  </si>
  <si>
    <t>3,0*(2,045+0,3*2)</t>
  </si>
  <si>
    <t>3,0*(2,121+0,3*2)</t>
  </si>
  <si>
    <t>3,0*(2,075+0,3*2+0,505)</t>
  </si>
  <si>
    <t>3,0*(2,1+0,3*2)</t>
  </si>
  <si>
    <t>107,817*2</t>
  </si>
  <si>
    <t>10</t>
  </si>
  <si>
    <t>621131121x</t>
  </si>
  <si>
    <t>Penetrační nátěr vnějších podhledů nanášený ručně</t>
  </si>
  <si>
    <t>770278372</t>
  </si>
  <si>
    <t>"S1c podhled" 2,3</t>
  </si>
  <si>
    <t>11</t>
  </si>
  <si>
    <t>621142001x</t>
  </si>
  <si>
    <t>Potažení vnějších podhledů sklovláknitým pletivem vtlačeným do tenkovrstvé hmoty</t>
  </si>
  <si>
    <t>-1913708966</t>
  </si>
  <si>
    <t>12</t>
  </si>
  <si>
    <t>621151031</t>
  </si>
  <si>
    <t>Penetrační silikonový nátěr vnějších pastovitých tenkovrstvých omítek podhledů</t>
  </si>
  <si>
    <t>-531874876</t>
  </si>
  <si>
    <t>13</t>
  </si>
  <si>
    <t>621211031x</t>
  </si>
  <si>
    <t>Montáž kontaktního zateplení vnějších podhledů lepením a mechanickým kotvením polystyrénových desek do betonu nebo zdiva tl přes 120 do 160 mm</t>
  </si>
  <si>
    <t>1654939253</t>
  </si>
  <si>
    <t>14</t>
  </si>
  <si>
    <t>CPR.859379</t>
  </si>
  <si>
    <t>Lepící a armovací tmel bitumenový 30kg</t>
  </si>
  <si>
    <t>kg</t>
  </si>
  <si>
    <t>679343033</t>
  </si>
  <si>
    <t>4,6*3,5 'Přepočtené koeficientem množství</t>
  </si>
  <si>
    <t>28376446</t>
  </si>
  <si>
    <t>deska XPS hrana rovná a strukturovaný povrch 300kPa tl 150mm</t>
  </si>
  <si>
    <t>-796906481</t>
  </si>
  <si>
    <t>2,3*1,05 'Přepočtené koeficientem množství</t>
  </si>
  <si>
    <t>16</t>
  </si>
  <si>
    <t>622131121x</t>
  </si>
  <si>
    <t>Penetrační nátěr vnějších stěn nanášený ručně</t>
  </si>
  <si>
    <t>-373726701</t>
  </si>
  <si>
    <t>S1+S1a+S1b+S1c+S2a+S2b+S10+S11</t>
  </si>
  <si>
    <t>"S2B - m.č.4.05" 5,65*6,2-4,69*3,783+1,225*4,0+4,68*1,875</t>
  </si>
  <si>
    <t>"ostění" 0,16*(152,456+179,012)</t>
  </si>
  <si>
    <t>17</t>
  </si>
  <si>
    <t>622142001x</t>
  </si>
  <si>
    <t>Potažení vnějších stěn sklovláknitým pletivem vtlačeným do tenkovrstvé hmoty</t>
  </si>
  <si>
    <t>1115447331</t>
  </si>
  <si>
    <t>S1+S1a+S1b+S1c+S2a+S2b+S11</t>
  </si>
  <si>
    <t>18</t>
  </si>
  <si>
    <t>622151031</t>
  </si>
  <si>
    <t>Penetrační silikonový nátěr vnějších pastovitých tenkovrstvých omítek stěn</t>
  </si>
  <si>
    <t>-454342692</t>
  </si>
  <si>
    <t>S2b+S11</t>
  </si>
  <si>
    <t>179,012*0,16 "ostění</t>
  </si>
  <si>
    <t>S1a, S1b, S1c, S2a</t>
  </si>
  <si>
    <t>5,725*13,103-(3,655*3,0*2+2,2*1,47+1,0*1,568+1,1*2,2)+2,75*(2,21+1,5)+2,3  "SZ pohled</t>
  </si>
  <si>
    <t>"ostění" 0,16*((3,655+3,0*2)*2+1,1+2,1*2+2,2*3+0,8*2)</t>
  </si>
  <si>
    <t>1,3*7,1+0,65*14,8+2,5*(3,54+4,57)-1,02*2,16   "JZ pohled</t>
  </si>
  <si>
    <t>"ostění" 0,16*(1,02+2,16*2)</t>
  </si>
  <si>
    <t>3,95*15,047-(0,9*0,9+1,3*1,3+2,5*2,5+4,75*2,45+0,4*1,62)</t>
  </si>
  <si>
    <t>"ostění" 0,16*(0,9*3+2,5*3+4,75+2,45*2+0,4*2)</t>
  </si>
  <si>
    <t>(28,009+23,3)/2*2,05-18,187*0,95</t>
  </si>
  <si>
    <t>1359,03662*2</t>
  </si>
  <si>
    <t>19</t>
  </si>
  <si>
    <t>622211031x</t>
  </si>
  <si>
    <t>Montáž kontaktního zateplení vnějších stěn lepením a mechanickým kotvením polystyrénových desek do betonu a zdiva tl přes 120 do 160 mm</t>
  </si>
  <si>
    <t>699342057</t>
  </si>
  <si>
    <t>20</t>
  </si>
  <si>
    <t>-1553513121</t>
  </si>
  <si>
    <t>S1a+S1c</t>
  </si>
  <si>
    <t xml:space="preserve">S1+S1b+S2a+S11+S10 </t>
  </si>
  <si>
    <t>456,39*3,5 'Přepočtené koeficientem množství</t>
  </si>
  <si>
    <t>-584615121</t>
  </si>
  <si>
    <t>74,14*1,05 'Přepočtené koeficientem množství</t>
  </si>
  <si>
    <t>22</t>
  </si>
  <si>
    <t>28376447</t>
  </si>
  <si>
    <t>deska XPS hrana rovná a strukturovaný povrch 300kPa tl 160mm</t>
  </si>
  <si>
    <t>1811118174</t>
  </si>
  <si>
    <t>S1+S1b+S2a+S11+S10</t>
  </si>
  <si>
    <t>382,25*1,05 'Přepočtené koeficientem množství</t>
  </si>
  <si>
    <t>23</t>
  </si>
  <si>
    <t>622212001x</t>
  </si>
  <si>
    <t>Montáž kontaktního zateplení vnějšího ostění, nadpraží nebo parapetu hl. špalety do 200 mm lepením desek z polystyrenu tl do 40 mm</t>
  </si>
  <si>
    <t>m</t>
  </si>
  <si>
    <t>-1362222358</t>
  </si>
  <si>
    <t>2*(3,655+3,0)*2+2*(1,1+2,1+2,2*2+1,568+0,85+(2,424+2,581)+1,02+2,16+4,75+2,45+2,5*2+1,3*2+0,9*2+1,62+0,8+2,2*2)</t>
  </si>
  <si>
    <t>parapety ostatních oken</t>
  </si>
  <si>
    <t>2,2+1,0*2+1,3+2,0+3,87+0,9  "SZ pohled</t>
  </si>
  <si>
    <t>1,02+0,8*2+2,5+6,0+1,5  "JZ pohled</t>
  </si>
  <si>
    <t>1,3*2+0,9*1+2,2+1,0*2+1,5+1,9*3+0,8*1+2,0  "JV pohled</t>
  </si>
  <si>
    <t>24</t>
  </si>
  <si>
    <t>-305826260</t>
  </si>
  <si>
    <t>304,916*0,7 'Přepočtené koeficientem množství</t>
  </si>
  <si>
    <t>25</t>
  </si>
  <si>
    <t>28376416</t>
  </si>
  <si>
    <t>deska XPS hrana polodrážková a hladký povrch 300kPA tl 40mm</t>
  </si>
  <si>
    <t>964296746</t>
  </si>
  <si>
    <t>152,456*0,18 'Přepočtené koeficientem množství</t>
  </si>
  <si>
    <t>26</t>
  </si>
  <si>
    <t>622221001x</t>
  </si>
  <si>
    <t>Montáž kontaktního zateplení vnějších stěn lepením a mechanickým kotvením desek z minerální vlny s podélnou orientací do zdiva a betonu tl do 40 mm</t>
  </si>
  <si>
    <t>1781245798</t>
  </si>
  <si>
    <t>"S2B - m.č.4.05" 5,65*6,2-4,69*3,783+1,225*4,0</t>
  </si>
  <si>
    <t>27</t>
  </si>
  <si>
    <t>63142001</t>
  </si>
  <si>
    <t>deska tepelně izolační minerální kontaktních fasád podélné vlákno λ=0,035 tl 40mm</t>
  </si>
  <si>
    <t>707970494</t>
  </si>
  <si>
    <t>22,19*1,05 'Přepočtené koeficientem množství</t>
  </si>
  <si>
    <t>28</t>
  </si>
  <si>
    <t>622221021x</t>
  </si>
  <si>
    <t>Montáž kontaktního zateplení vnějších stěn lepením a mechanickým kotvením TI z minerální vlny s podélnou orientací do zdiva a betonu tl přes 80 do 120 mm</t>
  </si>
  <si>
    <t>-1584966641</t>
  </si>
  <si>
    <t>"S2B - m.č.4.05" 4,68*1,875</t>
  </si>
  <si>
    <t>29</t>
  </si>
  <si>
    <t>63142005</t>
  </si>
  <si>
    <t>deska tepelně izolační minerální kontaktních fasád podélné vlákno λ=0,035 tl 100mm</t>
  </si>
  <si>
    <t>1253055713</t>
  </si>
  <si>
    <t>8,78*1,05 'Přepočtené koeficientem množství</t>
  </si>
  <si>
    <t>30</t>
  </si>
  <si>
    <t>622221031x</t>
  </si>
  <si>
    <t>Montáž kontaktního zateplení vnějších stěn lepením a mechanickým kotvením TI z minerální vlny s podélnou orientací do zdiva a betonu tl přes 120 do 160 mm</t>
  </si>
  <si>
    <t>879983546</t>
  </si>
  <si>
    <t>63142009</t>
  </si>
  <si>
    <t>deska tepelně izolační minerální kontaktních fasád podélné vlákno λ=0,035 tl 160mm</t>
  </si>
  <si>
    <t>-237402991</t>
  </si>
  <si>
    <t>1069,25*1,05 'Přepočtené koeficientem množství</t>
  </si>
  <si>
    <t>32</t>
  </si>
  <si>
    <t>622222001x</t>
  </si>
  <si>
    <t>Montáž kontaktního zateplení vnějšího ostění, nadpraží nebo parapetu hl. špalety do 200 mm lepením desek z minerální vlny tl do 40 mm</t>
  </si>
  <si>
    <t>-2040253459</t>
  </si>
  <si>
    <t>2*(3,655+3,0)*2+2*(1,1+2,1)+4*2,2*2+2*(1,568+14,69)+4*1,0*2+4*1,3+4*2,0+2*(3,87+4,68)+4*0,9  "SZ pohled</t>
  </si>
  <si>
    <t>(8,302+2,424*2+2,581*2)+2*(1,02+2,16)+2*(0,8+0,8)*2+2*(2,5+2,5)+2*(6,0+6,0)+2*(1,5+1,5)  "JZ pohled</t>
  </si>
  <si>
    <t>2*(4,75+2,45+2,5*2)+4*1,3*3+2*(0,9*2+1,62+14,26)+4*2,2+4*1,0*2+4*1,5+4*1,9*3+4*0,8*2+4*2,0  "JV pohled</t>
  </si>
  <si>
    <t>-152,456 "odpočet ostění z XPS</t>
  </si>
  <si>
    <t>33</t>
  </si>
  <si>
    <t>63151518</t>
  </si>
  <si>
    <t>deska tepelně izolační minerální kontaktních fasád podélné vlákno λ=0,036 tl 40mm</t>
  </si>
  <si>
    <t>-2016573975</t>
  </si>
  <si>
    <t>179,01*0,18 'Přepočtené koeficientem množství</t>
  </si>
  <si>
    <t>34</t>
  </si>
  <si>
    <t>622251101</t>
  </si>
  <si>
    <t>Příplatek k cenám kontaktního zateplení vnějších stěn za zápustnou montáž a použití tepelněizolačních zátek z polystyrenu</t>
  </si>
  <si>
    <t>1196979728</t>
  </si>
  <si>
    <t>35</t>
  </si>
  <si>
    <t>622251105</t>
  </si>
  <si>
    <t>Příplatek k cenám kontaktního zateplení vnějších stěn za zápustnou montáž a použití tepelněizolačních zátek z minerální vlny</t>
  </si>
  <si>
    <t>462645662</t>
  </si>
  <si>
    <t>36</t>
  </si>
  <si>
    <t>622252002</t>
  </si>
  <si>
    <t>Montáž profilů kontaktního zateplení lepených</t>
  </si>
  <si>
    <t>-1709470517</t>
  </si>
  <si>
    <t>37</t>
  </si>
  <si>
    <t>63127464</t>
  </si>
  <si>
    <t>profil rohový Al 15x15mm s výztužnou tkaninou š 100mm pro ETICS</t>
  </si>
  <si>
    <t>906483215</t>
  </si>
  <si>
    <t>2*(3,0+2,1+2,2*2+14,69+1,0*2+1,3+2,0+4,68+0,9)+15,9+15,6  "SZ pohled</t>
  </si>
  <si>
    <t>(2,424*2+2,581*2)+2*(2,16+0,8*2+2,5+6,0+1,5)+15,35+2,5*2  "JZ pohled</t>
  </si>
  <si>
    <t>2*(2,45+2,5+1,3*3+0,9+14,26+2,2+1,0*2+1,5+1,9*3+0,8*2+2,0)+14,15  "JV pohled</t>
  </si>
  <si>
    <t>251,69*1,05 'Přepočtené koeficientem množství</t>
  </si>
  <si>
    <t>38</t>
  </si>
  <si>
    <t>59051500</t>
  </si>
  <si>
    <t>profil dilatační stěnový PVC s výztužnou tkaninou pro ETICS</t>
  </si>
  <si>
    <t>-350193530</t>
  </si>
  <si>
    <t>16,0*5</t>
  </si>
  <si>
    <t>80*1,05 'Přepočtené koeficientem množství</t>
  </si>
  <si>
    <t>39</t>
  </si>
  <si>
    <t>28342205</t>
  </si>
  <si>
    <t>profil začišťovací PVC 6mm s výztužnou tkaninou pro ostění ETICS</t>
  </si>
  <si>
    <t>-571512957</t>
  </si>
  <si>
    <t>331,47*1,05 'Přepočtené koeficientem množství</t>
  </si>
  <si>
    <t>40</t>
  </si>
  <si>
    <t>59051510</t>
  </si>
  <si>
    <t>profil začišťovací s okapnicí PVC s výztužnou tkaninou pro nadpraží ETICS</t>
  </si>
  <si>
    <t>258096950</t>
  </si>
  <si>
    <t>3,655*2+1,1+2,2*2+1,568+1,0*2+1,3*+2,0*+3,87+0,9  "SZ pohled</t>
  </si>
  <si>
    <t>8,302+1,02+0,8*2+2,5+6,0+1,5  "JZ pohled</t>
  </si>
  <si>
    <t>4,75+2,5+1,3*3+0,9+1,62+2,2+1,0*2+1,5+1,9*3+0,8*2+2,0  "JV pohled</t>
  </si>
  <si>
    <t>76,93*1,05 'Přepočtené koeficientem množství</t>
  </si>
  <si>
    <t>41</t>
  </si>
  <si>
    <t>59051512</t>
  </si>
  <si>
    <t>profil začišťovací s okapnicí PVC s výztužnou tkaninou pro parapet ETICS</t>
  </si>
  <si>
    <t>-1603974163</t>
  </si>
  <si>
    <t>"K01" 2*0,9</t>
  </si>
  <si>
    <t>"K02" 6*1,3</t>
  </si>
  <si>
    <t>"K03" 3*2,2</t>
  </si>
  <si>
    <t>"K04" 3*1,9</t>
  </si>
  <si>
    <t>"K05" 2*1,5</t>
  </si>
  <si>
    <t>"K06" 4*1</t>
  </si>
  <si>
    <t>"K07" 2*2,5</t>
  </si>
  <si>
    <t>"K08" 4*0,8</t>
  </si>
  <si>
    <t>"K09" 2*2</t>
  </si>
  <si>
    <t>"K10" 1*6</t>
  </si>
  <si>
    <t>"K11" 1*1,7</t>
  </si>
  <si>
    <t>"K18" 2*3,66</t>
  </si>
  <si>
    <t>"K19" 1*4,75</t>
  </si>
  <si>
    <t>60,87*1,05 'Přepočtené koeficientem množství</t>
  </si>
  <si>
    <t>42</t>
  </si>
  <si>
    <t>622381012x</t>
  </si>
  <si>
    <t>Tenkovrstvá minerální omítka zrnitost 1,5 mm vnějších stěn</t>
  </si>
  <si>
    <t>-1006310326</t>
  </si>
  <si>
    <t>S1a, S1b, S1c, S2a, S11</t>
  </si>
  <si>
    <t>43</t>
  </si>
  <si>
    <t>622531012x</t>
  </si>
  <si>
    <t>Tenkovrstvá silikonová zrnitá omítka zrnitost 1,5 mm vnějších stěn</t>
  </si>
  <si>
    <t>-2114397699</t>
  </si>
  <si>
    <t>44</t>
  </si>
  <si>
    <t>629991011</t>
  </si>
  <si>
    <t>Zakrytí výplní otvorů a svislých ploch fólií přilepenou lepící páskou</t>
  </si>
  <si>
    <t>1224953999</t>
  </si>
  <si>
    <t>3,655*3,0*2+1,1*2,1+2,2*2,2*2+1,568*14,69+1,0*1,0*2+1,3*1,3+2,0*2,0+3,87*4,68+0,9*0,9  "SZ pohled</t>
  </si>
  <si>
    <t>52+1,02*2,16+0,8*0,8*2+2,5*2,5+6,0*6,0+1,5*1,5  "JZ pohled</t>
  </si>
  <si>
    <t>4,75*2,45+2,5*2,5+1,3*1,3*3+0,9*0,9+1,62*14,26+2,2*2,2+1,0*1,0*2+1,5*1,5+1,9*1,9*3+0,8*0,8*2+2,0*2,0  "JV pohled</t>
  </si>
  <si>
    <t>45</t>
  </si>
  <si>
    <t>629999022</t>
  </si>
  <si>
    <t>Příplatek k omítce za provádění zaoblených ploch poloměru přes 100 mm</t>
  </si>
  <si>
    <t>-1881223731</t>
  </si>
  <si>
    <t>46</t>
  </si>
  <si>
    <t>631311126</t>
  </si>
  <si>
    <t>Mazanina tl přes 80 do 120 mm z betonu prostého bez zvýšených nároků na prostředí tř. C 25/30</t>
  </si>
  <si>
    <t>m3</t>
  </si>
  <si>
    <t>-1350487958</t>
  </si>
  <si>
    <t>"u betonové mazaniny tl 95mm"</t>
  </si>
  <si>
    <t>P1b*0,095</t>
  </si>
  <si>
    <t>"u betonové mazaniny tl 110mm"</t>
  </si>
  <si>
    <t>P3b*0,11</t>
  </si>
  <si>
    <t>P4a*0,095</t>
  </si>
  <si>
    <t>47</t>
  </si>
  <si>
    <t>632451252</t>
  </si>
  <si>
    <t>Potěr cementový samonivelační litý C30 tl přes 35 do 40 mm</t>
  </si>
  <si>
    <t>-779387697</t>
  </si>
  <si>
    <t>48</t>
  </si>
  <si>
    <t>632451253</t>
  </si>
  <si>
    <t>Potěr cementový samonivelační litý C30 tl přes 40 do 45 mm</t>
  </si>
  <si>
    <t>-1850236448</t>
  </si>
  <si>
    <t>49</t>
  </si>
  <si>
    <t>632451254</t>
  </si>
  <si>
    <t>Potěr cementový samonivelační litý C30 tl přes 45 do 50 mm</t>
  </si>
  <si>
    <t>424704239</t>
  </si>
  <si>
    <t>50</t>
  </si>
  <si>
    <t>632451292</t>
  </si>
  <si>
    <t>Příplatek k cementovému samonivelačnímu litému potěru C25 ZKD 5 mm tl přes 50 mm</t>
  </si>
  <si>
    <t>-1261665076</t>
  </si>
  <si>
    <t>"k cement. litému potěru tl. 65mm"</t>
  </si>
  <si>
    <t>P3*3</t>
  </si>
  <si>
    <t>P3a*3</t>
  </si>
  <si>
    <t>P9*3-6,54*3+6,54*12</t>
  </si>
  <si>
    <t>51</t>
  </si>
  <si>
    <t>632481213</t>
  </si>
  <si>
    <t>Separační vrstva z PE fólie</t>
  </si>
  <si>
    <t>-841554327</t>
  </si>
  <si>
    <t>52</t>
  </si>
  <si>
    <t>634112112</t>
  </si>
  <si>
    <t>Obvodová dilatace podlahovým páskem z pěnového PE mezi stěnou a mazaninou nebo potěrem v 100 mm</t>
  </si>
  <si>
    <t>-932354909</t>
  </si>
  <si>
    <t>"P1b"  (5,25)+(9,47+8,37)+(6,47+7,05)+(8,34+9,47)</t>
  </si>
  <si>
    <t>53</t>
  </si>
  <si>
    <t>634112113</t>
  </si>
  <si>
    <t>Obvodová dilatace podlahovým páskem z pěnového PE mezi stěnou a mazaninou nebo potěrem v 80 mm</t>
  </si>
  <si>
    <t>1294616524</t>
  </si>
  <si>
    <t>"u cementového litého potěru tl 50mm"</t>
  </si>
  <si>
    <t>"P1" 15,83+22,69</t>
  </si>
  <si>
    <t>"s P1b" (28,92-5,8)+(33,04-8,35-8,85)+(27,15-6,4-5,85)+(33,06-8,31-8,85)</t>
  </si>
  <si>
    <t>"P1a" 17,95</t>
  </si>
  <si>
    <t>"P2" 73,68</t>
  </si>
  <si>
    <t>"P2a" 182,7</t>
  </si>
  <si>
    <t>"P3_čistící_zona" 13,13+11,07</t>
  </si>
  <si>
    <t>"P3" 47,5+32,55+11,21</t>
  </si>
  <si>
    <t>"s P3" (53,02-12,85-9,05)+(56,8-0,45-9,7-3,98-0,75-25,59)</t>
  </si>
  <si>
    <t>"u cementového litého potěru tl 45mm"</t>
  </si>
  <si>
    <t>"P6" 52,22+8,43</t>
  </si>
  <si>
    <t>"P6a" 32,95+26,6</t>
  </si>
  <si>
    <t>"P7" 4,08+4,27+4,03+3,55+15,53+5,69</t>
  </si>
  <si>
    <t>"P7a" 6,11+8,8+6,33+16,4</t>
  </si>
  <si>
    <t>54</t>
  </si>
  <si>
    <t>634112114</t>
  </si>
  <si>
    <t>Obvodová dilatace podlahovým páskem z pěnového PE mezi stěnou a mazaninou nebo potěrem v 120 mm</t>
  </si>
  <si>
    <t>-1548788419</t>
  </si>
  <si>
    <t>"P3b" (13,4+9,6)+(1,02+10,23+4,58+1,35+26,3)</t>
  </si>
  <si>
    <t>55</t>
  </si>
  <si>
    <t>634661100.R</t>
  </si>
  <si>
    <t>Dilatace cemflow - vložení nerezového pásku, specifikace dle PD</t>
  </si>
  <si>
    <t>-1525666992</t>
  </si>
  <si>
    <t>"1NP" 3,45+7,48</t>
  </si>
  <si>
    <t>"2NP" 1,96*4+1,5*4</t>
  </si>
  <si>
    <t>"3NP" 1,96*4+1,5*5</t>
  </si>
  <si>
    <t>"4NP" 1,96*4+1,5*5</t>
  </si>
  <si>
    <t>"2NP - lávky" 1,5*2+0,22*4</t>
  </si>
  <si>
    <t>"3NP - lávky" (1,5*2+0,22*4)*2</t>
  </si>
  <si>
    <t>"4NP - lávky" 1,5*2+0,22*4+2,8*2+0,22*4</t>
  </si>
  <si>
    <t>56</t>
  </si>
  <si>
    <t>634661111</t>
  </si>
  <si>
    <t>Výplň dilatačních spar šířky do 5 mm v mazaninách silikonovým tmelem</t>
  </si>
  <si>
    <t>1147928927</t>
  </si>
  <si>
    <t>Ostatní konstrukce a práce, bourání</t>
  </si>
  <si>
    <t>57</t>
  </si>
  <si>
    <t>941111122</t>
  </si>
  <si>
    <t>Montáž lešení řadového trubkového lehkého s podlahami zatížení do 200 kg/m2 š od 0,9 do 1,2 m v přes 10 do 25 m</t>
  </si>
  <si>
    <t>471979137</t>
  </si>
  <si>
    <t>30,0*16,0</t>
  </si>
  <si>
    <t>25,0*15,0+6,0*19,0</t>
  </si>
  <si>
    <t>17,0*20,0</t>
  </si>
  <si>
    <t>17,0*18,0</t>
  </si>
  <si>
    <t>16,0*4,0</t>
  </si>
  <si>
    <t>20,0*3,5</t>
  </si>
  <si>
    <t>58</t>
  </si>
  <si>
    <t>941111222</t>
  </si>
  <si>
    <t>Příplatek k lešení řadovému trubkovému lehkému s podlahami š 1,2 m v 25 m za první a ZKD den použití</t>
  </si>
  <si>
    <t>-1203732892</t>
  </si>
  <si>
    <t>Předpoklad 4 měsíce</t>
  </si>
  <si>
    <t>1749*30*4</t>
  </si>
  <si>
    <t>59</t>
  </si>
  <si>
    <t>941111822</t>
  </si>
  <si>
    <t>Demontáž lešení řadového trubkového lehkého s podlahami zatížení do 200 kg/m2 š od 0,9 do 1,2 m v přes 10 do 25 m</t>
  </si>
  <si>
    <t>424614179</t>
  </si>
  <si>
    <t>60</t>
  </si>
  <si>
    <t>944511111</t>
  </si>
  <si>
    <t>Montáž ochranné sítě z textilie z umělých vláken</t>
  </si>
  <si>
    <t>-1376464564</t>
  </si>
  <si>
    <t>61</t>
  </si>
  <si>
    <t>944511211</t>
  </si>
  <si>
    <t>Příplatek k ochranné síti za první a ZKD den použití</t>
  </si>
  <si>
    <t>379274537</t>
  </si>
  <si>
    <t>62</t>
  </si>
  <si>
    <t>944511811</t>
  </si>
  <si>
    <t>Demontáž ochranné sítě z textilie z umělých vláken</t>
  </si>
  <si>
    <t>963526790</t>
  </si>
  <si>
    <t>63</t>
  </si>
  <si>
    <t>949101112</t>
  </si>
  <si>
    <t>Lešení pomocné pro objekty pozemních staveb s lešeňovou podlahou v přes 1,9 do 3,5 m zatížení do 150 kg/m2</t>
  </si>
  <si>
    <t>1828984553</t>
  </si>
  <si>
    <t>"1.PP" 448,0</t>
  </si>
  <si>
    <t>"1.NP" 251,1</t>
  </si>
  <si>
    <t>"2.NP" 227,0</t>
  </si>
  <si>
    <t>"3.NP" 216,1</t>
  </si>
  <si>
    <t>"4.NP" 220,0</t>
  </si>
  <si>
    <t>64</t>
  </si>
  <si>
    <t>952901111</t>
  </si>
  <si>
    <t>Vyčištění budov bytové a občanské výstavby při výšce podlaží do 4 m</t>
  </si>
  <si>
    <t>-2064701867</t>
  </si>
  <si>
    <t>65</t>
  </si>
  <si>
    <t>953943211</t>
  </si>
  <si>
    <t>Osazování hasicího přístroje</t>
  </si>
  <si>
    <t>kus</t>
  </si>
  <si>
    <t>343411796</t>
  </si>
  <si>
    <t>66</t>
  </si>
  <si>
    <t>44932R01</t>
  </si>
  <si>
    <t>přístroj hasicí ruční práškový 34A, 183B</t>
  </si>
  <si>
    <t>920041168</t>
  </si>
  <si>
    <t>67</t>
  </si>
  <si>
    <t>44932R02</t>
  </si>
  <si>
    <t>přístroj hasicí ruční práškový 21A,113B</t>
  </si>
  <si>
    <t>1247345939</t>
  </si>
  <si>
    <t>68</t>
  </si>
  <si>
    <t>993111111</t>
  </si>
  <si>
    <t>Dovoz a odvoz lešení řadového do 10 km včetně naložení a složení</t>
  </si>
  <si>
    <t>157422173</t>
  </si>
  <si>
    <t>69</t>
  </si>
  <si>
    <t>993111119</t>
  </si>
  <si>
    <t>Příplatek k ceně dovozu a odvozu lešení řadového ZKD 10 km přes 10 km</t>
  </si>
  <si>
    <t>1507822332</t>
  </si>
  <si>
    <t>1749*5 'Přepočtené koeficientem množství</t>
  </si>
  <si>
    <t>70</t>
  </si>
  <si>
    <t>A08</t>
  </si>
  <si>
    <t>D+M požárního automatického otvíravého světlíku rozměru 1000x1000mm, materiál: hliníkový profil, barva světle šedá, vč. skrytého kotvení a vč. příslušenství a doplňků dle tabulky ostatních prvků</t>
  </si>
  <si>
    <t>ks</t>
  </si>
  <si>
    <t>-1188115895</t>
  </si>
  <si>
    <t>P</t>
  </si>
  <si>
    <t>Poznámka k položce:
Součástí dodávky budou veškeré kotevní prvky, ukončovací prvky a napojovací prvky na konstrukci. V rámci vzorku budou osazeny kompletační a ukončovací prvky, dilatační a přechodové lišty, sokly apod. Více v tabulce D.1.1.29 pozn.: světlík ovládaný systémem EPS  tloušťka tepelné izolace v místě světlíku cca 230mm</t>
  </si>
  <si>
    <t>71</t>
  </si>
  <si>
    <t>A09</t>
  </si>
  <si>
    <t>D+M servisní plošiny pro mytí oken světlíku z jeklová konstrukce s pláštěm vyplněným nerezovou sítí, dno z plného slzičkového plechu, plášť do výšky 220mm z plného plechu, černá ocel, lakovaná, vč. kotvení, brzdy a doplňků dle tabulky ostatních prvků</t>
  </si>
  <si>
    <t>386344680</t>
  </si>
  <si>
    <t>Poznámka k položce:
Součástí dodávky budou veškeré kotevní prvky, ukončovací prvky a napojovací prvky na konstrukci. V rámci vzorku budou osazeny kompletační a ukončovací prvky, dilatační a přechodové lišty, sokly apod. Více v tabulce D.1.1.29</t>
  </si>
  <si>
    <t>72</t>
  </si>
  <si>
    <t>A14</t>
  </si>
  <si>
    <t>D+M skříně požární hydrant označení D25/30, rozměr 650x650x285mm, ostatní specifikace dle tabulky ostatných výobků</t>
  </si>
  <si>
    <t>1918053556</t>
  </si>
  <si>
    <t>"A14" 1</t>
  </si>
  <si>
    <t>73</t>
  </si>
  <si>
    <t>A22</t>
  </si>
  <si>
    <t>D+M závěsová kolejnice určená pro kotvení do železobetonového stropu, vč. jezdců pro závěs, povrch nerez nebo šedý (černý) lak, vč. kotvení a doplňků dle tabulky ostatních prvků</t>
  </si>
  <si>
    <t>56671064</t>
  </si>
  <si>
    <t>74</t>
  </si>
  <si>
    <t>A23</t>
  </si>
  <si>
    <t>D+M závěsový systém na obrazy s celkovou délkou 13550mm, profil kotvený do stropu, umožňující vytvoření oblouku, vč. příslušenství a doplňků dle tabulky ostatních prvků</t>
  </si>
  <si>
    <t>542856062</t>
  </si>
  <si>
    <t>75</t>
  </si>
  <si>
    <t>A24</t>
  </si>
  <si>
    <t>D+M nástěnka d. 2129mm a v. 3000mm z korkové desky tl. 8mm s ukončovací lak. deskou, opatřena vodou ředitelným nátěrem, vč. kotvení skryté desky, nástěnky lepené k podkladu a doplňků dle tabulky ostatních prvků</t>
  </si>
  <si>
    <t>755864710</t>
  </si>
  <si>
    <t>"A24" 2,129*3</t>
  </si>
  <si>
    <t>76</t>
  </si>
  <si>
    <t>A25</t>
  </si>
  <si>
    <t>D+M nástěnka d. 900mm a v. 3000mm z korkové desky tl. 8mm lepené k podkladu, opatřena vodou ředitelným nátěrem, vč. nástěnky lepené k podkladu a doplňků dle tabulky ostatních prvků</t>
  </si>
  <si>
    <t>-820183116</t>
  </si>
  <si>
    <t>"A25" 0,9*3</t>
  </si>
  <si>
    <t>77</t>
  </si>
  <si>
    <t>A26</t>
  </si>
  <si>
    <t>D+M nástěnka d. 3382mm a v. 3000mm z korkové desky tl. 8mm a deska s tabulovou barvou společně s ukončovací lak. deskou, opatřena vodou ředitelným nátěrem, vč. kotvení skryté desky, nástěnky lepené k podkladu a doplňků dle tabulky ostatních prvků</t>
  </si>
  <si>
    <t>2141264538</t>
  </si>
  <si>
    <t>"A25" 3,382*3</t>
  </si>
  <si>
    <t>78</t>
  </si>
  <si>
    <t>A27</t>
  </si>
  <si>
    <t>D+M nástěnka d. 2093mm a v. 3000mm z korkové desky tl. 8mm s ukončovací lak. deskou, opatřena vodou ředitelným nátěrem, vč. kotvení skryté desky, nástěnky lepené k podkladu a doplňků dle tabulky ostatních prvků</t>
  </si>
  <si>
    <t>-528612932</t>
  </si>
  <si>
    <t>"A26" 2,093*3</t>
  </si>
  <si>
    <t>79</t>
  </si>
  <si>
    <t>A28</t>
  </si>
  <si>
    <t>D+M nástěnka d. 1753mm a v. 3000mm z korkové desky tl. 8mm s ukončovací lak. deskou, opatřena vodou ředitelným nátěrem, vč. kotvení skryté desky, nástěnky lepené k podkladu a doplňků dle tabulky ostatních prvků</t>
  </si>
  <si>
    <t>-601189930</t>
  </si>
  <si>
    <t>"A27" 1,753*3</t>
  </si>
  <si>
    <t>998</t>
  </si>
  <si>
    <t>Přesun hmot</t>
  </si>
  <si>
    <t>80</t>
  </si>
  <si>
    <t>998012023</t>
  </si>
  <si>
    <t>Přesun hmot pro budovy monolitické v přes 12 do 24 m</t>
  </si>
  <si>
    <t>810204726</t>
  </si>
  <si>
    <t>PSV</t>
  </si>
  <si>
    <t>Práce a dodávky PSV</t>
  </si>
  <si>
    <t>711</t>
  </si>
  <si>
    <t>Izolace proti vodě, vlhkosti a plynům</t>
  </si>
  <si>
    <t>81</t>
  </si>
  <si>
    <t>711491171</t>
  </si>
  <si>
    <t>Provedení doplňků izolace proti vodě na vodorovné ploše z textilií vrstva podkladní</t>
  </si>
  <si>
    <t>-422904086</t>
  </si>
  <si>
    <t>viz podkladní beton "statika"</t>
  </si>
  <si>
    <t>(2,73*2,4+160)  "řez 1</t>
  </si>
  <si>
    <t>(0,5*8,305+25,5)   "řez 3</t>
  </si>
  <si>
    <t>0,95*15,905+6   "řez 5</t>
  </si>
  <si>
    <t>153   "řez 6</t>
  </si>
  <si>
    <t>0,95*(11,355+7,8)   "řez 8</t>
  </si>
  <si>
    <t>0,475*4,51   "řez 14</t>
  </si>
  <si>
    <t>3,7*2,7   "řez 15</t>
  </si>
  <si>
    <t>0,45*7,035   "řez 16</t>
  </si>
  <si>
    <t>82</t>
  </si>
  <si>
    <t>711491271</t>
  </si>
  <si>
    <t>Provedení doplňků izolace proti vodě na ploše svislé z textilií vrstva podkladní</t>
  </si>
  <si>
    <t>692052850</t>
  </si>
  <si>
    <t>S10+S1a+S1</t>
  </si>
  <si>
    <t>83</t>
  </si>
  <si>
    <t>69311068</t>
  </si>
  <si>
    <t>geotextilie netkaná separační, ochranná, filtrační, drenážní PP 300g/m2</t>
  </si>
  <si>
    <t>1230058383</t>
  </si>
  <si>
    <t>591,68*1,15 'Přepočtené koeficientem množství</t>
  </si>
  <si>
    <t>84</t>
  </si>
  <si>
    <t>711491571x</t>
  </si>
  <si>
    <t>Provedení izolace proti vodě spojené s betonem (systém pro čertvý beton)</t>
  </si>
  <si>
    <t>933426758</t>
  </si>
  <si>
    <t>S1+S1a+S10</t>
  </si>
  <si>
    <t>"vytažení nad terén 30 mm" 187,85925*0,3</t>
  </si>
  <si>
    <t>85</t>
  </si>
  <si>
    <t>998711203</t>
  </si>
  <si>
    <t>Přesun hmot procentní pro izolace proti vodě, vlhkosti a plynům v objektech v přes 12 do 60 m</t>
  </si>
  <si>
    <t>%</t>
  </si>
  <si>
    <t>905743405</t>
  </si>
  <si>
    <t>712</t>
  </si>
  <si>
    <t>Povlakové krytiny</t>
  </si>
  <si>
    <t>86</t>
  </si>
  <si>
    <t>712311101</t>
  </si>
  <si>
    <t>Provedení povlakové krytiny střech do 10° za studena lakem penetračním nebo asfaltovým</t>
  </si>
  <si>
    <t>-1757591059</t>
  </si>
  <si>
    <t>87</t>
  </si>
  <si>
    <t>11163150</t>
  </si>
  <si>
    <t>lak penetrační asfaltový</t>
  </si>
  <si>
    <t>-1643057712</t>
  </si>
  <si>
    <t>"ST2, 4.5, venkovní čítárna - vegetace" 30,72</t>
  </si>
  <si>
    <t>18,57*1,2</t>
  </si>
  <si>
    <t>"ST2, 4.5, venkovní čistírna - terasa" 13,08</t>
  </si>
  <si>
    <t>4,39*0,3+10,42*0,4</t>
  </si>
  <si>
    <t>"ST3" 34</t>
  </si>
  <si>
    <t>10,78*0,8</t>
  </si>
  <si>
    <t>11,42*0,45</t>
  </si>
  <si>
    <t>4,6*0,3</t>
  </si>
  <si>
    <t>"ST4" 16,55+27,91</t>
  </si>
  <si>
    <t>9,93*0,8</t>
  </si>
  <si>
    <t>10,66*0,45</t>
  </si>
  <si>
    <t>(3,63+4,65)*0,3</t>
  </si>
  <si>
    <t>182,69*0,00032 'Přepočtené koeficientem množství</t>
  </si>
  <si>
    <t>88</t>
  </si>
  <si>
    <t>1956397810</t>
  </si>
  <si>
    <t>89</t>
  </si>
  <si>
    <t>11163153</t>
  </si>
  <si>
    <t>emulze asfaltová penetrační</t>
  </si>
  <si>
    <t>litr</t>
  </si>
  <si>
    <t>1550555687</t>
  </si>
  <si>
    <t>"ST1" 127,23+37,09</t>
  </si>
  <si>
    <t>41,08*1,05+24,89*0,87</t>
  </si>
  <si>
    <t>29,73*1,13+25,63*0,62</t>
  </si>
  <si>
    <t>278,6*0,4 'Přepočtené koeficientem množství</t>
  </si>
  <si>
    <t>90</t>
  </si>
  <si>
    <t>712341559</t>
  </si>
  <si>
    <t>Provedení povlakové krytiny střech do 10° pásy NAIP přitavením v plné ploše</t>
  </si>
  <si>
    <t>-586329801</t>
  </si>
  <si>
    <t>91</t>
  </si>
  <si>
    <t>62853004</t>
  </si>
  <si>
    <t>pás asfaltový natavitelný modifikovaný SBS tl 4,0mm s vložkou ze skleněné tkaniny a spalitelnou PE fólií nebo jemnozrnným minerálním posypem na horním povrchu</t>
  </si>
  <si>
    <t>178780377</t>
  </si>
  <si>
    <t>461,29*1,1655 'Přepočtené koeficientem množství</t>
  </si>
  <si>
    <t>92</t>
  </si>
  <si>
    <t>712363501.R</t>
  </si>
  <si>
    <t>D+M fólie hydroizolační PVC-P tl 2,0mm, vč. mech. kotvení, příslušenství (koutové a rohové lišty, prostupy a jejich utěsnění, ukončovací profily a ostatní) a detailů dle výrobce a TP dodavatel</t>
  </si>
  <si>
    <t>-1519527314</t>
  </si>
  <si>
    <t>Poznámka k položce:
Jednotková cena zahrnuje přesahy, prořez a příslušenství dle výrobce.</t>
  </si>
  <si>
    <t>23,18*0,17</t>
  </si>
  <si>
    <t>4,3*0,35+2,94*2*0,3</t>
  </si>
  <si>
    <t>10,78*0,7</t>
  </si>
  <si>
    <t>11,42*0,35</t>
  </si>
  <si>
    <t>9,93*0,7</t>
  </si>
  <si>
    <t>10,66*0,35</t>
  </si>
  <si>
    <t>93</t>
  </si>
  <si>
    <t>712363502.R</t>
  </si>
  <si>
    <t>D+M fólie hydroizolační mPVC tl 1,5mm (odolnost UV) systémové provedení, vč. mech. kotvení, příslušenství (koutové a rohové lišty, prostupy a jejich utěsnění, ukončovací profily a ostatní) a detailů dle výrobce a TP dodavatel</t>
  </si>
  <si>
    <t>-1047920476</t>
  </si>
  <si>
    <t>Poznámka k položce:
Jednotková cena zahrnuje přesahy, prořez a příslušenství dle výrobce.
Vč. ztužujících a přechodových profilů z poplastovaného plechu</t>
  </si>
  <si>
    <t>29,73*1,05+25,63*0,2</t>
  </si>
  <si>
    <t>144,83*1,05+24,89*0,2</t>
  </si>
  <si>
    <t>94</t>
  </si>
  <si>
    <t>712391171</t>
  </si>
  <si>
    <t>Provedení povlakové krytiny střech do 10° podkladní textilní vrstvy</t>
  </si>
  <si>
    <t>890162084</t>
  </si>
  <si>
    <t>95</t>
  </si>
  <si>
    <t>69311082</t>
  </si>
  <si>
    <t>geotextilie netkaná separační, ochranná, filtrační, drenážní PP 500g/m2</t>
  </si>
  <si>
    <t>788850295</t>
  </si>
  <si>
    <t>357,71*1,155 'Přepočtené koeficientem množství</t>
  </si>
  <si>
    <t>96</t>
  </si>
  <si>
    <t>712391172</t>
  </si>
  <si>
    <t>Provedení povlakové krytiny střech do 10° ochranné textilní vrstvy</t>
  </si>
  <si>
    <t>-619488971</t>
  </si>
  <si>
    <t>97</t>
  </si>
  <si>
    <t>69311172</t>
  </si>
  <si>
    <t>geotextilie PP s ÚV stabilizací 300g/m2</t>
  </si>
  <si>
    <t>-1133080796</t>
  </si>
  <si>
    <t>102,99*1,155 'Přepočtené koeficientem množství</t>
  </si>
  <si>
    <t>98</t>
  </si>
  <si>
    <t>2076975220</t>
  </si>
  <si>
    <t>99</t>
  </si>
  <si>
    <t>-1334110891</t>
  </si>
  <si>
    <t>408,72*1,155 'Přepočtené koeficientem množství</t>
  </si>
  <si>
    <t>100</t>
  </si>
  <si>
    <t>712392184</t>
  </si>
  <si>
    <t>Opracování kolem střešního vtoku systémového vakuového kotvení</t>
  </si>
  <si>
    <t>527058837</t>
  </si>
  <si>
    <t>101</t>
  </si>
  <si>
    <t>28322111</t>
  </si>
  <si>
    <t>fólie izolační střešní mPVC pro mechanické a podtlakové kotvení s PES vložkou tl 1,5mm, RAL 7040, 7012</t>
  </si>
  <si>
    <t>400070426</t>
  </si>
  <si>
    <t>0,5*1,15 'Přepočtené koeficientem množství</t>
  </si>
  <si>
    <t>102</t>
  </si>
  <si>
    <t>712771201</t>
  </si>
  <si>
    <t>Provedení drenážní vrstvy vegetační střechy z kameniva tl do 100 mm sklon do 5°</t>
  </si>
  <si>
    <t>-1522721305</t>
  </si>
  <si>
    <t>"ST1" (127,23+37,09)</t>
  </si>
  <si>
    <t>103</t>
  </si>
  <si>
    <t>58337403</t>
  </si>
  <si>
    <t>kamenivo dekorační (kačírek) frakce 16/32</t>
  </si>
  <si>
    <t>944140052</t>
  </si>
  <si>
    <t>"ST1" (127,23+37,09)*0,05*1350/1000</t>
  </si>
  <si>
    <t>11,09*1,05 'Přepočtené koeficientem množství</t>
  </si>
  <si>
    <t>104</t>
  </si>
  <si>
    <t>712771221</t>
  </si>
  <si>
    <t>Provedení drenážní vrstvy vegetační střechy z plastových nopových fólií v nopů do 25 mm do 5°</t>
  </si>
  <si>
    <t>1137072705</t>
  </si>
  <si>
    <t>105</t>
  </si>
  <si>
    <t>69334152</t>
  </si>
  <si>
    <t>fólie profilovaná (nopová) perforovaná HDPE s hydroakumulační a drenážní funkcí do vegetačních střech s výškou nopů 20mm</t>
  </si>
  <si>
    <t>570950261</t>
  </si>
  <si>
    <t>135,35*1,1025 'Přepočtené koeficientem množství</t>
  </si>
  <si>
    <t>106</t>
  </si>
  <si>
    <t>712771271</t>
  </si>
  <si>
    <t>Provedení filtrační vrstvy vegetační střechy z textilií sklon do 5°</t>
  </si>
  <si>
    <t>1084609488</t>
  </si>
  <si>
    <t>107</t>
  </si>
  <si>
    <t>69311060</t>
  </si>
  <si>
    <t>geotextilie netkaná separační, ochranná, filtrační, drenážní PP 200g/m2</t>
  </si>
  <si>
    <t>523279769</t>
  </si>
  <si>
    <t>135,35*1,1 'Přepočtené koeficientem množství</t>
  </si>
  <si>
    <t>108</t>
  </si>
  <si>
    <t>1494118629</t>
  </si>
  <si>
    <t>151,7*1,1 'Přepočtené koeficientem množství</t>
  </si>
  <si>
    <t>109</t>
  </si>
  <si>
    <t>998712203</t>
  </si>
  <si>
    <t>Přesun hmot procentní pro krytiny povlakové v objektech v přes 12 do 24 m</t>
  </si>
  <si>
    <t>-1303417333</t>
  </si>
  <si>
    <t>713</t>
  </si>
  <si>
    <t>Izolace tepelné</t>
  </si>
  <si>
    <t>110</t>
  </si>
  <si>
    <t>713121111</t>
  </si>
  <si>
    <t>Montáž izolace tepelné podlah volně kladenými rohožemi, pásy, dílci, deskami 1 vrstva</t>
  </si>
  <si>
    <t>1761842514</t>
  </si>
  <si>
    <t>111</t>
  </si>
  <si>
    <t>28375919</t>
  </si>
  <si>
    <t>deska EPS 200 pro konstrukce s velmi vysokým zatížením λ=0,034 tl 30mm</t>
  </si>
  <si>
    <t>461212461</t>
  </si>
  <si>
    <t>785,53*1,05 'Přepočtené koeficientem množství</t>
  </si>
  <si>
    <t>112</t>
  </si>
  <si>
    <t>28375961</t>
  </si>
  <si>
    <t>deska EPS 200 pro konstrukce s velmi vysokým zatížením λ=0,034 tl 160mm</t>
  </si>
  <si>
    <t>419418373</t>
  </si>
  <si>
    <t>182,5*1,05 'Přepočtené koeficientem množství</t>
  </si>
  <si>
    <t>113</t>
  </si>
  <si>
    <t>63231R01</t>
  </si>
  <si>
    <t>deska čedičová minerální pro snížení kročejového hluku (max. zatížení 5 kN/m2) tl 15mm</t>
  </si>
  <si>
    <t>225420250</t>
  </si>
  <si>
    <t>114</t>
  </si>
  <si>
    <t>28376R01</t>
  </si>
  <si>
    <t>deska pěnová polyethylenu pro lité podlahy pro snížení kročejového hluku tl 5mm</t>
  </si>
  <si>
    <t>-26954479</t>
  </si>
  <si>
    <t>14,1*1,05 'Přepočtené koeficientem množství</t>
  </si>
  <si>
    <t>115</t>
  </si>
  <si>
    <t>713141111</t>
  </si>
  <si>
    <t>Montáž izolace tepelné střech plochých lepené asfaltem plně 1 vrstva rohoží, pásů, dílců, desek</t>
  </si>
  <si>
    <t>-1782574491</t>
  </si>
  <si>
    <t>116</t>
  </si>
  <si>
    <t>28376451</t>
  </si>
  <si>
    <t>deska XPS hrana polodrážková a hladký povrch 300kPA tl 200mm</t>
  </si>
  <si>
    <t>351094335</t>
  </si>
  <si>
    <t>43,8*1,05 'Přepočtené koeficientem množství</t>
  </si>
  <si>
    <t>117</t>
  </si>
  <si>
    <t>28376417</t>
  </si>
  <si>
    <t>deska XPS hrana polodrážková a hladký povrch 300kPA tl 50mm</t>
  </si>
  <si>
    <t>1750718043</t>
  </si>
  <si>
    <t>118</t>
  </si>
  <si>
    <t>28376423</t>
  </si>
  <si>
    <t>deska XPS hrana polodrážková a hladký povrch 300kPA tl 120mm</t>
  </si>
  <si>
    <t>725065724</t>
  </si>
  <si>
    <t>"ST3" 34-1,2</t>
  </si>
  <si>
    <t>32,8*1,05 'Přepočtené koeficientem množství</t>
  </si>
  <si>
    <t>119</t>
  </si>
  <si>
    <t>28376503</t>
  </si>
  <si>
    <t>deska izolační PIR s oboustranným textilním rounem tl 120mm</t>
  </si>
  <si>
    <t>-1803196815</t>
  </si>
  <si>
    <t>"ST3" 1,2</t>
  </si>
  <si>
    <t>1,2*1,05 'Přepočtené koeficientem množství</t>
  </si>
  <si>
    <t>120</t>
  </si>
  <si>
    <t>713141131</t>
  </si>
  <si>
    <t>Montáž izolace tepelné střech plochých lepené za studena plně 1 vrstva rohoží, pásů, dílců, desek</t>
  </si>
  <si>
    <t>-407418777</t>
  </si>
  <si>
    <t>121</t>
  </si>
  <si>
    <t>28375927</t>
  </si>
  <si>
    <t>deska EPS 200 pro konstrukce s velmi vysokým zatížením λ=0,034 tl 120mm</t>
  </si>
  <si>
    <t>1740340983</t>
  </si>
  <si>
    <t>"ST1" 127,23+37,09+(29,78+31,31+8,76)*0,1+(4,45)*0,04</t>
  </si>
  <si>
    <t>171,48*1,05 'Přepočtené koeficientem množství</t>
  </si>
  <si>
    <t>122</t>
  </si>
  <si>
    <t>713141211</t>
  </si>
  <si>
    <t>Montáž izolace tepelné střech plochých volně položené atikový klín</t>
  </si>
  <si>
    <t>-2140796997</t>
  </si>
  <si>
    <t>123</t>
  </si>
  <si>
    <t>63152005</t>
  </si>
  <si>
    <t>klín atikový přechodný minerální plochých střech tl 50x50mm</t>
  </si>
  <si>
    <t>586270672</t>
  </si>
  <si>
    <t>"ST1"</t>
  </si>
  <si>
    <t>"světlík" 24,83+25,6</t>
  </si>
  <si>
    <t>"atika" 29,73+31,31+8,76+4,44</t>
  </si>
  <si>
    <t>124,67*1,05 'Přepočtené koeficientem množství</t>
  </si>
  <si>
    <t>124</t>
  </si>
  <si>
    <t>713141311</t>
  </si>
  <si>
    <t>Montáž izolace tepelné střech plochých kladené volně, spádová vrstva</t>
  </si>
  <si>
    <t>1873555776</t>
  </si>
  <si>
    <t>"TI z XPS tl 135-180mm"</t>
  </si>
  <si>
    <t>"spád. vrstva z desek XPS tl 0-45mm"</t>
  </si>
  <si>
    <t>"ST2, 4.5, venkovní čistírna - terasa" 11,74</t>
  </si>
  <si>
    <t>"ST4" 17,18</t>
  </si>
  <si>
    <t>125</t>
  </si>
  <si>
    <t>28376105</t>
  </si>
  <si>
    <t>klín izolační z XPS spádový</t>
  </si>
  <si>
    <t>424387783</t>
  </si>
  <si>
    <t>P10*0,16</t>
  </si>
  <si>
    <t>P10*0,025</t>
  </si>
  <si>
    <t>"ST2, 4.5, venkovní čítárna - vegetace" 30,72*0,1</t>
  </si>
  <si>
    <t>"ST2, 4.5, venkovní čistírna - terasa" 13,08*0,1</t>
  </si>
  <si>
    <t>"ST3" 34*0,17</t>
  </si>
  <si>
    <t>"ST4" 17,18*0,07</t>
  </si>
  <si>
    <t>11,79*1,05 'Přepočtené koeficientem množství</t>
  </si>
  <si>
    <t>126</t>
  </si>
  <si>
    <t>1080443636</t>
  </si>
  <si>
    <t>127</t>
  </si>
  <si>
    <t>28376143</t>
  </si>
  <si>
    <t>klín izolační EPS 200 spád do 5%</t>
  </si>
  <si>
    <t>604411726</t>
  </si>
  <si>
    <t>"ST1" (127,23+37,09)*0,14</t>
  </si>
  <si>
    <t>23*1,05 'Přepočtené koeficientem množství</t>
  </si>
  <si>
    <t>128</t>
  </si>
  <si>
    <t>713141341</t>
  </si>
  <si>
    <t>Montáž spádové izolace na zhlaví atiky š do 500 mm lepené asfaltem zplna</t>
  </si>
  <si>
    <t>-789378293</t>
  </si>
  <si>
    <t>"atika ST1" 46,11+32,58+11,73</t>
  </si>
  <si>
    <t>"světlík hrana PIR" 2,66*2</t>
  </si>
  <si>
    <t>"světlík DET 14" 2,66*2</t>
  </si>
  <si>
    <t>"světlík DET. 12, 13" (14,83+25,6)</t>
  </si>
  <si>
    <t>129</t>
  </si>
  <si>
    <t>554027217</t>
  </si>
  <si>
    <t>"atika ST1" (46,11+32,58+11,73)*0,08</t>
  </si>
  <si>
    <t>7,23*1,05 'Přepočtené koeficientem množství</t>
  </si>
  <si>
    <t>130</t>
  </si>
  <si>
    <t>28376107</t>
  </si>
  <si>
    <t>klín izolační z PIR desek 25-50</t>
  </si>
  <si>
    <t>-2075288713</t>
  </si>
  <si>
    <t>"světlík hrana PIR" 2,66*2*0,35</t>
  </si>
  <si>
    <t>1,86*1,05 'Přepočtené koeficientem množství</t>
  </si>
  <si>
    <t>131</t>
  </si>
  <si>
    <t>28376100.R</t>
  </si>
  <si>
    <t>klín izolační aerogel tl. 40mm</t>
  </si>
  <si>
    <t>382564477</t>
  </si>
  <si>
    <t>"světlík DET 14" 2,66*2*0,54</t>
  </si>
  <si>
    <t>2,87*1,05 'Přepočtené koeficientem množství</t>
  </si>
  <si>
    <t>132</t>
  </si>
  <si>
    <t>28376101.R</t>
  </si>
  <si>
    <t>výplňový zolace PIR tl. 10-70mm</t>
  </si>
  <si>
    <t>-1537176761</t>
  </si>
  <si>
    <t>"světlík DET. 12, 13" 0,12*(14,83+25,6)</t>
  </si>
  <si>
    <t>4,85*1,05 'Přepočtené koeficientem množství</t>
  </si>
  <si>
    <t>133</t>
  </si>
  <si>
    <t>713141381</t>
  </si>
  <si>
    <t>Montáž izolace tepelné stěn v do 1000 mm na atiky a prostupy střechou lepené asfaltem zplna</t>
  </si>
  <si>
    <t>65570841</t>
  </si>
  <si>
    <t>134</t>
  </si>
  <si>
    <t>28375926</t>
  </si>
  <si>
    <t>deska EPS 200 pro konstrukce s velmi vysokým zatížením λ=0,034 tl 100mm</t>
  </si>
  <si>
    <t>-993521616</t>
  </si>
  <si>
    <t>"atika ST1" (29,78+31,31+8,76)*0,76</t>
  </si>
  <si>
    <t>53,09*1,05 'Přepočtené koeficientem množství</t>
  </si>
  <si>
    <t>135</t>
  </si>
  <si>
    <t>28375920</t>
  </si>
  <si>
    <t>deska EPS 200 pro konstrukce s velmi vysokým zatížením λ=0,034 tl 40mm</t>
  </si>
  <si>
    <t>-886313842</t>
  </si>
  <si>
    <t>"ST1" 4,45*0,76</t>
  </si>
  <si>
    <t>3,38*1,05 'Přepočtené koeficientem množství</t>
  </si>
  <si>
    <t>136</t>
  </si>
  <si>
    <t>713141396</t>
  </si>
  <si>
    <t>Montáž izolace tepelné stěn v do 1000 mm na atiky a prostupy střechou lepené nízkoexpanzní (PUR) pěnou</t>
  </si>
  <si>
    <t>1320505174</t>
  </si>
  <si>
    <t>137</t>
  </si>
  <si>
    <t>28376501</t>
  </si>
  <si>
    <t>deska izolační PIR s oboustranným textilním rounem tl 100mm</t>
  </si>
  <si>
    <t>-1417514633</t>
  </si>
  <si>
    <t>"světlík svislé PIR vnitřní" 25,6*0,63+24,84*0,87</t>
  </si>
  <si>
    <t>"světlík hrana PIR" 2,66*2*0,18</t>
  </si>
  <si>
    <t>38,7*1,05 'Přepočtené koeficientem množství</t>
  </si>
  <si>
    <t>138</t>
  </si>
  <si>
    <t>998713203</t>
  </si>
  <si>
    <t>Přesun hmot procentní pro izolace tepelné v objektech v přes 12 do 24 m</t>
  </si>
  <si>
    <t>-1047578789</t>
  </si>
  <si>
    <t>714</t>
  </si>
  <si>
    <t>Akustická a protiotřesová opatření</t>
  </si>
  <si>
    <t>139</t>
  </si>
  <si>
    <t>714451011</t>
  </si>
  <si>
    <t>Montáž antivibračních rohoží z recyklované pryže celoplošně lepených vodorovně</t>
  </si>
  <si>
    <t>735662298</t>
  </si>
  <si>
    <t>140</t>
  </si>
  <si>
    <t>27244R01</t>
  </si>
  <si>
    <t>rohož antivibrační pryžová tl 10mm, specifikace dle PD</t>
  </si>
  <si>
    <t>620600005</t>
  </si>
  <si>
    <t>"ST2, 4.5, venkovní čistírna - terasa" (11,74/3,9)/0,6*0,2</t>
  </si>
  <si>
    <t>1*1,05 'Přepočtené koeficientem množství</t>
  </si>
  <si>
    <t>141</t>
  </si>
  <si>
    <t>998714203</t>
  </si>
  <si>
    <t>Přesun hmot procentní pro akustická a protiotřesová opatření v objektech v do 24 m</t>
  </si>
  <si>
    <t>-970669648</t>
  </si>
  <si>
    <t>762</t>
  </si>
  <si>
    <t>Konstrukce tesařské</t>
  </si>
  <si>
    <t>142</t>
  </si>
  <si>
    <t>762361320.R</t>
  </si>
  <si>
    <t>Konstrukční a vyrovnávací vrstva pod klempířské prvky (atiky) z desek cementotřískových tl 15 mm</t>
  </si>
  <si>
    <t>-96120002</t>
  </si>
  <si>
    <t>"atika DET 14" 2,66*2*0,53</t>
  </si>
  <si>
    <t>143</t>
  </si>
  <si>
    <t>762361323</t>
  </si>
  <si>
    <t>Konstrukční a vyrovnávací vrstva pod klempířské prvky (atiky) z desek cementotřískových tl 24 mm</t>
  </si>
  <si>
    <t>998921351</t>
  </si>
  <si>
    <t>"atika ST1" (46,11+32,58+11,73)*0,53</t>
  </si>
  <si>
    <t>144</t>
  </si>
  <si>
    <t>762951004</t>
  </si>
  <si>
    <t>Montáž podkladního roštu terasy z dřevěných profilů osové vzdálenosti podpěr přes 550 mm</t>
  </si>
  <si>
    <t>-1887600093</t>
  </si>
  <si>
    <t>145</t>
  </si>
  <si>
    <t>60516110</t>
  </si>
  <si>
    <t>řezivo modřínové sušené tl 30mm</t>
  </si>
  <si>
    <t>-582541146</t>
  </si>
  <si>
    <t>"ST2, 4.5, venkovní čistírna - terasa" 11,74*0,03</t>
  </si>
  <si>
    <t>0,35*1,1 'Přepočtené koeficientem množství</t>
  </si>
  <si>
    <t>146</t>
  </si>
  <si>
    <t>762952004</t>
  </si>
  <si>
    <t>Montáž teras z prken přes 135 mm z dřevin měkkých šroubovaných broušených bez povrchové úpravy</t>
  </si>
  <si>
    <t>-260331922</t>
  </si>
  <si>
    <t>147</t>
  </si>
  <si>
    <t>61198R02</t>
  </si>
  <si>
    <t>terasový profil dřevěný tl 22mm sibiřský modřín</t>
  </si>
  <si>
    <t>-1923719838</t>
  </si>
  <si>
    <t>11,74*1,08 'Přepočtené koeficientem množství</t>
  </si>
  <si>
    <t>148</t>
  </si>
  <si>
    <t>762953002</t>
  </si>
  <si>
    <t>Nátěr dřevěných teras olejový dvojnásobný s očištěním</t>
  </si>
  <si>
    <t>95821299</t>
  </si>
  <si>
    <t>149</t>
  </si>
  <si>
    <t>998762203</t>
  </si>
  <si>
    <t>Přesun hmot procentní pro kce tesařské v objektech v přes 12 do 24 m</t>
  </si>
  <si>
    <t>-1777661981</t>
  </si>
  <si>
    <t>763</t>
  </si>
  <si>
    <t>Konstrukce suché výstavby</t>
  </si>
  <si>
    <t>150</t>
  </si>
  <si>
    <t>763111333</t>
  </si>
  <si>
    <t>SDK příčka tl 100 mm profil CW+UW 75 desky 1xH2 12,5 s izolací EI 30 Rw do 45 dB</t>
  </si>
  <si>
    <t>1696135639</t>
  </si>
  <si>
    <t>skladba S4</t>
  </si>
  <si>
    <t>3,22*(5,562+2,915+2,422)-0,7*2,1*2</t>
  </si>
  <si>
    <t>3,22*(0,686+0,385)</t>
  </si>
  <si>
    <t>3,22*(0,896+0,2*2)</t>
  </si>
  <si>
    <t>3,22*(0,75+0,758+1,5)-0,8*2,1</t>
  </si>
  <si>
    <t>3,11*(6,605+1,515+1,915)-0,8*2,1</t>
  </si>
  <si>
    <t>3,11*(1,956*2)-0,7*2,1</t>
  </si>
  <si>
    <t>3,11*(4,011+4,568+1,956*2)-(1,5*1,5+0,8*2,1+0,7*2,1)</t>
  </si>
  <si>
    <t>3,11*(5,489+4,801)-0,8*2,1*2</t>
  </si>
  <si>
    <t>3,11*(2,36+2,825)-0,7*2,1</t>
  </si>
  <si>
    <t>3,11*(4,817+1,952+3,65)-(0,7*2,1+0,8*2,1)</t>
  </si>
  <si>
    <t>3,11*(5,573+3,17)</t>
  </si>
  <si>
    <t>2,0*2,0</t>
  </si>
  <si>
    <t>151</t>
  </si>
  <si>
    <t>763111361x</t>
  </si>
  <si>
    <t>SDK příčka tl 100 mm profil CW+UW 75 z jedné strany desky 1x akustická děrovaná 12,5, z druhé strany 1x impregnovaná 12,5 s izolací EI 45 Rw do 50 dB</t>
  </si>
  <si>
    <t>-1994090757</t>
  </si>
  <si>
    <t>skladba S4a</t>
  </si>
  <si>
    <t>3,11*2,147-0,8*2,1</t>
  </si>
  <si>
    <t>3,11*3,497</t>
  </si>
  <si>
    <t>3,11*(0,289+1,997+1,59+0,848)+4,4*1,01-1,997*2,0</t>
  </si>
  <si>
    <t>3,11*(0,429+1,055+1,0+0,91)+7,8*1,0-1,0*1,0</t>
  </si>
  <si>
    <t>3,11*(0,97+2+0,754+1,4+0,67+3,545+0,523)-(2,0*2,0+1,4*1,4+3,545*2,6)</t>
  </si>
  <si>
    <t>3,11*(0,69+2,0+1,3+4,568)-(2,0*2,0+3,837*2,6)</t>
  </si>
  <si>
    <t>3,11*(0,445+1,2+0,67+1,0+0,558)-(1,2*1,2+1,0*1,0)</t>
  </si>
  <si>
    <t>3,11*(0,375+0,8+0,462)-0,8*0,8</t>
  </si>
  <si>
    <t>3,11*(0,848+3,404+2,8+0,95+0,8+1,106+0,8)-(2,8*2,8+0,8*0,8*2)</t>
  </si>
  <si>
    <t>3,11*(6,397+1,0+0,9+1,652+0,775)-(0,9*0,9+1,0*1,0+2,0*2,0)</t>
  </si>
  <si>
    <t>3,11*(0,41+1,6+0,255+1,0+0,51+1,637)-(1,6*1,6+1,0*1,0)</t>
  </si>
  <si>
    <t>3,11*(0,517+1,0+1,0+1,05+1,05+1,0+1,135+1,6+0,705+2,5)-(1,0*1,0*4+1,6*1,6+2,5*2,5)</t>
  </si>
  <si>
    <t>3,11*(2,175+1,2+1,2+1,65+1,105+2,5)-(1,2*1,2+1,65*1,65+2,5*2,5)</t>
  </si>
  <si>
    <t>3,11*(0,82+1,0+0,797+0,8+0,523+0,8+0,87+0,9+0,517)-(1,0*1,0+0,8*0,8*2+0,9*0,8)</t>
  </si>
  <si>
    <t>3,11*(1,35+0,8+0,315+1,4+0,77+1,0+0,754)-(0,8*0,8+1,4*1,4+1,0*1,0)</t>
  </si>
  <si>
    <t>152</t>
  </si>
  <si>
    <t>763111441</t>
  </si>
  <si>
    <t>SDK příčka tl 100 mm profil CW+UW 50 desky 2xDFH2 12,5 s izolací EI 90 Rw do 56 dB</t>
  </si>
  <si>
    <t>1278463415</t>
  </si>
  <si>
    <t>skladba S5</t>
  </si>
  <si>
    <t>3,22*(2,183+0,285+0,65+0,385)+0,285*0,65</t>
  </si>
  <si>
    <t>3,22*(2,1+1,492+3,643)-(0,7*2,1+0,9*2,1)</t>
  </si>
  <si>
    <t>3,11*(5,226+0,3+3,373+2,93)-(1,076*2,1+1,2*1,2+0,8*2,1)+0,285*0,65+0,285*0,6</t>
  </si>
  <si>
    <t>3,11*4,11-0,8*2,1</t>
  </si>
  <si>
    <t>3,11*(4,525+0,23)-(2,16*2,16+0,6*0,6+0,9*0,9)+0,23*0,6</t>
  </si>
  <si>
    <t>3,11*(0,751+0,285+3,455)-(0,7*2,1+0,8*2,1)+0,285*0,651</t>
  </si>
  <si>
    <t>3,11*(3,885+0,23+0,735)-(0,7*2,1*2)+0,23*0,6</t>
  </si>
  <si>
    <t>3,11*(4,497+0,23+0,285)-(0,8*0,8+2,01*2,16)+0,23*0,6+0,285+0,65</t>
  </si>
  <si>
    <t>153</t>
  </si>
  <si>
    <t>763111712</t>
  </si>
  <si>
    <t>SDK příčka kluzné napojení ke stropu</t>
  </si>
  <si>
    <t>-114221904</t>
  </si>
  <si>
    <t>(5,562+2,915+2,422)</t>
  </si>
  <si>
    <t>(0,686+0,385)</t>
  </si>
  <si>
    <t>(0,896+0,2*2)</t>
  </si>
  <si>
    <t>(0,75+0,758+1,5)</t>
  </si>
  <si>
    <t>(2,183+0,285+0,65+0,385)</t>
  </si>
  <si>
    <t>(2,1+1,492+3,643)</t>
  </si>
  <si>
    <t>(6,605+1,515+1,915)</t>
  </si>
  <si>
    <t>(1,956*2)</t>
  </si>
  <si>
    <t>(4,011+4,568+1,956*2)</t>
  </si>
  <si>
    <t>2,147+3,497</t>
  </si>
  <si>
    <t>(5,226+0,3+3,373+2,93)</t>
  </si>
  <si>
    <t>(5,489+4,801)</t>
  </si>
  <si>
    <t>(2,36+2,825)</t>
  </si>
  <si>
    <t>4,11</t>
  </si>
  <si>
    <t>(4,525+0,23)</t>
  </si>
  <si>
    <t>(0,289+1,997+1,59+0,848)</t>
  </si>
  <si>
    <t>(0,429+1,055+1,0+0,91)</t>
  </si>
  <si>
    <t>(0,97+2+0,754+1,4+0,67+3,545+0,523)</t>
  </si>
  <si>
    <t>(0,69+2,0+1,3+4,568)</t>
  </si>
  <si>
    <t>(4,817+1,952+3,65)</t>
  </si>
  <si>
    <t>(5,573+3,17)</t>
  </si>
  <si>
    <t>(0,445+1,2+0,67+1,0+0,558)</t>
  </si>
  <si>
    <t>(0,375+0,8+0,462)</t>
  </si>
  <si>
    <t>(0,848+3,404+2,8+0,95+0,8+1,106+0,8)</t>
  </si>
  <si>
    <t>(6,397+1,0+0,9+1,652+0,775)</t>
  </si>
  <si>
    <t>(0,751+0,285+3,455)</t>
  </si>
  <si>
    <t>(3,885+0,23+0,735)</t>
  </si>
  <si>
    <t>(0,41+1,6+0,255+1,0+0,51+1,637)</t>
  </si>
  <si>
    <t>(0,517+1,0+1,0+1,05+1,05+1,0+1,135+1,6+0,705+2,5)</t>
  </si>
  <si>
    <t>(2,175+1,2+1,2+1,65+1,105+2,5)</t>
  </si>
  <si>
    <t>(0,82+1,0+0,797+0,8+0,523+0,8+0,87+0,9+0,517)</t>
  </si>
  <si>
    <t>(1,35+0,8+0,315+1,4+0,77+1,0+0,754)</t>
  </si>
  <si>
    <t>(4,497+0,23+0,285)</t>
  </si>
  <si>
    <t>154</t>
  </si>
  <si>
    <t>763111713</t>
  </si>
  <si>
    <t>SDK příčka ukončení ve volném prostoru</t>
  </si>
  <si>
    <t>1411961762</t>
  </si>
  <si>
    <t>"1.PP" 3,0*2</t>
  </si>
  <si>
    <t>"1.NP" 3,0*1</t>
  </si>
  <si>
    <t>"2.NP" 3,0*10</t>
  </si>
  <si>
    <t>"3.NP" 3,0*10</t>
  </si>
  <si>
    <t>"4.NP" 3,0*4</t>
  </si>
  <si>
    <t>155</t>
  </si>
  <si>
    <t>763111717</t>
  </si>
  <si>
    <t>SDK příčka základní penetrační nátěr (oboustranně)</t>
  </si>
  <si>
    <t>-1870956366</t>
  </si>
  <si>
    <t>225,19553+233,96859+118,32177</t>
  </si>
  <si>
    <t>156</t>
  </si>
  <si>
    <t>763111718</t>
  </si>
  <si>
    <t>SDK příčka úprava styku příčky a podhledu separační páskou a akrylátem (oboustranně)</t>
  </si>
  <si>
    <t>2141740960</t>
  </si>
  <si>
    <t>157</t>
  </si>
  <si>
    <t>763111722</t>
  </si>
  <si>
    <t>SDK příčka pozinkovaný úhelník k ochraně rohů</t>
  </si>
  <si>
    <t>1457649281</t>
  </si>
  <si>
    <t>"1.PP" 3,0*8</t>
  </si>
  <si>
    <t>"1.NP" 3,0*10</t>
  </si>
  <si>
    <t>"2.NP" 3,0*20</t>
  </si>
  <si>
    <t>"3.NP" 3,0*24</t>
  </si>
  <si>
    <t>"4.NP" 3,0*20</t>
  </si>
  <si>
    <t>158</t>
  </si>
  <si>
    <t>763111752</t>
  </si>
  <si>
    <t>Příplatek k SDK příčce za zakřivení do plynulého oblouku</t>
  </si>
  <si>
    <t>1988619366</t>
  </si>
  <si>
    <t>3,11*(5,226+3,373)</t>
  </si>
  <si>
    <t>3,11*(2,147+4,011+4,568)-(1,5*1,5+0,8*2,1*2)</t>
  </si>
  <si>
    <t>3,11*(0,289+1,997+1,59+0,848)-1,997*2,0</t>
  </si>
  <si>
    <t>3,11*(0,429+1,055+1,0+0,91)-1,0*1,0</t>
  </si>
  <si>
    <t>159</t>
  </si>
  <si>
    <t>763111771</t>
  </si>
  <si>
    <t>Příplatek k SDK příčce za rovinnost kvality Q3</t>
  </si>
  <si>
    <t>-1424746493</t>
  </si>
  <si>
    <t>160</t>
  </si>
  <si>
    <t>763113341</t>
  </si>
  <si>
    <t>SDK příčka instalační tl 155 - 650 mm zdvojený profil CW+UW 50 desky 2xH2 12,5 s izolací EI 60 Rw do 54 dB</t>
  </si>
  <si>
    <t>1967543887</t>
  </si>
  <si>
    <t>instalační předstěna z SDK</t>
  </si>
  <si>
    <t>"mč.-1.07" 3,0*(1,072+1,655)</t>
  </si>
  <si>
    <t>"mč.-1.08" 3,0*1,288</t>
  </si>
  <si>
    <t>"mč.-1.09" 3,0*1,059</t>
  </si>
  <si>
    <t>"mč.-1.10" 3,0*1,015</t>
  </si>
  <si>
    <t>"mč.-1.13" 3,0*1,392</t>
  </si>
  <si>
    <t>"mč.1.16" 3,0*2,3</t>
  </si>
  <si>
    <t>"mč.1.07" 3,0*(1,929+2,2)</t>
  </si>
  <si>
    <t>"mč.1.04+1.05+1.06" 3,0*(1,955+3,194)</t>
  </si>
  <si>
    <t>"m.č.1.08+1.09+1.10" 3,0*3,195</t>
  </si>
  <si>
    <t>"mč.1.08+2.09" 3,11*2,731</t>
  </si>
  <si>
    <t>"mč.3.07" 3,0*(1,711+1,952+1,831)</t>
  </si>
  <si>
    <t>"mč.3.14+3.13" 3,0*(2,583+1,043)</t>
  </si>
  <si>
    <t>"mč.3.10+3.11+3.09" 3,0*(2,821+2,835)</t>
  </si>
  <si>
    <t>"mč.3.12" 3,0*1,03</t>
  </si>
  <si>
    <t>161</t>
  </si>
  <si>
    <t>763121715</t>
  </si>
  <si>
    <t>SDK stěna předsazená úprava styku stěny a podhledu separační páskou a akrylátem</t>
  </si>
  <si>
    <t>584274516</t>
  </si>
  <si>
    <t>"mč.1.07" (1,072+1,655)</t>
  </si>
  <si>
    <t>"mč.1.08" 1,288</t>
  </si>
  <si>
    <t>"mč.1.09" 1,059</t>
  </si>
  <si>
    <t>"mč.1.10" 1,015</t>
  </si>
  <si>
    <t>"mč.1.13" 1,392</t>
  </si>
  <si>
    <t>"mč.1.16" 2,3</t>
  </si>
  <si>
    <t>"mč.1.07" (1,929+2,2)</t>
  </si>
  <si>
    <t>"mč.1.04+1.05+1.06"(1,955+3,194)</t>
  </si>
  <si>
    <t>"m.č.1.08+1.09+1.10" 3,195</t>
  </si>
  <si>
    <t>"mč.1.08+2.09" 2,731</t>
  </si>
  <si>
    <t>"mč.3.07" (1,711+1,952+1,831)</t>
  </si>
  <si>
    <t>"mč.3.14+3.13" (2,583+1,043)</t>
  </si>
  <si>
    <t>"mč.3.10+3.11+3.09" (2,821+2,835)</t>
  </si>
  <si>
    <t>"mč.3.12" 1,03</t>
  </si>
  <si>
    <t>162</t>
  </si>
  <si>
    <t>763121761</t>
  </si>
  <si>
    <t>Příplatek k SDK stěně předsazené za rovinnost kvality Q3</t>
  </si>
  <si>
    <t>741623639</t>
  </si>
  <si>
    <t>163</t>
  </si>
  <si>
    <t>7631314R</t>
  </si>
  <si>
    <t>SDK podhled deska 1xH2 12,5 bez izolace dvouvrstvá spodní kce profil CD+UD</t>
  </si>
  <si>
    <t>-1074756102</t>
  </si>
  <si>
    <t>Poznámka k položce:
Samonosný podhled, po obvodu odsazený 20 mm od stěny.</t>
  </si>
  <si>
    <t>"P7a, -1.6, šatna" 7</t>
  </si>
  <si>
    <t>"P7, -1.7, wc holky" 1,9</t>
  </si>
  <si>
    <t>"P7, -1.8, wc" 1,9</t>
  </si>
  <si>
    <t>"P7, -1.9, wc kluci" 1,8</t>
  </si>
  <si>
    <t>"P7, -1.10, wc" 1,5</t>
  </si>
  <si>
    <t>"P2, 1.4, wc ženy" 3</t>
  </si>
  <si>
    <t>"P2, 1.5, wc" 1,3</t>
  </si>
  <si>
    <t>"P2, 1.6, wc" 1,3</t>
  </si>
  <si>
    <t>"P2, 1.7, wc inv." 4,2</t>
  </si>
  <si>
    <t>"P2, 1.8, wc muži" 2,1</t>
  </si>
  <si>
    <t>"P2, 1.9, wc" 1,7</t>
  </si>
  <si>
    <t>"P2, 1.10, wc" 1,7</t>
  </si>
  <si>
    <t>"P3, 1.16, sklad" 6,6</t>
  </si>
  <si>
    <t>"P2a, 2.5, čajová kuchyňka" 10,3</t>
  </si>
  <si>
    <t>"P2, 2.8, wc" 2,2</t>
  </si>
  <si>
    <t>"P2, 2.9, wc" 1,9</t>
  </si>
  <si>
    <t>"P2a, 3.4, čajová kuchyňka" 7,9</t>
  </si>
  <si>
    <t>"P2a, 3.6, serverovna" 3</t>
  </si>
  <si>
    <t>"P2, 3.7, wc / sprcha" 3,5</t>
  </si>
  <si>
    <t>"P2, 3.9, wc muži" 3,3</t>
  </si>
  <si>
    <t>"P2, 3.10, wc" 1,5</t>
  </si>
  <si>
    <t>"P2, 3.11, wc" 2,5</t>
  </si>
  <si>
    <t>"P2, 3.12, wc ženy" 2,8</t>
  </si>
  <si>
    <t>"P2, 3.13, wc" 1,6</t>
  </si>
  <si>
    <t>"P2, 3.14, wc" 1,8</t>
  </si>
  <si>
    <t>164</t>
  </si>
  <si>
    <t>763131714</t>
  </si>
  <si>
    <t>SDK podhled základní penetrační nátěr</t>
  </si>
  <si>
    <t>-302036774</t>
  </si>
  <si>
    <t>165</t>
  </si>
  <si>
    <t>763172325</t>
  </si>
  <si>
    <t>Montáž dvířek revizních jednoplášťových SDK kcí vel. 600x600 mm pro příčky a předsazené stěny</t>
  </si>
  <si>
    <t>-1632994798</t>
  </si>
  <si>
    <t>166</t>
  </si>
  <si>
    <t>59030714</t>
  </si>
  <si>
    <t>dvířka revizní jednokřídlá s automatickým zámkem 600x600mm</t>
  </si>
  <si>
    <t>-1439009794</t>
  </si>
  <si>
    <t>"A17d" 1</t>
  </si>
  <si>
    <t>167</t>
  </si>
  <si>
    <t>763172352</t>
  </si>
  <si>
    <t>Montáž dvířek revizních jednoplášťových SDK kcí vel. 300 x 300 mm pro podhledy</t>
  </si>
  <si>
    <t>-898781425</t>
  </si>
  <si>
    <t>168</t>
  </si>
  <si>
    <t>59030711</t>
  </si>
  <si>
    <t>dvířka revizní jednokřídlá s automatickým zámkem 300x300mm</t>
  </si>
  <si>
    <t>727090399</t>
  </si>
  <si>
    <t>"A16a" 4</t>
  </si>
  <si>
    <t>"A16B" 15</t>
  </si>
  <si>
    <t>169</t>
  </si>
  <si>
    <t>763172353</t>
  </si>
  <si>
    <t>Montáž dvířek revizních jednoplášťových SDK kcí vel. 400 x 400 mm pro podhledy</t>
  </si>
  <si>
    <t>-1615086100</t>
  </si>
  <si>
    <t>170</t>
  </si>
  <si>
    <t>59030712</t>
  </si>
  <si>
    <t>dvířka revizní jednokřídlá s automatickým zámkem 400x400mm</t>
  </si>
  <si>
    <t>845883272</t>
  </si>
  <si>
    <t>"A16c" 1</t>
  </si>
  <si>
    <t>171</t>
  </si>
  <si>
    <t>763172355</t>
  </si>
  <si>
    <t>Montáž dvířek revizních jednoplášťových SDK kcí vel. 600 x 600 mm pro podhledy</t>
  </si>
  <si>
    <t>1693991369</t>
  </si>
  <si>
    <t>172</t>
  </si>
  <si>
    <t>-1811875598</t>
  </si>
  <si>
    <t>"A16d" 1</t>
  </si>
  <si>
    <t>"A16e" 2</t>
  </si>
  <si>
    <t>173</t>
  </si>
  <si>
    <t>763173111</t>
  </si>
  <si>
    <t>Montáž úchytu pro umyvadlo v SDK kci</t>
  </si>
  <si>
    <t>347497504</t>
  </si>
  <si>
    <t>"1.PP" 2</t>
  </si>
  <si>
    <t>"1.NP" 3</t>
  </si>
  <si>
    <t>"2.NP" 1</t>
  </si>
  <si>
    <t>"3.NP" 3</t>
  </si>
  <si>
    <t>174</t>
  </si>
  <si>
    <t>59030729</t>
  </si>
  <si>
    <t>konstrukce pro uchycení umyvadla s nástěnnými bateriemi osová rozteč CW profilů 450-625mm</t>
  </si>
  <si>
    <t>-467546584</t>
  </si>
  <si>
    <t>175</t>
  </si>
  <si>
    <t>763173112</t>
  </si>
  <si>
    <t>Montáž úchytu pro pisoár v SDK kci</t>
  </si>
  <si>
    <t>-1637417958</t>
  </si>
  <si>
    <t>"1.NP" 1</t>
  </si>
  <si>
    <t>"3.NP" 2</t>
  </si>
  <si>
    <t>176</t>
  </si>
  <si>
    <t>59030728</t>
  </si>
  <si>
    <t>konstrukce pro uchycení pisoáru osová rozteč CW profilů 450-625mm</t>
  </si>
  <si>
    <t>-1498486433</t>
  </si>
  <si>
    <t>177</t>
  </si>
  <si>
    <t>763173113</t>
  </si>
  <si>
    <t>Montáž úchytu pro WC v SDK kci</t>
  </si>
  <si>
    <t>-2068144689</t>
  </si>
  <si>
    <t>"1.NP" 4</t>
  </si>
  <si>
    <t>"3.NP" 4</t>
  </si>
  <si>
    <t>178</t>
  </si>
  <si>
    <t>59030731</t>
  </si>
  <si>
    <t>konstrukce pro uchycení WC osová rozteč CW profilů 450-625mm</t>
  </si>
  <si>
    <t>1358765208</t>
  </si>
  <si>
    <t>179</t>
  </si>
  <si>
    <t>763181421</t>
  </si>
  <si>
    <t>Ztužující výplň otvoru pro dveře pro příčky do 3,25 m zátěž křídla přes 25 kg</t>
  </si>
  <si>
    <t>-1634491826</t>
  </si>
  <si>
    <t>"1.PP" 9,0</t>
  </si>
  <si>
    <t>"1.NP" 11,0</t>
  </si>
  <si>
    <t>"2.NP" 21,0</t>
  </si>
  <si>
    <t>"3.NP" 21,0</t>
  </si>
  <si>
    <t>"4.NP" 23,0</t>
  </si>
  <si>
    <t>180</t>
  </si>
  <si>
    <t>763412114</t>
  </si>
  <si>
    <t>Sanitární příčky do suchého prostředí, desky laminované tl 32 mm</t>
  </si>
  <si>
    <t>2007520352</t>
  </si>
  <si>
    <t>"A01" 2,05*(1,4)</t>
  </si>
  <si>
    <t>"A02" 2,05*(1,4)</t>
  </si>
  <si>
    <t>"A03" 2,05*(1,86*1,48)</t>
  </si>
  <si>
    <t>"A04" 2,05*(1,71*2)</t>
  </si>
  <si>
    <t>"A05" 2,05*(1,46)</t>
  </si>
  <si>
    <t>"A06" 2,05*(2,07+1,55)</t>
  </si>
  <si>
    <t>"A07" 2,05*(2,42+1,55)</t>
  </si>
  <si>
    <t>181</t>
  </si>
  <si>
    <t>763412124</t>
  </si>
  <si>
    <t>Dveře sanitárních příček, desky laminované tl 32 mm, š do 800 mm, v do 2000 mm</t>
  </si>
  <si>
    <t>-1614877941</t>
  </si>
  <si>
    <t>"A01" 1</t>
  </si>
  <si>
    <t>"A02" 1</t>
  </si>
  <si>
    <t>"A03" 2</t>
  </si>
  <si>
    <t>"A04" 2</t>
  </si>
  <si>
    <t>"A05" 1</t>
  </si>
  <si>
    <t>"A06" 2</t>
  </si>
  <si>
    <t>"A07" 2</t>
  </si>
  <si>
    <t>182</t>
  </si>
  <si>
    <t>998763403</t>
  </si>
  <si>
    <t>Přesun hmot procentní pro sádrokartonové konstrukce v objektech v přes 12 do 24 m</t>
  </si>
  <si>
    <t>176626981</t>
  </si>
  <si>
    <t>764</t>
  </si>
  <si>
    <t>Konstrukce klempířské</t>
  </si>
  <si>
    <t>183</t>
  </si>
  <si>
    <t>764226400.R</t>
  </si>
  <si>
    <t>Oplechování parapetů rovných mechanicky kotvené z Al plechu do rš 150 mm</t>
  </si>
  <si>
    <t>-1679751689</t>
  </si>
  <si>
    <t>184</t>
  </si>
  <si>
    <t>764202134</t>
  </si>
  <si>
    <t>Montáž oplechování rovné okapové hrany</t>
  </si>
  <si>
    <t>-1837880724</t>
  </si>
  <si>
    <t>"K17" 2*3,21</t>
  </si>
  <si>
    <t>185</t>
  </si>
  <si>
    <t>764204105</t>
  </si>
  <si>
    <t>Montáž oplechování horních ploch a atik bez rohů rš do 400 mm</t>
  </si>
  <si>
    <t>1648580170</t>
  </si>
  <si>
    <t>"K12" 76,5</t>
  </si>
  <si>
    <t>"K13" 24,8</t>
  </si>
  <si>
    <t>"K14" 25,6</t>
  </si>
  <si>
    <t>"K15" 3</t>
  </si>
  <si>
    <t>"K16" 15,9</t>
  </si>
  <si>
    <t>186</t>
  </si>
  <si>
    <t>13814185</t>
  </si>
  <si>
    <t>plech hladký Pz jakost EN 10143 tl 0,6mm tabule</t>
  </si>
  <si>
    <t>-1271181229</t>
  </si>
  <si>
    <t>"K12" (76,5*0,065/2)*32/1000</t>
  </si>
  <si>
    <t>"K13" (24,8*0,24/2)*32/1000</t>
  </si>
  <si>
    <t>"K14" (25,6*0,235/2)*32/1000</t>
  </si>
  <si>
    <t>"K15" (3*0,065/2)*32/1000</t>
  </si>
  <si>
    <t>"K16" (15,9*0,065/2)*32/1000</t>
  </si>
  <si>
    <t>"K17" (2*3,207*0,135/2)*32/1000</t>
  </si>
  <si>
    <t>187</t>
  </si>
  <si>
    <t>764204109</t>
  </si>
  <si>
    <t>Montáž oplechování horních ploch a atik bez rohů rš přes 400 do 800 mm</t>
  </si>
  <si>
    <t>-3654991</t>
  </si>
  <si>
    <t>188</t>
  </si>
  <si>
    <t>1479108152</t>
  </si>
  <si>
    <t>"K16" (15,9*0,537/2)*32/1000</t>
  </si>
  <si>
    <t>189</t>
  </si>
  <si>
    <t>998764203</t>
  </si>
  <si>
    <t>Přesun hmot procentní pro konstrukce klempířské v objektech v přes 12 do 24 m</t>
  </si>
  <si>
    <t>-2024078456</t>
  </si>
  <si>
    <t>766</t>
  </si>
  <si>
    <t>Konstrukce truhlářské</t>
  </si>
  <si>
    <t>190</t>
  </si>
  <si>
    <t>766694116</t>
  </si>
  <si>
    <t>Montáž parapetních desek dřevěných nebo plastových š do 30 cm</t>
  </si>
  <si>
    <t>532417937</t>
  </si>
  <si>
    <t>"T01" 0,909*1</t>
  </si>
  <si>
    <t>"T02" 1,313*3</t>
  </si>
  <si>
    <t>"T03" 2,236*2</t>
  </si>
  <si>
    <t>"T04" 2,222*1</t>
  </si>
  <si>
    <t>"T05" 1,919*3</t>
  </si>
  <si>
    <t>"T06" 1,515*1</t>
  </si>
  <si>
    <t>"T07" 1,01*2</t>
  </si>
  <si>
    <t>"T08" 2,508*1</t>
  </si>
  <si>
    <t>"T09" 0,803*2</t>
  </si>
  <si>
    <t>"T10" 1,016*2</t>
  </si>
  <si>
    <t>"T11" 1,321*1</t>
  </si>
  <si>
    <t>"T12" 2,033*1</t>
  </si>
  <si>
    <t>"T13" 0,808*2</t>
  </si>
  <si>
    <t>"T14" 1,506*1</t>
  </si>
  <si>
    <t>"T15" 2,02*1</t>
  </si>
  <si>
    <t>"T16" 0,914*1</t>
  </si>
  <si>
    <t>"T17" 1,705*1</t>
  </si>
  <si>
    <t>191</t>
  </si>
  <si>
    <t>60621310.R</t>
  </si>
  <si>
    <t>Parapet vnitřní překližka truhlářská bříza, transparentní olej, specifikace dle PD</t>
  </si>
  <si>
    <t>-1146141382</t>
  </si>
  <si>
    <t>"T01" 0,909*0,26*1</t>
  </si>
  <si>
    <t>"T02" 1,313*0,26*3</t>
  </si>
  <si>
    <t>"T03" 2,236*0,26*2</t>
  </si>
  <si>
    <t>"T04" 2,222*0,26*1</t>
  </si>
  <si>
    <t>"T05" 1,919*0,26*3</t>
  </si>
  <si>
    <t>"T06" 1,515*0,26*1</t>
  </si>
  <si>
    <t>"T07" 1,01*0,26*2</t>
  </si>
  <si>
    <t>"T08" 2,508*0,26*1</t>
  </si>
  <si>
    <t>"T09" 0,803*0,26*2</t>
  </si>
  <si>
    <t>"T10" 1,016*0,26*2</t>
  </si>
  <si>
    <t>"T11" 1,321*0,26*1</t>
  </si>
  <si>
    <t>"T12" 2,033*0,26*1</t>
  </si>
  <si>
    <t>"T13" 0,808*0,26*2</t>
  </si>
  <si>
    <t>"T14" 1,506*0,26*1</t>
  </si>
  <si>
    <t>"T15" 2,02*0,26*1</t>
  </si>
  <si>
    <t>"T16" 0,914*0,26*1</t>
  </si>
  <si>
    <t>"T17" 1,705*0,21*1</t>
  </si>
  <si>
    <t>192</t>
  </si>
  <si>
    <t>T21</t>
  </si>
  <si>
    <t>Recepční pult s pracovní deskou a policemi, rozměry cca. D.3300, š.800-1000, v.740 a 1200mm, celk. plocha překližek cca 68m2, hmotnost 950kg vč. kotvení a doplňků dle tabulky truhlářských výrobků</t>
  </si>
  <si>
    <t>516228614</t>
  </si>
  <si>
    <t xml:space="preserve">Poznámka k položce:
Součástí dodávky budou veškeré kotevní prvky, ukončovací prvky a napojovací prvky na konstrukci. V rámci vzorku budou osazeny kompletační a ukončovací prvky, dilatační a přechodové lišty, sokly a pod. 
materiál: truhlářská překližka tl. 20mm, 60 vrstev truhlářské překližky bude vyřezáno na CNC stroji a vzájemně propojeno. Přesné tvary jednotlivých vrstev budou podrobně specifikovány v zadávací dokumentaci truhlářských výrobků, kotvení: jednotlivé vrstvy překližky jsou mezi sebou provázány závitovými tyčemi nebo týblem. Pro protažení elektro kabelů bude připraveno trubkování přes vrstvy překližek
doplňky: včetně všech kotevních, spojovacích a ostatních pomocných prvků, zásuvky slabo i silnoproudu budou osazeny v nice pod horní policí celková plocha překližkových desek cca 68m2, celková hmotnost cca 950kg.
</t>
  </si>
  <si>
    <t>193</t>
  </si>
  <si>
    <t>T22</t>
  </si>
  <si>
    <t>Atypická skříň skladající se z celkem 42 skříněk ve 3 řadách po 14 kusech, vč. kotvení a doplňků dle tabulky truhlářských výrobků</t>
  </si>
  <si>
    <t>524928561</t>
  </si>
  <si>
    <t>Poznámka k položce:
Součástí dodávky budou veškeré kotevní prvky, ukončovací prvky a napojovací prvky na konstrukci. V rámci vzorku budou osazeny kompletační a ukončovací prvky, dilatační a přechodové lišty, sokly a pod.
Popis
materiál: dvířka - truhlářská překližka s horizontálním drážkováním dle detailu v pravé části otevřený regál s policemi pro selfcheck - samoobslužné výpůjční zařízení, záda drážkovaná dle detailu
povrchová úprava: transparentní olej
kotvení: sestava kotvena k železobetonové stěně
doplňky: skříňky opatřeny zamykacím zámkem
pozn.: rektifikace možná pomocí nožiček za soklem dvířka respektují rádius navazující stěny  koordinace s elektro v zádech regálu</t>
  </si>
  <si>
    <t>194</t>
  </si>
  <si>
    <t>T23</t>
  </si>
  <si>
    <t>Knihovní regál, podlaží 1PP, označení T23, vč. kotvení a doplňků dle tabulky truhlářských výrobků</t>
  </si>
  <si>
    <t>-1588411731</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</si>
  <si>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
přístup k R/S topení a chlazení stropů.</t>
  </si>
  <si>
    <t>195</t>
  </si>
  <si>
    <t>T24</t>
  </si>
  <si>
    <t>Knihovní regál, podlaží 1PP, označení T24, vč. kotvení a doplňků dle tabulky truhlářských výrobků</t>
  </si>
  <si>
    <t>649126417</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</si>
  <si>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t>
  </si>
  <si>
    <t>196</t>
  </si>
  <si>
    <t>T25</t>
  </si>
  <si>
    <t>Knihovní regál, podlaží 1PP, označení T25, vč. kotvení a doplňků dle tabulky truhlářských výrobků</t>
  </si>
  <si>
    <t>826122517</t>
  </si>
  <si>
    <t xml:space="preserve">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
pozn.: koordinace s instalacemi, regál překrývá vedení instalací
přístup k R/S topení a chlazení stropů. </t>
  </si>
  <si>
    <t>197</t>
  </si>
  <si>
    <t>T26</t>
  </si>
  <si>
    <t>Knihovní regál, podlaží 1NP, označení T26, vč. kotvení a doplňků dle tabulky truhlářských výrobků</t>
  </si>
  <si>
    <t>-543258213</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</si>
  <si>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t>
  </si>
  <si>
    <t>198</t>
  </si>
  <si>
    <t>T27</t>
  </si>
  <si>
    <t>Knihovní regál, podlaží 2NP, označení T27, vč. kotvení a doplňků dle tabulky truhlářských výrobků</t>
  </si>
  <si>
    <t>1864013439</t>
  </si>
  <si>
    <t>Poznámka k položce:
Součástí dodávky budou veškeré kotevní prvky, ukončovací prvky a napojovací prvky na konstrukci. V rámci vzorku budou osazeny kompletační a ukončovací prvky, dilatační a přechodové lišty, sokly a pod. 
sestava:  jedná se o sestavu knihovních regálů, které kopírují křivku přilehlé stěny. Sestava je složená vždy z plných pravoúhlých regálů včetně bočnic, mezi které jsou vloženy atypické police, které dorovnávají natočení plných regálů.
materiál: truhlářská překližka záda - truhlářská překližka s horizontálním drážkováním dle detailu
povrchová úprava: transparentní olej
kotvení: regály kotvené k přilehlé stěně
doplňky: včetně všech kotevních, spojovacích a ostatních pomocných prvků</t>
  </si>
  <si>
    <t>199</t>
  </si>
  <si>
    <t>T28</t>
  </si>
  <si>
    <t>Knihovní regál, podlaží 2NP, označení T28, vč. kotvení a doplňků dle tabulky truhlářských výrobků</t>
  </si>
  <si>
    <t>-625448283</t>
  </si>
  <si>
    <t>200</t>
  </si>
  <si>
    <t>T29</t>
  </si>
  <si>
    <t>Knihovní regál, podlaží 2NP, označení T29, vč. kotvení a doplňků dle tabulky truhlářských výrobků</t>
  </si>
  <si>
    <t>406336094</t>
  </si>
  <si>
    <t>201</t>
  </si>
  <si>
    <t>T30</t>
  </si>
  <si>
    <t>Knihovní regál, podlaží 2NP, označení T30, vč. kotvení a doplňků dle tabulky truhlářských výrobků</t>
  </si>
  <si>
    <t>1870652418</t>
  </si>
  <si>
    <t>202</t>
  </si>
  <si>
    <t>T31</t>
  </si>
  <si>
    <t>Knihovní regál, podlaží 2NP, označení T31, vč. kotvení a doplňků dle tabulky truhlářských výrobků</t>
  </si>
  <si>
    <t>-1311347824</t>
  </si>
  <si>
    <t>203</t>
  </si>
  <si>
    <t>T32</t>
  </si>
  <si>
    <t>Knihovní regál, podlaží 2NP, označení T32, vč. čalouněného sedáku tl. 40mm plochy 0,8m2 a zad do regálové sestavy tl. 40mm plochy 0,48m2, kotvení a doplňků dle tabulky truhlářských výrobků</t>
  </si>
  <si>
    <t>1525551606</t>
  </si>
  <si>
    <t>204</t>
  </si>
  <si>
    <t>T33</t>
  </si>
  <si>
    <t>Knihovní regál, podlaží 2NP, označení T33, vč. kotvení a doplňků dle tabulky truhlářských výrobků</t>
  </si>
  <si>
    <t>1769686283</t>
  </si>
  <si>
    <t>205</t>
  </si>
  <si>
    <t>T34</t>
  </si>
  <si>
    <t>Knihovní regál, podlaží 2NP, označení T34, vč. kotvení a doplňků dle tabulky truhlářských výrobků</t>
  </si>
  <si>
    <t>-1861772979</t>
  </si>
  <si>
    <t>206</t>
  </si>
  <si>
    <t>T35</t>
  </si>
  <si>
    <t>Knihovní regál, podlaží 3NP, označení T35, vč. kotvení a doplňků dle tabulky truhlářských výrobků</t>
  </si>
  <si>
    <t>-1692036467</t>
  </si>
  <si>
    <t>207</t>
  </si>
  <si>
    <t>T36</t>
  </si>
  <si>
    <t>Knihovní regál, podlaží 3NP, označení T36, vč. kotvení a doplňků dle tabulky truhlářských výrobků</t>
  </si>
  <si>
    <t>-246770812</t>
  </si>
  <si>
    <t>208</t>
  </si>
  <si>
    <t>T37</t>
  </si>
  <si>
    <t>Knihovní regál, podlaží 3NP, označení T37, vč. čalouněného sedáku tl. 40mm plochy 0,65m2 a zad do regálové sestavy tl. 40mm plochy 2,43m2, kotvení a doplňků dle tabulky truhlářských výrobků</t>
  </si>
  <si>
    <t>-7999818</t>
  </si>
  <si>
    <t>209</t>
  </si>
  <si>
    <t>T38</t>
  </si>
  <si>
    <t>Knihovní regál, podlaží 3NP, označení T38, vč. čalouněného sedáku tl. 40mm plochy 0,76m2 a zad do regálové sestavy tl. 40mm plochy 0,89m2, kotvení a doplňků dle tabulky truhlářských výrobků</t>
  </si>
  <si>
    <t>838294306</t>
  </si>
  <si>
    <t>210</t>
  </si>
  <si>
    <t>T39</t>
  </si>
  <si>
    <t>Knihovní regál, podlaží 3NP, označení T39, vč. kotvení a doplňků dle tabulky truhlářských výrobků</t>
  </si>
  <si>
    <t>472840724</t>
  </si>
  <si>
    <t>211</t>
  </si>
  <si>
    <t>T40</t>
  </si>
  <si>
    <t>Knihovní regál, podlaží 3NP, označení T40, vč. kotvení a doplňků dle tabulky truhlářských výrobků</t>
  </si>
  <si>
    <t>-850448968</t>
  </si>
  <si>
    <t>212</t>
  </si>
  <si>
    <t>T41</t>
  </si>
  <si>
    <t>Knihovní regál, podlaží 4NP, označení T41, vč. kotvení a doplňků dle tabulky truhlářských výrobků</t>
  </si>
  <si>
    <t>-874265803</t>
  </si>
  <si>
    <t>213</t>
  </si>
  <si>
    <t>T42</t>
  </si>
  <si>
    <t>Knihovní regál, podlaží 4NP, označení T42, vč. kotvení a doplňků dle tabulky truhlářských výrobků</t>
  </si>
  <si>
    <t>820631397</t>
  </si>
  <si>
    <t>214</t>
  </si>
  <si>
    <t>T43</t>
  </si>
  <si>
    <t>Knihovní regál, podlaží 4NP, označení T43, vč. čalouněného sedáku tl. 40mm plochy 0,66m2 a zad do regálové sestavy tl. 40mm plochy 0,81m2, kotvení a doplňků dle tabulky truhlářských výrobků</t>
  </si>
  <si>
    <t>-1044004890</t>
  </si>
  <si>
    <t>215</t>
  </si>
  <si>
    <t>T44</t>
  </si>
  <si>
    <t>Knihovní regál, podlaží 4NP, označení T44, vč. kotvení a doplňků dle tabulky truhlářských výrobků</t>
  </si>
  <si>
    <t>949715528</t>
  </si>
  <si>
    <t>216</t>
  </si>
  <si>
    <t>T45</t>
  </si>
  <si>
    <t>Sestava truhlářských schodů (2 výškových úrovní) s vestavěnými regály, označení T45, vč. trámků, kotvení a doplňků dle tabulky truhlářských výrobků</t>
  </si>
  <si>
    <t>-1934801678</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</si>
  <si>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truhlářských schodů (2 výškových úrovní) s vestavěnými regály.
materiál: dřevěná překližka, olejovaná nosná konstrukce trámová - smrk, hoblovaný, impregnovaný
kotvení: konstrukce kotvená k sousedním konstrukcím
doplňky: včetně všech kotevních, spojovacích a ostatních pomocných prvků</t>
  </si>
  <si>
    <t>217</t>
  </si>
  <si>
    <t>T46</t>
  </si>
  <si>
    <t>Pobytový schod s regálem, označení T46, vč. trámky 60x120mm celk. délky 7,75m a trámky 60x60mm celk. délky 30,05m, kotvení a doplňků dle tabulky truhlářských výrobků</t>
  </si>
  <si>
    <t>-1897592220</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</si>
  <si>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truhlářského schodu (1 výškové úrovně) s vestavěným regálem.
materiál: dřevěná překližka, olejovaná nosná konstrukce trámová - smrk, hoblovaný, impregnovaný
kotvení: konstrukce kotvená k sousedním konstrukcím
doplňky: včetně všech kotevních, spojovacích a ostatních pomocných prvků</t>
  </si>
  <si>
    <t>218</t>
  </si>
  <si>
    <t>T47</t>
  </si>
  <si>
    <t>Mobilní pódium sestava truhlářského pódia, označení T47, vč. trámky 60x120mm celk. délky 7,75m, kotvení a doplňků dle tabulky truhlářských výrobků</t>
  </si>
  <si>
    <t>-559664403</t>
  </si>
  <si>
    <t>Poznámka k položce:
Součástí dodávky budou veškeré kotevní prvky, ukončovací prvky a napojovací prvky na konstrukci. V rámci vzorku budou osazeny kompletační a ukončovací prvky, dilatační a přechodové lišty, sokly a pod.
sestava: jedná se o sestavu truhlářského pódia
materiál: dřevěná překližka, olejovaná nosná konstrukce trámová - smrk, hoblovaný, impregnovaný
doplňky: včetně všech kotevních, spojovacích a ostatních pomocných prvků
pozn.: nohy opatřeny rektifikovatelnými podložkami</t>
  </si>
  <si>
    <t>219</t>
  </si>
  <si>
    <t>T48</t>
  </si>
  <si>
    <t>Čajová kuchyňka ve 2.np sestava kuchyňské linky se spodními a horními skříňkami, délka 3,25m, označení T48, vč. kotvení a doplňků dle tabulky truhlářských výrobků</t>
  </si>
  <si>
    <t>1633218630</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</si>
  <si>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vysoká vestavná lednice s mrazicí schránkou 1ks
vestavná mikrovlnka s nerezovým rámečkem 1ks
vařič - indukční dvouplotýnka 1ks
vestavná myčka 1ks
osvětlení pracovní desky - LED pásek na spodu horních skříněk 2,19m</t>
  </si>
  <si>
    <t>220</t>
  </si>
  <si>
    <t>T49</t>
  </si>
  <si>
    <t>Čajová kuchyňka ve 3.np sestava kuchyňské linky se spodními a horními skříňkami, délka 3,65m, označení T49, vč. kotvení a doplňků dle tabulky truhlářských výrobků</t>
  </si>
  <si>
    <t>266101545</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</si>
  <si>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vysoká vestavná lednice s mrazicí schránkou 1ks
vestavná mikrovlnka s nerezovým rámečkem 1ks
vařič - indukční dvouplotýnka 1ks
vestavná myčka 1ks
osvětlení pracovní desky - LED pásek na spodu horních skříněk 2,95m</t>
  </si>
  <si>
    <t>221</t>
  </si>
  <si>
    <t>T50</t>
  </si>
  <si>
    <t>Skříňka s dřezem sestava kuchyňské linky se spodními a horními skříňkami, délka 1,30m, označení T50, vč. kotvení a doplňků dle tabulky truhlářských výrobků</t>
  </si>
  <si>
    <t>-1312103803</t>
  </si>
  <si>
    <t>Poznámka k položce:
Součástí dodávky budou veškeré kotevní prvky, ukončovací prvky a napojovací prvky na konstrukci. V rámci vzorku budou osazeny kompletační a ukončovací prvky, dilatační a přechodové lišty, sokly a pod.
sestava: jedná se o sestavu kuchyňské linky se spodními a horními skříňkami
materiál: dvířka, čílka šuplíků, sokl - DTD - lamino korpusy DTD standard bílá pracovní deska - silnovrstvé lamino HPL plocha za kuchyňskou linkou - lamino v barvě pracovní desky úchytky - dlouhé tyčové, nerez dřez - hranatý, nerez baterie - dřezová stojánková páková, chrom
doplňky: dřezová skříňka s výsuvem a nádobami na tříděný 1ks
odpad (směsný odpad, plast, papír, sklo) 1ks
osvětlení pracovní desky - LED pásek na spodu horních skříněk 1,25m</t>
  </si>
  <si>
    <t>222</t>
  </si>
  <si>
    <t>T51</t>
  </si>
  <si>
    <t>Krycí desky instalací počtu 14ks, označení T51, vč. kotvení a doplňků dle tabulky truhlářských výrobků</t>
  </si>
  <si>
    <t>640954434</t>
  </si>
  <si>
    <t>Poznámka k položce:
Součástí dodávky budou veškeré kotevní prvky, ukončovací prvky a napojovací prvky na konstrukci. V rámci vzorku budou osazeny kompletační a ukončovací prvky, dilatační a přechodové lišty, sokly a pod.
sestava: jedná se o desku, kryjící svislé rozvody instalací
materiál: dřevěná překližka opatřená černým matným nátěrem, rám ze smrkových latí
kotvení: deska je kotvená ke kotevnímu rámu z dřevěných latí, deska - bez viditelného kotvení (např. zavěšení)
doplňky: včetně všech kotevních, spojovacích a ostatních pomocných prvků
pozn.: desky demontovatelné pro přístup k instalacím celkem 11ks krycích panelů, na celou výšku místnosti, cca 3000mm</t>
  </si>
  <si>
    <t>223</t>
  </si>
  <si>
    <t>T52</t>
  </si>
  <si>
    <t>Skříňová sestava se zázemím recepce a kuchyňkou celk. rozměru 7900x3000mm, označení T52, vč. kotvení a doplňků dle tabulky truhlářských výrobků</t>
  </si>
  <si>
    <t>-274328457</t>
  </si>
  <si>
    <t>Poznámka k položce:
Součástí dodávky budou veškeré kotevní prvky, ukončovací prvky a napojovací prvky na konstrukci. V rámci vzorku budou osazeny kompletační a ukončovací prvky, dilatační a přechodové lišty, sokly a pod.
sestava: sestava má 13 modulů o šířce cca 600mm, které mají proměnnou hloubku od 650mm v místě kuchyňky až po 180mm u recepce
materiál: dvířka a záda niky u recepce - truhlářská překližka s horizontálním drážkováním dle detailu, povrchová úprava transparentní olej, pracovní deska a záda niky nerez + vevařený dřez, součástí sestavy je vestavná myčka nádobí, vestavná lednička, sortery na odpad, za dvířky vnitřní zásuvka na příbory, osvětlení pracovní plochy, elektro zásuvky v zádech niky, dřezová baterie nerez, pro zázemí recepce jsou moduly vybaveny stavitelnými policemi a 2 šatními skříněmi s 5ks šuplíků, šatní tyčí, otvírání dvířek na Push, vnitřek korpusu a zásuvky lamino - tmavě šedá standard Egger</t>
  </si>
  <si>
    <t>"T53" 23,7</t>
  </si>
  <si>
    <t>224</t>
  </si>
  <si>
    <t>T53</t>
  </si>
  <si>
    <t>Knihovní regál šířky 380mm, vestavený do niky u výtahu, označení T53, vč. kotvení a doplňků dle tabulky truhlářských výrobků</t>
  </si>
  <si>
    <t>-1594530437</t>
  </si>
  <si>
    <t>Poznámka k položce:
Součástí dodávky budou veškeré kotevní prvky, ukončovací prvky a napojovací prvky na konstrukci. V rámci vzorku budou osazeny kompletační a ukončovací prvky, dilatační a přechodové lišty, sokly a pod.
sestava: jedná se o knihovní regál, vestavený do niky u výtahu.
materiál: truhlářská překližka povrchová 
úprava: transparentní olej
kotvení: regál kotvený k přilehlé stěně
doplňky: včetně všech kotevních, spojovacích a ostatních pomocných prvků</t>
  </si>
  <si>
    <t>"T53" 2</t>
  </si>
  <si>
    <t>225</t>
  </si>
  <si>
    <t>T54</t>
  </si>
  <si>
    <t>Sestava regálů kolem pracovního stolu, dětské oddělení, rozměry: 2550x1700, v.720/1000mm, označení T54, vč. kotvení a doplňků dle tabulky truhlářských výrobků</t>
  </si>
  <si>
    <t>591505066</t>
  </si>
  <si>
    <t xml:space="preserve">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mezi recepcí a stěnou u výtahu jsou otvíravá dvířka regály: lakovaná DTD/MDF mat dle RAL, bez přiznaného kování stolová deska: lamino barva světle šedá mat tl.18mm, standard Egger, hrany totožné barvy ABS 2mm, dvířka: truhlářská překližka, olejovaná, kování pro lítací dveře, kotvené do železobetonové stěny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
</t>
  </si>
  <si>
    <t>226</t>
  </si>
  <si>
    <t>T55</t>
  </si>
  <si>
    <t>Sedačka s regály, regaly celk. rozměru 2200x1000, v.600mm, označení T55, vč. čalouněného sedáku plochy 1,12m2, opěrky a boků plochy 0,73m2, kotvení a doplňků dle tabulky truhlářských výrobků</t>
  </si>
  <si>
    <t>832527524</t>
  </si>
  <si>
    <t>Poznámka k položce:
Součástí dodávky budou veškeré kotevní prvky, ukončovací prvky a napojovací prvky na konstrukci. V rámci vzorku budou osazeny kompletační a ukončovací prvky, dilatační a přechodové lišty, sokly a pod.
sestava: jedná se o sestavu nízkých regálů s čalouněním přizpůsobených pro sezení
materiál: regály materiál lakovaná DTD/MDF mat dle RAL, bez přiznaného kování, čalouněný sedák, opěrák a boky, čalounění otěruodolná látka, hrubá textura
doplňky: nízké kluzáky pro rektifikaci</t>
  </si>
  <si>
    <t>227</t>
  </si>
  <si>
    <t>T56</t>
  </si>
  <si>
    <t>Regál ve tvaru písmene "A", rozměry: 2100x600, v.2100mm, označení T56, vč. kotvení a doplňků dle tabulky truhlářských výrobků</t>
  </si>
  <si>
    <t>1240140052</t>
  </si>
  <si>
    <t>Poznámka k položce:
Součástí dodávky budou veškeré kotevní prvky, ukončovací prvky a napojovací prvky na konstrukci. V rámci vzorku budou osazeny kompletační a ukončovací prvky, dilatační a přechodové lišty, sokly a pod.
materiál: materiál lakovaná DTD/MDF mat dle RAL, regál je oboustranný, má uprostřed záda, bez přiznaného kování
doplňky:nízké kluzáky pro rektifikaci</t>
  </si>
  <si>
    <t>228</t>
  </si>
  <si>
    <t>T57</t>
  </si>
  <si>
    <t>Regál ve tvaru písmene "E", rozměry: 1200x600, v.2100mm, označení T57, vč. kotvení a doplňků dle tabulky truhlářských výrobků</t>
  </si>
  <si>
    <t>1453719172</t>
  </si>
  <si>
    <t>Poznámka k položce:
Součástí dodávky budou veškeré kotevní prvky, ukončovací prvky a napojovací prvky na konstrukci. V rámci vzorku budou osazeny kompletační a ukončovací prvky, dilatační a přechodové lišty, sokly a pod.
materiál: materiál lakovaná DTD/MDF mat dle RAL, regál je oboustranný, má uprostřed záda, bez přiznaného kování regál ukotven k přilehlé stěně (konzoly možné ztužit černým ocelovým prutem)
doplňky: nízké kluzáky pro rektifikaci</t>
  </si>
  <si>
    <t>229</t>
  </si>
  <si>
    <t>T58</t>
  </si>
  <si>
    <t>Regál na sezení ve tvaru písmene "C", rozměry: 2500x3300, v.450mm, označení T58, vč. kotvení a doplňků dle tabulky truhlářských výrobků</t>
  </si>
  <si>
    <t>-1526681520</t>
  </si>
  <si>
    <t>Poznámka k položce:
Součástí dodávky budou veškeré kotevní prvky, ukončovací prvky a napojovací prvky na konstrukci. V rámci vzorku budou osazeny kompletační a ukončovací prvky, dilatační a přechodové lišty, sokly a pod.
sestava: regál ve tvaru písmene "C"  pro sezení, půdorysný tvar aproximuje elipsu
materiál: materiál lakovaná DTD/MDF mat dle RAL, regál je oboustranný, má uprostřed záda, bez přiznaného kování
doplňky: nízké kluzáky pro rektifikaci</t>
  </si>
  <si>
    <t>230</t>
  </si>
  <si>
    <t>T59</t>
  </si>
  <si>
    <t>Regál ve tvaru prolézačky, rozměry: celkem 4800x4200, v.300 - 2070mm, označení T59, vč. kotvení a doplňků dle tabulky truhlářských výrobků</t>
  </si>
  <si>
    <t>1946663358</t>
  </si>
  <si>
    <t>Poznámka k položce:
Součástí dodávky budou veškeré kotevní prvky, ukončovací prvky a napojovací prvky na konstrukci. V rámci vzorku budou osazeny kompletační a ukončovací prvky, dilatační a přechodové lišty, sokly a pod.
sestava: sestava několika regálů fungujících také jako prolézačka pro děti
materiál: materiál lakovaná DTD/MDF mat dle RAL, regály jsou oboustranné, mají uprostřed záda, bez přiznaného kování
doplňky:  nízké kluzáky pro rektifikaci</t>
  </si>
  <si>
    <t>231</t>
  </si>
  <si>
    <t>T60</t>
  </si>
  <si>
    <t>Sestava v šatně dětí skládající se ze zadní desky, desky na sezení, horní desky, police na boty a šatní tyč s háčky, samostatné háčky, označení T60, vč. kotvení a doplňků dle tabulky truhlářských výrobků</t>
  </si>
  <si>
    <t>-2094194860</t>
  </si>
  <si>
    <t>Poznámka k položce:
Součástí dodávky budou veškeré kotevní prvky, ukončovací prvky a napojovací prvky na konstrukci. V rámci vzorku budou osazeny kompletační a ukončovací prvky, dilatační a přechodové lišty, sokly a pod.
sestava: sestava v šatně dětí skládající se ze zadní desky rozměrů 1ks 3000x2200mm a 1ks 2500x2200mm,
desky na sezení 1ks 3000x400mm a 1ks 2000x400mm,
horní desky 1ks 3000x300mm a 1ks 2000x300mm,
police na boty a šatní tyč s háčky,
samostatné háčky
materiál: plná záda a police - truhlářská překližka, povrchová úprava transparentní olej, kovová deska na boty z perforovaného plechu - nerez
výbava: deska na sezení, kovová deska na boty z perforovaného plechu - nerez, kovová šatní tyč s háčky a samostatné háčky - nerez</t>
  </si>
  <si>
    <t>"T60" 11,99</t>
  </si>
  <si>
    <t>232</t>
  </si>
  <si>
    <t>T61</t>
  </si>
  <si>
    <t>Skříň v 1PP, rozměry: cca 820x550mm, v. 2480mm, označení T61, vč. výbavy dle tabulky truhlářských výrobků</t>
  </si>
  <si>
    <t>272406257</t>
  </si>
  <si>
    <t>Poznámka k položce:
Součástí dodávky budou veškeré kotevní prvky, ukončovací prvky a napojovací prvky na konstrukci. V rámci vzorku budou osazeny kompletační a ukončovací prvky, dilatační a přechodové lišty, sokly a pod.
sestava: skříň v zázemí pro zaměstnance
materiál: materiál truhlářská překližka, povrchová úprava transparentní olej, nepohledové části lamino tmavě šedé tl. 18mm, standard Egger, hrany totožné barvy ABS 2mm
výbava: 2x stavitelná police, 2x pevná police, 1x šatní tyč 
pozn.: skříň kotvená ke stěně</t>
  </si>
  <si>
    <t>233</t>
  </si>
  <si>
    <t>T62</t>
  </si>
  <si>
    <t>Věšák v 1PP, rozměry: cca 750x320mm, v. 2480mm, označení T62, vč. výbavy dle tabulky truhlářských výrobků</t>
  </si>
  <si>
    <t>1851378116</t>
  </si>
  <si>
    <t xml:space="preserve">Poznámka k položce:
Součástí dodávky budou veškeré kotevní prvky, ukončovací prvky a napojovací prvky na konstrukci. V rámci vzorku budou osazeny kompletační a ukončovací prvky, dilatační a přechodové lišty, sokly a pod.
sestava: sestava desky s poličkou a háčky
materiál: materiál truhlářská překližka, povrchová úprava transparentní olej, deska kotvená na stěnu, opatřená černými háčky a horní poličkou
výbava: černé háčky 10ks
pozn.: deska kotvená k SDK příčce </t>
  </si>
  <si>
    <t>234</t>
  </si>
  <si>
    <t>T63</t>
  </si>
  <si>
    <t>Sestava regálů kolem pracovního stolu, regály po stranách stolu, 2ks rozměru 1700x1000mm a 1ks rozměru 800x1000mm šířky 300mm, pracovní stů rozměru 800x1410mm výšky 750mm, označení T63, vč. kotvení a doplňků dle tabulky truhlářských výrobků</t>
  </si>
  <si>
    <t>361063340</t>
  </si>
  <si>
    <t>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regály: truhlářská překližka, olejovaná, bez přiznaného kování stolová
deska: lamino barva světle šedá mat tl.18mm,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</si>
  <si>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235</t>
  </si>
  <si>
    <t>T64</t>
  </si>
  <si>
    <t>Sestavu regálů kolem pracovního stolu, regály po stranách stolu, celk. rozměru 2500x2000, v.750/1000mm, označení T64, vč. kotvení a doplňků dle tabulky truhlářských výrobků</t>
  </si>
  <si>
    <t>374990678</t>
  </si>
  <si>
    <t>Poznámka k položce:
Součástí dodávky budou veškeré kotevní prvky, ukončovací prvky a napojovací prvky na konstrukci. V rámci vzorku budou osazeny kompletační a ukončovací prvky, dilatační a přechodové lišty, sokly a pod.
sestava: jedná se o sestavu regálů kolem pracovního stolu, regály po stranách stolu - do výšky stolové desky obrácené ven, od této výšky otočené k recepčnímu
regály: lakovaná DTD/MDF mat dle RAL, bez přiznaného kování 
regál pod stolem a stolová deska: lamino barva světle šedá mat tl.18mm,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</si>
  <si>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236</t>
  </si>
  <si>
    <t>T65</t>
  </si>
  <si>
    <t>Sestava s 6 pracovními místy k sezení, celk. rozměru: 4318x3036, označení T65, vč. kotvení a doplňků dle tabulky truhlářských výrobků</t>
  </si>
  <si>
    <t>514840337</t>
  </si>
  <si>
    <t>Poznámka k položce:
Součástí dodávky budou veškeré kotevní prvky, ukončovací prvky a napojovací prvky na konstrukci. V rámci vzorku budou osazeny kompletační a ukončovací prvky, dilatační a přechodové lišty, sokly a pod.
sestava: jedná se o sestavu s 6 pracovními místy k sezení rozměru (1ks 1300x800mm v. 720mm, 1k 900x800mm v. 720mm, 4ks 600x964mm v. 720mm), vodorovné desky vytvářejí pracovní místa k sezení (1ks 1000x1300mm, 1ks 650x2300mm, 1ks 1500x), svislé desky plní funkci nohou a současně paravánů (2ks 500x900mm)
materiál: lakovaná DTD/MDF (kvůli hmotnosti možno laťovka s voštinou apod.) mat dle RAL tl. min. 30mm, krajní desky podepřeny nohou (trubka o průměru 30mm)
 sestava je rozdělena na 2 samostatné části, které je možné od sebe vzájemně posouvat, bez přiznaného kování
výbava: 1x zásuvka 230V ke každému pracovnímu místu
doplňky: nízké kluzáky pro rektifikaci</t>
  </si>
  <si>
    <t>237</t>
  </si>
  <si>
    <t>T66</t>
  </si>
  <si>
    <t>Sestava regálů kolem pracovního stolu v celk. rozměru: 3000x1000, v.750/1000mm, pracovní stůl rozměru 800x1500mm, označení T66, vč. kotvení a doplňků dle tabulky truhlářských výrobků</t>
  </si>
  <si>
    <t>-2044409077</t>
  </si>
  <si>
    <t>Poznámka k položce:
Součástí dodávky budou veškeré kotevní prvky, ukončovací prvky a napojovací prvky na konstrukci. V rámci vzorku budou osazeny kompletační a ukončovací prvky, dilatační a přechodové lišty, sokly a pod.
sestava:jedná se o sestavu regálů kolem pracovního stolu,
regály: lakovaná DTD/MDF mat dle RAL, bez přiznaného kování
stůl: kovová podnož, nohy hranatý profil 80x40mm černá prášková barva, deska předpokládaná tl. 18mm, lamino barva světle šedá mat, standard Egger, hrany totožné barvy ABS 2mm
výbava: kabelová průchodka hliníková s kartáčkem, obdélná dl. cca 20cm, kabelový žlab pod desku, „punčocha“ pro
svislé vedení kabelů z podlahové krabice držák PC kotvený do stolové desky, 1x zásuvka 230V vytažená pod průchodku do kabelového žlabu
doplňky: nízké kluzáky pro rektifikaci</t>
  </si>
  <si>
    <t>238</t>
  </si>
  <si>
    <t>T67</t>
  </si>
  <si>
    <t>Vitrína s regály celk. plochy 9,63m2, šířky 300mm, pracovní místa 2ks 800x900mm a 1ks 800x1200mm výšky 720mm, označení T67, vč. kotvení a doplňků dle tabulky truhlářských výrobků</t>
  </si>
  <si>
    <t>1355605941</t>
  </si>
  <si>
    <t>Poznámka k položce:
Součástí dodávky budou veškeré kotevní prvky, ukončovací prvky a napojovací prvky na konstrukci. V rámci vzorku budou osazeny kompletační a ukončovací prvky, dilatační a přechodové lišty, sokly a pod.
sestava: jedná se o sestavu samostojného regálu - vitríny ze které vychází 3 pracovní místa
vitrína: lakovaná DTD/MDF mat dle RAL, vitrína má celkem 5x13 nik, 10 nik je prosklených z kaleného skla, z jedné strany s otvíravými uzamykatelnými dvířky, z vitríny jsou vykonzolované desky 3 pracovních míst, niky regálu bez přiznaného kování, kování pro otvíravá skleněná dvířka
stoly: lakované desky mat RAL, podepřené nohou (nerezová trubka o průměru 30mm),
výbava: nábytkový zámek pro skleněná dvířka - 10ks, 3x kabelová průchodka kruhová v barvě stolové desky
doplňky: nízké kluzáky pro rektifikaci</t>
  </si>
  <si>
    <t>239</t>
  </si>
  <si>
    <t>T68</t>
  </si>
  <si>
    <t>Podstavce u pódia, rozměry: 1000x400, v.210mm, označení T68, vč. kotvení a doplňků dle tabulky truhlářských výrobků</t>
  </si>
  <si>
    <t>-2043616803</t>
  </si>
  <si>
    <t>Poznámka k položce:
Součástí dodávky budou veškeré kotevní prvky, ukončovací prvky a napojovací prvky na konstrukci. V rámci vzorku budou osazeny kompletační a ukončovací prvky, dilatační a přechodové lišty, sokly a pod.
sestava: jedná se o stupně k pódiu T45 a T46
materiál: truhlářská překližka, povrchová úprava transparentní olej, případná nosná konstrukce trámová - smrk, hoblovaný, impregnovaný
kotvení: bez přiznaného kování, podstavec kotven k pódiu
doplňky: včetně všech kotevních, spojovacích a ostatních pomocných prvků
pozn.: jedna strana podstavce kopíruje tvar schodišťové zdi</t>
  </si>
  <si>
    <t>240</t>
  </si>
  <si>
    <t>A12</t>
  </si>
  <si>
    <t>D+M dubový pražec 260x150mm, vč. podkladního ocelový plechu, navařené pásoviny 50x5mm, kotvení a doplňků dle tabulky ostatních výrobků</t>
  </si>
  <si>
    <t>-1733676605</t>
  </si>
  <si>
    <t>Poznámka k položce:
sestava:  dubový pražec 260x150mm, podkladní ocelový plech tl. 5mm s navařemými pásovinami 50x5mm
materiál:  dubový pražec, neimpregnovaný, pouze olejovaný ocelové plechy a pásoviny pozinkované
kotvení:   spodní pražce opatřeny drážkami pro osazení do pásovin, které jsou navařené na podkladní plech 
pozn.: celková délka pražců 19,9 bm</t>
  </si>
  <si>
    <t>"A12" 19,9</t>
  </si>
  <si>
    <t>241</t>
  </si>
  <si>
    <t>998766203</t>
  </si>
  <si>
    <t>Přesun hmot procentní pro kce truhlářské v objektech v přes 12 do 24 m</t>
  </si>
  <si>
    <t>-170991665</t>
  </si>
  <si>
    <t>767</t>
  </si>
  <si>
    <t>Konstrukce zámečnické</t>
  </si>
  <si>
    <t>242</t>
  </si>
  <si>
    <t>767135722</t>
  </si>
  <si>
    <t>Montáž stěn soklová lišta do zdi</t>
  </si>
  <si>
    <t>-841891387</t>
  </si>
  <si>
    <t>243</t>
  </si>
  <si>
    <t>55345R01</t>
  </si>
  <si>
    <t>lišta z plechu lakovaného tl. 1mm, vč. lepení ke stěně a vč. kotvení a doplňků dle tabulky ostatních výrobků</t>
  </si>
  <si>
    <t>1075001818</t>
  </si>
  <si>
    <t>Poznámka k položce:
Ostatní specifikace dle tabulky ostatních výrobků</t>
  </si>
  <si>
    <t>"A29" 115,1</t>
  </si>
  <si>
    <t>244</t>
  </si>
  <si>
    <t>767531111</t>
  </si>
  <si>
    <t>Montáž vstupních kovových nebo plastových rohoží čistících zón</t>
  </si>
  <si>
    <t>-546045415</t>
  </si>
  <si>
    <t>245</t>
  </si>
  <si>
    <t>69752R01</t>
  </si>
  <si>
    <t>rohož vstupní pro hubé čistění provedení hliník 27 mm</t>
  </si>
  <si>
    <t>-49877936</t>
  </si>
  <si>
    <t>"A20" 5</t>
  </si>
  <si>
    <t>5*1,1 'Přepočtené koeficientem množství</t>
  </si>
  <si>
    <t>246</t>
  </si>
  <si>
    <t>69752R02</t>
  </si>
  <si>
    <t>rohož vstupní pro jemné čištění provedení hliník 17 mm</t>
  </si>
  <si>
    <t>-526691332</t>
  </si>
  <si>
    <t>"A21" 11,6</t>
  </si>
  <si>
    <t>247</t>
  </si>
  <si>
    <t>767531121</t>
  </si>
  <si>
    <t>Osazení zapuštěného rámu z L profilů k čistícím rohožím</t>
  </si>
  <si>
    <t>-100559852</t>
  </si>
  <si>
    <t>248</t>
  </si>
  <si>
    <t>69752R10</t>
  </si>
  <si>
    <t>nerezový obvodový rám z "L" profilu 20x20x3mm</t>
  </si>
  <si>
    <t>-519556978</t>
  </si>
  <si>
    <t>"A20" 5,85+6,96</t>
  </si>
  <si>
    <t>"A21" 9,58+7,15+5,81</t>
  </si>
  <si>
    <t>35,35*1,1 'Přepočtené koeficientem množství</t>
  </si>
  <si>
    <t>249</t>
  </si>
  <si>
    <t>767646411</t>
  </si>
  <si>
    <t>Montáž revizních dveří a dvířek jednokřídlových s rámem plochy do 0,5 m2</t>
  </si>
  <si>
    <t>-1644501362</t>
  </si>
  <si>
    <t>"A17a" 0,3*0,3</t>
  </si>
  <si>
    <t>"A17b" 0,3*0,3</t>
  </si>
  <si>
    <t>"A17C" 0,3*0,3</t>
  </si>
  <si>
    <t>250</t>
  </si>
  <si>
    <t>56245R01</t>
  </si>
  <si>
    <t>dvířka revizní 300x300 bílá se zámkem, protipožární EW 45 DP1</t>
  </si>
  <si>
    <t>177682522</t>
  </si>
  <si>
    <t>"A17a" 6</t>
  </si>
  <si>
    <t>251</t>
  </si>
  <si>
    <t>56245R02</t>
  </si>
  <si>
    <t>dvířka revizní 300x300 bílá se zámkem, protipožární EI-Sm 45 DP1</t>
  </si>
  <si>
    <t>997426626</t>
  </si>
  <si>
    <t>"A17b" 3</t>
  </si>
  <si>
    <t>252</t>
  </si>
  <si>
    <t>56245R03</t>
  </si>
  <si>
    <t>dvířka revizní 300x300 bílá se zámkem</t>
  </si>
  <si>
    <t>-1490025719</t>
  </si>
  <si>
    <t>"A17c" 1</t>
  </si>
  <si>
    <t>253</t>
  </si>
  <si>
    <t>767832101</t>
  </si>
  <si>
    <t>Montáž venkovních požárních žebříků do zdiva se suchovodem</t>
  </si>
  <si>
    <t>1518220631</t>
  </si>
  <si>
    <t>254</t>
  </si>
  <si>
    <t>44983001</t>
  </si>
  <si>
    <t>žebřík venkovní se suchovodem v provedení žárový Zn</t>
  </si>
  <si>
    <t>1670738306</t>
  </si>
  <si>
    <t>"A13" 3,36</t>
  </si>
  <si>
    <t>255</t>
  </si>
  <si>
    <t>767881100.R</t>
  </si>
  <si>
    <t>Montáž bodů záchytného systému do železobetonu expanzní kotvou, samořeznými vruty, sevřením</t>
  </si>
  <si>
    <t>1319530657</t>
  </si>
  <si>
    <t>256</t>
  </si>
  <si>
    <t>70921R01</t>
  </si>
  <si>
    <t>nerezový kotvicí bod pro betonové konstrukce pomocí rozpěrné kotvy nebo chemické kotvy do ŽB desky, základna 150x150mm a ztužený sloupek průměru 42mm, délky 500mm</t>
  </si>
  <si>
    <t>1018623464</t>
  </si>
  <si>
    <t>"A11a" 12</t>
  </si>
  <si>
    <t>257</t>
  </si>
  <si>
    <t>767881101.R</t>
  </si>
  <si>
    <t>-346408763</t>
  </si>
  <si>
    <t>258</t>
  </si>
  <si>
    <t>70921R02</t>
  </si>
  <si>
    <t>nerezový kotvicí bod pro betonové konstrukce pomocí rozpěrné kotvy nebo chemické kotvy do ŽB desky, sloupek průměru 16mm, délky 500mm</t>
  </si>
  <si>
    <t>-918264749</t>
  </si>
  <si>
    <t>"A11b" 7</t>
  </si>
  <si>
    <t>259</t>
  </si>
  <si>
    <t>767881161</t>
  </si>
  <si>
    <t>Montáž lana do nástavců v záchytném systému poddajného kotvícího vedení</t>
  </si>
  <si>
    <t>-638601721</t>
  </si>
  <si>
    <t>"A11c" 4</t>
  </si>
  <si>
    <t>260</t>
  </si>
  <si>
    <t>31452200</t>
  </si>
  <si>
    <t>nerezové lano určené pro systémy s požadavkem na permanentní kotvicí vedení tl 6mm</t>
  </si>
  <si>
    <t>1077358001</t>
  </si>
  <si>
    <t>"A11c" 57</t>
  </si>
  <si>
    <t>261</t>
  </si>
  <si>
    <t>Z01a</t>
  </si>
  <si>
    <t>D+M zábradlí zahrnující madlo Ø 30mm, sloupky z pásové oceli profil 30x30mm, výplň nerezová síť ok 40mm orientace horizontální, vodící profil - tyč Ø 12mm, broušená nerez, vč. lanka, kotvení a doplňky dle tabulky zámeč. výrobků ozn. Z01a</t>
  </si>
  <si>
    <t>1799628489</t>
  </si>
  <si>
    <t>Poznámka k položce:
Součástí dodávky budou veškeré kotevní prvky, ukončovací prvky a napojovací prvky na konstrukci.
V rámci vzorku budou osazeny kompletační a ukončovací prvky, dilatační a přechodové lišty, sokly a pod.
pozn.: zábradlí kopíruje průběh železobetonové lávky, v místě zalomení lávky je madlo v oblouku (viz. pohled) zábradlí má 15ks sloupků, svařování metodou TIG (vzdálenost mezi sloupky max.800mm) 
dodavatel posoudí vliv tvaru konkrétní zápustné hlavy na únosnost sloupku</t>
  </si>
  <si>
    <t>"Z01a" 11,122</t>
  </si>
  <si>
    <t>262</t>
  </si>
  <si>
    <t>Z01b</t>
  </si>
  <si>
    <t>D+M zábradlí zahrnující madlo Ø 30mm, sloupky z pásové oceli profil 30x30mm, výplň nerezová síť ok 40mm orientace horizontální, vodící profil - tyč Ø 12mm, broušená nerez, vč. lanka, kotvení a doplňky dle tabulky zámeč. výrobků ozn. Z01b</t>
  </si>
  <si>
    <t>-647908108</t>
  </si>
  <si>
    <t>"Z01b" 10,41</t>
  </si>
  <si>
    <t>263</t>
  </si>
  <si>
    <t>Z02</t>
  </si>
  <si>
    <t>D+M zábradlí zahrnující madlo Ø 30mm, sloupky z pásové oceli profil 30x20mm, výplň nerez síť ok 40mm orientace horizontální, kotevní ocel. deska 150x120x15mm svařená se sloupkem, broušená nerez, vč. kotvení a doplňky dle tabulky zámeč. výrobků ozn. Z02</t>
  </si>
  <si>
    <t>-457793993</t>
  </si>
  <si>
    <t>Poznámka k položce:
Součástí dodávky budou veškeré kotevní prvky, ukončovací prvky a napojovací prvky na konstrukci.
V rámci vzorku budou osazeny kompletační a ukončovací prvky, dilatační a přechodové lišty, sokly a pod.
pozn.: zábradlí má 8ks sloupků v pravidelném rozpalu (vzdálenost mezi sloupky max.1200mm), zábradlí je v jedné niveletě svařování metodou TIG</t>
  </si>
  <si>
    <t>"Z02" 8,311</t>
  </si>
  <si>
    <t>264</t>
  </si>
  <si>
    <t>Z03</t>
  </si>
  <si>
    <t>D+M zábradlí zahrnující madlo Ø 30mm, sloupky z pásové oceli profil 30x20mm, výplň nerez síť ok 40mm orientace horizontální, kotevní ocel. deska 150x150x15mm svařená se sloupkem, broušená nerez, vč. kotvení a doplňky dle tabulky zámeč. výrobků ozn. Z03</t>
  </si>
  <si>
    <t>-1320552632</t>
  </si>
  <si>
    <t>Poznámka k položce:
Součástí dodávky budou veškeré kotevní prvky, ukončovací prvky a napojovací prvky na konstrukci.
V rámci vzorku budou osazeny kompletační a ukončovací prvky, dilatační a přechodové lišty, sokly a pod.
pozn.: zábradlí má 22ks sloupků, plynule navazuje na Z.04 (není patrný přechod)
Vč. krycí ocelová lišta "L"profilu s navařeným okapním nosem 2x5mm, síť je kotvená ovázáním okolo madla a napnutého lanka mezi sloupky</t>
  </si>
  <si>
    <t>"Z03" 17,54</t>
  </si>
  <si>
    <t>265</t>
  </si>
  <si>
    <t>Z04</t>
  </si>
  <si>
    <t>D+M zábradlí zahrnující madlo Ø 30mm, sloupky z pásové oceli profil 30x20mm, výplň nerez síť ok 40mm orientace horizontální, kotevní ocel. deska 122x150x15mm svařená se sloupkem, broušená nerez, vč. kotvení a doplňky dle tabulky zámeč. výrobků  ozn. Z04</t>
  </si>
  <si>
    <t>444064727</t>
  </si>
  <si>
    <t>Poznámka k položce:
Součástí dodávky budou veškeré kotevní prvky, ukončovací prvky a napojovací prvky na konstrukci.
V rámci vzorku budou osazeny kompletační a ukončovací prvky, dilatační a přechodové lišty, sokly a pod.
pozn.: zábradlí má 11ks sloupků, plynule navazuje na Z.03 (není patrný přechod)
Vč.  kotevní ocelový profil "L" s navařenou výztuhou a krátkým čelem výšky 60mm, kotevní ocelová deska 122x150x15mm svařená se sloupkem a krycí ocelová lišta "L" profilu s navařeným okapním nosem 2x5mm, síť je kotvená ovázáním okolo madla a napnutého lanka mezi sloupky</t>
  </si>
  <si>
    <t>"Z04" 8,306</t>
  </si>
  <si>
    <t>266</t>
  </si>
  <si>
    <t>Z05a</t>
  </si>
  <si>
    <t>D+M zábradlí zahrnující madlo Ø 30mm, sloupky z pásové oceli profil 30x20mm, výplň nerez síť ok 40mm orientace horizontální, kotevní ocel. deska 150x150x15mm svařená se sloupkem, broušená nerez, vč. kotvení a doplňky dle tabulky zámeč. výrobků ozn. Z05a</t>
  </si>
  <si>
    <t>179567698</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</si>
  <si>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21 sloupků každá část s pravidelným rozpalem (max. vzdálenost sloupků 800mm) zábradlí jsou v jedné nivelitě svařování metodou TIG
Vč. síť je kotvená ovázáním okolo madla a pod terénem k navařené nerezové trubce</t>
  </si>
  <si>
    <t>"Z05a" 15,269</t>
  </si>
  <si>
    <t>267</t>
  </si>
  <si>
    <t>Z05b</t>
  </si>
  <si>
    <t>D+M zábradlí zahrnující madlo Ø 30mm, sloupky z pásové oceli profil 30x20mm, výplň nerez síť ok 40mm orientace horizontální, kotevní ocel. deska 150x150x15mm svařená se sloupkem, broušená nerez, vč. kotvení a doplňky dle tabulky zámeč. výrobků ozn. Z05b</t>
  </si>
  <si>
    <t>327971181</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</si>
  <si>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5 sloupků, každá část s pravidelným rozpalem (max. vzdálenost sloupků 800mm) zábradlí jsou v jedné nivelitě svařování metodou TIG
Vč. síť je kotvená ovázáním okolo madla a pod terénem k navařené nerezové trubce</t>
  </si>
  <si>
    <t>"Z05b" 2,861</t>
  </si>
  <si>
    <t>268</t>
  </si>
  <si>
    <t>Z06a</t>
  </si>
  <si>
    <t>D+M zábradlí zahrnující madlo Ø 30mm, sloupky z pásové oceli profil 30x20mm, výplň nerez síť ok 40mm orientace horizontální, kotevní ocel. deska 150x150x15mm svařená se sloupkem, broušená nerez, vč. kotvení a doplňky dle tabulky zámeč. výrobků ozn. Z06a</t>
  </si>
  <si>
    <t>165391419</t>
  </si>
  <si>
    <t>Poznámka k položce:
Součástí dodávky budou veškeré kotevní prvky, ukončovací prvky a napojovací prvky na konstrukci.
V rámci vzorku budou osazeny kompletační a ukončovací prvky, dilatační a přechodové lišty, sokly a pod.
pozn.: zábradlí má dvě části s rozdílným poloměrem oblouku, obě části zábradlí mají dohromady celkem 14 sloupků, každá část s pravidelným rozpalem (max. vzdálenost sloupků 800mm) zábradlí přesně kopíruje sklon koruny opěrné zdi, rozdíl výšek na obou koncích zábradlí je 480mm svařování metodou TIG
Vč. síť je kotvená ovázáním okolo madla a pod terénem k navařené nerezové trubce</t>
  </si>
  <si>
    <t>"Z06a" 10,585</t>
  </si>
  <si>
    <t>269</t>
  </si>
  <si>
    <t>Z06b</t>
  </si>
  <si>
    <t>D+M zábradlí zahrnující madlo Ø 30mm, sloupky z pásové oceli profil 30x20mm, výplň nerez síť ok 40mm orientace horizontální, kotevní ocel. deska 150x150x15mm svařená se sloupkem, broušená nerez, vč. kotvení a doplňky dle tabulky zámeč. výrobků ozn. Z06b</t>
  </si>
  <si>
    <t>852924156</t>
  </si>
  <si>
    <t>Poznámka k položce:
Součástí dodávky budou veškeré kotevní prvky, ukončovací prvky a napojovací prvky na konstrukci.
V rámci vzorku budou osazeny kompletační a ukončovací prvky, dilatační a přechodové lišty, sokly a pod.
pozn.: zábradlí má celkem 6 sloupků s pravidelným rozpalem (max. vzdálenost sloupků 800mm) zábradlí jsou v jedné nivelitě, svařování metodou TIG
Vč. síť je kotvená ovázáním okolo madla a pod terénem k navařené nerezové trubce</t>
  </si>
  <si>
    <t>"Z06b" 3,709</t>
  </si>
  <si>
    <t>270</t>
  </si>
  <si>
    <t>Z07a</t>
  </si>
  <si>
    <t>D+M zábradlí zahrnující madlo Ø 30mm, sloupky z pásové oceli profil 30x30mm, výplň nerezová síť ok 40mm orientace horizontální, broušená nerez, vč. kotvení a doplňky dle tabulky zámeč. výrobků dle tabulky zámeč. výrobků ozn. Z07a</t>
  </si>
  <si>
    <t>868845983</t>
  </si>
  <si>
    <t>Poznámka k položce:
Součástí dodávky budou veškeré kotevní prvky, ukončovací prvky a napojovací prvky na konstrukci.
V rámci vzorku budou osazeny kompletační a ukončovací prvky, dilatační a přechodové lišty, sokly a pod.
pozn.: zábradlí má 6ks sloupků svařování metodou TIG, (vzdálenost mezi sloupky max.800mm) 
dodavatel posoudí vliv tvaru konkrétní zápustné hlavy na únosnost sloupku
Vč. síť je kotvená ovázáním okolo madla a pod terénem k navařené nerezové trubce</t>
  </si>
  <si>
    <t>"Z07a" 3,337</t>
  </si>
  <si>
    <t>271</t>
  </si>
  <si>
    <t>Z07b</t>
  </si>
  <si>
    <t>D+M zábradlí zahrnující madlo Ø 30mm, sloupky z pásové oceli profil 30x30mm, výplň nerezová síť ok 40mm orientace horizontální, broušená nerez, vč. kotvení a doplňky dle tabulky zámeč. výrobků ozn. Z07b</t>
  </si>
  <si>
    <t>-2060502535</t>
  </si>
  <si>
    <t>Poznámka k položce:
Součástí dodávky budou veškeré kotevní prvky, ukončovací prvky a napojovací prvky na konstrukci.
V rámci vzorku budou osazeny kompletační a ukončovací prvky, dilatační a přechodové lišty, sokly a pod.
pozn.: zábradlí má 4ks sloupků svařování metodou TIG (vzdálenost mezi sloupky max.800mm)
Vč. síť je kotvená ovázáním okolo madla a pod terénem k navařené nerezové trubce</t>
  </si>
  <si>
    <t>"Z07b" 2,375</t>
  </si>
  <si>
    <t>272</t>
  </si>
  <si>
    <t>Z08</t>
  </si>
  <si>
    <t>D+M zábradlí zahrnující madlo Ø 30mm, sloupky z pásové oceli profil 30x30mm, bez výplně, broušená nerez, vč. kotvení a doplňků dle tabulky zámeč. výrobků ozn. Z08</t>
  </si>
  <si>
    <t>913945104</t>
  </si>
  <si>
    <t>Poznámka k položce:
Součástí dodávky budou veškeré kotevní prvky, ukončovací prvky a napojovací prvky na konstrukci.
V rámci vzorku budou osazeny kompletační a ukončovací prvky, dilatační a přechodové lišty, sokly a pod.
pozn.: zábradlí má 14ks sloupků svařování metodou TIG
dodavatel posoudí vliv tvaru konkrétní zápustné
hlavy na únosnost sloupku</t>
  </si>
  <si>
    <t>"Z08" 12,61</t>
  </si>
  <si>
    <t>273</t>
  </si>
  <si>
    <t>Z09</t>
  </si>
  <si>
    <t>D+M zábradlí zahrnující madlo Ø 30mm, kotevní profil trubka Ø 30mm, bez výplně, broušená nerez, vč. kotvení a doplňků dle tabulky zámeč. výrobků ozn. Z09</t>
  </si>
  <si>
    <t>-1812657573</t>
  </si>
  <si>
    <t>Poznámka k položce:
Součástí dodávky budou veškeré kotevní prvky, ukončovací prvky a napojovací prvky na konstrukci.
V rámci vzorku budou osazeny kompletační a ukončovací prvky, dilatační a přechodové lišty, sokly a pod.
pozn.: 9 kotevních bodů madlo na koncích zavíčkovat, zavařit, zabrousit, fazeta max. 2mm, svařování metodou TIG</t>
  </si>
  <si>
    <t>"Z09" 9,26</t>
  </si>
  <si>
    <t>274</t>
  </si>
  <si>
    <t>Z10</t>
  </si>
  <si>
    <t>D+M zábradlí zahrnující madlo Ø 30mm, kotevní profil trubka Ø 30mm, sloupky z pásové oceli profil 30x20mm navařené na kotevní ocelové desce 150x150x15mm, bez výplně, lakované černá ocel, vč. kotvení a doplňků dle tabulky zámeč. výrobků ozn. Z10</t>
  </si>
  <si>
    <t>382634922</t>
  </si>
  <si>
    <t>Poznámka k položce:
Součástí dodávky budou veškeré kotevní prvky, ukončovací prvky a napojovací prvky na konstrukci.
V rámci vzorku budou osazeny kompletační a ukončovací prvky, dilatační a přechodové lišty, sokly a pod.
pozn.: zábradlí má 7ks sloupků svařování metodou TIG,</t>
  </si>
  <si>
    <t>"Z10" 6,61</t>
  </si>
  <si>
    <t>275</t>
  </si>
  <si>
    <t>Z11</t>
  </si>
  <si>
    <t>D+M madla Ø 35mm zahrnující kotevní profil trubka Ø 10mm, radius R=72 755m, lakované černá ocel S355, vč. kotvení a doplňků dle tabulky zámeč. výrobků ozn. Z11</t>
  </si>
  <si>
    <t>-1506385787</t>
  </si>
  <si>
    <t>Poznámka k položce:
Součástí dodávky budou veškeré kotevní prvky, ukončovací prvky a napojovací prvky na konstrukci.
V rámci vzorku budou osazeny kompletační a ukončovací prvky, dilatační a přechodové lišty, sokly a pod.
pozn.: koncové části madla v plynulém rádiu 600mm madlo na koncích zavíčkovat, zavařit, zabrousit, fazeta max. 2mm, svařování metodou TIG</t>
  </si>
  <si>
    <t>"Z11" 3,673*5</t>
  </si>
  <si>
    <t>276</t>
  </si>
  <si>
    <t>Z12</t>
  </si>
  <si>
    <t>D+M madla Ø 35mm zahrnující kotevní profil trubka Ø 10mm, lakované černá ocel S355, vč. kotvení a doplňků dle tabulky zámeč. výrobků ozn. Z12</t>
  </si>
  <si>
    <t>-1736927899</t>
  </si>
  <si>
    <t>Poznámka k položce:
Součástí dodávky budou veškeré kotevní prvky, ukončovací prvky a napojovací prvky na konstrukci.
V rámci vzorku budou osazeny kompletační a ukončovací prvky, dilatační a přechodové lišty, sokly a pod.</t>
  </si>
  <si>
    <t>"Z12" 3,79*5</t>
  </si>
  <si>
    <t>277</t>
  </si>
  <si>
    <t>Z13</t>
  </si>
  <si>
    <t>D+M madla Ø 35mm zahrnující kotevní profil trubka Ø 10mm, lakované černá ocel S355, vč. kotvení a doplňků dle tabulky zámeč. výrobků ozn. Z13</t>
  </si>
  <si>
    <t>1999750265</t>
  </si>
  <si>
    <t>"Z13" 3,79*4</t>
  </si>
  <si>
    <t>278</t>
  </si>
  <si>
    <t>Z14</t>
  </si>
  <si>
    <t>D+M madla Ø 35mm zahrnující kotevní profil trubka Ø 10mm, radius R=57 271m, lakované černá ocel S355, vč. kotvení a doplňků dle tabulky zámeč. výrobků ozn. Z14</t>
  </si>
  <si>
    <t>-277704793</t>
  </si>
  <si>
    <t>"Z14" 3,79*4</t>
  </si>
  <si>
    <t>279</t>
  </si>
  <si>
    <t>Z15a</t>
  </si>
  <si>
    <t>D+M zábradlí zahrnující bezpeč. sklo čiré, kladené vrstvené tl. dle dodavatele, sklo osazeno do typového profilu, který nese ocel. pásovina, lakované černá ocel S355, vč. krycího pásu na v. celé lávky, kotvení a doplňků dle tabulky zámeč. výrobků ozn Z15a</t>
  </si>
  <si>
    <t>-712131784</t>
  </si>
  <si>
    <t>Poznámka k položce:
Součástí dodávky budou veškeré kotevní prvky, ukončovací prvky a napojovací prvky na konstrukci.
V rámci vzorku budou osazeny kompletační a ukončovací prvky, dilatační a přechodové lišty, sokly a pod.
pozn.: statické posouzení zábradlí včetně kotevního profilu a kotvení do železobetonové konstrukce je předmětem kompletní dodávky</t>
  </si>
  <si>
    <t>"Z15a" 1,4</t>
  </si>
  <si>
    <t>280</t>
  </si>
  <si>
    <t>Z15b</t>
  </si>
  <si>
    <t>D+M zábradlí zahrnující bezpeč. sklo čiré, kladené vrstvené tl. dle dodavatele, sklo osazeno do typového profilu, který nese ocel. pásovina, lakované černá ocel S355, vč. krycího pásu na v. celé lávky, kotvení a doplňků dle tabulky zámeč. výrobků ozn Z15b</t>
  </si>
  <si>
    <t>1122757297</t>
  </si>
  <si>
    <t>"Z15b" 1,4</t>
  </si>
  <si>
    <t>281</t>
  </si>
  <si>
    <t>Z16</t>
  </si>
  <si>
    <t>D+M zábradlí zahrnující bezpeč. sklo čiré, kladené vrstvené tl. dle dodavatele, sklo osazeno do typového profilu, který nese ocel. pásovina, lakované černá ocel S355, vč. krycího pásu na v. celé lávky, kotvení a doplňků dle tabulky zámeč. výrobků ozn Z16</t>
  </si>
  <si>
    <t>919312685</t>
  </si>
  <si>
    <t>"Z16" 1,5</t>
  </si>
  <si>
    <t>282</t>
  </si>
  <si>
    <t>Z17a</t>
  </si>
  <si>
    <t>D+M zábradlí zahrnující bezpeč. sklo čiré, kladené vrstvené tl. dle dodavatele, sklo osazeno do typového profilu, který nese ocel. pásovina, lakované černá ocel S355, vč. krycího pásu na v. celé lávky, kotvení a doplňků dle tabulky zámeč. výrobků ozn Z17a</t>
  </si>
  <si>
    <t>-266295315</t>
  </si>
  <si>
    <t>"Z17a" 1,5</t>
  </si>
  <si>
    <t>283</t>
  </si>
  <si>
    <t>Z17b</t>
  </si>
  <si>
    <t>D+M zábradlí zahrnující bezpeč. sklo čiré, kladené vrstvené tl. dle dodavatele, sklo osazeno do typového profilu, který nese ocel. pásovina, lakované černá ocel S355, vč. krycího pásu na v. celé lávky, kotvení a doplňků dle tabulky zámeč. výrobků ozn Z17b</t>
  </si>
  <si>
    <t>-1694112312</t>
  </si>
  <si>
    <t>"Z17b" 1,5</t>
  </si>
  <si>
    <t>284</t>
  </si>
  <si>
    <t>Z18</t>
  </si>
  <si>
    <t>D+M zábradlí zahrnující bezpeč. sklo čiré, kladené vrstvené tl. dle dodavatele, sklo osazeno do typového profilu, který nese ocel. pásovina, lakované černá ocel S355, vč. krycího pásu na v. celé lávky, kotvení a doplňků dle tabulky zámeč. výrobků ozn Z18</t>
  </si>
  <si>
    <t>240253595</t>
  </si>
  <si>
    <t>"Z18" 1,6</t>
  </si>
  <si>
    <t>285</t>
  </si>
  <si>
    <t>Z19</t>
  </si>
  <si>
    <t>D+M zábradlí zahrnující bezpeč. sklo čiré, kladené vrstvené tl. dle dodavatele, sklo osazeno do typového profilu, který nese ocel. pásovina, lakované černá ocel S355, vč. krycího pásu na v. celé lávky, kotvení a doplňků dle tabulky zámeč. výrobků ozn Z19</t>
  </si>
  <si>
    <t>736668686</t>
  </si>
  <si>
    <t>"Z19" 1,7</t>
  </si>
  <si>
    <t>286</t>
  </si>
  <si>
    <t>Z20</t>
  </si>
  <si>
    <t>D+M zábradlí zahrnující bezpeč. sklo čiré, kladené vrstvené tl. dle dodavatele, sklo osazeno do typového profilu, který nese ocel. pásovina, lakované černá ocel S355, vč. krycího pásu na v. celé lávky, kotvení a doplňků dle tabulky zámeč. výrobků ozn Z20</t>
  </si>
  <si>
    <t>1047258066</t>
  </si>
  <si>
    <t>"Z20" 1,7</t>
  </si>
  <si>
    <t>287</t>
  </si>
  <si>
    <t>Z21a</t>
  </si>
  <si>
    <t>D+M zábradlí zahrnující madlo Ø 30mm, sloupky z pásové oceli profil 30x20mm celk. 26ks, výplň nerez síť velikost ok 40mm horizontální, lakovaná černá ocel, vč. ocelová platle, krycího plechu, kotvení a doplňků dle tabulky zámeč. výrobků ozn. Z21a</t>
  </si>
  <si>
    <t>1898424274</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</si>
  <si>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pozn.: ocelová platle 160x160x10mm s navařenou výztuhou a sloupkem zábradlí, krycí plech tl. 4mm vytvářející současně bednění pro cemflow, síť je kotvená ovázáním okolo madla a napnutého lanka kotveného mezi sloupky</t>
  </si>
  <si>
    <t>"Z21a" 15</t>
  </si>
  <si>
    <t>288</t>
  </si>
  <si>
    <t>Z21b</t>
  </si>
  <si>
    <t>D+M zábradlí zahrnující madlo Ø 30mm, sloupky z pásové oceli profil 30x20mm celk. 9ks, výplň nerez síť velikost ok 40mm horizontální, lakovaná černá ocel, vč. ocelová platle, krycího a horní plechu, kotvení a doplňků dle tabulky zámeč. výrobků ozn. Z21b</t>
  </si>
  <si>
    <t>-1391267569</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</si>
  <si>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na hranu horního krycího pechu zábradlí navazuje sádrokartonová předstěna
pozn.: ocelová platle tl.10mm s navařenou výztuhou a sloupkem zábradlí, krycí a horní plech ve tvaru "L" tl. 4mm vytvářející současně bednění pro cemflow a horní pohledový prvek, síť je kotvená ovázáním okolo madla a napnutého lanka kotveného mezi sloupky</t>
  </si>
  <si>
    <t>"Z21b" 3,96</t>
  </si>
  <si>
    <t>289</t>
  </si>
  <si>
    <t>Z22a</t>
  </si>
  <si>
    <t>D+M zábradlí zahrnující madlo Ø 30mm, sloupky z pásové oceli profil 30x20mm celk. 14ks, výplň nerez síť velikost ok 40mm horizontální, lakovaná černá ocel, vč. ocelová platle, krycího a horní plechu, kotvení a doplňků dle tabulky zámeč. výrobků ozn. Z22a</t>
  </si>
  <si>
    <t>-812324954</t>
  </si>
  <si>
    <t>Poznámka k položce:
Součástí dodávky budou veškeré kotevní prvky, ukončovací prvky a napojovací prvky na konstrukci.
V rámci vzorku budou osazeny kompletační a ukončovací prvky, dilatační a přechodové lišty, sokly a pod.
pozn.: svařování metodou TIG, vzdálenost sloupků max. 800mm
pozn.: ocelová platle tl.10mm s navařenou výztuhou a sloupkem zábradlí, krycí a horní plech ve tvaru "L" tl. 4mm vytvářející současně bednění pro cemflow a horní pohledový prvek, síť je kotvená ovázáním okolo madla a napnutého lanka kotveného mezi sloupky</t>
  </si>
  <si>
    <t>"Z22a" 8,93</t>
  </si>
  <si>
    <t>290</t>
  </si>
  <si>
    <t>Z22b</t>
  </si>
  <si>
    <t>D+M zábradlí zahrnující madlo Ø 30mm, sloupky z pásové oceli profil 30x20mm celk. 13ks, výplň nerez síť velikost ok 40mm horizontální, lakovaná černá ocel, vč. ocelová platle, krycího a horní plechu, kotvení a doplňků dle tabulky zámeč. výrobků ozn. Z22b</t>
  </si>
  <si>
    <t>135825301</t>
  </si>
  <si>
    <t>"Z22b" 6,62</t>
  </si>
  <si>
    <t>291</t>
  </si>
  <si>
    <t>Z23</t>
  </si>
  <si>
    <t>D+M výplň otvoru nerezová síť velikost ok 40mm orientace horizontální, kotveno do otvoru přes ocelovou pásovinu vytvářející šambránu otvoru, ocelová pásovina, lak mat RAL 9010, výplň nerezová síť, vč. kotvení a doplňků dle tabulky zámeč. výrobků ozn. Z23</t>
  </si>
  <si>
    <t>-1963980455</t>
  </si>
  <si>
    <t>Poznámka k položce:
Součástí dodávky budou veškeré kotevní prvky, ukončovací prvky a napojovací prvky na konstrukci.
V rámci vzorku budou osazeny kompletační a ukončovací prvky, dilatační a přechodové lišty, sokly a pod.
Pozn.: Výrobek musí splňovat funkci zábradlí dle ČSN 74 3305 vyžaduje dílenskou dokumentaci od dodavatele SDK konstrukce dodavatel musí doložit statické posouzení včetně kotvení
rozměry otvorů:
0,8x0,8m - 2ks
0,9x0,9m - 1ks
1x1m - 7ks
1,2x1,2m - 1ks
1,4x1,4m - 1ks
1,6x1,6m - 1ks
1,65x1,65m - 1ks
2x2m - 1ks</t>
  </si>
  <si>
    <t>"Z23" 21,73</t>
  </si>
  <si>
    <t>292</t>
  </si>
  <si>
    <t>Z24</t>
  </si>
  <si>
    <t>D+M zábradlí zahrnující madlo Ø 30mm, sloupky z pásové oceli profil 30x20mm, výplň nerez síť velikost ok 40mm horizontální, lakovaná černá ocel, vč. krycího plechu, kotvení a doplňků dle tabulky zámeč. výrobků ozn. Z24</t>
  </si>
  <si>
    <t>-1269981390</t>
  </si>
  <si>
    <t>Poznámka k položce:
Součástí dodávky budou veškeré kotevní prvky, ukončovací prvky a napojovací prvky na konstrukci.
V rámci vzorku budou osazeny kompletační a ukončovací prvky, dilatační a přechodové lišty, sokly a pod.
pozn.: svařování metodou TIG
pozn.: krycí plech 95x4mm s navařenými packami, kotvený do železobetonu, plech vytváří bednění pro cemflow, síť je kotvená ovázáním okolo madla a napnutého lanka kotveného mezi ocelové sloupy</t>
  </si>
  <si>
    <t>"Z24" 6,036</t>
  </si>
  <si>
    <t>293</t>
  </si>
  <si>
    <t>Z25</t>
  </si>
  <si>
    <t>D+M zábradlí zahrnující madlo Ø 30mm, sloupky z pásové oceli profil 30x20mm, výplň nerez síť velikost ok 40mm horizontální, lakovaná černá ocel, vč. krycího plechu, kotvení a doplňků dle tabulky zámeč. výrobků ozn. Z25</t>
  </si>
  <si>
    <t>145600149</t>
  </si>
  <si>
    <t>Poznámka k položce:
Součástí dodávky budou veškeré kotevní prvky, ukončovací prvky a napojovací prvky na konstrukci.
V rámci vzorku budou osazeny kompletační a ukončovací prvky, dilatační a přechodové lišty, sokly a pod.
pozn.: svařování metodou TIG</t>
  </si>
  <si>
    <t>"Z25" 1,284</t>
  </si>
  <si>
    <t>294</t>
  </si>
  <si>
    <t>Z26</t>
  </si>
  <si>
    <t>D+M madla Ø 30mm zahrnující sloupky z pásové oceli 30x20mm, bez výplně, broušená nerez, vč. kotvení a doplňků dle tabulky zámeč. výrobků ozn. Z26</t>
  </si>
  <si>
    <t>-338340123</t>
  </si>
  <si>
    <t>Poznámka k položce:
Součástí dodávky budou veškeré kotevní prvky, ukončovací prvky a napojovací prvky na konstrukci.
V rámci vzorku budou osazeny kompletační a ukončovací prvky, dilatační a přechodové lišty, sokly a pod.
pozn.: zábradlí má 2ks sloupků</t>
  </si>
  <si>
    <t>"Z26" 0,78</t>
  </si>
  <si>
    <t>295</t>
  </si>
  <si>
    <t>Z27</t>
  </si>
  <si>
    <t>D+M zábradlí zahrnující madlo Ø 30mm, sloupky z pásové oceli profil 30x20mm celk. 26ks, výplň nerez síť velikost ok 40mm horizontální, lakovaná černá ocel, vč. ocelová plotny, kotvení a doplňků dle tabulky zámeč. výrobků ozn. Z27</t>
  </si>
  <si>
    <t>606346325</t>
  </si>
  <si>
    <t>Poznámka k položce:
Součástí dodávky budou veškeré kotevní prvky, ukončovací prvky a napojovací prvky na konstrukci.
V rámci vzorku budou osazeny kompletační a ukončovací prvky, dilatační a přechodové lišty, sokly a pod.
Pozn.: ocelové plotny tl. 8mm, síť je kotvená ovázáním okolo madla a pod terénem k navařené nerezové trubce</t>
  </si>
  <si>
    <t>"Z27" 3,932</t>
  </si>
  <si>
    <t>296</t>
  </si>
  <si>
    <t>Z28</t>
  </si>
  <si>
    <t>D+M sestavy zahrnující nosný rám pro kotvení zasklení světlíku skládající se z 6ks sloupků a 5ks nosníků, profily z jeklů 80x80x5mm, lakované černá ocel, vč. kotvení pomocí patních plechů a doplňků dle tabulky zámeč. výrobků ozn. Z28</t>
  </si>
  <si>
    <t>-1456319158</t>
  </si>
  <si>
    <t>Poznámka k položce:
Součástí dodávky budou veškeré kotevní prvky, ukončovací prvky a napojovací prvky na konstrukci.
V rámci vzorku budou osazeny kompletační a ukončovací prvky, dilatační a přechodové lišty, sokly a pod.
pozn.: po osazení okenních profilů musí být zasklení ve sklonu 7°, zalomení rámů aproximuje oblouk hrany stropní konstrukce, rám je kotven do stropní desky pomocí patních plechů 220x220x10mm, 4x kotvy M12
rozměry: délka rámů:
 Z28 = 24,661m</t>
  </si>
  <si>
    <t>"Z28" 24,661</t>
  </si>
  <si>
    <t>297</t>
  </si>
  <si>
    <t>Z29</t>
  </si>
  <si>
    <t>D+M sestavy zahrnující nosný rám pro kotvení zasklení světlíku skládající se z 6ks sloupků a 5ks nosníků, profily z jeklů 80x80x5mm, lakované černá ocel, vč. kotvení pomocí patních plechů a doplňků dle tabulky zámeč. výrobků ozn. Z29</t>
  </si>
  <si>
    <t>-1803204914</t>
  </si>
  <si>
    <t>"Z27" 25,401</t>
  </si>
  <si>
    <t>298</t>
  </si>
  <si>
    <t>Z30</t>
  </si>
  <si>
    <t>D+M ocelový úhelník 100x150x5mm, délka dle sloupků rámu min. 80mm, nátěr černá ocel, vč. kotvení a doplňků dle tabulky zámeč. výrobků ozn. Z30</t>
  </si>
  <si>
    <t>1728960198</t>
  </si>
  <si>
    <t>"Z30" 22*0,08</t>
  </si>
  <si>
    <t>299</t>
  </si>
  <si>
    <t>Z31</t>
  </si>
  <si>
    <t>D+M ocelový plech 110x4mm s navařenými packami, kotvený do železobetonu, vytváří bednění pro cemflow hliníkový krycí plech na SDK obkladu, černá ocel, hliníkový plech lakovaný, vč. kotvení a doplňků dle tabulky zámeč. výrobků ozn. Z31</t>
  </si>
  <si>
    <t>199016371</t>
  </si>
  <si>
    <t>"Z31" 5,579</t>
  </si>
  <si>
    <t>300</t>
  </si>
  <si>
    <t>Z32</t>
  </si>
  <si>
    <t>D+M ocelový plechový svařenec tvaru "L", který vynáší konstrukci atiky v místě fasádních výplní L04 a L05, pozink plech, vč. kotvení a doplňků dle tabulky zámeč. výrobků ozn. Z32</t>
  </si>
  <si>
    <t>-1723589291</t>
  </si>
  <si>
    <t>Poznámka k položce:
Součástí dodávky budou veškeré kotevní prvky, ukončovací prvky a napojovací prvky na konstrukci.
V rámci vzorku budou osazeny kompletační a ukončovací prvky, dilatační a přechodové lišty, sokly a pod.
pozn.: jedná se o 2 nosníky (po jednom na každé straně objektu)
rozměry: rozměry nosníků:
 nad L04 = 250 x 2070mm
 nad L05 = 250 x 2150mm</t>
  </si>
  <si>
    <t>"Z32" 2,07+2,15</t>
  </si>
  <si>
    <t>301</t>
  </si>
  <si>
    <t>Z33</t>
  </si>
  <si>
    <t>D+M sestava 3ks krycích plechů celk. délky 1,515m, vytvářející pohledovou plochu atiky v místě fasádních výplní L04 a L05, pozink ocel lakovaný, vč. kotvení a doplňků dle tabulky zámeč. výrobků ozn. Z33</t>
  </si>
  <si>
    <t>-1728391216</t>
  </si>
  <si>
    <t>Poznámka k položce:
Součástí dodávky budou veškeré kotevní prvky, ukončovací prvky a napojovací prvky na konstrukci.
V rámci vzorku budou osazeny kompletační a ukončovací prvky, dilatační a přechodové lišty, sokly a pod.
pozn.: jedná se o 3ks plechů na obou stranách objektu délka je pouze orientační, přesné tvary plechů určí konkrétní osazení fasádních výplní</t>
  </si>
  <si>
    <t>302</t>
  </si>
  <si>
    <t>Z34</t>
  </si>
  <si>
    <t>D+M sestava samonosný pororošt o velikosti 1020x900mm, velikost ok 30x10mm, výška pásku 35mm, pororošt bude osazen do obvodového rámu "L"50x50x5, pozink ocel, vč. kotvení a doplňků dle tabulky zámeč. výrobků ozn. Z34</t>
  </si>
  <si>
    <t>1934327293</t>
  </si>
  <si>
    <t>Poznámka k položce:
Součástí dodávky budou veškeré kotevní prvky, ukončovací prvky a napojovací prvky na konstrukci.
V rámci vzorku budou osazeny kompletační a ukončovací prvky, dilatační a přechodové lišty, sokly a pod.
pozn.: šířka roštu odpovídá šířce dveří mezi ostěními rošt dojíždí až krámu dveří</t>
  </si>
  <si>
    <t>"Z34" 1,02*0,9</t>
  </si>
  <si>
    <t>303</t>
  </si>
  <si>
    <t>Z35</t>
  </si>
  <si>
    <t>D+M nerezový plech tl. 5mm kopírující rádius fasády, který ukončuje podlahové souvrství závětří místnosti 1,17, plech má na sobě navařené trny pro ukotvení pozink ocel, broušená nerez, vč. kotvení a doplňků dle tabulky zámeč. výrobků ozn. Z35</t>
  </si>
  <si>
    <t>-181930100</t>
  </si>
  <si>
    <t>Poznámka k položce:
Součástí dodávky budou veškeré kotevní prvky, ukončovací prvky a napojovací prvky na konstrukci.
V rámci vzorku budou osazeny kompletační a ukončovací prvky, dilatační a přechodové lišty, sokly a pod.
pozn.: hrana plechu zabroušena, rádius 16740mm</t>
  </si>
  <si>
    <t>"Z35" 1,457</t>
  </si>
  <si>
    <t>304</t>
  </si>
  <si>
    <t>Z36</t>
  </si>
  <si>
    <t>D+M sestava laťování átria z dřevěných modřínových latí 30x50mm s vloženými dveřmi, nosné části z pásové oceli 60x6mm, hoblovaná modřínová lať, kotevní profily u podlahy a u stropu broušená nerez, vč. kotvení a doplňků dle tabulky zámeč. výrobků ozn. Z36</t>
  </si>
  <si>
    <t>-520366450</t>
  </si>
  <si>
    <t>Poznámka k položce:
Součástí dodávky budou veškeré kotevní prvky, ukončovací prvky a napojovací prvky na konstrukci.
V rámci vzorku budou osazeny kompletační a ukončovací prvky, dilatační a přechodové lišty, sokly a pod.
pozn.: sestava má cca 103ks latí laťování plní funkci zábradlí, výška latí cca 2,16m</t>
  </si>
  <si>
    <t>"Z36" 8,391*2,16</t>
  </si>
  <si>
    <t>305</t>
  </si>
  <si>
    <t>Z37</t>
  </si>
  <si>
    <t>D+M sestava 2k vrata, rám z ocelových "L"profilů 60x60x6mm a výplň z dřevěných modřínových latí 50x30mm, zavětrování vrat pomocí ploché oceli 60x6mm, pozinkovaná ocel, hoblovaná modřínová lať, vč. kotvení a doplňků dle tabulky zámeč. výrobků ozn. Z37</t>
  </si>
  <si>
    <t>-664837279</t>
  </si>
  <si>
    <t>Poznámka k položce:
Součástí dodávky budou veškeré kotevní prvky, ukončovací prvky a napojovací prvky na konstrukci.
V rámci vzorku budou osazeny kompletační a ukončovací prvky, dilatační a přechodové lišty, sokly a pod.
pozn.: Křídlo musí být z vnitřní strany vybaveno klikou s panikovou funkcí
pozn.: latě kotveny do "L" profilů pomocí vrutů se zápustnou hlavou otvírání řešeno pomocí čepového pantu kotveného do podlahy a stropu pomocí ocelové platle 150x100x10mm
dodávka bude kompletní včetně statického posouzení</t>
  </si>
  <si>
    <t>"Z37" 2,5*3,5</t>
  </si>
  <si>
    <t>306</t>
  </si>
  <si>
    <t>Z38</t>
  </si>
  <si>
    <t>D+M venkovní parapet okna L08 plech z ploché oceli tl. 6mm, pozinkovaná ocel, lakované, vč. kotvení a doplňků dle tabulky zámeč. výrobků ozn. Z38</t>
  </si>
  <si>
    <t>-294848417</t>
  </si>
  <si>
    <t>Poznámka k položce:
Součástí dodávky budou veškeré kotevní prvky, ukončovací prvky a napojovací prvky na konstrukci.
V rámci vzorku budou osazeny kompletační a ukončovací prvky, dilatační a přechodové lišty, sokly a pod.
pozn.: dodávka oknaři plech je rovnoběžný s rámem okna min. přesah u ostění 20mm</t>
  </si>
  <si>
    <t>"Z38" 8,5</t>
  </si>
  <si>
    <t>307</t>
  </si>
  <si>
    <t>Z39</t>
  </si>
  <si>
    <t>D+M venkovní parapet okna L08 plech z ploché oceli tl. 3mm, pozinkovaná ocel, lakované, vč. kotvení a doplňků dle tabulky zámeč. výrobků ozn. Z39</t>
  </si>
  <si>
    <t>1418241004</t>
  </si>
  <si>
    <t>"Z39" 8,5</t>
  </si>
  <si>
    <t>308</t>
  </si>
  <si>
    <t>Z40a</t>
  </si>
  <si>
    <t>D+M atypická mřížka rozměru 1220x400mm na VZT potrubí, ocelový svařenec s ploché oceli, v zádech výplň z nerezové sítě, ocel opatřena základním a vrchním matným nátěrem dle RAL (dle barvy dveří) vč. kotvení a doplňků dle tabulky zámeč. výrobků ozn. Z40a</t>
  </si>
  <si>
    <t>-1732833993</t>
  </si>
  <si>
    <t>Poznámka k položce:
Součástí dodávky budou veškeré kotevní prvky, ukončovací prvky a napojovací prvky na konstrukci.
V rámci vzorku budou osazeny kompletační a ukončovací prvky, dilatační a přechodové lišty, sokly a pod.
Pozn.: kotvení mřížka kotvena do konstrukce stěny za obvodový "L" profil 50x35x5mm pomocí šroubů se zápustnou hlavou, pásel 30x5mm</t>
  </si>
  <si>
    <t>"Z40a" 1</t>
  </si>
  <si>
    <t>309</t>
  </si>
  <si>
    <t>Z40b</t>
  </si>
  <si>
    <t>D+M atypická mřížka rozměru 1200x400mm na VZT potrubí, ocelový svařenec s ploché oceli, ocel opatřena základním a vrchním matným nátěrem dle RAL (dle barvy dveří) vč. kotvení a doplňků dle tabulky zámeč. výrobků ozn. Z40b</t>
  </si>
  <si>
    <t>1773865905</t>
  </si>
  <si>
    <t>"Z40b" 1</t>
  </si>
  <si>
    <t>310</t>
  </si>
  <si>
    <t>Z40c</t>
  </si>
  <si>
    <t>D+M atypická mřížka rozměru 650x256mm na VZT potrubí, ocelový svařenec s ploché oceli, ocel opatřena základním a vrchním matným nátěrem dle RAL (dle barvy výmalby) vč. kotvení a doplňků dle tabulky zámeč. výrobků ozn. Z40c</t>
  </si>
  <si>
    <t>-169351008</t>
  </si>
  <si>
    <t>"Z40c" 2</t>
  </si>
  <si>
    <t>311</t>
  </si>
  <si>
    <t>Z40d</t>
  </si>
  <si>
    <t>D+M atypická mřížka rozměru 900x339mm na VZT potrubí, ocelový svařenec s ploché oceli, v zádech výplň z nerezové sítě, ocel opatřena základním a vrchním matným nátěrem dle RAL (dle barvy fasády) vč. kotvení a doplňků dle tabulky zámeč. výrobků ozn. Z40d</t>
  </si>
  <si>
    <t>-1548995760</t>
  </si>
  <si>
    <t>Poznámka k položce:
Součástí dodávky budou veškeré kotevní prvky, ukončovací prvky a napojovací prvky na konstrukci.
V rámci vzorku budou osazeny kompletační a ukončovací prvky, dilatační a přechodové lišty, sokly a pod.
Pozn.: kotvení mřížka kotvena do konstrukce stěny za obvodový "L" profil 50x35x5mm pomocí šroubů se zápustnou hlavou, pásel 30x5mm
pozn.: mřížka společně překrývá VZT potrubí a potrubí pro přisávání k plynovému kotli</t>
  </si>
  <si>
    <t>"Z40d" 1</t>
  </si>
  <si>
    <t>312</t>
  </si>
  <si>
    <t>Z40E</t>
  </si>
  <si>
    <t>D+M atypická mřížka rozměru 750x339mm na VZT potrubí, ocelový svařenec s ploché oceli, v zádech výplň z nerez. sítě, ocel základním a vrchním matným nátěrem dle RAL (šedá dle barvy ŽB stěny), vč. kotvení a doplňků dle tabulky zámeč. výrobků ozn. Z40e</t>
  </si>
  <si>
    <t>1787065225</t>
  </si>
  <si>
    <t>"Z40e" 1</t>
  </si>
  <si>
    <t>313</t>
  </si>
  <si>
    <t>Z41</t>
  </si>
  <si>
    <t>D+M sestava z výplň otvoru nerez. síť ok 40mm horizontální, ocel. pásovina PLO 100x4mm, úhelník L a 6ks sloupků PLO 30x20mm, ocel S355, sloupky a horní "L" profil černá ocel S355, lakované, vč. kotvení a doplňků dle tabulky zámeč. výrobků ozn. Z41</t>
  </si>
  <si>
    <t>-256579174</t>
  </si>
  <si>
    <t>Poznámka k položce:
Součástí dodávky budou veškeré kotevní prvky, ukončovací prvky a napojovací prvky na konstrukci.
V rámci vzorku budou osazeny kompletační a ukončovací prvky, dilatační a přechodové lišty, sokly a pod.
pozn.: výrobek musí splňovat funkci zábradlí dle ČSN 74 3305 vyžaduje dílenskou dokumentaci od dodavatele SDK konstrukce
dodavatel musí doložit statické posouzení včetně kotvení
kotvení: PLO 100x4mm kotven do parapetu SDK stěny pomocí šroubů se zápustnou hlavou a "L" úhelník 30x80x4mm do čela železobetonové stropní desky(nutné použití výztužných profilů SDK stěny), spodní pásovina lak mat RAL 9010</t>
  </si>
  <si>
    <t>"Z41" 13,64</t>
  </si>
  <si>
    <t>314</t>
  </si>
  <si>
    <t>Z42</t>
  </si>
  <si>
    <t>D+M sestava z stříšky z ocel. plechu tl. 6mm, na které jsou navařené svislé části, sloužící jako ztužení a pro kotvení, boků a čel z perf. plechu tl. 2mm, pozinkovaný, lakovaný dle RAL - černá, vč. kotvení a doplňků dle tabulky zámeč. výrobků ozn. Z42</t>
  </si>
  <si>
    <t>98008416</t>
  </si>
  <si>
    <t>Poznámka k položce:
Součástí dodávky budou veškeré kotevní prvky, ukončovací prvky a napojovací prvky na konstrukci.
V rámci vzorku budou osazeny kompletační a ukončovací prvky, dilatační a přechodové lišty, sokly a pod.
kotvení: střešní plech je kotven pomocí navařených plocháčů do zdi ze ztraceného bednění, boky perforovaného plechu jsou kotveny do zdi, čelní plechy jsou kotveny do čel zdí a současně do ztužujícího plocháče stříšky
pozn.: čela jsou v místech osazení reproduktorů demontovatelná. Stříška dělená v místech příček.</t>
  </si>
  <si>
    <t>"Z42" 18,7</t>
  </si>
  <si>
    <t>315</t>
  </si>
  <si>
    <t>Z43</t>
  </si>
  <si>
    <t>D+M úhelník 35x35x3, nerez ocel vč. kotvení a doplňků dle tabulky zámeč. výrobků ozn. Z43</t>
  </si>
  <si>
    <t>844722362</t>
  </si>
  <si>
    <t>Poznámka k položce:
Součástí dodávky budou veškeré kotevní prvky, ukončovací prvky a napojovací prvky na konstrukci.
V rámci vzorku budou osazeny kompletační a ukončovací prvky, dilatační a přechodové lišty, sokly a pod.
pozn.: na každé lávce 1ks</t>
  </si>
  <si>
    <t>"Z43" 3,207</t>
  </si>
  <si>
    <t>316</t>
  </si>
  <si>
    <t>Z44</t>
  </si>
  <si>
    <t>D+M zábradlí zahrnující madlo Ø 30mm, sloupky z pásové oceli profil 30x20mm, tyč Ø 12mm, lakovaná černá ocel, vč. ocelového plechu, ocelové výztuhy, ocelový L profil, výztuhy 400x40x5mm, kotvení a doplňků dle tabulky zámeč. výrobků ozn. Z44</t>
  </si>
  <si>
    <t>-1863462462</t>
  </si>
  <si>
    <t>Poznámka k položce:
Součástí dodávky budou veškeré kotevní prvky, ukončovací prvky a napojovací prvky na konstrukci.
V rámci vzorku budou osazeny kompletační a ukončovací prvky, dilatační a přechodové lišty, sokly a pod.
pozn.: zábradlí má 6ks sloupků, zábradlí je bez výplně
 svařování metodou TIG
pozn.: kotevní ocelový plech 160x160x10mm, ocelový výztuha tl. 8mm navařená ke kotevnímu plechu a k sloupku zábradlí, pro vynesení podlahy je použit ocelový "L" profil 400x130x4mm s navařenou výztuhou 400x40x5mm</t>
  </si>
  <si>
    <t>"Z44" 3,85</t>
  </si>
  <si>
    <t>317</t>
  </si>
  <si>
    <t>Z45</t>
  </si>
  <si>
    <t>D+M sestavy z ocelového plechu 150x150x10mm lemující podlahové souvrství, který probíhá dále i na sádrokartonové stěně, plech je rozdělen na tři části, lakovaná černá ocel, vč. kotvení a doplňků dle tabulky zámeč. výrobků ozn. Z45</t>
  </si>
  <si>
    <t>1753940719</t>
  </si>
  <si>
    <t>Poznámka k položce:
Součástí dodávky budou veškeré kotevní prvky, ukončovací prvky a napojovací prvky na konstrukci.
V rámci vzorku budou osazeny kompletační a ukončovací prvky, dilatační a přechodové lišty, sokly a pod.
pozn.: plech je vždy zasunut cca 10mm pod čistou podlahu do mirelonu</t>
  </si>
  <si>
    <t>"Z45" 6,703</t>
  </si>
  <si>
    <t>318</t>
  </si>
  <si>
    <t>998767203</t>
  </si>
  <si>
    <t>Přesun hmot procentní pro zámečnické konstrukce v objektech v přes 12 do 24 m</t>
  </si>
  <si>
    <t>-275451387</t>
  </si>
  <si>
    <t>768</t>
  </si>
  <si>
    <t>Vnitřní výplně otvorů</t>
  </si>
  <si>
    <t>319</t>
  </si>
  <si>
    <t>D02</t>
  </si>
  <si>
    <t>D+M dveře interiérové plné, otočné, jednokřídlé s požární odolností, rozměru 700x2100mm, vč. zárubně, příslušenství a povrchové úpravy - komplet dle tabulky vnitřních výplní</t>
  </si>
  <si>
    <t>-105832215</t>
  </si>
  <si>
    <t>Poznámka k položce:
Požární odolnost - EW 45 DP2 - C</t>
  </si>
  <si>
    <t>320</t>
  </si>
  <si>
    <t>D03</t>
  </si>
  <si>
    <t>D+M dveře interiérové plné, otočné, jednokřídlé, rozměru 800x2100mm, vč. zárubně, příslušenství a povrchové úpravy - komplet dle tabulky vnitřních výplní</t>
  </si>
  <si>
    <t>-843618982</t>
  </si>
  <si>
    <t>321</t>
  </si>
  <si>
    <t>D04</t>
  </si>
  <si>
    <t>D+M dveře interiérové plné, otočné, jednokřídlé s požární odolností, rozměru 900x2100mm, vč. zárubně, příslušenství a povrchové úpravy - komplet dle tabulky vnitřních výplní</t>
  </si>
  <si>
    <t>622498883</t>
  </si>
  <si>
    <t>322</t>
  </si>
  <si>
    <t>D05</t>
  </si>
  <si>
    <t>D+M dveře interiérové, prosklené, otočné, jednokřídlé z hliníkových profilů, rozměru 900x2100mm, vč. zárubně, příslušenství a povrchové úpravy - komplet dle tabulky vnitřních výplní</t>
  </si>
  <si>
    <t>-968839568</t>
  </si>
  <si>
    <t>323</t>
  </si>
  <si>
    <t>D06</t>
  </si>
  <si>
    <t>1728816868</t>
  </si>
  <si>
    <t>324</t>
  </si>
  <si>
    <t>D07</t>
  </si>
  <si>
    <t>D+M dveře interiérové plné otočné, jednokřídlé, rozměru 800x2100mm, vč. zárubně, příslušenství a povrchové úpravy - komplet dle tabulky vnitřních výplní</t>
  </si>
  <si>
    <t>77924718</t>
  </si>
  <si>
    <t>325</t>
  </si>
  <si>
    <t>D08</t>
  </si>
  <si>
    <t>D+M dveře interiérové plné, otočné, jednokřídlé, rozměru 700x2100mm, vč. zárubně, příslušenství a povrchové úpravy - komplet dle tabulky vnitřních výplní</t>
  </si>
  <si>
    <t>-2077444278</t>
  </si>
  <si>
    <t>326</t>
  </si>
  <si>
    <t>D09</t>
  </si>
  <si>
    <t>-429345021</t>
  </si>
  <si>
    <t>327</t>
  </si>
  <si>
    <t>D10</t>
  </si>
  <si>
    <t>D+M dveře interiérové, prosklené, otočné, jednokřídlé s pevným bočním světlíkem z hliníkových profilů s požární odolností, rozměru 900x2500mm, vč. zárubně, příslušenství a povrchové úpravy - komplet dle tabulky vnitřních výplní</t>
  </si>
  <si>
    <t>173224085</t>
  </si>
  <si>
    <t>Poznámka k položce:
požární odolnost EI 45 DP2-C,S,P1</t>
  </si>
  <si>
    <t>328</t>
  </si>
  <si>
    <t>D11</t>
  </si>
  <si>
    <t>D+M dveře interiérové plné, otočné, jednokřídlé se skrytou zárubní, rozměru 700x2100mm, vč. zárubně, příslušenství a povrchové úpravy - komplet dle tabulky vnitřních výplní</t>
  </si>
  <si>
    <t>260126620</t>
  </si>
  <si>
    <t>329</t>
  </si>
  <si>
    <t>D12</t>
  </si>
  <si>
    <t>755450101</t>
  </si>
  <si>
    <t>330</t>
  </si>
  <si>
    <t>D13</t>
  </si>
  <si>
    <t>D+M dveře interiérové plné, otočné, jednokřídlé se skrytou zárubní, rozměru 800x2100mm, vč. zárubně, příslušenství a povrchové úpravy - komplet dle tabulky vnitřních výplní</t>
  </si>
  <si>
    <t>-1637525338</t>
  </si>
  <si>
    <t>331</t>
  </si>
  <si>
    <t>D14</t>
  </si>
  <si>
    <t>1001482742</t>
  </si>
  <si>
    <t>332</t>
  </si>
  <si>
    <t>D15</t>
  </si>
  <si>
    <t>52580258</t>
  </si>
  <si>
    <t>333</t>
  </si>
  <si>
    <t>D16</t>
  </si>
  <si>
    <t>D+M dveře interiérové prosklené, otočné, jednokřídlé s požární odolností, rozměru 800x2100mm, vč. zárubně, příslušenství a povrchové úpravy - komplet dle tabulky vnitřních výplní</t>
  </si>
  <si>
    <t>-1427725704</t>
  </si>
  <si>
    <t>Poznámka k položce:
požární odolnost EI 45 DP2-C,S</t>
  </si>
  <si>
    <t>334</t>
  </si>
  <si>
    <t>D17</t>
  </si>
  <si>
    <t>D+M dveře interiérové plné, otočné, jednokřídlé, rozměru 1076x2100mm, vč. zárubně, příslušenství a povrchové úpravy - komplet dle tabulky vnitřních výplní</t>
  </si>
  <si>
    <t>2147086518</t>
  </si>
  <si>
    <t>Poznámka k položce:
požární odolnost P1</t>
  </si>
  <si>
    <t>335</t>
  </si>
  <si>
    <t>D18</t>
  </si>
  <si>
    <t>D+M dveře interiérové prosklené, otočné, dvoukřídlé s pevným bočním světlíkem a nadsvětlíkemz hliníkových profilů, rozměru 1248x2600mm, vč. zárubně, příslušenství a povrchové úpravy - komplet dle tabulky vnitřních výplní</t>
  </si>
  <si>
    <t>1458978451</t>
  </si>
  <si>
    <t>336</t>
  </si>
  <si>
    <t>D19</t>
  </si>
  <si>
    <t>D+M dveře interiérové prosklené, otočné, dvoukřídlé s pevným bočním světlíkem a nadsvětlíkemz hliníkových profilů, rozměru 900x2940mm, vč. zárubně, příslušenství a povrchové úpravy - komplet dle tabulky vnitřních výplní</t>
  </si>
  <si>
    <t>-2035263095</t>
  </si>
  <si>
    <t>337</t>
  </si>
  <si>
    <t>D20</t>
  </si>
  <si>
    <t>715211899</t>
  </si>
  <si>
    <t>Poznámka k položce:
požární odolnost EI 90 DP1-C,S</t>
  </si>
  <si>
    <t>338</t>
  </si>
  <si>
    <t>D21</t>
  </si>
  <si>
    <t>D+M dveře interiérové prosklené, pivotové, rozměru 1056x3000mm, vč. příslušenství a povrchové úpravy - komplet dle tabulky vnitřních výplní</t>
  </si>
  <si>
    <t>1448513347</t>
  </si>
  <si>
    <t>339</t>
  </si>
  <si>
    <t>D22</t>
  </si>
  <si>
    <t>25404097</t>
  </si>
  <si>
    <t>340</t>
  </si>
  <si>
    <t>D23</t>
  </si>
  <si>
    <t>-1643551499</t>
  </si>
  <si>
    <t>341</t>
  </si>
  <si>
    <t>D30</t>
  </si>
  <si>
    <t>381453148</t>
  </si>
  <si>
    <t>Poznámka k položce:
požární odolnost EI 90 DP1-C,S,P1</t>
  </si>
  <si>
    <t>342</t>
  </si>
  <si>
    <t>D31</t>
  </si>
  <si>
    <t>D+M dveře interiérové, prosklené, otočné, jednokřídlé s pevným bočním světlíkem z hliníkových profilů s požární odolností, rozměru 900x2100mm, vč. zárubně, příslušenství a povrchové úpravy - komplet dle tabulky vnitřních výplní</t>
  </si>
  <si>
    <t>-1516624186</t>
  </si>
  <si>
    <t>343</t>
  </si>
  <si>
    <t>D32</t>
  </si>
  <si>
    <t>D+M dveře interiérové, prosklené, otočné, jednokřídlé z hliníkových profilů s požární odolností, rozměru 900x2100mm, vč. zárubně, příslušenství a povrchové úpravy - komplet dle tabulky vnitřních výplní</t>
  </si>
  <si>
    <t>741918522</t>
  </si>
  <si>
    <t>Poznámka k položce:
požární odolnost EW 90 DP1-C</t>
  </si>
  <si>
    <t>344</t>
  </si>
  <si>
    <t>D33</t>
  </si>
  <si>
    <t>D+M dveře interiérové plné, otočné, jednokřídlé s požární odolností, rozměru 800x2100mm, vč. zárubně, příslušenství a povrchové úpravy - komplet dle tabulky vnitřních výplní</t>
  </si>
  <si>
    <t>-2084598654</t>
  </si>
  <si>
    <t>345</t>
  </si>
  <si>
    <t>D34</t>
  </si>
  <si>
    <t>367369475</t>
  </si>
  <si>
    <t>346</t>
  </si>
  <si>
    <t>D36</t>
  </si>
  <si>
    <t>D+M dveře interiérové prosklené, otočné, jednokřídlé, rozměru 800x2100mm, vč. zárubně, příslušenství a povrchové úpravy - komplet dle tabulky vnitřních výplní</t>
  </si>
  <si>
    <t>-1433120772</t>
  </si>
  <si>
    <t>347</t>
  </si>
  <si>
    <t>D37</t>
  </si>
  <si>
    <t>-1576387511</t>
  </si>
  <si>
    <t>348</t>
  </si>
  <si>
    <t>D40</t>
  </si>
  <si>
    <t>1387712776</t>
  </si>
  <si>
    <t>349</t>
  </si>
  <si>
    <t>D41</t>
  </si>
  <si>
    <t>2132332016</t>
  </si>
  <si>
    <t>Poznámka k položce:
požární odolnost EW 90 DP1-C,S,P1</t>
  </si>
  <si>
    <t>350</t>
  </si>
  <si>
    <t>D42</t>
  </si>
  <si>
    <t>1175966167</t>
  </si>
  <si>
    <t>351</t>
  </si>
  <si>
    <t>D43</t>
  </si>
  <si>
    <t>D+M dveře interiérové plné otočné, jednokřídlé s požární odolností, rozměru 700x2100mm, vč. zárubně, příslušenství a povrchové úpravy - komplet dle tabulky vnitřních výplní</t>
  </si>
  <si>
    <t>291861632</t>
  </si>
  <si>
    <t>352</t>
  </si>
  <si>
    <t>D44</t>
  </si>
  <si>
    <t>888065554</t>
  </si>
  <si>
    <t>353</t>
  </si>
  <si>
    <t>D45</t>
  </si>
  <si>
    <t>-194852499</t>
  </si>
  <si>
    <t>354</t>
  </si>
  <si>
    <t>D46</t>
  </si>
  <si>
    <t>-1244698218</t>
  </si>
  <si>
    <t>355</t>
  </si>
  <si>
    <t>D47</t>
  </si>
  <si>
    <t>-120092653</t>
  </si>
  <si>
    <t>356</t>
  </si>
  <si>
    <t>D50</t>
  </si>
  <si>
    <t>-2076277538</t>
  </si>
  <si>
    <t>357</t>
  </si>
  <si>
    <t>D51</t>
  </si>
  <si>
    <t>1099040765</t>
  </si>
  <si>
    <t>358</t>
  </si>
  <si>
    <t>D52</t>
  </si>
  <si>
    <t>609347533</t>
  </si>
  <si>
    <t>359</t>
  </si>
  <si>
    <t>Oi01</t>
  </si>
  <si>
    <t>D+M okno interiérové, pevně zasklené z hliníkových profilů, rozměru 1200x1200mm, vč. zárubně, příslušenství a povrchové úpravy - komplet dle tabulky vnitřních výplní</t>
  </si>
  <si>
    <t>-853613862</t>
  </si>
  <si>
    <t>Poznámka k položce:
požární odolnost EI 90 DP1</t>
  </si>
  <si>
    <t>360</t>
  </si>
  <si>
    <t>Oi02</t>
  </si>
  <si>
    <t>-1537430338</t>
  </si>
  <si>
    <t>361</t>
  </si>
  <si>
    <t>Oi03</t>
  </si>
  <si>
    <t>D+M okno interiérové, pevně zasklené z hliníkových profilů, rozměru 1500x1500mm, vč. zárubně, příslušenství a povrchové úpravy - komplet dle tabulky vnitřních výplní</t>
  </si>
  <si>
    <t>-1534092664</t>
  </si>
  <si>
    <t>362</t>
  </si>
  <si>
    <t>Oi04</t>
  </si>
  <si>
    <t>D+M okno interiérové, pevně zasklené z hliníkových profilů, rozměru 600x600mm, vč. zárubně, příslušenství a povrchové úpravy - komplet dle tabulky vnitřních výplní</t>
  </si>
  <si>
    <t>1967845511</t>
  </si>
  <si>
    <t>363</t>
  </si>
  <si>
    <t>Oi05</t>
  </si>
  <si>
    <t>D+M okno interiérové, pevně zasklené z hliníkových profilů, rozměru 900x900mm, vč. zárubně, příslušenství a povrchové úpravy - komplet dle tabulky vnitřních výplní</t>
  </si>
  <si>
    <t>-57355487</t>
  </si>
  <si>
    <t>364</t>
  </si>
  <si>
    <t>Oi06</t>
  </si>
  <si>
    <t>D+M okno interiérové, pevně zasklené z hliníkových profilů, rozměru 800x800mm, vč. zárubně, příslušenství a povrchové úpravy - komplet dle tabulky vnitřních výplní</t>
  </si>
  <si>
    <t>381289430</t>
  </si>
  <si>
    <t>365</t>
  </si>
  <si>
    <t>Oi07</t>
  </si>
  <si>
    <t>D+M okno interiérové, pevně zasklené z hliníkových profilů, rozměru 500x500mm, vč. zárubně, příslušenství a povrchové úpravy - komplet dle tabulky vnitřních výplní</t>
  </si>
  <si>
    <t>-1768107169</t>
  </si>
  <si>
    <t>366</t>
  </si>
  <si>
    <t>998764200.R</t>
  </si>
  <si>
    <t>Přesun hmot procentní pro vnitřní dveře v objektech v přes 12 do 24 m</t>
  </si>
  <si>
    <t>-534557026</t>
  </si>
  <si>
    <t>769</t>
  </si>
  <si>
    <t>Vnější výplně otvorů</t>
  </si>
  <si>
    <t>367</t>
  </si>
  <si>
    <t>De01</t>
  </si>
  <si>
    <t>D+M hliníkový dveřní systém, tepelně izolovaný, rozměru 900x2100mm, vč. příslušenství - komplet provedení dle tabulky vnějších výplní</t>
  </si>
  <si>
    <t>-1730829923</t>
  </si>
  <si>
    <t>Poznámka k položce:
požární odolnost - požadavek na panikové kování,  více v tabulce D.1.1.31</t>
  </si>
  <si>
    <t>368</t>
  </si>
  <si>
    <t>De38</t>
  </si>
  <si>
    <t>D+M hliníkový dveřní systém, tepelně izolovaný, rozměru 1100x2100mm, vč. příslušenství - komplet provedení dle tabulky vnějších výplní</t>
  </si>
  <si>
    <t>-1773936576</t>
  </si>
  <si>
    <t>369</t>
  </si>
  <si>
    <t>O01a</t>
  </si>
  <si>
    <t>D+M hliníkový okenní systém, tepelně izolovaný jednokřídlý, rozměru 800x800mm, vč. příslušenství - komplet provedení dle tabulky vnějších výplní</t>
  </si>
  <si>
    <t>-1915507461</t>
  </si>
  <si>
    <t>Poznámka k položce:
Součinitel prostupu tepla - Uw = 1,3 W/m2K, více v tabulce D.1.1.31</t>
  </si>
  <si>
    <t>370</t>
  </si>
  <si>
    <t>O01b</t>
  </si>
  <si>
    <t>-2014901227</t>
  </si>
  <si>
    <t>371</t>
  </si>
  <si>
    <t>O02</t>
  </si>
  <si>
    <t>D+M hliníkový okenní systém, tepelně izolovaný jednokřídlý, rozměru 900x900mm, vč. příslušenství - komplet provedení dle tabulky vnějších výplní</t>
  </si>
  <si>
    <t>2131933375</t>
  </si>
  <si>
    <t>Poznámka k položce:
Součinitel prostupu tepla - Uw = 1,2 W/m2K, více v tabulce D.1.1.31</t>
  </si>
  <si>
    <t>372</t>
  </si>
  <si>
    <t>O03</t>
  </si>
  <si>
    <t>D+M hliníkový okenní systém, tepelně izolovaný jednokřídlý, rozměru 1000x1000mm, vč. příslušenství - komplet provedení dle tabulky vnějších výplní</t>
  </si>
  <si>
    <t>2082688594</t>
  </si>
  <si>
    <t>373</t>
  </si>
  <si>
    <t>O04</t>
  </si>
  <si>
    <t>D+M hliníkový okenní systém, tepelně izolovaný, s fixní částí a otvíravou větrací, klapkou rozměru 1300x1300mm, vč. příslušenství - komplet provedení dle tabulky vnějších výplní</t>
  </si>
  <si>
    <t>-1242245175</t>
  </si>
  <si>
    <t>374</t>
  </si>
  <si>
    <t>O05a</t>
  </si>
  <si>
    <t>D+M hliníkový okenní systém, tepelně izolovaný, s fixní částí a otvíravou větrací, klapkou rozměru 1500x1500mm, vč. příslušenství - komplet provedení dle tabulky vnějších výplní</t>
  </si>
  <si>
    <t>715190571</t>
  </si>
  <si>
    <t>Poznámka k položce:
Součinitel prostupu tepla - Uw = 1,1 W/m2K, více v tabulce D.1.1.31</t>
  </si>
  <si>
    <t>375</t>
  </si>
  <si>
    <t>O05b</t>
  </si>
  <si>
    <t>D+M hliníkový okenní systém, tepelně izolovaný, pevné zasklení, rozměru 1500x1500mm, vč. příslušenství - komplet provedení dle tabulky vnějších výplní</t>
  </si>
  <si>
    <t>-852200002</t>
  </si>
  <si>
    <t>Poznámka k položce:
Součinitel prostupu tepla - Uw = 1,0 W/m2K, více v tabulce D.1.1.31</t>
  </si>
  <si>
    <t>376</t>
  </si>
  <si>
    <t>O06</t>
  </si>
  <si>
    <t>D+M hliníkový okenní systém, tepelně izolovaný, s fixní částí a otvíravou větrací klapkou, rozměru 1700x1700mm, vč. příslušenství - komplet provedení dle tabulky vnějších výplní</t>
  </si>
  <si>
    <t>1465283207</t>
  </si>
  <si>
    <t>377</t>
  </si>
  <si>
    <t>O07</t>
  </si>
  <si>
    <t>D+M hliníkový okenní systém, tepelně izolovaný, s fixní částí a otvíravou větrací klapkou, rozměru 1900x1900mm, vč. příslušenství - komplet provedení dle tabulky vnějších výplní</t>
  </si>
  <si>
    <t>1565345417</t>
  </si>
  <si>
    <t>378</t>
  </si>
  <si>
    <t>O08</t>
  </si>
  <si>
    <t>D+M hliníkový okenní systém, tepelně izolovaný, s fixní částí a otvíravou větrací klapkou, rozměru 2000x2000mm, vč. příslušenství - komplet provedení dle tabulky vnějších výplní</t>
  </si>
  <si>
    <t>-1481248599</t>
  </si>
  <si>
    <t>379</t>
  </si>
  <si>
    <t>O09</t>
  </si>
  <si>
    <t>D+M hliníkový okenní systém, tepelně izolovaný, s fixní částí a otvíravou větrací klapkou, rozměru 2200x2200mm, vč. příslušenství - komplet provedení dle tabulky vnějších výplní</t>
  </si>
  <si>
    <t>-517893095</t>
  </si>
  <si>
    <t>380</t>
  </si>
  <si>
    <t>O10</t>
  </si>
  <si>
    <t>D+M hliníkový okenní systém, tepelně izolovaný, pevné zasklení, rozměru 2500x2500, vč. příslušenství - komplet provedení dle tabulky vnějších výplní</t>
  </si>
  <si>
    <t>93824562</t>
  </si>
  <si>
    <t>Poznámka k položce:
Součinitel prostupu tepla - Uw = 0,85 W/m2K, více v tabulce D.1.1.31</t>
  </si>
  <si>
    <t>381</t>
  </si>
  <si>
    <t>O11</t>
  </si>
  <si>
    <t>D+M hliníkový okenní systém, tepelně izolovaný, 1x křídlo otvíravo-sklopné + fixní část dle schématu, rozměru 2500x2500mm, vč. příslušenství - komplet provedení dle tabulky vnějších výplní</t>
  </si>
  <si>
    <t>-1705071720</t>
  </si>
  <si>
    <t>Poznámka k položce:
Součinitel prostupu tepla - Uw = 0,91 W/m2K, více v tabulce D.1.1.31</t>
  </si>
  <si>
    <t>382</t>
  </si>
  <si>
    <t>L01</t>
  </si>
  <si>
    <t>D+M hliníkový fasádní systém 3655x3000mm, tepelně izolovaný s integrovaným otvíravým křídlem dveří, vč. příslušenství - komplet provedení dle tabulky vnějších výplní</t>
  </si>
  <si>
    <t>kpl</t>
  </si>
  <si>
    <t>-188208278</t>
  </si>
  <si>
    <t>Poznámka k položce:
stěna včetně dveří: Uw = 0,92 W/m2K, více v tabulce D.1.1.31</t>
  </si>
  <si>
    <t>383</t>
  </si>
  <si>
    <t>L02</t>
  </si>
  <si>
    <t>1033073470</t>
  </si>
  <si>
    <t>384</t>
  </si>
  <si>
    <t>L03</t>
  </si>
  <si>
    <t>D+M hliníkový fasádní systém 4750x2450mm, tepelně izolovaný s integrovaným křídlem balkónových dveří, otvíravo-sklopné, vč. příslušenství - komplet provedení dle tabulky vnějších výplní</t>
  </si>
  <si>
    <t>2126729199</t>
  </si>
  <si>
    <t>Poznámka k položce:
stěna včetně dveří: Uw = 1,0 W/m2K, více v tabulce D.1.1.31</t>
  </si>
  <si>
    <t>385</t>
  </si>
  <si>
    <t>L04</t>
  </si>
  <si>
    <t>D+M hliníkový fasádní systém 1568x14690mm, tepelně izolovaný s integrovanými vstupními dvoukřídlými dveřmi, vč. příslušenství - komplet provedení dle tabulky vnějších výplní</t>
  </si>
  <si>
    <t>310804984</t>
  </si>
  <si>
    <t>Poznámka k položce:
stěna včetně dveří: Uw = 0,90 W/m2K, více v tabulce D.1.1.31</t>
  </si>
  <si>
    <t>386</t>
  </si>
  <si>
    <t>L05</t>
  </si>
  <si>
    <t>D+M hliníkový fasádní systém 1620x14280mm, tepelně izolovaný s integrovanými vstupními dvoukřídlými dveřmi, vč. příslušenství - komplet provedení dle tabulky vnějších výplní</t>
  </si>
  <si>
    <t>-1327998118</t>
  </si>
  <si>
    <t>387</t>
  </si>
  <si>
    <t>L06</t>
  </si>
  <si>
    <t>D+M hliníkový fasádní systém 6000x6000mm, tepelně izolovaný , vč. příslušenství - komplet provedení dle tabulky vnějších výplní</t>
  </si>
  <si>
    <t>2089991433</t>
  </si>
  <si>
    <t>Poznámka k položce:
Součinitel prostupu tepla - Uw = 0,87 W/m2K, více v tabulce D.1.1.31</t>
  </si>
  <si>
    <t>388</t>
  </si>
  <si>
    <t>L07</t>
  </si>
  <si>
    <t>D+M hliníkový fasádní systém 3870x4680mm, tepelně izolovaný s integrovaným dveřním křídlem, vč. příslušenství - komplet provedení dle tabulky vnějších výplní</t>
  </si>
  <si>
    <t>1682322119</t>
  </si>
  <si>
    <t>Poznámka k položce:
stěna včetně dveří: - Uw = 1,3 W/m2K, více v tabulce D.1.1.31</t>
  </si>
  <si>
    <t>389</t>
  </si>
  <si>
    <t>L08</t>
  </si>
  <si>
    <t>D+M hliníkový okenní systém, tepelně izolovaný, pevné zasklení s pásem z protipožárního zasklení EI 45 DP1, vč. nosných ocelových trámů a příslušenství - komplet provedení dle tabulky vnějších výplní</t>
  </si>
  <si>
    <t>2069962656</t>
  </si>
  <si>
    <t>Poznámka k položce:
Součinitel prostupu tepla - Uw = 1,5 W/m2K, více v tabulce D.1.1.31</t>
  </si>
  <si>
    <t>390</t>
  </si>
  <si>
    <t>L09</t>
  </si>
  <si>
    <t>D+M hliníkový fasádní systém, tepelně izolovaný, instalovaný jako světlík se sklonem 7°, vč. příslušenství - komplet provedení dle tabulky vnějších výplní</t>
  </si>
  <si>
    <t>-867018981</t>
  </si>
  <si>
    <t>391</t>
  </si>
  <si>
    <t>998764201.R</t>
  </si>
  <si>
    <t>Přesun hmot procentní pro vnější dveře v objektech v přes 12 do 24 m</t>
  </si>
  <si>
    <t>-38627338</t>
  </si>
  <si>
    <t>771</t>
  </si>
  <si>
    <t>Podlahy z dlaždic</t>
  </si>
  <si>
    <t>392</t>
  </si>
  <si>
    <t>771121011</t>
  </si>
  <si>
    <t>Nátěr penetrační na podlahu</t>
  </si>
  <si>
    <t>986054225</t>
  </si>
  <si>
    <t>393</t>
  </si>
  <si>
    <t>771474111</t>
  </si>
  <si>
    <t>Montáž soklů z dlaždic keramických rovných flexibilní lepidlo v do 65 mm</t>
  </si>
  <si>
    <t>1469907832</t>
  </si>
  <si>
    <t>"keramická dlažba, v. 60mm"</t>
  </si>
  <si>
    <t>"P7a, -1.14, technické zázemí" 16,4</t>
  </si>
  <si>
    <t>"soklová lišta A29" 6,55</t>
  </si>
  <si>
    <t>394</t>
  </si>
  <si>
    <t>59761R02</t>
  </si>
  <si>
    <t>sokl-dlažba keramická slinutá hladká 300x60mm</t>
  </si>
  <si>
    <t>-475691665</t>
  </si>
  <si>
    <t>"P7a, -1.14, technické zázemí" 61</t>
  </si>
  <si>
    <t>"soklová lišta A29" 22</t>
  </si>
  <si>
    <t>395</t>
  </si>
  <si>
    <t>771574154</t>
  </si>
  <si>
    <t>Montáž podlah keramických velkoformátových hladkých lepených flexibilním lepidlem přes 4 do 6 ks/m2</t>
  </si>
  <si>
    <t>1873877504</t>
  </si>
  <si>
    <t>396</t>
  </si>
  <si>
    <t>59761R03</t>
  </si>
  <si>
    <t>dlažba velkoformátová keramická slinutá hladká do interiéru i exteriéru přes 4 do 6ks/m2</t>
  </si>
  <si>
    <t>-1562059239</t>
  </si>
  <si>
    <t>196,27*1,15 'Přepočtené koeficientem množství</t>
  </si>
  <si>
    <t>397</t>
  </si>
  <si>
    <t>771591112</t>
  </si>
  <si>
    <t>Izolace pod dlažbu nátěrem nebo stěrkou ve dvou vrstvách</t>
  </si>
  <si>
    <t>-1002986243</t>
  </si>
  <si>
    <t>P2*1,1</t>
  </si>
  <si>
    <t>P7*1,1</t>
  </si>
  <si>
    <t>398</t>
  </si>
  <si>
    <t>998771203</t>
  </si>
  <si>
    <t>Přesun hmot procentní pro podlahy z dlaždic v objektech v přes 12 do 24 m</t>
  </si>
  <si>
    <t>2094647127</t>
  </si>
  <si>
    <t>775</t>
  </si>
  <si>
    <t>Podlahy skládané</t>
  </si>
  <si>
    <t>399</t>
  </si>
  <si>
    <t>775121111</t>
  </si>
  <si>
    <t>Vodou ředitelná penetrace savého podkladu skládaných podlah</t>
  </si>
  <si>
    <t>-1086066691</t>
  </si>
  <si>
    <t>400</t>
  </si>
  <si>
    <t>775413115</t>
  </si>
  <si>
    <t>Montáž podlahové lišty ze dřeva tvrdého nebo měkkého lepené</t>
  </si>
  <si>
    <t>-1334242324</t>
  </si>
  <si>
    <t>401</t>
  </si>
  <si>
    <t>61418R01</t>
  </si>
  <si>
    <t>lišta soklová dřevěná š 15.0 mm, h 60.0 mm, specifikace dle PD</t>
  </si>
  <si>
    <t>890104622</t>
  </si>
  <si>
    <t>"T20" 257,81</t>
  </si>
  <si>
    <t>257,81*1,08 'Přepočtené koeficientem množství</t>
  </si>
  <si>
    <t>402</t>
  </si>
  <si>
    <t>775541151</t>
  </si>
  <si>
    <t>Montáž podlah plovoucích z lamel laminátových</t>
  </si>
  <si>
    <t>-825658406</t>
  </si>
  <si>
    <t>403</t>
  </si>
  <si>
    <t>61198R01</t>
  </si>
  <si>
    <t>parkety třívrstvé 3-lamela tl 12mm dub - olejovaná úprava, specifikace dle PD</t>
  </si>
  <si>
    <t>-1335876117</t>
  </si>
  <si>
    <t>498,4*1,08 'Přepočtené koeficientem množství</t>
  </si>
  <si>
    <t>404</t>
  </si>
  <si>
    <t>775541191</t>
  </si>
  <si>
    <t>Příplatek k montáži podlah plovoucích z lamel dýhovaných a laminovaných za lepení k podkladu</t>
  </si>
  <si>
    <t>87491451</t>
  </si>
  <si>
    <t>405</t>
  </si>
  <si>
    <t>998775203</t>
  </si>
  <si>
    <t>Přesun hmot procentní pro podlahy dřevěné v objektech v přes 12 do 24 m</t>
  </si>
  <si>
    <t>-1897108161</t>
  </si>
  <si>
    <t>781</t>
  </si>
  <si>
    <t>Dokončovací práce - obklady</t>
  </si>
  <si>
    <t>406</t>
  </si>
  <si>
    <t>781121011</t>
  </si>
  <si>
    <t>Nátěr penetrační na stěnu</t>
  </si>
  <si>
    <t>1607139417</t>
  </si>
  <si>
    <t>"1PP" 51,59</t>
  </si>
  <si>
    <t>"1NP" 68,62</t>
  </si>
  <si>
    <t>"2NP" 23,24</t>
  </si>
  <si>
    <t>"3NP" 72,78</t>
  </si>
  <si>
    <t>407</t>
  </si>
  <si>
    <t>781131112</t>
  </si>
  <si>
    <t>Izolace pod obklad nátěrem nebo stěrkou ve dvou vrstvách</t>
  </si>
  <si>
    <t>2051421263</t>
  </si>
  <si>
    <t>408</t>
  </si>
  <si>
    <t>781131232</t>
  </si>
  <si>
    <t>Izolace pod obklad těsnícími pásy pro styčné nebo dilatační spáry</t>
  </si>
  <si>
    <t>-1687723920</t>
  </si>
  <si>
    <t>"1PP" 16,62</t>
  </si>
  <si>
    <t>"1NP" 25,97</t>
  </si>
  <si>
    <t>"2NP" 22,34</t>
  </si>
  <si>
    <t>"3NP" 27,59</t>
  </si>
  <si>
    <t>409</t>
  </si>
  <si>
    <t>781131241</t>
  </si>
  <si>
    <t>Izolace pod obklad těsnícími pásy vnitřní kout</t>
  </si>
  <si>
    <t>972352851</t>
  </si>
  <si>
    <t>"1PP" 16</t>
  </si>
  <si>
    <t>"1NP" 9</t>
  </si>
  <si>
    <t>"2NP" 8</t>
  </si>
  <si>
    <t>"3NP" 16</t>
  </si>
  <si>
    <t>410</t>
  </si>
  <si>
    <t>781131242</t>
  </si>
  <si>
    <t>Izolace pod obklad těsnícími pásy vnější roh</t>
  </si>
  <si>
    <t>-1189583105</t>
  </si>
  <si>
    <t>"1PP" 4</t>
  </si>
  <si>
    <t>"1NP" 2</t>
  </si>
  <si>
    <t>"2NP" 3</t>
  </si>
  <si>
    <t>"3NP" 5</t>
  </si>
  <si>
    <t>411</t>
  </si>
  <si>
    <t>781131264</t>
  </si>
  <si>
    <t>Izolace pod obklad těsnícími pásy mezi podlahou a stěnou</t>
  </si>
  <si>
    <t>-1007183865</t>
  </si>
  <si>
    <t>412</t>
  </si>
  <si>
    <t>781474150.R</t>
  </si>
  <si>
    <t>Montáž obkladů vnitřních keramických velkoformátových hladkých lepených flexibilním lepidlem</t>
  </si>
  <si>
    <t>-997086237</t>
  </si>
  <si>
    <t>413</t>
  </si>
  <si>
    <t>59761001</t>
  </si>
  <si>
    <t>obklad velkoformátový keramický hladký, specifikace dl PD</t>
  </si>
  <si>
    <t>-1175155124</t>
  </si>
  <si>
    <t>216,23*1,15 'Přepočtené koeficientem množství</t>
  </si>
  <si>
    <t>414</t>
  </si>
  <si>
    <t>998781203</t>
  </si>
  <si>
    <t>Přesun hmot procentní pro obklady keramické v objektech v přes 12 do 24 m</t>
  </si>
  <si>
    <t>-1450222111</t>
  </si>
  <si>
    <t>783</t>
  </si>
  <si>
    <t>Dokončovací práce - nátěry</t>
  </si>
  <si>
    <t>415</t>
  </si>
  <si>
    <t>783823101</t>
  </si>
  <si>
    <t>Penetrační akrylátový nátěr hladkých betonových povrchů</t>
  </si>
  <si>
    <t>-504551511</t>
  </si>
  <si>
    <t>"strop"</t>
  </si>
  <si>
    <t>"1PP" 525,7</t>
  </si>
  <si>
    <t>"1NP" 307,15</t>
  </si>
  <si>
    <t>"2NP" 354,41</t>
  </si>
  <si>
    <t>"3NP" 356,35</t>
  </si>
  <si>
    <t>"4NP" 322,51</t>
  </si>
  <si>
    <t>-107,817*2</t>
  </si>
  <si>
    <t>416</t>
  </si>
  <si>
    <t>783823135x</t>
  </si>
  <si>
    <t>Penetrační silikonový nátěr hladkých, tenkovrstvých zrnitých nebo štukových omítek - penetrace pod silikonovou barvu</t>
  </si>
  <si>
    <t>1899581982</t>
  </si>
  <si>
    <t>417</t>
  </si>
  <si>
    <t>783826615x</t>
  </si>
  <si>
    <t>Transparentní silikonový nátěr omítek s fotokatalýzou a konzerv.prostředkem</t>
  </si>
  <si>
    <t>494889889</t>
  </si>
  <si>
    <t>418</t>
  </si>
  <si>
    <t>783827123x</t>
  </si>
  <si>
    <t>Krycí jednonásobný silikátový nátěr omítek probarvená lazura</t>
  </si>
  <si>
    <t>1949926105</t>
  </si>
  <si>
    <t>419</t>
  </si>
  <si>
    <t>783901453</t>
  </si>
  <si>
    <t>Vysátí betonových podlah před provedením nátěru</t>
  </si>
  <si>
    <t>345972220</t>
  </si>
  <si>
    <t>420</t>
  </si>
  <si>
    <t>783823100.R</t>
  </si>
  <si>
    <t>Příplatek za provedení soklu uzavírací nátěr na beton v. 60mm</t>
  </si>
  <si>
    <t>-584983651</t>
  </si>
  <si>
    <t>"1PP" (36,85)</t>
  </si>
  <si>
    <t>"1NP" (129,25+11,07)</t>
  </si>
  <si>
    <t>"2NP" (28+31,26-6-2,5-1,46-1,02)</t>
  </si>
  <si>
    <t>"3NP" (28+31,26-6-1,46-1,02)</t>
  </si>
  <si>
    <t>"4NP" (28+31,26-1,7-1,46-1,02-6)</t>
  </si>
  <si>
    <t>421</t>
  </si>
  <si>
    <t>783943100.R</t>
  </si>
  <si>
    <t>Penetrační uzavírací nátěr betonových podlah hladkých, transparentní, matný, vodotěsný, dle doporučení výrobce</t>
  </si>
  <si>
    <t>202156051</t>
  </si>
  <si>
    <t>"1PP" (36,85)*0,06</t>
  </si>
  <si>
    <t>"1NP" (129,25+11,07)*0,06</t>
  </si>
  <si>
    <t>"2NP" (28+31,26-6-2,5-1,46-1,02)*0,06</t>
  </si>
  <si>
    <t>"3NP" (28+31,26-6-1,46-1,02)*0,06</t>
  </si>
  <si>
    <t>"4NP" (28+31,26-1,7-1,46-1,02-6)*0,06</t>
  </si>
  <si>
    <t>784</t>
  </si>
  <si>
    <t>Dokončovací práce - malby a tapety</t>
  </si>
  <si>
    <t>422</t>
  </si>
  <si>
    <t>784111001</t>
  </si>
  <si>
    <t>Oprášení (ometení ) podkladu v místnostech v do 3,80 m</t>
  </si>
  <si>
    <t>-1745491366</t>
  </si>
  <si>
    <t>"za mokra SDK"</t>
  </si>
  <si>
    <t>"1PP" 8,65</t>
  </si>
  <si>
    <t>"1NP" 11,27</t>
  </si>
  <si>
    <t>"2NP" 3,38</t>
  </si>
  <si>
    <t>"3NP" 11,88</t>
  </si>
  <si>
    <t>"za sucha SDK"</t>
  </si>
  <si>
    <t>"1PP" 91,89</t>
  </si>
  <si>
    <t>"1NP" 235,48</t>
  </si>
  <si>
    <t>"2NP" 161,93</t>
  </si>
  <si>
    <t>"3NP" 191,29</t>
  </si>
  <si>
    <t>"4NP" 151,82</t>
  </si>
  <si>
    <t>"stropy"</t>
  </si>
  <si>
    <t>423</t>
  </si>
  <si>
    <t>784181101</t>
  </si>
  <si>
    <t>Základní akrylátová jednonásobná bezbarvá penetrace podkladu v místnostech v do 3,80 m</t>
  </si>
  <si>
    <t>571929660</t>
  </si>
  <si>
    <t>"za mokra"</t>
  </si>
  <si>
    <t>"za sucha"</t>
  </si>
  <si>
    <t>424</t>
  </si>
  <si>
    <t>784211101</t>
  </si>
  <si>
    <t>Dvojnásobné bílé malby ze směsí za mokra výborně oděruvzdorných v místnostech v do 3,80 m</t>
  </si>
  <si>
    <t>1590953087</t>
  </si>
  <si>
    <t>425</t>
  </si>
  <si>
    <t>784221101</t>
  </si>
  <si>
    <t>Dvojnásobné bílé malby ze směsí za sucha dobře otěruvzdorných v místnostech do 3,80 m</t>
  </si>
  <si>
    <t>-386546667</t>
  </si>
  <si>
    <t>786</t>
  </si>
  <si>
    <t>Dokončovací práce - čalounické úpravy</t>
  </si>
  <si>
    <t>426</t>
  </si>
  <si>
    <t>A10</t>
  </si>
  <si>
    <t>D+M Stínící rolety s vodícími lanky, kotvení na úhelníky Z30, ovládány elektricky, rozměr 1ks je 2600x1800mm, vč. příslušenství a doplňků dle tabulky ostatních prvků</t>
  </si>
  <si>
    <t>-2139269546</t>
  </si>
  <si>
    <t>"A10" 10</t>
  </si>
  <si>
    <t>427</t>
  </si>
  <si>
    <t>998786203</t>
  </si>
  <si>
    <t>Přesun hmot procentní pro stínění a čalounické úpravy v objektech v přes 12 do 24 m</t>
  </si>
  <si>
    <t>-1823564284</t>
  </si>
  <si>
    <t>Práce a dodávky M</t>
  </si>
  <si>
    <t>33-M</t>
  </si>
  <si>
    <t>Montáže dopr.zaříz.,sklad. zař. a váh</t>
  </si>
  <si>
    <t>428</t>
  </si>
  <si>
    <t>33M000V1</t>
  </si>
  <si>
    <t>Osobní výtah, průchozí, dvoje dveře s požární odolností, 10 stanic, vel. kabiny 1400x1100 mm - komplet provedení dle specifikace PD</t>
  </si>
  <si>
    <t>1853301799</t>
  </si>
  <si>
    <t>Poznámka k položce:
materiál:  vnitrní obložení světle šedá, podlaha tmavě šedá guma
výtahová šachta 2010x1600mm
dveře s požární odolností EW 45 DP2
- specifikace dle PD</t>
  </si>
  <si>
    <t>ST - Statická část</t>
  </si>
  <si>
    <t xml:space="preserve">    1 - Zemní práce</t>
  </si>
  <si>
    <t xml:space="preserve">    2 - Zakládání</t>
  </si>
  <si>
    <t xml:space="preserve">    4 - Vodorovné konstrukce</t>
  </si>
  <si>
    <t>OST - Ostatní</t>
  </si>
  <si>
    <t>Zemní práce</t>
  </si>
  <si>
    <t>131251106</t>
  </si>
  <si>
    <t>Hloubení jam nezapažených v hornině třídy těžitelnosti I skupiny 3 objem do 5000 m3 strojně</t>
  </si>
  <si>
    <t>-550255559</t>
  </si>
  <si>
    <t>"odhad" 1850</t>
  </si>
  <si>
    <t>132251103</t>
  </si>
  <si>
    <t>Hloubení rýh nezapažených š do 800 mm v hornině třídy těžitelnosti I skupiny 3 objem do 100 m3 strojně</t>
  </si>
  <si>
    <t>-865644415</t>
  </si>
  <si>
    <t>0,5*0,65*16,1</t>
  </si>
  <si>
    <t>0,45*0,65*12,75</t>
  </si>
  <si>
    <t>0,45*0,7*(3,2+0,45+6,8)</t>
  </si>
  <si>
    <t>0,65*0,7*4,4</t>
  </si>
  <si>
    <t>0,45*0,95*(7,8+2,665+0,5)</t>
  </si>
  <si>
    <t>0,45*0,6*14,75</t>
  </si>
  <si>
    <t>0,5*0,6*(0,9+11,415+6,8+0,5)</t>
  </si>
  <si>
    <t>151711121</t>
  </si>
  <si>
    <t>Osazení zápor ocelových dl do 14 m</t>
  </si>
  <si>
    <t>-299340210</t>
  </si>
  <si>
    <t>8*9,0</t>
  </si>
  <si>
    <t>13010984</t>
  </si>
  <si>
    <t>ocel profilová jakost S235JR (11 375) průřez HEB 240</t>
  </si>
  <si>
    <t>-987290480</t>
  </si>
  <si>
    <t>"HEB 240 .... 83,2 kg/m" 8*9,0*83,2/1000</t>
  </si>
  <si>
    <t>5,99*1,05 'Přepočtené koeficientem množství</t>
  </si>
  <si>
    <t>151711141</t>
  </si>
  <si>
    <t>Vytažení zápor ocelových dl do 14 m</t>
  </si>
  <si>
    <t>-1084493180</t>
  </si>
  <si>
    <t>151713111</t>
  </si>
  <si>
    <t>Zřízení vrchního kotvení zápor při délce zápory do 8 m</t>
  </si>
  <si>
    <t>-1115272666</t>
  </si>
  <si>
    <t>151713112</t>
  </si>
  <si>
    <t>Odstranění vrchního kotvení zápor při délce zápory do 8 m</t>
  </si>
  <si>
    <t>1387003023</t>
  </si>
  <si>
    <t>151721111</t>
  </si>
  <si>
    <t>Zřízení pažení do ocelových zápor hl výkopu do 4 m s jeho následným odstraněním</t>
  </si>
  <si>
    <t>1040079859</t>
  </si>
  <si>
    <t>4,0*10,5</t>
  </si>
  <si>
    <t>161151103</t>
  </si>
  <si>
    <t>Svislé přemístění výkopku z horniny třídy těžitelnosti I skupiny 1 až 3 hl výkopu přes 4 do 8 m</t>
  </si>
  <si>
    <t>-1144004987</t>
  </si>
  <si>
    <t>1850+28,81017</t>
  </si>
  <si>
    <t>162351103</t>
  </si>
  <si>
    <t>Vodorovné přemístění přes 50 do 500 m výkopku/sypaniny z horniny třídy těžitelnosti I skupiny 1 až 3</t>
  </si>
  <si>
    <t>-2057087141</t>
  </si>
  <si>
    <t>162751117</t>
  </si>
  <si>
    <t>Vodorovné přemístění přes 9 000 do 10000 m výkopku/sypaniny z horniny třídy těžitelnosti I skupiny 1 až 3</t>
  </si>
  <si>
    <t>1490835394</t>
  </si>
  <si>
    <t>1878,81017*2/3</t>
  </si>
  <si>
    <t>162751119</t>
  </si>
  <si>
    <t>Příplatek k vodorovnému přemístění výkopku/sypaniny z horniny třídy těžitelnosti I skupiny 1 až 3 ZKD 1000 m přes 10000 m</t>
  </si>
  <si>
    <t>1646425263</t>
  </si>
  <si>
    <t>167151111</t>
  </si>
  <si>
    <t>Nakládání výkopku z hornin třídy těžitelnosti I skupiny 1 až 3 přes 100 m3</t>
  </si>
  <si>
    <t>136338030</t>
  </si>
  <si>
    <t>171201231</t>
  </si>
  <si>
    <t>Poplatek za uložení zeminy a kamení na recyklační skládce (skládkovné) kód odpadu 17 05 04</t>
  </si>
  <si>
    <t>-2058866216</t>
  </si>
  <si>
    <t>1252,54011*1,7 'Přepočtené koeficientem množství</t>
  </si>
  <si>
    <t>171251201</t>
  </si>
  <si>
    <t>Uložení sypaniny na skládky nebo meziskládky</t>
  </si>
  <si>
    <t>-1679497846</t>
  </si>
  <si>
    <t>175151201</t>
  </si>
  <si>
    <t>Obsypání objektu nad přilehlým původním terénem sypaninou bez prohození, uloženou do 3 m strojně</t>
  </si>
  <si>
    <t>1476514439</t>
  </si>
  <si>
    <t>"odhad 1/3" 1878,81017/3</t>
  </si>
  <si>
    <t>Zakládání</t>
  </si>
  <si>
    <t>226211113</t>
  </si>
  <si>
    <t>Vrty velkoprofilové svislé zapažené D přes 400 do 450 mm hl od 0 do 5 m hornina III</t>
  </si>
  <si>
    <t>754285040</t>
  </si>
  <si>
    <t>8*5,0 "vrt pro záporové pažení</t>
  </si>
  <si>
    <t>226212313</t>
  </si>
  <si>
    <t>Vrty velkoprofilové svislé zapažené D přes 550 do 650 mm hl od 0 do 20 m hornina III</t>
  </si>
  <si>
    <t>624559115</t>
  </si>
  <si>
    <t>"P.01" 12,5</t>
  </si>
  <si>
    <t>"P.02" 12,5</t>
  </si>
  <si>
    <t>"P.03" 12,5</t>
  </si>
  <si>
    <t>"P.04" 11,5</t>
  </si>
  <si>
    <t>"P.05" 11,5</t>
  </si>
  <si>
    <t>"P.06" 12,5</t>
  </si>
  <si>
    <t>"P.07" 12,5</t>
  </si>
  <si>
    <t>"P.08" 12,5</t>
  </si>
  <si>
    <t>"P.09" 12,5</t>
  </si>
  <si>
    <t>"P.10" 12,5</t>
  </si>
  <si>
    <t>"P.11" 12,5</t>
  </si>
  <si>
    <t>"P.12" 12,5</t>
  </si>
  <si>
    <t>"P.13" 12,5</t>
  </si>
  <si>
    <t>"P.14" 14,2</t>
  </si>
  <si>
    <t>"P.15" 14,2</t>
  </si>
  <si>
    <t>"P.16" 14,2</t>
  </si>
  <si>
    <t>"P.17" 14,2</t>
  </si>
  <si>
    <t>"P.18" 14,2</t>
  </si>
  <si>
    <t>"P.19" 14,2</t>
  </si>
  <si>
    <t>"P.20" 14,2</t>
  </si>
  <si>
    <t>"P.21" 14,2</t>
  </si>
  <si>
    <t>"P.22" 14,2</t>
  </si>
  <si>
    <t>"P.23" 14,0</t>
  </si>
  <si>
    <t>"P.24" 14,0</t>
  </si>
  <si>
    <t>227211113</t>
  </si>
  <si>
    <t>Odpažení velkoprofilových vrtů průměru přes 550 do 650 mm</t>
  </si>
  <si>
    <t>1672263650</t>
  </si>
  <si>
    <t>231212212</t>
  </si>
  <si>
    <t>Zřízení pilot svislých zapažených D přes 450 do 650 mm hl od 0 do 20 m s vytažením pažnic z betonu železového</t>
  </si>
  <si>
    <t>1869809764</t>
  </si>
  <si>
    <t>58932937</t>
  </si>
  <si>
    <t>beton C 25/30 XC2-Cl kamenivo frakce 0/22 S3</t>
  </si>
  <si>
    <t>2094560443</t>
  </si>
  <si>
    <t>231611111</t>
  </si>
  <si>
    <t>Výztuž pilot betonovaných do země ocel z betonářské oceli 10 216</t>
  </si>
  <si>
    <t>-828485319</t>
  </si>
  <si>
    <t>viz výkres "Piloty - specifikace, tvar, výztuž. výkaz"</t>
  </si>
  <si>
    <t>5,143087*1,1</t>
  </si>
  <si>
    <t>239111112</t>
  </si>
  <si>
    <t>Odbourání vrchní části znehodnocené výplně pilot D piloty přes 450 do 650 mm</t>
  </si>
  <si>
    <t>915223004</t>
  </si>
  <si>
    <t>24*0,25</t>
  </si>
  <si>
    <t>273313711</t>
  </si>
  <si>
    <t>Základové desky z betonu tř. C 20/25 - podkladní konstrukce</t>
  </si>
  <si>
    <t>-1788090803</t>
  </si>
  <si>
    <t>0,1*(2,73*2,4+160)  "řez 1</t>
  </si>
  <si>
    <t>0,1*(0,5*8,305+25,5)   "řez 3</t>
  </si>
  <si>
    <t>0,1*0,95*15,905+0,1*6   "řez 5</t>
  </si>
  <si>
    <t>0,1*153   "řez 6</t>
  </si>
  <si>
    <t>0,1*0,95*(11,355+7,8)   "řez 8</t>
  </si>
  <si>
    <t>0,1*0,475*4,51   "řez 14</t>
  </si>
  <si>
    <t>0,1*3,7*2,7   "řez 15</t>
  </si>
  <si>
    <t>0,14*0,45*7,035   "řez 16</t>
  </si>
  <si>
    <t>273326241</t>
  </si>
  <si>
    <t>Základové desky ze ŽB tř. C 30/37-XC4-XF1/XF3-Cl</t>
  </si>
  <si>
    <t>1528813599</t>
  </si>
  <si>
    <t xml:space="preserve">základy </t>
  </si>
  <si>
    <t>0,4*3,5*2,5   "řez 15</t>
  </si>
  <si>
    <t>273326341</t>
  </si>
  <si>
    <t>Základové desky ze ŽB pro konstrukce bílých van tř. C 30/37</t>
  </si>
  <si>
    <t>-1956499193</t>
  </si>
  <si>
    <t>základová deska</t>
  </si>
  <si>
    <t>0,3*2,53*2,2 "ZD 01</t>
  </si>
  <si>
    <t>0,3*(147,5+3,8*0,95)   "ZD 02</t>
  </si>
  <si>
    <t>0,3*150   "ZD 03</t>
  </si>
  <si>
    <t>0,3*28+0,455*4,51   "ZD 04</t>
  </si>
  <si>
    <t>0,3*1,25*(11,355+7,8)   "ZD05</t>
  </si>
  <si>
    <t>0,3*28   "ZD07</t>
  </si>
  <si>
    <t>273356021</t>
  </si>
  <si>
    <t>Bednění základových desek ploch rovinných zřízení</t>
  </si>
  <si>
    <t>-1293015633</t>
  </si>
  <si>
    <t>0,4*2*(3,5+2,5)   "ZD06</t>
  </si>
  <si>
    <t>273356022</t>
  </si>
  <si>
    <t>Bednění základových desek ploch rovinných odstranění</t>
  </si>
  <si>
    <t>694546589</t>
  </si>
  <si>
    <t>273356031</t>
  </si>
  <si>
    <t>Bednění základových desek ploch zaoblených zřízení</t>
  </si>
  <si>
    <t>-114804670</t>
  </si>
  <si>
    <t>0,3*(14,55+1,375+2,53+2,2+2,53+1,03+6,63+15,345+12,745)   "ZD 02</t>
  </si>
  <si>
    <t>0,3*(3,095+0,95+8,29+14,71+11,13+4,205+1,25+9,575)   "ZD 03</t>
  </si>
  <si>
    <t>0,3*(6,78+3,107+6,23+2,93+4,51+3,15+0,45)   "ZD 04</t>
  </si>
  <si>
    <t>0,3*2*(11,355+7,8)   "ZD05</t>
  </si>
  <si>
    <t>0,3*(15,905+4,525+3,44+1,225+0,5+19,17+0,5+1,19)   "ZD07</t>
  </si>
  <si>
    <t>273356032</t>
  </si>
  <si>
    <t>Bednění základových desek ploch zaoblených odstranění</t>
  </si>
  <si>
    <t>-1568435000</t>
  </si>
  <si>
    <t>273366006</t>
  </si>
  <si>
    <t>Výztuž základových desek z betonářské oceli 10 505</t>
  </si>
  <si>
    <t>427062909</t>
  </si>
  <si>
    <t>ZD 01</t>
  </si>
  <si>
    <t>"R16" (2*17*2,85+2*16*3,5)*1,58/1000</t>
  </si>
  <si>
    <t>ZD 02</t>
  </si>
  <si>
    <t>"R20" (2*101*3,25+101*11,4+2*77*3,25+77*15,7)*2,46/1000</t>
  </si>
  <si>
    <t>"R16" (77*15,7+101*11,4)*1,58/1000</t>
  </si>
  <si>
    <t>ZD 03</t>
  </si>
  <si>
    <t>"R20" (2*75*3,25+75*11,4+2*77*3,25+77*11,7)*2,46/1000</t>
  </si>
  <si>
    <t>"R16" (77*11,7+75*11,4)*1,58/1000</t>
  </si>
  <si>
    <t>ZD 04</t>
  </si>
  <si>
    <t>"R14" (2*68*2,25+68*4,9+2*34*2,25+34*10,6+34*10,6+68*4,9)*1,21/1000</t>
  </si>
  <si>
    <t>ZD 05</t>
  </si>
  <si>
    <t>"R14" (12*20+14*20+2*12*1,25+190*2,55)*1,21/1000</t>
  </si>
  <si>
    <t>"R10" 190*1,25*0,617/1000</t>
  </si>
  <si>
    <t>ZD 06</t>
  </si>
  <si>
    <t>"R14" (2*18*4,6+2*25*3,6)*1,21/1000</t>
  </si>
  <si>
    <t>ZD 07</t>
  </si>
  <si>
    <t>"R14" (12*25+14*25+240*2,55)*1,21/1000</t>
  </si>
  <si>
    <t>"R10" (2*12*1,25+240*1,25)*0,617/1000</t>
  </si>
  <si>
    <t xml:space="preserve">zákl.deska </t>
  </si>
  <si>
    <t>"R20" (25*10,7+2*25*3,25+68*5,0)*2,46/1000</t>
  </si>
  <si>
    <t>"R16" (68*5,0+25*10,7)*1,58/1000</t>
  </si>
  <si>
    <t>274313711</t>
  </si>
  <si>
    <t>Základové pásy z betonu tř. C 20/25 - podkladní konstrukce</t>
  </si>
  <si>
    <t>111078370</t>
  </si>
  <si>
    <t>"statika základy</t>
  </si>
  <si>
    <t>0,63*0,54*4,8 "řez 14</t>
  </si>
  <si>
    <t>0,45*0,8*11,13 "řez 12</t>
  </si>
  <si>
    <t>0,45*0,69*14,76 "řez 13</t>
  </si>
  <si>
    <t>0,5*0,69*(19,17+0,5) "řez 5</t>
  </si>
  <si>
    <t>0,5*0,73*(15,585+0,5)  "řez 8</t>
  </si>
  <si>
    <t>0,45*0,73*12,745  "řez 9</t>
  </si>
  <si>
    <t>0,45*0,8*6,78  "řez 3</t>
  </si>
  <si>
    <t>0,45*0,8*3,865  "řez 10</t>
  </si>
  <si>
    <t>274326341</t>
  </si>
  <si>
    <t>Základové pasy ze ŽB pro konstrukce bílých van tř. C 30/37</t>
  </si>
  <si>
    <t>-487975250</t>
  </si>
  <si>
    <t>základové stěny</t>
  </si>
  <si>
    <t>(0,3*3,96+0,08*0,1)*19,0   "ZW 01</t>
  </si>
  <si>
    <t>(0,3*3,6+0,08*0,1)*24,0   "ZW 02</t>
  </si>
  <si>
    <t>0,4*1,485*4,0   "ZW 03</t>
  </si>
  <si>
    <t>0,3*1,64*15,0   "ZW04</t>
  </si>
  <si>
    <t>0,3*0,88*10,0   "ZW 05</t>
  </si>
  <si>
    <t>0,2*1,64*2,0   "ZW06</t>
  </si>
  <si>
    <t>0,3*2,2*8,0   "ZW07</t>
  </si>
  <si>
    <t>274353111</t>
  </si>
  <si>
    <t>Bednění kotevních otvorů v základových pásech průřezu přes 0,01 do 0,02 m2 hl do 0,5 m</t>
  </si>
  <si>
    <t>-598334877</t>
  </si>
  <si>
    <t>"kanalizace" 20</t>
  </si>
  <si>
    <t>"vodovod" 11</t>
  </si>
  <si>
    <t>"plyn" 4</t>
  </si>
  <si>
    <t>"VZT" 2</t>
  </si>
  <si>
    <t>"VYT" 1</t>
  </si>
  <si>
    <t>274353121</t>
  </si>
  <si>
    <t>Bednění kotevních otvorů v základových pásech průřezu přes 0,02 do 0,05 m2 hl do 0,5 m</t>
  </si>
  <si>
    <t>-1863667202</t>
  </si>
  <si>
    <t>"kanalizace" 1</t>
  </si>
  <si>
    <t>"VZT" 3</t>
  </si>
  <si>
    <t>274353151</t>
  </si>
  <si>
    <t>Bednění kotevních otvorů v základových pásech průřezu přes 0,17 do 0,25 m2 hl do 1 m</t>
  </si>
  <si>
    <t>-761475958</t>
  </si>
  <si>
    <t>"VZT" 4</t>
  </si>
  <si>
    <t>274356021</t>
  </si>
  <si>
    <t>Bednění základových pasů ploch rovinných zřízení</t>
  </si>
  <si>
    <t>997759268</t>
  </si>
  <si>
    <t>2*1,485*4,0   "ZW 03</t>
  </si>
  <si>
    <t>2*1,64*15,0   "ZW04</t>
  </si>
  <si>
    <t>2*0,88*10,0   "ZW 05</t>
  </si>
  <si>
    <t>2*1,64*2,0   "ZW06</t>
  </si>
  <si>
    <t>274356022</t>
  </si>
  <si>
    <t>Bednění základových pasů ploch rovinných odstranění</t>
  </si>
  <si>
    <t>1279125404</t>
  </si>
  <si>
    <t>274356031</t>
  </si>
  <si>
    <t>Bednění základových pasů ploch zaoblených zřízení</t>
  </si>
  <si>
    <t>1504147697</t>
  </si>
  <si>
    <t>(2*3,96+2*0,1)*19,0   "ZW 01</t>
  </si>
  <si>
    <t>(2*3,6+2*0,1)*24,0   "ZW 02</t>
  </si>
  <si>
    <t>2*2,2*8,0   "ZW07</t>
  </si>
  <si>
    <t>274356032</t>
  </si>
  <si>
    <t>Bednění základových pasů ploch zaoblených odstranění</t>
  </si>
  <si>
    <t>1237178668</t>
  </si>
  <si>
    <t>274366006</t>
  </si>
  <si>
    <t>Výztuž základových pasů z betonářské oceli 10 505</t>
  </si>
  <si>
    <t>-272067389</t>
  </si>
  <si>
    <t>ZW01</t>
  </si>
  <si>
    <t>"R14" 190*5,2*1,21/1000</t>
  </si>
  <si>
    <t>"R12" (66*21+128*5,2)*0,888/1000</t>
  </si>
  <si>
    <t>"R8" 128*1,0*0,395/1000</t>
  </si>
  <si>
    <t>ZW 02</t>
  </si>
  <si>
    <t>"R14" 240*4,8*1,21/1000</t>
  </si>
  <si>
    <t>"R12" (60*26,0+160*4,8)*0,888/1000</t>
  </si>
  <si>
    <t>"R8" 160*1,0*0,395/1000</t>
  </si>
  <si>
    <t>ZW 03</t>
  </si>
  <si>
    <t>"R12" 22*5,5*0,888/1000</t>
  </si>
  <si>
    <t>"R10" 2*28*2,75*0,617/1000</t>
  </si>
  <si>
    <t>ZW 04</t>
  </si>
  <si>
    <t>"R20" 2*100*3,0*2,46/1000</t>
  </si>
  <si>
    <t>"R14" 28*18*1,21/1000</t>
  </si>
  <si>
    <t>ZW 05</t>
  </si>
  <si>
    <t>"R16" 2*68*2,0*1,58/1000</t>
  </si>
  <si>
    <t>"R12" 12*14,0*0,888/1000</t>
  </si>
  <si>
    <t>ZW 06</t>
  </si>
  <si>
    <t>"R12" (2*15*2,0+18*3,0)*0,888/1000</t>
  </si>
  <si>
    <t>ZW 07</t>
  </si>
  <si>
    <t>"R14" 55*3,0*1,21/1000</t>
  </si>
  <si>
    <t>"R12" (55*3,0+26*10,0)*0,888/1000</t>
  </si>
  <si>
    <t>279323112</t>
  </si>
  <si>
    <t>Základová zeď ze ŽB pro konstrukce bílých van tř. C 30/37</t>
  </si>
  <si>
    <t>1895572948</t>
  </si>
  <si>
    <t>0,25*3,26*27,0   "W 01</t>
  </si>
  <si>
    <t>0,25*3,36*16,0   "W 02</t>
  </si>
  <si>
    <t>0,25*3,26*6,0   "W 03</t>
  </si>
  <si>
    <t>0,25*3,26*18+0,2*3,26*10   "W 04</t>
  </si>
  <si>
    <t>0,25*3,26*8,0    "W 05</t>
  </si>
  <si>
    <t>0,25*3,36*18,0   "W 06</t>
  </si>
  <si>
    <t>0,2*3,26*12,0    "W 07</t>
  </si>
  <si>
    <t>0,2*3,26*10,0    "W 08</t>
  </si>
  <si>
    <t>279351121</t>
  </si>
  <si>
    <t>Zřízení oboustranného bednění základových zdí</t>
  </si>
  <si>
    <t>-406783984</t>
  </si>
  <si>
    <t>3,26*10,0    "W 08</t>
  </si>
  <si>
    <t>279351122</t>
  </si>
  <si>
    <t>Odstranění oboustranného bednění základových zdí</t>
  </si>
  <si>
    <t>-1971869434</t>
  </si>
  <si>
    <t>279352241</t>
  </si>
  <si>
    <t>Zřízení kruhového oboustranného bednění základových zdí r přes 4 m</t>
  </si>
  <si>
    <t>-325303533</t>
  </si>
  <si>
    <t>3,26*27,0   "W 01</t>
  </si>
  <si>
    <t>3,36*16,0   "W 02</t>
  </si>
  <si>
    <t>3,26*6,0   "W 03</t>
  </si>
  <si>
    <t>3,26*18+3,26*10   "W 04</t>
  </si>
  <si>
    <t>3,26*8,0    "W 05</t>
  </si>
  <si>
    <t>3,36*18,0   "W 06</t>
  </si>
  <si>
    <t>3,26*12,0    "W 07</t>
  </si>
  <si>
    <t>279352242</t>
  </si>
  <si>
    <t>Odstranění kruhového oboustranného bednění základových zdí r přes 4 m</t>
  </si>
  <si>
    <t>-1201394415</t>
  </si>
  <si>
    <t>279361821</t>
  </si>
  <si>
    <t>Výztuž základových zdí nosných betonářskou ocelí 10 505</t>
  </si>
  <si>
    <t>91219215</t>
  </si>
  <si>
    <t>W 01</t>
  </si>
  <si>
    <t>"R16" 270*3,2*1,58/1000</t>
  </si>
  <si>
    <t>"R14" (2*27*31,5+2*180*4,5)*1,21/1000</t>
  </si>
  <si>
    <t>W 02</t>
  </si>
  <si>
    <t>"R14" (108*2,6+108*3,2)*1,21/1000</t>
  </si>
  <si>
    <t>"R12" (2*27*21,5+2*108*2,7)*0,888/1000</t>
  </si>
  <si>
    <t>W 03</t>
  </si>
  <si>
    <t>"R14" (44*3,2+2*23*10,0)*1,21/1000</t>
  </si>
  <si>
    <t>"R12" 2*50*4,5*0,888/1000</t>
  </si>
  <si>
    <t>W 04</t>
  </si>
  <si>
    <t>"R16" 280*3,2*1,58/1000</t>
  </si>
  <si>
    <t>"R14" (2*188*4,5+2*27*32,0)*1,21/1000</t>
  </si>
  <si>
    <t>W 05</t>
  </si>
  <si>
    <t>"R14" (60*3,2+2*23*12,0)*1,21/1000</t>
  </si>
  <si>
    <t>"R12" 2*68*4,5*0,888/1000</t>
  </si>
  <si>
    <t>W 06</t>
  </si>
  <si>
    <t>"R14" (124*3,2+124*2,6)*1,21/1000</t>
  </si>
  <si>
    <t>"R12" (2*124*2,7+2*27*31,5)*0,888/1000</t>
  </si>
  <si>
    <t>W 07</t>
  </si>
  <si>
    <t>"R14" 80*3,2*1,21/1000</t>
  </si>
  <si>
    <t>"R12" (2*23*15,0+2*80*4,5)*0,888/1000</t>
  </si>
  <si>
    <t>W 08</t>
  </si>
  <si>
    <t>"R12" 68*3,2*0,888/1000</t>
  </si>
  <si>
    <t>"R10" (2*68*4,5+2*17*12,0)*0,617/1000</t>
  </si>
  <si>
    <t>311321815</t>
  </si>
  <si>
    <t>Nosná zeď ze ŽB pohledového tř. C 30/37 bez výztuže</t>
  </si>
  <si>
    <t>-2051920861</t>
  </si>
  <si>
    <t>"W 11" 0,25*3,26*28,0</t>
  </si>
  <si>
    <t>"W 12" 0,25*3,26*2,5</t>
  </si>
  <si>
    <t>"W 13" 0,25*3,26*8,5</t>
  </si>
  <si>
    <t>"W 14" 0,2*3,26*10+0,25*3,26*15,0</t>
  </si>
  <si>
    <t>"W 15,16" 0,25*3,26*11,0</t>
  </si>
  <si>
    <t>"W 17" 0,2*3,26*15,0</t>
  </si>
  <si>
    <t>"W 18" 0,2*3,26*10,0</t>
  </si>
  <si>
    <t>"W 21" 0,25*3,26*28,0</t>
  </si>
  <si>
    <t>"W 22, 23" 0,25*3,26*11,0</t>
  </si>
  <si>
    <t>"W 24" 0,2*3,26*10+0,25*3,26*18,0</t>
  </si>
  <si>
    <t xml:space="preserve">"W 25,26" 0,25*3,26*11,0 </t>
  </si>
  <si>
    <t>"W 27" 0,22*3,26*25,0</t>
  </si>
  <si>
    <t>"W 28" 0,2*3,26*10,0</t>
  </si>
  <si>
    <t>"W 31" 0,25*3,26*21,5</t>
  </si>
  <si>
    <t>"W 32,33" 0,25*3,26*11,0</t>
  </si>
  <si>
    <t>"W 34" 0,2*3,26*10+0,25*3,26*18,0</t>
  </si>
  <si>
    <t xml:space="preserve">"W 35,36" 0,25*3,26*11,0 </t>
  </si>
  <si>
    <t>"W 37" 0,22*3,26*25,0</t>
  </si>
  <si>
    <t>"W 08" 0,2*3,26*10,0</t>
  </si>
  <si>
    <t>"W 41" 0,25*4,385*28,0</t>
  </si>
  <si>
    <t>"W 42" 0,25*4,385*4,5</t>
  </si>
  <si>
    <t>"W 43" 0,25*4,385*2,3</t>
  </si>
  <si>
    <t>"W 44" 0,2*4,385*10,0+0,25*4,385*18,0</t>
  </si>
  <si>
    <t>"W 45,46" 0,25*4,385*11,0</t>
  </si>
  <si>
    <t>"W 47" 0,25*4,385*25,0</t>
  </si>
  <si>
    <t>"W 48" 0,2*4,24*10,0</t>
  </si>
  <si>
    <t>311351121</t>
  </si>
  <si>
    <t>Zřízení oboustranného bednění nosných nadzákladových zdí</t>
  </si>
  <si>
    <t>1582039485</t>
  </si>
  <si>
    <t>"W 18" 3,26*10,0</t>
  </si>
  <si>
    <t>"W 28" 3,26*10,0</t>
  </si>
  <si>
    <t>"W 08" 3,26*10,0</t>
  </si>
  <si>
    <t>"W 48" 4,24*10,0</t>
  </si>
  <si>
    <t>311351122</t>
  </si>
  <si>
    <t>Odstranění oboustranného bednění nosných nadzákladových zdí</t>
  </si>
  <si>
    <t>-1316567514</t>
  </si>
  <si>
    <t>311351611</t>
  </si>
  <si>
    <t>Zřízení kruhového oboustranného bednění nosných nadzákladových zdí r přes 4 m</t>
  </si>
  <si>
    <t>-417929341</t>
  </si>
  <si>
    <t>"W 11" 3,26*28,0</t>
  </si>
  <si>
    <t>"W 12" 3,26*2,5</t>
  </si>
  <si>
    <t>"W 13" 3,26*8,5</t>
  </si>
  <si>
    <t>"W 14" 3,26*10+3,26*15</t>
  </si>
  <si>
    <t>"W 15,16" 3,26*11,0</t>
  </si>
  <si>
    <t>"W 17" 3,26*15,0</t>
  </si>
  <si>
    <t>"W 21" 3,26*28,0</t>
  </si>
  <si>
    <t>"W 22, 23" 3,26*11,0</t>
  </si>
  <si>
    <t>"W 24" 3,26*10+3,26*18,0</t>
  </si>
  <si>
    <t xml:space="preserve">"W 25,26" 3,26*11,0 </t>
  </si>
  <si>
    <t>"W 27" 3,26*25,0</t>
  </si>
  <si>
    <t>"W 31" 3,26*21,5</t>
  </si>
  <si>
    <t>"W 32,33" 3,26*11,0</t>
  </si>
  <si>
    <t>"W 34" 3,26*10+3,26*18,0</t>
  </si>
  <si>
    <t xml:space="preserve">"W 35,36" 3,26*11,0 </t>
  </si>
  <si>
    <t>"W 37" 3,26*25,0</t>
  </si>
  <si>
    <t>"W 41" 4,385*28,0</t>
  </si>
  <si>
    <t>"W 42" 4,385*4,5</t>
  </si>
  <si>
    <t>"W 43" 4,385*2,3</t>
  </si>
  <si>
    <t>"W 44" 4,385*10,0+4,385*18,0</t>
  </si>
  <si>
    <t>"W 45,46" 4,385*11,0</t>
  </si>
  <si>
    <t>"W 47" 4,385*25,0</t>
  </si>
  <si>
    <t>311351612</t>
  </si>
  <si>
    <t>Odstranění kruhového oboustranného bednění nosných nadzákladových zdí r přes 4 m</t>
  </si>
  <si>
    <t>-1852252643</t>
  </si>
  <si>
    <t>311351911</t>
  </si>
  <si>
    <t>Příplatek k cenám bednění nosných nadzákladových zdí za pohledový beton</t>
  </si>
  <si>
    <t>-1592861697</t>
  </si>
  <si>
    <t>1377,008*2</t>
  </si>
  <si>
    <t>311361821</t>
  </si>
  <si>
    <t>Výztuž nosných zdí betonářskou ocelí 10 505</t>
  </si>
  <si>
    <t>-707030998</t>
  </si>
  <si>
    <t>W 11</t>
  </si>
  <si>
    <t>"R12" (2*23*31,5+2*188*4,5)*0,888/1000</t>
  </si>
  <si>
    <t>W 12</t>
  </si>
  <si>
    <t>"R12" (2*23*3,0+2*18*4,5)*0,888/1000</t>
  </si>
  <si>
    <t>W 13</t>
  </si>
  <si>
    <t>"R12" (2*23*10,0+2*58*4,5)*0,888/1000</t>
  </si>
  <si>
    <t>W 14</t>
  </si>
  <si>
    <t>"R12" (2*23*29,0+2*168*4,5)*0,888/1000</t>
  </si>
  <si>
    <t>W 15,16</t>
  </si>
  <si>
    <t>"R12" (2*23*13,0+2*76*4,5)*0,888/1000</t>
  </si>
  <si>
    <t>W 17</t>
  </si>
  <si>
    <t>"R16" 76*3,2*1,58/1000</t>
  </si>
  <si>
    <t>"R14" 2*100*5,0*1,21/1000</t>
  </si>
  <si>
    <t>"R12" 2*23*17,5*0,888/1000</t>
  </si>
  <si>
    <t>W 18</t>
  </si>
  <si>
    <t>"R10" (2*17*12,0+2*68*4,5)*0,617/1000</t>
  </si>
  <si>
    <t>W 21</t>
  </si>
  <si>
    <t>W 22,23</t>
  </si>
  <si>
    <t>W 24</t>
  </si>
  <si>
    <t>"R12" (2*23*32,5+2*188*4,5)*0,888/1000</t>
  </si>
  <si>
    <t>W 25,26</t>
  </si>
  <si>
    <t>W 27</t>
  </si>
  <si>
    <t>"R16" 140*3,2*1,58/1000</t>
  </si>
  <si>
    <t>"R14" 2*170*5,0*1,21/1000</t>
  </si>
  <si>
    <t>"R12" 2*23*29,0*0,888/1000</t>
  </si>
  <si>
    <t>W 28</t>
  </si>
  <si>
    <t>W 31</t>
  </si>
  <si>
    <t>"R12" (2*23*25,0+2*146*4,5)*0,888/1000</t>
  </si>
  <si>
    <t>W 32,33</t>
  </si>
  <si>
    <t>W 34</t>
  </si>
  <si>
    <t>W 35,36</t>
  </si>
  <si>
    <t>W 37</t>
  </si>
  <si>
    <t>"R12" (2*23*29,0+2*170*4,5)*0,888/1000</t>
  </si>
  <si>
    <t>W 38</t>
  </si>
  <si>
    <t>"příční spony R6" 7200*0,5*0,222/1000</t>
  </si>
  <si>
    <t>W 41</t>
  </si>
  <si>
    <t>"R12" (2*30*32,5+2*188*3,0)*0,888/1000</t>
  </si>
  <si>
    <t>W 42</t>
  </si>
  <si>
    <t>"R12" (2*30*6,0+2*30*3,0)*0,888/1000</t>
  </si>
  <si>
    <t>W 43</t>
  </si>
  <si>
    <t>"R10" (2*24*3,5+2*16*3,0)*0,617/1000</t>
  </si>
  <si>
    <t>W 44</t>
  </si>
  <si>
    <t>W 45,46</t>
  </si>
  <si>
    <t>"R12" (2*30*13,0+2*76*3,0)*0,888/1000</t>
  </si>
  <si>
    <t>W 47</t>
  </si>
  <si>
    <t>W 48</t>
  </si>
  <si>
    <t>"R10" (2*22*12,0+2*68*3,2)*0,617/1000</t>
  </si>
  <si>
    <t>330321611</t>
  </si>
  <si>
    <t>Sloupy nebo pilíře z betonu pohledového tř. C 30/37 bez výztuže</t>
  </si>
  <si>
    <t>453291202</t>
  </si>
  <si>
    <t>"S 01" (PI*0,17*0,17*3,3)</t>
  </si>
  <si>
    <t>"S 11" (PI*0,17*0,17*3,3)</t>
  </si>
  <si>
    <t>"S 12" (PI*0,17*0,17*3,3)</t>
  </si>
  <si>
    <t>332351115</t>
  </si>
  <si>
    <t>Zřízení bednění kruhových sloupů v do 4 m D přes 0,25 do 0,40 m</t>
  </si>
  <si>
    <t>1637097855</t>
  </si>
  <si>
    <t>"S 01" (2*PI*0,17*0,17+2*PI*0,17*3,3)</t>
  </si>
  <si>
    <t>"S 11" (2*PI*0,17*0,17+2*PI*0,17*3,3)</t>
  </si>
  <si>
    <t>"S 12" (2*PI*0,17*0,17+2*PI*0,17*3,3)</t>
  </si>
  <si>
    <t>332351116</t>
  </si>
  <si>
    <t>Odstranění bednění kruhových sloupů v do 4 m D přes 0,25 do 0,40 m</t>
  </si>
  <si>
    <t>-40881241</t>
  </si>
  <si>
    <t>332351911</t>
  </si>
  <si>
    <t>Příplatek k cenám bednění kruhových sloupů za pohledový beton</t>
  </si>
  <si>
    <t>1952460011</t>
  </si>
  <si>
    <t>332361821</t>
  </si>
  <si>
    <t>Výztuž sloupů oblých betonářskou ocelí 10 505</t>
  </si>
  <si>
    <t>-520918151</t>
  </si>
  <si>
    <t>S 01</t>
  </si>
  <si>
    <t>"R22" 8*5,5*2,98/1000</t>
  </si>
  <si>
    <t>"R8" 22*1,1*0,395/1000</t>
  </si>
  <si>
    <t>S 11</t>
  </si>
  <si>
    <t>S 12</t>
  </si>
  <si>
    <t>Vodorovné konstrukce</t>
  </si>
  <si>
    <t>411324646</t>
  </si>
  <si>
    <t>Stropy deskové ze ŽB pohledového tř. C 30/37</t>
  </si>
  <si>
    <t>-439681219</t>
  </si>
  <si>
    <t>"D 01" 0,25*72,0</t>
  </si>
  <si>
    <t>"D 02" 0,25*13,1</t>
  </si>
  <si>
    <t>"D 03" 0,25*29,0</t>
  </si>
  <si>
    <t>"D 04" 0,25*163,0</t>
  </si>
  <si>
    <t>"D 05" 0,20*34,0</t>
  </si>
  <si>
    <t>"D 06" 0,20*16,6</t>
  </si>
  <si>
    <t>"D 07" 0,20*19,6</t>
  </si>
  <si>
    <t>"D 08" 0,165*16,3</t>
  </si>
  <si>
    <t>"D09" 0,165*4,8</t>
  </si>
  <si>
    <t>"D 11" 0,25*59,2</t>
  </si>
  <si>
    <t>"D 12" 0,25*12,3</t>
  </si>
  <si>
    <t>"D 13" 0,25*180,0</t>
  </si>
  <si>
    <t>"D 14" 0,22*2,4</t>
  </si>
  <si>
    <t>"D 21" 0,25*60,0</t>
  </si>
  <si>
    <t>"D 22" 0,25*74,1</t>
  </si>
  <si>
    <t>"D 23" 0,22*59,5</t>
  </si>
  <si>
    <t>"D 24" 0,22*44,5</t>
  </si>
  <si>
    <t>"D 25" 0,22*2,4</t>
  </si>
  <si>
    <t>"D 26" 0,22*2,4</t>
  </si>
  <si>
    <t>"D 31" 0,25*19,7</t>
  </si>
  <si>
    <t>"D 32" 0,25*34,3</t>
  </si>
  <si>
    <t>"D 33" 0,25*8,1</t>
  </si>
  <si>
    <t>"D 34" 0,22*59,0</t>
  </si>
  <si>
    <t>"D 35" 0,22*38,5</t>
  </si>
  <si>
    <t>"D 36" 0,22*4,5</t>
  </si>
  <si>
    <t>"D 37" 0,22*2,4</t>
  </si>
  <si>
    <t>"D 38" 0,25*76,1</t>
  </si>
  <si>
    <t>"D 41" 0,25*61,8</t>
  </si>
  <si>
    <t>"D 42" 0,25*42,9</t>
  </si>
  <si>
    <t>"D 43" 0,25*99,2</t>
  </si>
  <si>
    <t>"D 44" 0,25*8,6</t>
  </si>
  <si>
    <t>"D 45" 0,25*6,2</t>
  </si>
  <si>
    <t>411351011</t>
  </si>
  <si>
    <t>Zřízení bednění stropů deskových tl přes 5 do 25 cm bez podpěrné kce</t>
  </si>
  <si>
    <t>106978178</t>
  </si>
  <si>
    <t>"D 01" 72,0</t>
  </si>
  <si>
    <t>"D 02" 13,1</t>
  </si>
  <si>
    <t>"D 03" 29,0</t>
  </si>
  <si>
    <t>"D 04" 163,0</t>
  </si>
  <si>
    <t>"D 05" 34,0</t>
  </si>
  <si>
    <t>"D 06" 16,6</t>
  </si>
  <si>
    <t>"D 07" 19,6</t>
  </si>
  <si>
    <t>"D 08" 16,3</t>
  </si>
  <si>
    <t>"D 09" 4,8</t>
  </si>
  <si>
    <t>"D 11" 59,2</t>
  </si>
  <si>
    <t>"D 12" 12,3</t>
  </si>
  <si>
    <t>"D 13" 180,0</t>
  </si>
  <si>
    <t>"D 14" 2,4</t>
  </si>
  <si>
    <t>"D 21" 60,0</t>
  </si>
  <si>
    <t>"D 22" 74,1</t>
  </si>
  <si>
    <t>"D 23" 59,5</t>
  </si>
  <si>
    <t>"D 24" 44,5</t>
  </si>
  <si>
    <t>"D 25" 2,4</t>
  </si>
  <si>
    <t>"D 26" 2,4</t>
  </si>
  <si>
    <t>"D 31" 19,7</t>
  </si>
  <si>
    <t>"D 32" 34,3</t>
  </si>
  <si>
    <t>"D 33" 8,1</t>
  </si>
  <si>
    <t>"D 34" 59,0</t>
  </si>
  <si>
    <t>"D 35" 38,5</t>
  </si>
  <si>
    <t>"D 36" 4,5</t>
  </si>
  <si>
    <t>"D 37" 2,4</t>
  </si>
  <si>
    <t>"D 38" 76,1</t>
  </si>
  <si>
    <t>"D 41" 61,8</t>
  </si>
  <si>
    <t>"D 42" 42,9</t>
  </si>
  <si>
    <t>"D 43" 99,2</t>
  </si>
  <si>
    <t>"D 44" 8,6</t>
  </si>
  <si>
    <t>"D 45" 6,2</t>
  </si>
  <si>
    <t>411351012</t>
  </si>
  <si>
    <t>Odstranění bednění stropů deskových tl přes 5 do 25 cm bez podpěrné kce</t>
  </si>
  <si>
    <t>1455270530</t>
  </si>
  <si>
    <t>411354313</t>
  </si>
  <si>
    <t>Zřízení podpěrné konstrukce stropů výšky do 4 m tl přes 15 do 25 cm</t>
  </si>
  <si>
    <t>616310860</t>
  </si>
  <si>
    <t>411354314</t>
  </si>
  <si>
    <t>Odstranění podpěrné konstrukce stropů výšky do 4 m tl přes 15 do 25 cm</t>
  </si>
  <si>
    <t>316026531</t>
  </si>
  <si>
    <t>411359111</t>
  </si>
  <si>
    <t>Příplatek k cenám bednění stropů za pohledový beton</t>
  </si>
  <si>
    <t>-957830281</t>
  </si>
  <si>
    <t>411361821</t>
  </si>
  <si>
    <t>Výztuž stropů betonářskou ocelí 10 505</t>
  </si>
  <si>
    <t>-177510003</t>
  </si>
  <si>
    <t xml:space="preserve">strop mezi 1.PP a 1.NP </t>
  </si>
  <si>
    <t>D 01</t>
  </si>
  <si>
    <t>"R16" (2*75*2,3+2*44*2,3)*1,58/1000</t>
  </si>
  <si>
    <t>"R12" (75*6,5+44*11,5)*0,888/1000</t>
  </si>
  <si>
    <t>"R10" (44*9,5+75*4,5)*0,617/1000</t>
  </si>
  <si>
    <t xml:space="preserve">"zesílení kolem sloupu R20" (12*4,2+12*2,5)*2,46/1000 </t>
  </si>
  <si>
    <t>D 02+D 03</t>
  </si>
  <si>
    <t>"R14" 2*68*2,05*1,21/1000</t>
  </si>
  <si>
    <t>"R12" (68*4,4+30*10,5+30*2,05)*0,888/1000</t>
  </si>
  <si>
    <t>"R10" (30*9,5+68*3,0)*0,617/1000</t>
  </si>
  <si>
    <t>D 04</t>
  </si>
  <si>
    <t>"R16" (88*2,45*1,58+88*3,5)*1,58/1000</t>
  </si>
  <si>
    <t>"R14" 88*2,45*1,21/1000</t>
  </si>
  <si>
    <t>"R12" (37*2,45+37*13,7+88*5,6+2*40*2,45+40*13,7+88*6,1)*0,888/1000</t>
  </si>
  <si>
    <t>"R10" (88*3,0+37*12,7+88*3,5+40*11,7)*0,617/1000</t>
  </si>
  <si>
    <t>D 05</t>
  </si>
  <si>
    <t>"R16" (2*68*1,75+2*271,75)*1,58/1000</t>
  </si>
  <si>
    <t>"R12" (27*10,5+68*3,9)*0,888/1000</t>
  </si>
  <si>
    <t>"R10" (68*2,8+27*9,5)*0,617/1000</t>
  </si>
  <si>
    <t>D 06</t>
  </si>
  <si>
    <t>"R16" (2*25*2,0+30*3,0)*1,58/1000</t>
  </si>
  <si>
    <t>"R12" (30*3,0+30*3,5+25*4,4)*0,888/1000</t>
  </si>
  <si>
    <t>"R10" 25*3,0*0,617/1000</t>
  </si>
  <si>
    <t>D 07</t>
  </si>
  <si>
    <t>"R16" 2*48*1,65*1,58/1000</t>
  </si>
  <si>
    <t>"R14" 2*20*1,65*1,21/1000</t>
  </si>
  <si>
    <t>"R12" 48*2,9*0,888/1000</t>
  </si>
  <si>
    <t>"R10" (48*2,0+20*5,9+20*6,9)*0,617/1000</t>
  </si>
  <si>
    <t>D 08</t>
  </si>
  <si>
    <t>"R14" (15*12,0+15*12,0)*1,21/1000</t>
  </si>
  <si>
    <t>"R10" (2*15*2,0+2*111*2,2)*0,617/1000</t>
  </si>
  <si>
    <t>D 09</t>
  </si>
  <si>
    <t>"R14" 15*4,5*2*1,21/1000</t>
  </si>
  <si>
    <t>"R10" 2*36*2,2*0,617/1000</t>
  </si>
  <si>
    <t>strop mezi 1.NP a 2.NP</t>
  </si>
  <si>
    <t>D 11</t>
  </si>
  <si>
    <t>"R12" (44*11,5+75*6,5)*0,888/1000</t>
  </si>
  <si>
    <t>"R10" (75*4,5+44*9,5)*0,617/1000</t>
  </si>
  <si>
    <t>D 12,13</t>
  </si>
  <si>
    <t>"R16" (15*2,5+95*4,4+12*2,5+95*3,4)*1,58/1000</t>
  </si>
  <si>
    <t>"R12" (15*15,0+15*15,0+95*1,4+12*15,0+12*15,0+95*1,4)*0,888/1000</t>
  </si>
  <si>
    <t>D 13</t>
  </si>
  <si>
    <t>"R16" (15*2,5+80*4,4+80*3,0+(51+39)*2,5+80*2,3)*1,58/1000</t>
  </si>
  <si>
    <t>"R12" (15*13,0+15*13,0+80*1,4+80*1,4+51*13,0+51*13,0+80*7,4)*0,888/1000</t>
  </si>
  <si>
    <t>"R10" 80*4,0*0,617/1000</t>
  </si>
  <si>
    <t>D 14</t>
  </si>
  <si>
    <t>"R14" 2*10*2,2*1,21/1000</t>
  </si>
  <si>
    <t>"R12" (10*4,5+2*14*2,2)*0,888/1000</t>
  </si>
  <si>
    <t>strop mezi 2.NP a 3.NP</t>
  </si>
  <si>
    <t>D 21</t>
  </si>
  <si>
    <t>D 22</t>
  </si>
  <si>
    <t>"R16" (2*80*2,3+2*44*2,3)*1,58/1000</t>
  </si>
  <si>
    <t>"R12" (44*12,5+80*6,5)*0,888/1000</t>
  </si>
  <si>
    <t>"R10" (80*4,5+44*10,5)*0,617/1000</t>
  </si>
  <si>
    <t>D 23</t>
  </si>
  <si>
    <t>"R20" 20*2,4*2,46/1000</t>
  </si>
  <si>
    <t>"R16" (15*11,0+15*2,5+15*11,0+68*4,4+15*2,5+108*4,4)*1,58/1000</t>
  </si>
  <si>
    <t>"R12" (68*1,4+15*17,0+15*17,0+108*1,4)*0,888/1000</t>
  </si>
  <si>
    <t>D 24</t>
  </si>
  <si>
    <t>"R16" (15*2,5+168*4,4)*1,58/1000</t>
  </si>
  <si>
    <t>"R12" (15*27,0+15*27,0+168*1,4)*0,888/1000</t>
  </si>
  <si>
    <t>D 25</t>
  </si>
  <si>
    <t>D 26</t>
  </si>
  <si>
    <t>strop mezi 3. a 4. NP</t>
  </si>
  <si>
    <t>D 31</t>
  </si>
  <si>
    <t>"R14" (2*28*2,2+33*3,2)*1,21/1000</t>
  </si>
  <si>
    <t>"R12" (33*3,9+28*4,9)*0,888/1000</t>
  </si>
  <si>
    <t>"R10" 28*3,4*0,617/1000</t>
  </si>
  <si>
    <t>D 32</t>
  </si>
  <si>
    <t>"R16" (2*60*2,3+2*60*2,3)*1,58/1000</t>
  </si>
  <si>
    <t>"R14" (44*5,9+40*6,5)*1,21/1000</t>
  </si>
  <si>
    <t>"R10" (40*4,5+44*4,5)*0,617/1000</t>
  </si>
  <si>
    <t>D 33</t>
  </si>
  <si>
    <t>"R14" (2*15*2,2+33*2,2)*1,21/1000</t>
  </si>
  <si>
    <t>"R12" (33*1,9+15*4,9)*0,888/1000</t>
  </si>
  <si>
    <t>"R10" 15*3,4*0,617/1000</t>
  </si>
  <si>
    <t>D 34</t>
  </si>
  <si>
    <t>D 35</t>
  </si>
  <si>
    <t>D 36</t>
  </si>
  <si>
    <t>"R14" (2*19*2,2+19*4,5)*1,21/1000</t>
  </si>
  <si>
    <t>"R12" 2*14*3,4*0,888/1000</t>
  </si>
  <si>
    <t>D 37</t>
  </si>
  <si>
    <t xml:space="preserve">D 38 </t>
  </si>
  <si>
    <t>strop nad 4.NP</t>
  </si>
  <si>
    <t>D 41</t>
  </si>
  <si>
    <t>"R14" (15*2,5+175*4,4)*1,21/1000</t>
  </si>
  <si>
    <t>"R12" (15*28,0+15*28,0+175*1,4)*0,888/1000</t>
  </si>
  <si>
    <t>D 42</t>
  </si>
  <si>
    <t>"R14" (15*2,5+60*4,4)*1,21/1000</t>
  </si>
  <si>
    <t>D 43</t>
  </si>
  <si>
    <t>"R14" (108*3,6+2*44*2,3+108*2,3)*1,21/1000</t>
  </si>
  <si>
    <t>"R12" (44*16,5+108*7,0)*0,888/1000</t>
  </si>
  <si>
    <t>"R10" (108*4,5+44*14,5)*0,617/1000</t>
  </si>
  <si>
    <t>D 44</t>
  </si>
  <si>
    <t>"R12" (2*15*1,75+31*2,2+31*1,9+15*4,6)*0,888/1000</t>
  </si>
  <si>
    <t>D 45</t>
  </si>
  <si>
    <t>"R16" 2*15*3,2*1,58/1000</t>
  </si>
  <si>
    <t>"R12" 2*17*3,0*0,888/1000</t>
  </si>
  <si>
    <t>413322626</t>
  </si>
  <si>
    <t>Nosníky, trámy ze ŽB pohledového tř. C 30/37</t>
  </si>
  <si>
    <t>323963874</t>
  </si>
  <si>
    <t>Stropní trámy</t>
  </si>
  <si>
    <t>"T 01" 0,25*0,54*4,8</t>
  </si>
  <si>
    <t>"T 02" (0,2*0,57+0,08*0,11)*8,5</t>
  </si>
  <si>
    <t>"T 31" 0,25*0,55*5,5</t>
  </si>
  <si>
    <t>"T 32" 0,25*0,55*5,0</t>
  </si>
  <si>
    <t>"T 41" 0,25*0,685*4,5</t>
  </si>
  <si>
    <t>"T 42" 0,2*1,125*5,0</t>
  </si>
  <si>
    <t>413351111</t>
  </si>
  <si>
    <t>Zřízení bednění nosníků a průvlaků bez podpěrné kce výšky do 100 cm</t>
  </si>
  <si>
    <t>616740146</t>
  </si>
  <si>
    <t>"T 01" 2*0,54*4,8</t>
  </si>
  <si>
    <t>"T 02" 2*(0,57+0,11)*8,5</t>
  </si>
  <si>
    <t>"T 31" 2*0,55*5,5</t>
  </si>
  <si>
    <t>"T 32" 2*0,55*5,0</t>
  </si>
  <si>
    <t>"T 41" 2*0,685*4,5</t>
  </si>
  <si>
    <t>"T 42" 2*1,125*5,0</t>
  </si>
  <si>
    <t>413351112</t>
  </si>
  <si>
    <t>Odstranění bednění nosníků a průvlaků bez podpěrné kce výšky do 100 cm</t>
  </si>
  <si>
    <t>-1501672842</t>
  </si>
  <si>
    <t>413351191</t>
  </si>
  <si>
    <t>Příplatek k cenám bednění nosníků za pohledový beton</t>
  </si>
  <si>
    <t>-223559810</t>
  </si>
  <si>
    <t>413352111</t>
  </si>
  <si>
    <t>Zřízení podpěrné konstrukce nosníků výšky podepření do 4 m pro nosník výšky do 100 cm</t>
  </si>
  <si>
    <t>1572160297</t>
  </si>
  <si>
    <t>"T 01" 0,25*4,8</t>
  </si>
  <si>
    <t>"T 02" 0,2*8,5</t>
  </si>
  <si>
    <t>"T 31" 0,25*5,5</t>
  </si>
  <si>
    <t>"T 32" 0,25*5,0</t>
  </si>
  <si>
    <t>"T 41" 0,25*4,5</t>
  </si>
  <si>
    <t>"T 42" 0,2*5,0</t>
  </si>
  <si>
    <t>413352112</t>
  </si>
  <si>
    <t>Odstranění podpěrné konstrukce nosníků výšky podepření do 4 m pro nosník výšky do 100 cm</t>
  </si>
  <si>
    <t>-1226030581</t>
  </si>
  <si>
    <t>413361821</t>
  </si>
  <si>
    <t>Výztuž nosníků, volných trámů nebo průvlaků volných trámů betonářskou ocelí 10 505</t>
  </si>
  <si>
    <t>932380758</t>
  </si>
  <si>
    <t>T 01</t>
  </si>
  <si>
    <t>"R16" (3*6,3+3*4,7)*1,58/1000</t>
  </si>
  <si>
    <t>"R12" 6*4,7*0,888/1000</t>
  </si>
  <si>
    <t>"R10" 33*1,54*0,617/1000</t>
  </si>
  <si>
    <t>T 02</t>
  </si>
  <si>
    <t>"R16" (4*8,5+3*8,5)*1,58/1000</t>
  </si>
  <si>
    <t>"R12" 6*8,5*0,888/1000</t>
  </si>
  <si>
    <t>"R10" 57*1,5*0,617/1000</t>
  </si>
  <si>
    <t>"R8" 57*1,0*0,395/1000</t>
  </si>
  <si>
    <t>T 31</t>
  </si>
  <si>
    <t>"R20" 3*7,5*2,46/1000</t>
  </si>
  <si>
    <t>"R16" 3*5,5*1,58/1000</t>
  </si>
  <si>
    <t>"R12" (4*5,5+36*1,56)*0,888/1000</t>
  </si>
  <si>
    <t>T 32</t>
  </si>
  <si>
    <t>"R20" 3*7,0*2,46/1000</t>
  </si>
  <si>
    <t>"R16" 3*5,0*1,58/1000</t>
  </si>
  <si>
    <t>"R12" (4*5,0+32*1,56)*0,888/1000</t>
  </si>
  <si>
    <t>T 41</t>
  </si>
  <si>
    <t>"R12" (3*8,5+10*8,5+3*8,5)*0,888/1000</t>
  </si>
  <si>
    <t>"R8" 31*2,2*0,395/1000</t>
  </si>
  <si>
    <t>T 42</t>
  </si>
  <si>
    <t>"R14" 2*6*1,21/1000</t>
  </si>
  <si>
    <t>"R12" (10*5,0+2*5,0)*0,888/1000</t>
  </si>
  <si>
    <t>"R8" 32*2,6*0,395/1000</t>
  </si>
  <si>
    <t>43.X01</t>
  </si>
  <si>
    <t>D+M prefabrikovaného schodiště - SCH01-SCH10</t>
  </si>
  <si>
    <t>-312618448</t>
  </si>
  <si>
    <t>935.X01</t>
  </si>
  <si>
    <t>D+M IZO nosníků</t>
  </si>
  <si>
    <t>-1605137017</t>
  </si>
  <si>
    <t>953121212x</t>
  </si>
  <si>
    <t>Smyková lišta proti protlačení se 4 kotvami výztuž D 12 mm</t>
  </si>
  <si>
    <t>1809242188</t>
  </si>
  <si>
    <t>170+160</t>
  </si>
  <si>
    <t>953121213x</t>
  </si>
  <si>
    <t>Smyková lišta proti protlačení se 4 kotvami výztuž D 14 mm</t>
  </si>
  <si>
    <t>1144352231</t>
  </si>
  <si>
    <t>953121214x</t>
  </si>
  <si>
    <t>Smyková lišta proti protlačení se 4 kotvami výztuž D 16 mm</t>
  </si>
  <si>
    <t>1624155356</t>
  </si>
  <si>
    <t>"HDB-16/195-4/627" 8</t>
  </si>
  <si>
    <t>"HDB-S-16/165-6/660" 28+28</t>
  </si>
  <si>
    <t>953312125X</t>
  </si>
  <si>
    <t>Vložky do svislých dilatačních spár z extrudovaných polystyrénových desek tl. 80 mm</t>
  </si>
  <si>
    <t>-1183029466</t>
  </si>
  <si>
    <t>0,56*(4,7+3,5)</t>
  </si>
  <si>
    <t>0,3*(0,65+0,6+1,6+0,6+0,65)</t>
  </si>
  <si>
    <t>953611141</t>
  </si>
  <si>
    <t>Schodišťový nosný a zvukově-izolační prvek mezi prefabrikovaným ramenem a podestou</t>
  </si>
  <si>
    <t>-2055129262</t>
  </si>
  <si>
    <t>998001011</t>
  </si>
  <si>
    <t>Přesun hmot pro piloty nebo podzemní stěny betonované na místě</t>
  </si>
  <si>
    <t>-1050843757</t>
  </si>
  <si>
    <t>37,141+0,004+0,041+768,293+6,281</t>
  </si>
  <si>
    <t>-937615155</t>
  </si>
  <si>
    <t>3678,962-811,76</t>
  </si>
  <si>
    <t>767995112</t>
  </si>
  <si>
    <t>Montáž atypických zámečnických konstrukcí hm přes 5 do 10 kg</t>
  </si>
  <si>
    <t>826469145</t>
  </si>
  <si>
    <t>"SE 04 - P20-160/160" 4*6</t>
  </si>
  <si>
    <t>SE04</t>
  </si>
  <si>
    <t>Ložiskové desky, vč. spřahovacích prostředků P20-160/160</t>
  </si>
  <si>
    <t>-1559090121</t>
  </si>
  <si>
    <t>24*1,075 'Přepočtené koeficientem množství</t>
  </si>
  <si>
    <t>767995114</t>
  </si>
  <si>
    <t>Montáž atypických zámečnických konstrukcí hm přes 20 do 50 kg</t>
  </si>
  <si>
    <t>1970658612</t>
  </si>
  <si>
    <t>"SE 01 - JC 60/80/6,3" 1*50</t>
  </si>
  <si>
    <t>"SE 02 - T 250/330" 2*40</t>
  </si>
  <si>
    <t>"SE 03 - T250/330" 2*40</t>
  </si>
  <si>
    <t>SE01</t>
  </si>
  <si>
    <t>Čelní desky, kotvení, spřahovací trny do ŽB desky JC 60/80/69,3</t>
  </si>
  <si>
    <t>211529237</t>
  </si>
  <si>
    <t>50*1,075 'Přepočtené koeficientem množství</t>
  </si>
  <si>
    <t>SE02</t>
  </si>
  <si>
    <t>Čelní desky, kotvení, úložná sprahovací pouzdra T 250/330</t>
  </si>
  <si>
    <t>601428184</t>
  </si>
  <si>
    <t>80*1,075 'Přepočtené koeficientem množství</t>
  </si>
  <si>
    <t>SE03</t>
  </si>
  <si>
    <t>-406331120</t>
  </si>
  <si>
    <t>"SE 03 - T 250/330" 2*40</t>
  </si>
  <si>
    <t>767995116</t>
  </si>
  <si>
    <t>Montáž atypických zámečnických konstrukcí hm přes 100 do 250 kg</t>
  </si>
  <si>
    <t>1122665359</t>
  </si>
  <si>
    <t>"SE 31 - JC 60/140/6" 3*180</t>
  </si>
  <si>
    <t>SE31</t>
  </si>
  <si>
    <t>Čelní desky, kotvení, spřahovací trny do ŽB desky JC 60/140/6</t>
  </si>
  <si>
    <t>1388303339</t>
  </si>
  <si>
    <t>540*1,075 'Přepočtené koeficientem množství</t>
  </si>
  <si>
    <t>-1729591647</t>
  </si>
  <si>
    <t>OST</t>
  </si>
  <si>
    <t>Ostatní</t>
  </si>
  <si>
    <t>Podrobný vytyčovací plán pilot</t>
  </si>
  <si>
    <t>512</t>
  </si>
  <si>
    <t>-849866839</t>
  </si>
  <si>
    <t>Vypracování podrobného stavebně technického průzkumu stávajícího objektu</t>
  </si>
  <si>
    <t>1328084643</t>
  </si>
  <si>
    <t>TZB - Technická zařízení budov</t>
  </si>
  <si>
    <t>Soupis:</t>
  </si>
  <si>
    <t>EL01 - Silnoproud a hromosvod</t>
  </si>
  <si>
    <t xml:space="preserve">    741 - Elektroinstalace - silnoproud</t>
  </si>
  <si>
    <t xml:space="preserve">    21.2 - Hromosvod</t>
  </si>
  <si>
    <t xml:space="preserve">    21.3 - Stavební přípomoce</t>
  </si>
  <si>
    <t xml:space="preserve">    21.4 - Revize, DSPS, zkoušky</t>
  </si>
  <si>
    <t xml:space="preserve">    21.5 - Materiály</t>
  </si>
  <si>
    <t>741</t>
  </si>
  <si>
    <t>Elektroinstalace - silnoproud</t>
  </si>
  <si>
    <t>741110061</t>
  </si>
  <si>
    <t>Montáž trubka plastová ohebná D přes 11 do 23 mm uložená pod omítku</t>
  </si>
  <si>
    <t>557451449</t>
  </si>
  <si>
    <t>"DN 16" 350</t>
  </si>
  <si>
    <t>"DN 23" 270</t>
  </si>
  <si>
    <t>741110062</t>
  </si>
  <si>
    <t>Montáž trubka plastová ohebná D přes 23 do 35 mm uložená pod omítku</t>
  </si>
  <si>
    <t>-1293602229</t>
  </si>
  <si>
    <t>741110063</t>
  </si>
  <si>
    <t>Montáž trubka plastová ohebná D přes 35 mm uložená pod omítku</t>
  </si>
  <si>
    <t>317105056</t>
  </si>
  <si>
    <t>741110314</t>
  </si>
  <si>
    <t>Montáž trubka ochranná do krabic plastová tuhá D přes 133 do 152 mm uložená volně</t>
  </si>
  <si>
    <t>1869547389</t>
  </si>
  <si>
    <t>741111002</t>
  </si>
  <si>
    <t>Montáž podlahových kanálů - krabice s vývody</t>
  </si>
  <si>
    <t>-1673483383</t>
  </si>
  <si>
    <t>741112001</t>
  </si>
  <si>
    <t>Montáž krabice zapuštěná plastová kruhová</t>
  </si>
  <si>
    <t>846714383</t>
  </si>
  <si>
    <t>741112061</t>
  </si>
  <si>
    <t>Montáž krabice přístrojová zapuštěná plastová kruhová</t>
  </si>
  <si>
    <t>-225384747</t>
  </si>
  <si>
    <t>741112101</t>
  </si>
  <si>
    <t>Montáž rozvodka zapuštěná plastová kruhová</t>
  </si>
  <si>
    <t>-981391202</t>
  </si>
  <si>
    <t>741120001</t>
  </si>
  <si>
    <t>Montáž vodič Cu izolovaný plný a laněný žíla 0,35-6 mm2 pod omítku (např. CY)</t>
  </si>
  <si>
    <t>1688058103</t>
  </si>
  <si>
    <t>"CY 2,5 mm2" 230</t>
  </si>
  <si>
    <t>"CY 4 mm2" 210</t>
  </si>
  <si>
    <t>"CY 6 mm2" 240</t>
  </si>
  <si>
    <t>741120003</t>
  </si>
  <si>
    <t>Montáž vodič Cu izolovaný plný a laněný žíla 10-16 mm2 pod omítku (např. CY)</t>
  </si>
  <si>
    <t>-1890756427</t>
  </si>
  <si>
    <t>741122011</t>
  </si>
  <si>
    <t>Montáž kabel Cu bez ukončení uložený pod omítku plný kulatý 2x1,5 až 2,5 mm2 (např. CYKY)</t>
  </si>
  <si>
    <t>1596354354</t>
  </si>
  <si>
    <t>741122015</t>
  </si>
  <si>
    <t>Montáž kabel Cu bez ukončení uložený pod omítku plný kulatý 3x1,5 mm2 (např. CYKY)</t>
  </si>
  <si>
    <t>-915499082</t>
  </si>
  <si>
    <t>741122016</t>
  </si>
  <si>
    <t>Montáž kabel Cu bez ukončení uložený pod omítku plný kulatý 3x2,5 až 6 mm2 (např. CYKY)</t>
  </si>
  <si>
    <t>63553417</t>
  </si>
  <si>
    <t>741122031</t>
  </si>
  <si>
    <t>Montáž kabel Cu bez ukončení uložený pod omítku plný kulatý 5x1,5 až 2,5 mm2 (např. CYKY)</t>
  </si>
  <si>
    <t>704573374</t>
  </si>
  <si>
    <t>-1688980111</t>
  </si>
  <si>
    <t>741122032</t>
  </si>
  <si>
    <t>Montáž kabel Cu bez ukončení uložený pod omítku plný kulatý 5x4 až 6 mm2 (např. CYKY)</t>
  </si>
  <si>
    <t>-449581457</t>
  </si>
  <si>
    <t>720577724</t>
  </si>
  <si>
    <t>741122033</t>
  </si>
  <si>
    <t>Montáž kabel Cu bez ukončení uložený pod omítku plný kulatý 5x10 mm2 (např. CYKY)</t>
  </si>
  <si>
    <t>-624962671</t>
  </si>
  <si>
    <t>741122034</t>
  </si>
  <si>
    <t>Montáž kabel Cu bez ukončení uložený pod omítku plný kulatý 5x25 až 35 mm2 (např. CYKY)</t>
  </si>
  <si>
    <t>434732882</t>
  </si>
  <si>
    <t>741123235</t>
  </si>
  <si>
    <t>Montáž kabel Al plný nebo laněný kulatý žíla 4x150 až 185 mm2 uložený volně (např. AYKY)</t>
  </si>
  <si>
    <t>-1851160311</t>
  </si>
  <si>
    <t>741130001</t>
  </si>
  <si>
    <t>Ukončení vodič izolovaný do 2,5 mm2 v rozváděči nebo na přístroji</t>
  </si>
  <si>
    <t>-1330019554</t>
  </si>
  <si>
    <t>741130004</t>
  </si>
  <si>
    <t>Ukončení vodič izolovaný do 6 mm2 v rozváděči nebo na přístroji</t>
  </si>
  <si>
    <t>-1011042683</t>
  </si>
  <si>
    <t>741130006</t>
  </si>
  <si>
    <t>Ukončení vodič izolovaný do 16 mm2 v rozváděči nebo na přístroji</t>
  </si>
  <si>
    <t>-240598845</t>
  </si>
  <si>
    <t>741130013</t>
  </si>
  <si>
    <t>Ukončení vodič izolovaný do 95 mm2 v rozváděči nebo na přístroji</t>
  </si>
  <si>
    <t>258257627</t>
  </si>
  <si>
    <t>741130017</t>
  </si>
  <si>
    <t>Ukončení vodič izolovaný do 240 mm2 v rozváděči nebo na přístroji</t>
  </si>
  <si>
    <t>984663253</t>
  </si>
  <si>
    <t>741210001</t>
  </si>
  <si>
    <t>Montáž rozvodnice oceloplechová nebo plastová běžná do 20 kg</t>
  </si>
  <si>
    <t>1700000402</t>
  </si>
  <si>
    <t>741210002</t>
  </si>
  <si>
    <t>Montáž rozvodnice oceloplechová nebo plastová běžná do 50 kg</t>
  </si>
  <si>
    <t>1777130031</t>
  </si>
  <si>
    <t>741210004</t>
  </si>
  <si>
    <t>Montáž rozvodnice oceloplechová nebo plastová běžná do 150 kg</t>
  </si>
  <si>
    <t>-1011866160</t>
  </si>
  <si>
    <t>741310011</t>
  </si>
  <si>
    <t>Montáž ovladač nástěnný 1/0-tlačítkový zapínací prostředí normální se zapojením vodičů</t>
  </si>
  <si>
    <t>-84032244</t>
  </si>
  <si>
    <t>741313041</t>
  </si>
  <si>
    <t>Montáž zásuvka (polo)zapuštěná šroubové připojení 2P+PE se zapojením vodičů</t>
  </si>
  <si>
    <t>-618644260</t>
  </si>
  <si>
    <t>741313043</t>
  </si>
  <si>
    <t>Montáž zásuvka (polo)zapuštěná šroubové připojení 2x(2P + PE) dvojnásobná se zapojením vodičů</t>
  </si>
  <si>
    <t>-47320260</t>
  </si>
  <si>
    <t>741313082</t>
  </si>
  <si>
    <t>Montáž zásuvka chráněná v krabici šroubové připojení 2P+PE prostředí venkovní, mokré se zapojením vodičů</t>
  </si>
  <si>
    <t>479603254</t>
  </si>
  <si>
    <t>741370034</t>
  </si>
  <si>
    <t>Montáž svítidlo žárovkové bytové nástěnné přisazené 2 zdroje nouzové</t>
  </si>
  <si>
    <t>-748621430</t>
  </si>
  <si>
    <t>7413720</t>
  </si>
  <si>
    <t>Montáž svítidel nouzových IP44</t>
  </si>
  <si>
    <t>-760968669</t>
  </si>
  <si>
    <t>741372061</t>
  </si>
  <si>
    <t>Montáž svítidlo LED interiérové přisazené stropní hranaté nebo kruhové do 0,09 m2 se zapojením vodičů</t>
  </si>
  <si>
    <t>-1220315822</t>
  </si>
  <si>
    <t>210110001.1</t>
  </si>
  <si>
    <t>montáž ovl. Žaluzie</t>
  </si>
  <si>
    <t>210110001.2</t>
  </si>
  <si>
    <t>spínač nástěnný prostředí obyčejné 1-pólový řazení 1</t>
  </si>
  <si>
    <t>210110004</t>
  </si>
  <si>
    <t>střídavý přepínač nástěnný prostředí obyčejné řazení 6</t>
  </si>
  <si>
    <t>210190000</t>
  </si>
  <si>
    <t>montáž MEB</t>
  </si>
  <si>
    <t>210190000.1</t>
  </si>
  <si>
    <t>montáž pohyb. Čidla</t>
  </si>
  <si>
    <t>215112211</t>
  </si>
  <si>
    <t>TOTAL/CENTRAL/HAV. Tlačítko</t>
  </si>
  <si>
    <t>210800101.1</t>
  </si>
  <si>
    <t>CXKH-R-J 3x1,5</t>
  </si>
  <si>
    <t>210800105.2</t>
  </si>
  <si>
    <t>CXKH-R-J 5x2,5</t>
  </si>
  <si>
    <t>210800106.2</t>
  </si>
  <si>
    <t>CXKH-V-O P60-R 3x1,5</t>
  </si>
  <si>
    <t>210800115.2</t>
  </si>
  <si>
    <t>CXKH-V-J P60-R 3x1,5</t>
  </si>
  <si>
    <t>210800106.3</t>
  </si>
  <si>
    <t>CXKH-V-J P60-R 5x2,5</t>
  </si>
  <si>
    <t>210800115.3</t>
  </si>
  <si>
    <t>CXKH-V-J P60-R 5x6</t>
  </si>
  <si>
    <t>220730001</t>
  </si>
  <si>
    <t>montáž kab. žlabu + žebřík</t>
  </si>
  <si>
    <t>21.x01</t>
  </si>
  <si>
    <t>Podíl přidružených výkonů 4,80% z C21M a navázaného materiálu</t>
  </si>
  <si>
    <t>-1819934283</t>
  </si>
  <si>
    <t>21.2</t>
  </si>
  <si>
    <t>Hromosvod</t>
  </si>
  <si>
    <t>210220022</t>
  </si>
  <si>
    <t>Montáž uzemňovacího vedení vodičů FeZn pomocí svorek v zemi drátem průměru do 10 mm ve městské zástavbě</t>
  </si>
  <si>
    <t>1358278076</t>
  </si>
  <si>
    <t>210220212</t>
  </si>
  <si>
    <t>Montáž tyčí jímacích délky do 3 m na konstrukci zděnou</t>
  </si>
  <si>
    <t>640460114</t>
  </si>
  <si>
    <t>210220301</t>
  </si>
  <si>
    <t>svorky hromosvodové do 2 šroubu (SS, SR 03)</t>
  </si>
  <si>
    <t>1151333686</t>
  </si>
  <si>
    <t>210220302</t>
  </si>
  <si>
    <t>svorky hromosvodové nad 2 šrouby (ST, SJ, SK, SZ, SR01, 02)</t>
  </si>
  <si>
    <t>-2023367047</t>
  </si>
  <si>
    <t>210220020</t>
  </si>
  <si>
    <t>Montáž uzemňovacího vedení vodičů FeZn pomocí svorek v zemi páskou do 120 mm2 ve městské zástavbě</t>
  </si>
  <si>
    <t>-1835636960</t>
  </si>
  <si>
    <t>210220201.1</t>
  </si>
  <si>
    <t>krabice pro SZ</t>
  </si>
  <si>
    <t>210220201.2</t>
  </si>
  <si>
    <t>ocelová chránička pr. 29 mm</t>
  </si>
  <si>
    <t>210220401</t>
  </si>
  <si>
    <t>označení svodu štítky smalt/umělá hmota</t>
  </si>
  <si>
    <t>210220431</t>
  </si>
  <si>
    <t>tvarováni mont. dílu - jímače, ochranné trubky, úhelníky</t>
  </si>
  <si>
    <t>21.3</t>
  </si>
  <si>
    <t>Stavební přípomoce</t>
  </si>
  <si>
    <t>213RR1</t>
  </si>
  <si>
    <t xml:space="preserve">Požární těsnění </t>
  </si>
  <si>
    <t>soub</t>
  </si>
  <si>
    <t>-2035671069</t>
  </si>
  <si>
    <t>974031121</t>
  </si>
  <si>
    <t>Vysekání rýh ve zdivu cihelném hl do 30 mm š do 30 mm</t>
  </si>
  <si>
    <t>162210218</t>
  </si>
  <si>
    <t>973031614</t>
  </si>
  <si>
    <t>Vysekání kapes ve zdivu cihelném na MV nebo MVC pro špalíky do 50x50x50 mm</t>
  </si>
  <si>
    <t>-1031117144</t>
  </si>
  <si>
    <t>977151112</t>
  </si>
  <si>
    <t>Jádrové vrty diamantovými korunkami do stavebních materiálů D přes 35 do 40 mm</t>
  </si>
  <si>
    <t>1044217420</t>
  </si>
  <si>
    <t>80*0,25</t>
  </si>
  <si>
    <t>460600061</t>
  </si>
  <si>
    <t>Odvoz vybouraného mat. do 1km</t>
  </si>
  <si>
    <t>21.4</t>
  </si>
  <si>
    <t>Revize, DSPS, zkoušky</t>
  </si>
  <si>
    <t>320410001</t>
  </si>
  <si>
    <t>Celk.prohl.el.zaříz.a vyhot.rev.zp.do 250.tis.mont.</t>
  </si>
  <si>
    <t>320410001.1</t>
  </si>
  <si>
    <t>Celk.prohl.el.zaříz.a vyhot.rev.zp.do 50.tis.mont. - hromosvod</t>
  </si>
  <si>
    <t>320410002.1</t>
  </si>
  <si>
    <t>Recyklační poplatky</t>
  </si>
  <si>
    <t>320410002.4</t>
  </si>
  <si>
    <t>Měření osvětlení vč. vystavení protokolu</t>
  </si>
  <si>
    <t>320410018</t>
  </si>
  <si>
    <t>Měření zemního odporu pro 1 zemnič</t>
  </si>
  <si>
    <t>zemnič</t>
  </si>
  <si>
    <t>998741203</t>
  </si>
  <si>
    <t>Přesun hmot procentní pro silnoproud v objektech v přes 12 do 24 m</t>
  </si>
  <si>
    <t>21.5</t>
  </si>
  <si>
    <t>Materiály</t>
  </si>
  <si>
    <t>34571062</t>
  </si>
  <si>
    <t>trubka elektroinstalační ohebná z PVC (ČSN) 2316</t>
  </si>
  <si>
    <t>1772260131</t>
  </si>
  <si>
    <t>350*1,05 'Přepočtené koeficientem množství</t>
  </si>
  <si>
    <t>34571063</t>
  </si>
  <si>
    <t>trubka elektroinstalační ohebná z PVC (ČSN) 2323</t>
  </si>
  <si>
    <t>1639025048</t>
  </si>
  <si>
    <t>270*1,05 'Přepočtené koeficientem množství</t>
  </si>
  <si>
    <t>34571066</t>
  </si>
  <si>
    <t>trubka elektroinstalační ohebná z PVC (ČSN) 2348</t>
  </si>
  <si>
    <t>567808618</t>
  </si>
  <si>
    <t>250*1,05 'Přepočtené koeficientem množství</t>
  </si>
  <si>
    <t>1185969</t>
  </si>
  <si>
    <t>TRUBKA PVC 63MM CERVENA KF 09063 BA</t>
  </si>
  <si>
    <t>1092218642</t>
  </si>
  <si>
    <t>330*1,05 'Přepočtené koeficientem množství</t>
  </si>
  <si>
    <t>34571359</t>
  </si>
  <si>
    <t>trubka elektroinstalační ohebná dvouplášťová korugovaná (chránička) D 150/175mm, HDPE+LDPE</t>
  </si>
  <si>
    <t>38322784</t>
  </si>
  <si>
    <t>18*1,05 'Přepočtené koeficientem množství</t>
  </si>
  <si>
    <t>34571457</t>
  </si>
  <si>
    <t>krabice pod omítku PVC odbočná kruhová D 70mm s víčkem</t>
  </si>
  <si>
    <t>-49132943</t>
  </si>
  <si>
    <t>34571521</t>
  </si>
  <si>
    <t>krabice pod omítku PVC odbočná kruhová D 70mm s víčkem a svorkovnicí</t>
  </si>
  <si>
    <t>-1193772270</t>
  </si>
  <si>
    <t>34571450</t>
  </si>
  <si>
    <t>krabice pod omítku PVC přístrojová kruhová D 70mm</t>
  </si>
  <si>
    <t>1320168454</t>
  </si>
  <si>
    <t>34535023</t>
  </si>
  <si>
    <t>ovládač nástěnný zapínací, řazení 1/0, IP44, šroubové svorky</t>
  </si>
  <si>
    <t>-1543910651</t>
  </si>
  <si>
    <t>34140824</t>
  </si>
  <si>
    <t>vodič propojovací jádro Cu plné izolace PVC 450/750V (H07V-U) 1x2,5mm2</t>
  </si>
  <si>
    <t>-1387624678</t>
  </si>
  <si>
    <t>230*1,15 'Přepočtené koeficientem množství</t>
  </si>
  <si>
    <t>34140825</t>
  </si>
  <si>
    <t>vodič propojovací jádro Cu plné izolace PVC 450/750V (H07V-U) 1x4mm2</t>
  </si>
  <si>
    <t>2138194364</t>
  </si>
  <si>
    <t>210*1,15 'Přepočtené koeficientem množství</t>
  </si>
  <si>
    <t>34140826</t>
  </si>
  <si>
    <t>vodič propojovací jádro Cu plné izolace PVC 450/750V (H07V-U) 1x6mm2</t>
  </si>
  <si>
    <t>-1952167957</t>
  </si>
  <si>
    <t>240*1,15 'Přepočtené koeficientem množství</t>
  </si>
  <si>
    <t>34111005</t>
  </si>
  <si>
    <t>kabel instalační jádro Cu plné izolace PVC plášť PVC 450/750V (CYKY) 2x1,5mm2</t>
  </si>
  <si>
    <t>-364729065</t>
  </si>
  <si>
    <t>200*1,15 'Přepočtené koeficientem množství</t>
  </si>
  <si>
    <t>34111030</t>
  </si>
  <si>
    <t>kabel instalační jádro Cu plné izolace PVC plášť PVC 450/750V (CYKY) 3x1,5mm2</t>
  </si>
  <si>
    <t>-1207779486</t>
  </si>
  <si>
    <t>2950*1,15 'Přepočtené koeficientem množství</t>
  </si>
  <si>
    <t>34111036</t>
  </si>
  <si>
    <t>kabel instalační jádro Cu plné izolace PVC plášť PVC 450/750V (CYKY) 3x2,5mm2</t>
  </si>
  <si>
    <t>-1421857405</t>
  </si>
  <si>
    <t>3320*1,15 'Přepočtené koeficientem množství</t>
  </si>
  <si>
    <t>34111090</t>
  </si>
  <si>
    <t>kabel instalační jádro Cu plné izolace PVC plášť PVC 450/750V (CYKY) 5x1,5mm2</t>
  </si>
  <si>
    <t>-1802650024</t>
  </si>
  <si>
    <t>350*1,15 'Přepočtené koeficientem množství</t>
  </si>
  <si>
    <t>34113129</t>
  </si>
  <si>
    <t>kabel silový jádro Cu izolace PVC plášť PVC 0,6/1kV (1-CYKY) 4x95mm2</t>
  </si>
  <si>
    <t>823748112</t>
  </si>
  <si>
    <t>15*1,15 'Přepočtené koeficientem množství</t>
  </si>
  <si>
    <t>34111098</t>
  </si>
  <si>
    <t>kabel instalační jádro Cu plné izolace PVC plášť PVC 450/750V (CYKY) 5x4mm2</t>
  </si>
  <si>
    <t>2098701542</t>
  </si>
  <si>
    <t>70*1,15 'Přepočtené koeficientem množství</t>
  </si>
  <si>
    <t>34111100</t>
  </si>
  <si>
    <t>kabel instalační jádro Cu plné izolace PVC plášť PVC 450/750V (CYKY) 5x6mm2</t>
  </si>
  <si>
    <t>659657889</t>
  </si>
  <si>
    <t>80*1,15 'Přepočtené koeficientem množství</t>
  </si>
  <si>
    <t>34113034</t>
  </si>
  <si>
    <t>kabel instalační jádro Cu plné izolace PVC plášť PVC 450/750V (CYKY) 5x10mm2</t>
  </si>
  <si>
    <t>-1714327588</t>
  </si>
  <si>
    <t>325*1,15 'Přepočtené koeficientem množství</t>
  </si>
  <si>
    <t>34113035</t>
  </si>
  <si>
    <t>kabel instalační jádro Cu plné izolace PVC plášť PVC 450/750V (CYKY) 5x16mm2</t>
  </si>
  <si>
    <t>1244754780</t>
  </si>
  <si>
    <t>120*1,15 'Přepočtené koeficientem množství</t>
  </si>
  <si>
    <t>34113084</t>
  </si>
  <si>
    <t>kabel silový jádro Al izolace PVC plášť PVC 0,6/1kV (1-AYKY) 4x185mm2</t>
  </si>
  <si>
    <t>-60398944</t>
  </si>
  <si>
    <t>30*1,15 'Přepočtené koeficientem množství</t>
  </si>
  <si>
    <t>Pol1</t>
  </si>
  <si>
    <t>Rozvaděč RH vč. vybavení, pož. odolnost: EI30-DP1</t>
  </si>
  <si>
    <t>1754418738</t>
  </si>
  <si>
    <t>Pol2</t>
  </si>
  <si>
    <t>Rozvaděč ER212 do výklenku, vč. vybavení</t>
  </si>
  <si>
    <t>1461583453</t>
  </si>
  <si>
    <t>Pol3</t>
  </si>
  <si>
    <t>Rozvaděč NR112 do výklenku vč. vybavení</t>
  </si>
  <si>
    <t>-1365197748</t>
  </si>
  <si>
    <t>Pol4</t>
  </si>
  <si>
    <t>Rozvaděč RPO (96M) vč. vybavení, pož. odolnost: EI30-DP1</t>
  </si>
  <si>
    <t>1180833917</t>
  </si>
  <si>
    <t>Pol5</t>
  </si>
  <si>
    <t>Rozvaděč R-VYT (96M) vč. vybavení, pož. odolnost: EI30-DP1</t>
  </si>
  <si>
    <t>1585320737</t>
  </si>
  <si>
    <t>Pol6</t>
  </si>
  <si>
    <t>Rozvaděč R01 (96M) vč. vybavení, pož. odolnost: EI30-DP1</t>
  </si>
  <si>
    <t>-2122825085</t>
  </si>
  <si>
    <t>Pol7</t>
  </si>
  <si>
    <t>Rozvaděč R02 (96M) vč. vybavení, pož. odolnost: EI30-DP1</t>
  </si>
  <si>
    <t>-370573549</t>
  </si>
  <si>
    <t>Pol8</t>
  </si>
  <si>
    <t>Rozvaděč R03 (96M) vč. vybavení, pož. odolnost: EI30-DP1</t>
  </si>
  <si>
    <t>-379692251</t>
  </si>
  <si>
    <t>Pol9</t>
  </si>
  <si>
    <t>Rozvaděč R04 (96M) vč. vybavení, pož. odolnost: EI30-DP1</t>
  </si>
  <si>
    <t>1528991694</t>
  </si>
  <si>
    <t>Pol10</t>
  </si>
  <si>
    <t>Rozvaděč R05 (96M) vč. vybavení, pož. odolnost: EI30-DP1</t>
  </si>
  <si>
    <t>-473629501</t>
  </si>
  <si>
    <t>Pol11</t>
  </si>
  <si>
    <t>Rozvaděč R-SERVER vč. vybavení, pož. odolnost: EI30-DP1</t>
  </si>
  <si>
    <t>735234968</t>
  </si>
  <si>
    <t>Pol12</t>
  </si>
  <si>
    <t>Zapínací bod pro VO, pro 6 větví</t>
  </si>
  <si>
    <t>-805720137</t>
  </si>
  <si>
    <t>Pol13</t>
  </si>
  <si>
    <t>Online UPS 10 kVA, 400V 15 minut vč. Vybavení a baterií</t>
  </si>
  <si>
    <t>-1410830823</t>
  </si>
  <si>
    <t>Pol14</t>
  </si>
  <si>
    <t>MEB</t>
  </si>
  <si>
    <t>956256078</t>
  </si>
  <si>
    <t>Pol15</t>
  </si>
  <si>
    <t>tlačítko TOTAL STOP</t>
  </si>
  <si>
    <t>315770681</t>
  </si>
  <si>
    <t>Pol16</t>
  </si>
  <si>
    <t>tlačítko CENTRAL STOP</t>
  </si>
  <si>
    <t>-2087378974</t>
  </si>
  <si>
    <t>Pol17</t>
  </si>
  <si>
    <t>tlačítko havarijní</t>
  </si>
  <si>
    <t>957336558</t>
  </si>
  <si>
    <t>Pol18</t>
  </si>
  <si>
    <t>pohybové čidlo 360°</t>
  </si>
  <si>
    <t>-74137875</t>
  </si>
  <si>
    <t>Pol19</t>
  </si>
  <si>
    <t>podlahová krabice 4x 230V, IP 68</t>
  </si>
  <si>
    <t>1403436988</t>
  </si>
  <si>
    <t>Pol20</t>
  </si>
  <si>
    <t>podlahová krabice 2x 230V, IP 68</t>
  </si>
  <si>
    <t>-1435877491</t>
  </si>
  <si>
    <t>Pol21</t>
  </si>
  <si>
    <t>sada pojistek do přípojkové skřáně A</t>
  </si>
  <si>
    <t>-1634984347</t>
  </si>
  <si>
    <t>Pol31</t>
  </si>
  <si>
    <t>spínač tlačítkový I/0, na povrch</t>
  </si>
  <si>
    <t>34379637</t>
  </si>
  <si>
    <t>Pol32</t>
  </si>
  <si>
    <t>spínač kolébkový č. 1</t>
  </si>
  <si>
    <t>-945177184</t>
  </si>
  <si>
    <t>Pol33</t>
  </si>
  <si>
    <t>spínač kolébkový č. 6</t>
  </si>
  <si>
    <t>550986848</t>
  </si>
  <si>
    <t>Pol34</t>
  </si>
  <si>
    <t>zdroj pro LED pásek 12 V</t>
  </si>
  <si>
    <t>-448617181</t>
  </si>
  <si>
    <t>Pol35</t>
  </si>
  <si>
    <t>ovladač žaluzie</t>
  </si>
  <si>
    <t>-1448528767</t>
  </si>
  <si>
    <t>Pol36</t>
  </si>
  <si>
    <t>zásuvka 16A, 230 V IP44</t>
  </si>
  <si>
    <t>203352883</t>
  </si>
  <si>
    <t>Pol37</t>
  </si>
  <si>
    <t>zásuvka v krabici prost.obyč.10/16A 250V 2P+Z</t>
  </si>
  <si>
    <t>1773581709</t>
  </si>
  <si>
    <t>Pol38</t>
  </si>
  <si>
    <t>zásuvka v krabici prost.obyč.10/16A 250V 2P+Z, na povrch</t>
  </si>
  <si>
    <t>617589754</t>
  </si>
  <si>
    <t>Pol39</t>
  </si>
  <si>
    <t>dvojzásuvka v krabici prost.obyč.10/16A 250V 2P+Z</t>
  </si>
  <si>
    <t>647066869</t>
  </si>
  <si>
    <t>Pol40</t>
  </si>
  <si>
    <t>dvojzásuvka v krabici prost.obyč.10/16A 250V 2P+Z na omítku</t>
  </si>
  <si>
    <t>1579878886</t>
  </si>
  <si>
    <t>Pol41</t>
  </si>
  <si>
    <t>zásuvka v krabici prost.obyč.10/16A 250V 2P+Z s př. ochranou</t>
  </si>
  <si>
    <t>-1401839847</t>
  </si>
  <si>
    <t>Pol42</t>
  </si>
  <si>
    <t>Svítidlo index 1 - viz. Kniha svítidel</t>
  </si>
  <si>
    <t>-302712556</t>
  </si>
  <si>
    <t>Pol43</t>
  </si>
  <si>
    <t>Svítidlo index 2, s čidlem- viz. Kniha svítidel</t>
  </si>
  <si>
    <t>292057615</t>
  </si>
  <si>
    <t>Pol44</t>
  </si>
  <si>
    <t>Svítidlo index 2 - viz. Kniha svítidel</t>
  </si>
  <si>
    <t>2144439122</t>
  </si>
  <si>
    <t>Pol45</t>
  </si>
  <si>
    <t>Svítidlo index 3 - viz. Kniha svítidel</t>
  </si>
  <si>
    <t>237217793</t>
  </si>
  <si>
    <t>Pol46</t>
  </si>
  <si>
    <t>Svítidlo index 4 - viz. Kniha svítidel</t>
  </si>
  <si>
    <t>1487793789</t>
  </si>
  <si>
    <t>Pol47</t>
  </si>
  <si>
    <t>Svítidlo index 5 - viz. Kniha svítidel</t>
  </si>
  <si>
    <t>-1016505228</t>
  </si>
  <si>
    <t>Pol48</t>
  </si>
  <si>
    <t>Svítidlo index 6 - viz. Kniha svítidel</t>
  </si>
  <si>
    <t>-1172439959</t>
  </si>
  <si>
    <t>Pol49</t>
  </si>
  <si>
    <t>Svítidlo index 6 s čidlem - viz. Kniha svítidel</t>
  </si>
  <si>
    <t>-482882004</t>
  </si>
  <si>
    <t>Pol50</t>
  </si>
  <si>
    <t>Svítidlo index 7 - viz. Kniha svítidel</t>
  </si>
  <si>
    <t>-2104984135</t>
  </si>
  <si>
    <t>Pol51</t>
  </si>
  <si>
    <t>Svítidlo index 8 - viz. Kniha svítidel</t>
  </si>
  <si>
    <t>1067626721</t>
  </si>
  <si>
    <t>Pol52</t>
  </si>
  <si>
    <t>Svítidlo index 9 - viz. Kniha svítidel</t>
  </si>
  <si>
    <t>-1283731658</t>
  </si>
  <si>
    <t>Pol53</t>
  </si>
  <si>
    <t>-512326147</t>
  </si>
  <si>
    <t>Pol54</t>
  </si>
  <si>
    <t>Svítidlo index 10 - viz. Kniha svítidel</t>
  </si>
  <si>
    <t>1149995724</t>
  </si>
  <si>
    <t>Pol55</t>
  </si>
  <si>
    <t>Svítidlo index 11 - viz. Kniha svítidel</t>
  </si>
  <si>
    <t>812376436</t>
  </si>
  <si>
    <t>Pol56</t>
  </si>
  <si>
    <t>Svítidlo index 12 - viz. Kniha svítidel</t>
  </si>
  <si>
    <t>-918734711</t>
  </si>
  <si>
    <t>Pol57</t>
  </si>
  <si>
    <t>Svítidlo index 13 - viz. Kniha svítidel</t>
  </si>
  <si>
    <t>-321814820</t>
  </si>
  <si>
    <t>Pol58</t>
  </si>
  <si>
    <t>Svítidlo index N1 - viz. Kniha svítidel</t>
  </si>
  <si>
    <t>786838890</t>
  </si>
  <si>
    <t>Pol59</t>
  </si>
  <si>
    <t>Svítidlo index V2 - viz. Kniha svítidel</t>
  </si>
  <si>
    <t>-1264005787</t>
  </si>
  <si>
    <t>Pol60</t>
  </si>
  <si>
    <t>Nouzový piktogram, náhr. Zdroj 60 minut</t>
  </si>
  <si>
    <t>-1936114253</t>
  </si>
  <si>
    <t>Pol61</t>
  </si>
  <si>
    <t>Svítidlo index S1A/S1B - viz. Kniha svítidel</t>
  </si>
  <si>
    <t>-1459999951</t>
  </si>
  <si>
    <t>Pol62</t>
  </si>
  <si>
    <t>Svítidlo index S2 - viz. Kniha svítidel</t>
  </si>
  <si>
    <t>-403897836</t>
  </si>
  <si>
    <t>Pol63</t>
  </si>
  <si>
    <t>Svítidlo index S3 - viz. Kniha svítidel</t>
  </si>
  <si>
    <t>-1057816667</t>
  </si>
  <si>
    <t>Pol64</t>
  </si>
  <si>
    <t>Svítidlo index S4 - viz. Kniha svítidel</t>
  </si>
  <si>
    <t>1246865767</t>
  </si>
  <si>
    <t>Pol65</t>
  </si>
  <si>
    <t>Svítidlo index S5 - viz. Kniha svítidel</t>
  </si>
  <si>
    <t>1298871921</t>
  </si>
  <si>
    <t>Pol650</t>
  </si>
  <si>
    <t>Nouzové svítidlo, IP44, náhradní zdroj 180 min.</t>
  </si>
  <si>
    <t>-943146831</t>
  </si>
  <si>
    <t>Pol66</t>
  </si>
  <si>
    <t>Řídící sysém pro osvětlení</t>
  </si>
  <si>
    <t>-208988330</t>
  </si>
  <si>
    <t>Pol67</t>
  </si>
  <si>
    <t>drát AlMgSi 8</t>
  </si>
  <si>
    <t>773259743</t>
  </si>
  <si>
    <t>Pol68</t>
  </si>
  <si>
    <t>FeZn pásek 30/4mm</t>
  </si>
  <si>
    <t>771781511</t>
  </si>
  <si>
    <t>Pol69</t>
  </si>
  <si>
    <t>FeZn průměr 10mm</t>
  </si>
  <si>
    <t>784203897</t>
  </si>
  <si>
    <t>Pol70</t>
  </si>
  <si>
    <t>svorka připojovací SP01</t>
  </si>
  <si>
    <t>1568805465</t>
  </si>
  <si>
    <t>Pol71</t>
  </si>
  <si>
    <t>svorka křížová - SK</t>
  </si>
  <si>
    <t>-958304940</t>
  </si>
  <si>
    <t>Pol72</t>
  </si>
  <si>
    <t>svorka SR03 pásek/drát</t>
  </si>
  <si>
    <t>-129842504</t>
  </si>
  <si>
    <t>Pol73</t>
  </si>
  <si>
    <t>svorka SR02 pásek/pásek</t>
  </si>
  <si>
    <t>-476106286</t>
  </si>
  <si>
    <t>Pol74</t>
  </si>
  <si>
    <t>krabice pro SZ, 200 kVA</t>
  </si>
  <si>
    <t>-797351047</t>
  </si>
  <si>
    <t>Pol75</t>
  </si>
  <si>
    <t>ocel. chránička pr. 29</t>
  </si>
  <si>
    <t>150243340</t>
  </si>
  <si>
    <t>Pol76</t>
  </si>
  <si>
    <t>svorka zkušební - SZ</t>
  </si>
  <si>
    <t>1973277846</t>
  </si>
  <si>
    <t>Pol77</t>
  </si>
  <si>
    <t>gumoasfalt</t>
  </si>
  <si>
    <t>1519377024</t>
  </si>
  <si>
    <t>Pol78</t>
  </si>
  <si>
    <t>označovací štítek</t>
  </si>
  <si>
    <t>-1708503424</t>
  </si>
  <si>
    <t>Pol79</t>
  </si>
  <si>
    <t>podpěra vedení PV 21</t>
  </si>
  <si>
    <t>-586998258</t>
  </si>
  <si>
    <t>Pol80</t>
  </si>
  <si>
    <t>podpěra vedení PV 32</t>
  </si>
  <si>
    <t>-1605746991</t>
  </si>
  <si>
    <t>Pol81</t>
  </si>
  <si>
    <t>podpěra vedení PV 01</t>
  </si>
  <si>
    <t>-62328231</t>
  </si>
  <si>
    <t>Pol82</t>
  </si>
  <si>
    <t>svorka jímací SJ02</t>
  </si>
  <si>
    <t>-1460603406</t>
  </si>
  <si>
    <t>Pol83</t>
  </si>
  <si>
    <t>ocelová trojnožka vč. ukotvení</t>
  </si>
  <si>
    <t>1833101120</t>
  </si>
  <si>
    <t>Pol84</t>
  </si>
  <si>
    <t>jímící tyč 1,5 m</t>
  </si>
  <si>
    <t>-595710903</t>
  </si>
  <si>
    <t>Pol85</t>
  </si>
  <si>
    <t>jímící tyč 2,0 m</t>
  </si>
  <si>
    <t>31220632</t>
  </si>
  <si>
    <t>Pol86</t>
  </si>
  <si>
    <t>jímící tyč 3,0 m</t>
  </si>
  <si>
    <t>982181606</t>
  </si>
  <si>
    <t>Pol87</t>
  </si>
  <si>
    <t>svorka spojovací SS</t>
  </si>
  <si>
    <t>-1351435501</t>
  </si>
  <si>
    <t>Pol88</t>
  </si>
  <si>
    <t>Kabelový žebřík 300/60 vč. kotvícího materiálu</t>
  </si>
  <si>
    <t>808168394</t>
  </si>
  <si>
    <t>Pol89</t>
  </si>
  <si>
    <t>Kabelový žebřík 200/60 vč. kotvícího materiálu</t>
  </si>
  <si>
    <t>-1196713938</t>
  </si>
  <si>
    <t>Pol93</t>
  </si>
  <si>
    <t>CY 16mm2 (H07V-U) zelenožlutý</t>
  </si>
  <si>
    <t>824767984</t>
  </si>
  <si>
    <t>Pol94</t>
  </si>
  <si>
    <t>Látkový kabel 3x1,5 černý (vč. Příchytek)</t>
  </si>
  <si>
    <t>936123188</t>
  </si>
  <si>
    <t>Pol105</t>
  </si>
  <si>
    <t>CYKY-J 3x6</t>
  </si>
  <si>
    <t>195689028</t>
  </si>
  <si>
    <t>Pol106</t>
  </si>
  <si>
    <t>CYKY-J 4x10</t>
  </si>
  <si>
    <t>574947174</t>
  </si>
  <si>
    <t>Pol107</t>
  </si>
  <si>
    <t>-1347735802</t>
  </si>
  <si>
    <t>Pol108</t>
  </si>
  <si>
    <t>1569916566</t>
  </si>
  <si>
    <t>Pol109</t>
  </si>
  <si>
    <t>-1944010271</t>
  </si>
  <si>
    <t>Pol110</t>
  </si>
  <si>
    <t>2092008805</t>
  </si>
  <si>
    <t>Pol111</t>
  </si>
  <si>
    <t>-272839845</t>
  </si>
  <si>
    <t>Pol112</t>
  </si>
  <si>
    <t>104250833</t>
  </si>
  <si>
    <t>Pol113</t>
  </si>
  <si>
    <t>Bílá sádra</t>
  </si>
  <si>
    <t>soubl</t>
  </si>
  <si>
    <t>-34823461</t>
  </si>
  <si>
    <t>21.X02</t>
  </si>
  <si>
    <t>Prořez 5%</t>
  </si>
  <si>
    <t>746553097</t>
  </si>
  <si>
    <t>21.X03</t>
  </si>
  <si>
    <t>Podružný materiál 5,00%</t>
  </si>
  <si>
    <t>232066139</t>
  </si>
  <si>
    <t>EL02 - Slaboproud</t>
  </si>
  <si>
    <t>Úroveň 3:</t>
  </si>
  <si>
    <t>02.1 - Přípojka a přeložka SEK</t>
  </si>
  <si>
    <t xml:space="preserve">    D1 - ZEMNÍ PRÁCE</t>
  </si>
  <si>
    <t xml:space="preserve">    D3 - MONTÁŽ</t>
  </si>
  <si>
    <t xml:space="preserve">    D5 - MATERIÁL</t>
  </si>
  <si>
    <t xml:space="preserve">    D6 - PROVOZNÍ PRÁCE</t>
  </si>
  <si>
    <t>D1</t>
  </si>
  <si>
    <t>ZEMNÍ PRÁCE</t>
  </si>
  <si>
    <t>Pol115</t>
  </si>
  <si>
    <t>Vytyčení trasy ve volném terénu</t>
  </si>
  <si>
    <t>-1925795625</t>
  </si>
  <si>
    <t>Pol116</t>
  </si>
  <si>
    <t>Výkop pro kabel komoru KS 100.63/70</t>
  </si>
  <si>
    <t>-157731570</t>
  </si>
  <si>
    <t>Pol117</t>
  </si>
  <si>
    <t>Chránčka PE 110 vrapovaná</t>
  </si>
  <si>
    <t>-1296947039</t>
  </si>
  <si>
    <t>Pol118</t>
  </si>
  <si>
    <t>Rýha volný terén 35/70</t>
  </si>
  <si>
    <t>1449145704</t>
  </si>
  <si>
    <t>D3</t>
  </si>
  <si>
    <t>MONTÁŽ</t>
  </si>
  <si>
    <t>Pol119</t>
  </si>
  <si>
    <t>Měření před a po přepojení-1vl</t>
  </si>
  <si>
    <t>-1816685917</t>
  </si>
  <si>
    <t>Pol120</t>
  </si>
  <si>
    <t>Montáž mikrotrubičky úložné</t>
  </si>
  <si>
    <t>538374726</t>
  </si>
  <si>
    <t>Pol121</t>
  </si>
  <si>
    <t>Montáž rozvaděče URM SL 12C M</t>
  </si>
  <si>
    <t>Pol122</t>
  </si>
  <si>
    <t>Ukončení kabelu v rozvaděči</t>
  </si>
  <si>
    <t>1332271183</t>
  </si>
  <si>
    <t>Pol123</t>
  </si>
  <si>
    <t>Ukončení vlákna v rozvaděči</t>
  </si>
  <si>
    <t>vl</t>
  </si>
  <si>
    <t>-785835786</t>
  </si>
  <si>
    <t>Pol124</t>
  </si>
  <si>
    <t>Zafouknutí kabelu opto kabelu</t>
  </si>
  <si>
    <t>230272755</t>
  </si>
  <si>
    <t>Pol125</t>
  </si>
  <si>
    <t>Optická spojka SM/SM</t>
  </si>
  <si>
    <t>Pol126</t>
  </si>
  <si>
    <t>Tlakové zkoušky mikrotrubičky trubky</t>
  </si>
  <si>
    <t>-2123263375</t>
  </si>
  <si>
    <t>Pol127</t>
  </si>
  <si>
    <t>Kalibrace mikrotrubičky trubky</t>
  </si>
  <si>
    <t>1479504189</t>
  </si>
  <si>
    <t>Pol128</t>
  </si>
  <si>
    <t>Dělící spojka MT 14/10</t>
  </si>
  <si>
    <t>2061268518</t>
  </si>
  <si>
    <t>Pol129</t>
  </si>
  <si>
    <t>Spojka MT 14/10</t>
  </si>
  <si>
    <t>-1526712419</t>
  </si>
  <si>
    <t>Pol130</t>
  </si>
  <si>
    <t>Montáž koncovky SKH</t>
  </si>
  <si>
    <t>-598014057</t>
  </si>
  <si>
    <t>Pol131</t>
  </si>
  <si>
    <t>Zemící pásek 120 mm2</t>
  </si>
  <si>
    <t>-976691798</t>
  </si>
  <si>
    <t>Pol132</t>
  </si>
  <si>
    <t>Montáž venkovního uzemnění vč. Mat</t>
  </si>
  <si>
    <t>-678561165</t>
  </si>
  <si>
    <t>D5</t>
  </si>
  <si>
    <t>MATERIÁL</t>
  </si>
  <si>
    <t>Pol138</t>
  </si>
  <si>
    <t>Fólie výstražná 330mm PE oranžová</t>
  </si>
  <si>
    <t>Pol139</t>
  </si>
  <si>
    <t>Deska krycí plast. 300x1000 mm</t>
  </si>
  <si>
    <t>Pol140</t>
  </si>
  <si>
    <t>Rozvaděč URM SL 12C M</t>
  </si>
  <si>
    <t>Poznámka k položce:
dle § 90 odst. 3 zadavatel umožňuje nabídnout rovnocenné řešení</t>
  </si>
  <si>
    <t>Pol141</t>
  </si>
  <si>
    <t>Pol142</t>
  </si>
  <si>
    <t>Kabel komora KS 100.63/70</t>
  </si>
  <si>
    <t>Pol143</t>
  </si>
  <si>
    <t>Optický kabel 8SM 9/125</t>
  </si>
  <si>
    <t>Pol144</t>
  </si>
  <si>
    <t>Mikrotrubička tlustostěnná 14/10 červená</t>
  </si>
  <si>
    <t>Pol145</t>
  </si>
  <si>
    <t>Mikrotrubička tlustostěnná 14/10 modrá</t>
  </si>
  <si>
    <t>Pol146</t>
  </si>
  <si>
    <t>Mikrotrubička tlustostěnná 14/10 zelené</t>
  </si>
  <si>
    <t>Pol147</t>
  </si>
  <si>
    <t>Mikrotrubička tlustostěnná 14/10 černá</t>
  </si>
  <si>
    <t>1874927829</t>
  </si>
  <si>
    <t>-985973762</t>
  </si>
  <si>
    <t>Pol148</t>
  </si>
  <si>
    <t>Kabelová koncovka SKH1</t>
  </si>
  <si>
    <t>-626543529</t>
  </si>
  <si>
    <t>-604479807</t>
  </si>
  <si>
    <t>D6</t>
  </si>
  <si>
    <t>PROVOZNÍ PRÁCE</t>
  </si>
  <si>
    <t>Polx</t>
  </si>
  <si>
    <t>Dozor spráce sítě apod.</t>
  </si>
  <si>
    <t>-1676299558</t>
  </si>
  <si>
    <t>Polxx</t>
  </si>
  <si>
    <t>Věcná břemena</t>
  </si>
  <si>
    <t>-407022217</t>
  </si>
  <si>
    <t>02.2 - Slaboproud vnitřní</t>
  </si>
  <si>
    <t xml:space="preserve">    D1 - EPS</t>
  </si>
  <si>
    <t xml:space="preserve">    D2 - PZTS</t>
  </si>
  <si>
    <t xml:space="preserve">    D3 - SK</t>
  </si>
  <si>
    <t xml:space="preserve">    D4 - CCTV</t>
  </si>
  <si>
    <t xml:space="preserve">    D5 - Videotelefon</t>
  </si>
  <si>
    <t xml:space="preserve">    D6 - Ochrana knihovního fondu</t>
  </si>
  <si>
    <t xml:space="preserve">    D8 - Ostatní náklady</t>
  </si>
  <si>
    <t>EPS</t>
  </si>
  <si>
    <t>MHU 116</t>
  </si>
  <si>
    <t>Ústředna EPS, modulární analogový adresovatelný systém s možností dálkové správy po ethernetu, skříň s displejem, základní systémovou deskou a zdrojem</t>
  </si>
  <si>
    <t>DLI-1</t>
  </si>
  <si>
    <t>Deska linková - 128 adres</t>
  </si>
  <si>
    <t>DVV-5</t>
  </si>
  <si>
    <t>Deska vstupně/výstupní, hlídané reléové výstupy - sirény</t>
  </si>
  <si>
    <t>DVV-2</t>
  </si>
  <si>
    <t>Deska výstupů - ovládaná PBZ</t>
  </si>
  <si>
    <t>DPE-1</t>
  </si>
  <si>
    <t>Deska periferií  - pro ZDP a OPPO</t>
  </si>
  <si>
    <t>DPE-2</t>
  </si>
  <si>
    <t>Deska periferií GSM/LAN - pro vzdálenou správu</t>
  </si>
  <si>
    <t>Pol149</t>
  </si>
  <si>
    <t>Zálohovací akumulátor 12V 12Ah VdS</t>
  </si>
  <si>
    <t>MHY 919</t>
  </si>
  <si>
    <t>OPPO přes RS 485</t>
  </si>
  <si>
    <t>MHG 262</t>
  </si>
  <si>
    <t>Hlásič kouře optický interaktivní</t>
  </si>
  <si>
    <t>MHG 262i</t>
  </si>
  <si>
    <t>Hlásič kouře optický interaktivní s izolátorem</t>
  </si>
  <si>
    <t>MHG 362</t>
  </si>
  <si>
    <t>Hlásič teplotní interaktivní</t>
  </si>
  <si>
    <t>MHG 862</t>
  </si>
  <si>
    <t>Hlásič multisenzorový interaktivní</t>
  </si>
  <si>
    <t>MHY 734</t>
  </si>
  <si>
    <t>Patice pro interaktivní hlásiče</t>
  </si>
  <si>
    <t>MHA 142</t>
  </si>
  <si>
    <t>Tlačítkový hlásič</t>
  </si>
  <si>
    <t>Pol150</t>
  </si>
  <si>
    <t>Popisný štítek</t>
  </si>
  <si>
    <t>Pol001</t>
  </si>
  <si>
    <t>EN54-3 bílá siréna s doplňkovou červenou optickou signalizací, vysoká patice</t>
  </si>
  <si>
    <t>Pol151</t>
  </si>
  <si>
    <t>Kabel J-Y(St)Y 1x2x0,8, červený</t>
  </si>
  <si>
    <t>Pol152</t>
  </si>
  <si>
    <t>Kabel sdělovací stíněný, 1x2x0,8, B2ca s1d1a1 - schodiště</t>
  </si>
  <si>
    <t>Pol153</t>
  </si>
  <si>
    <t>Kabel sdělovací 1x2x0,8 - sirény + ovládání</t>
  </si>
  <si>
    <t>Pol154</t>
  </si>
  <si>
    <t>Kabel sdělovací  2x2x0,8 - ovládání</t>
  </si>
  <si>
    <t>Pol002</t>
  </si>
  <si>
    <t>Elektroinstalační trubka tuhá s nízkou mechanickou odolností, 16 mm, sv. šedá - po stropě</t>
  </si>
  <si>
    <t>5216E ZNM_S</t>
  </si>
  <si>
    <t>Příchytka pro trubku 16 mm, Omega - rozteč 1 m, požadován jednotntý typ pro všechny rozvody</t>
  </si>
  <si>
    <t>Pol003</t>
  </si>
  <si>
    <t>Elektroinstalační trubka bezhaloghenová, tuhá s nízkou mechanickou odolností, 16 mm, sv. šedá - po stropě schodiště</t>
  </si>
  <si>
    <t>Pol004</t>
  </si>
  <si>
    <t>Elektroinstalační trubka ohebná se střední mechanickou odolností, 16 mm - do podlahy</t>
  </si>
  <si>
    <t>6712 PO</t>
  </si>
  <si>
    <t>Příchytka jednostranná kovová pro kabel 10 mm, požárně odolná - tech. místnost</t>
  </si>
  <si>
    <t>SB 6,3x35 PO</t>
  </si>
  <si>
    <t>Požárně odolný šroub do betonu a plného zdiva , 6,3x35</t>
  </si>
  <si>
    <t>6710 PO</t>
  </si>
  <si>
    <t>Příchytka jednostranná kovová pro kabel 8 mm, požárně odolná - sirény + ovládání v podhledu</t>
  </si>
  <si>
    <t>1516EHF_KA</t>
  </si>
  <si>
    <t>Elektroinstalační trubka bezhaloghenová, tuhá s nízkou mechanickou odolností, 16 mm, sv. šedá, nenormová konstrukce - sirény + ovládání</t>
  </si>
  <si>
    <t>5216E ZNM_S 1</t>
  </si>
  <si>
    <t>Příchytka pro trubku 16 mm, Omega, nenormová požárně odolná trasa - rozteč 0,6 m, požadován jednotntý typ pro všechny rozvody</t>
  </si>
  <si>
    <t>-246025693</t>
  </si>
  <si>
    <t>1290466194</t>
  </si>
  <si>
    <t>DZ 60x100</t>
  </si>
  <si>
    <t>Drátěný žlab 60x100, nenormová požárně odolná trasa - stoupačka</t>
  </si>
  <si>
    <t>DZNP</t>
  </si>
  <si>
    <t>Profil pro kotvení žlabu na stěnu</t>
  </si>
  <si>
    <t>KPS</t>
  </si>
  <si>
    <t>Kryt kabelových příchytek včetně montážní sady</t>
  </si>
  <si>
    <t>PKDZ1 12_F</t>
  </si>
  <si>
    <t>Příchytka kabelů pro drátěný žlab</t>
  </si>
  <si>
    <t>Pol155</t>
  </si>
  <si>
    <t>Instalační materiál</t>
  </si>
  <si>
    <t>sada</t>
  </si>
  <si>
    <t>Pol156</t>
  </si>
  <si>
    <t>Programování ústředny</t>
  </si>
  <si>
    <t>h</t>
  </si>
  <si>
    <t>Pol157</t>
  </si>
  <si>
    <t>Revizní zkouška</t>
  </si>
  <si>
    <t>komplet</t>
  </si>
  <si>
    <t>D2</t>
  </si>
  <si>
    <t>PZTS</t>
  </si>
  <si>
    <t>GFlex 50 (V3)</t>
  </si>
  <si>
    <t>Ústředna zabezpečovacího systému s komunikátorem v plastovém krytu</t>
  </si>
  <si>
    <t>A083-00-10</t>
  </si>
  <si>
    <t>TCP/IP komunikátor bez krytu</t>
  </si>
  <si>
    <t>Pol158</t>
  </si>
  <si>
    <t>Zálohovací akumulátor 12V/7Ah, VdS</t>
  </si>
  <si>
    <t>MK 8</t>
  </si>
  <si>
    <t>LCD klávesnice</t>
  </si>
  <si>
    <t>G8P</t>
  </si>
  <si>
    <t>Koncentrátor v plastovém krytu pro 8 zón se 4 PGM výstupy</t>
  </si>
  <si>
    <t>Pol005</t>
  </si>
  <si>
    <t>PIR detektor s půlkulovou čočkou a dosahem 12m včetně držáku</t>
  </si>
  <si>
    <t>Pol006</t>
  </si>
  <si>
    <t>Kombinovaný PIR detektor pohybu a rozbití skla</t>
  </si>
  <si>
    <t>Pol007</t>
  </si>
  <si>
    <t>Volitelný kombinovaný držák pro montáž na zeď/strop detektoru</t>
  </si>
  <si>
    <t>Pol008</t>
  </si>
  <si>
    <t>MG kontakt závrtný čtyřdrát do kovu,průměr 19mm,prac. mezera 18mm,kabel 5m - montáž v rámci dodávky oken a dveří</t>
  </si>
  <si>
    <t>Pol009</t>
  </si>
  <si>
    <t>Nezálohovaná plastová vnitřní siréna 110dB/1m s červeným majákem</t>
  </si>
  <si>
    <t>Pol010</t>
  </si>
  <si>
    <t>Stíněný kabel pro EZS, 6 žil, průměr drátu 0,5 mm</t>
  </si>
  <si>
    <t>Pol011</t>
  </si>
  <si>
    <t>Stíněný kabel pro EZS, 4 žíly, průměr drátu 0,5 mm</t>
  </si>
  <si>
    <t>Pol159</t>
  </si>
  <si>
    <t>Kabel FTP, Cat.5E</t>
  </si>
  <si>
    <t>Pol160</t>
  </si>
  <si>
    <t>Kabel J-Y(St)Y 1x2x0,8</t>
  </si>
  <si>
    <t>Pol012</t>
  </si>
  <si>
    <t>Pol013</t>
  </si>
  <si>
    <t>Elektroinstalační trubka ohebná se střední mechanickou odolností, 20 mm - do podlahy</t>
  </si>
  <si>
    <t>Pol014</t>
  </si>
  <si>
    <t>Elektroinstalační trubka tuhá s nízkou mechanickou odolností, 16 mm, sv. šedá - stěna, strop</t>
  </si>
  <si>
    <t>-735971176</t>
  </si>
  <si>
    <t>-1195898976</t>
  </si>
  <si>
    <t>Pol161</t>
  </si>
  <si>
    <t>Pomocný instalační materiál</t>
  </si>
  <si>
    <t>SK</t>
  </si>
  <si>
    <t>Pol163</t>
  </si>
  <si>
    <t>Rack 600x800, 45 U, dveře prosklené</t>
  </si>
  <si>
    <t>Pol015</t>
  </si>
  <si>
    <t>L2 Access managed (web, SNMP, Telnet) 52 portů, 48x 10/100/1000M RJ45, 4x 100/1000 SFP slot, bez větráků, možnost konfigurace přes WEB, CLI, Telnet a SNMP, podpora funkcí IPv6, QinQ, Statický routing a RIP, 802.1X, Root guard, DHCPv6 Snooping</t>
  </si>
  <si>
    <t>Poznámka k položce:
SFlow možnost připojení a řízení z cloudového kontroléru pro až 50 zařízení zdarma</t>
  </si>
  <si>
    <t>Pol016</t>
  </si>
  <si>
    <t>L2 Access managed (web, SNMP, Telnet) 28 portů, 24x 10/100/1000M RJ45, 4x 100/1000 SFP slot, bez větráků, možnost konfigurace přes WEB, CLI, Telnet a SNMP, podpora funkcí IPv6, QinQ, Statický routing a RIP, 802.1X, Root guard, DHCPv6 Snooping</t>
  </si>
  <si>
    <t>948123144</t>
  </si>
  <si>
    <t>Pol017</t>
  </si>
  <si>
    <t>Gigabit Ethernet L2 PoE Smart switch 28 port, 24x PoE max. 370W, podpora PoE+, zdroj 230V AC, možnost konfigurace přes WEB, CLI, Telnet a SNMP, podpora funkcí IPv6, QinQ, Statický routing a RIP, 802.1X, Root guard, DHCPv6 Snooping</t>
  </si>
  <si>
    <t>692011639</t>
  </si>
  <si>
    <t>ECW5210-L</t>
  </si>
  <si>
    <t>Vnitřní dvoupásmový WiFi přístupový bod 802.11 ac/a/b/g/n 3x3 MIMO, Wave 1, možnost připojení a řízení z Wi-Fi HW kontroléru, záruka min. 3 roky</t>
  </si>
  <si>
    <t>EWS101</t>
  </si>
  <si>
    <t>Wi-Fi kontroler s licencí až pro 50 AP, podpora až 2000 současných klientů, podpora VPN - remote, site-to-site, kompaktní design, maximální rozměry 20x 14x 4 cm, funkce stavový Firewall, záruka min 3 roky, WAN: 1GE, LAN: 4GE, 1 x USB 3.0, Console x 1 RJ45</t>
  </si>
  <si>
    <t>Pol164</t>
  </si>
  <si>
    <t>Rozvodný modul 19", 8x230V</t>
  </si>
  <si>
    <t>Pol165</t>
  </si>
  <si>
    <t>Patch panel 19", STP Cat.6A, 24 portů</t>
  </si>
  <si>
    <t>Pol166</t>
  </si>
  <si>
    <t>Vyvazovací panel 19"</t>
  </si>
  <si>
    <t>Pol167</t>
  </si>
  <si>
    <t>Police do racku, 19",  550 mm</t>
  </si>
  <si>
    <t>Pol168</t>
  </si>
  <si>
    <t>Optická vana výsuvná 19", s čelem pro 24x SC Duplex adaptér</t>
  </si>
  <si>
    <t>Pol169</t>
  </si>
  <si>
    <t>Optická kazeta pro max. 12 svarů s víkem a držáky svarů</t>
  </si>
  <si>
    <t>Pol170</t>
  </si>
  <si>
    <t>Ochrana svaru 60 mm</t>
  </si>
  <si>
    <t>Pol171</t>
  </si>
  <si>
    <t>Adaptér SC Duplex, SM /APC</t>
  </si>
  <si>
    <t>Pol172</t>
  </si>
  <si>
    <t>Pigtail SC SM/APC, 2m</t>
  </si>
  <si>
    <t>Pol173</t>
  </si>
  <si>
    <t>Patch cord SM, OS2, SC/APC - SC/APC, Duplex, 5 m</t>
  </si>
  <si>
    <t>Pol174</t>
  </si>
  <si>
    <t>Kryt zásuvky komunikační, včetně nosné masky pro 2xRJ, rámečku a krabice na povrch</t>
  </si>
  <si>
    <t>Pol175</t>
  </si>
  <si>
    <t>Kryt zásuvvky komunikační do podlahové krabice, 2x RJ, šikmý vývod</t>
  </si>
  <si>
    <t>Pol176</t>
  </si>
  <si>
    <t>Keystone modul 1xRJ45 Cat.6A STP - beznástrojový</t>
  </si>
  <si>
    <t>Pol177</t>
  </si>
  <si>
    <t>Beznástrojový konektor RJ45/s pro přímou montáž na instalační kabel, Cat.5E</t>
  </si>
  <si>
    <t>Pol178</t>
  </si>
  <si>
    <t>Kabel  STP, Cat.6A, LSOH, Dca</t>
  </si>
  <si>
    <t>Pol179</t>
  </si>
  <si>
    <t>Kabel STP, Cat.6A, LSOH, B2ca s1d1a1 - 4.NP</t>
  </si>
  <si>
    <t>Pol180</t>
  </si>
  <si>
    <t>Kabel optický vnitřní/univerzální, 8 vláken 9/125 OS2, LSFROH, Eca</t>
  </si>
  <si>
    <t>1220</t>
  </si>
  <si>
    <t>1225</t>
  </si>
  <si>
    <t>Elektroinstalační trubka ohebná se střední mechanickou odolností, 25 mm - do podlahy</t>
  </si>
  <si>
    <t>Pol018</t>
  </si>
  <si>
    <t>Kanál bezhalogenový 80x40 - schodiště 4.NP</t>
  </si>
  <si>
    <t>Pol181</t>
  </si>
  <si>
    <t>Rozpěrka do kanálu 80x40</t>
  </si>
  <si>
    <t>Pol019</t>
  </si>
  <si>
    <t>889188049</t>
  </si>
  <si>
    <t>553638307</t>
  </si>
  <si>
    <t>Pol020</t>
  </si>
  <si>
    <t>Elektroinstalační trubka tuhá s nízkou mechanickou odolností, 20 mm, sv. šedá - po stropě</t>
  </si>
  <si>
    <t>829323257</t>
  </si>
  <si>
    <t>5220 ZNM_S</t>
  </si>
  <si>
    <t>Příchytka pro trubku 20 mm, Omega - rozteč 1 m, požadován jednotntý typ pro všechny rozvody</t>
  </si>
  <si>
    <t>-540314979</t>
  </si>
  <si>
    <t>Pol021</t>
  </si>
  <si>
    <t>Elektroinstalační trubka tuhá s nízkou mechanickou odolností, 25 mm, sv. šedá - po stropě</t>
  </si>
  <si>
    <t>-71861840</t>
  </si>
  <si>
    <t>5225 ZNM_S</t>
  </si>
  <si>
    <t>Příchytka pro trubku 25 mm, Omega - rozteč 1 m, požadován jednotntý typ pro všechny rozvody</t>
  </si>
  <si>
    <t>-354511788</t>
  </si>
  <si>
    <t>Pol022</t>
  </si>
  <si>
    <t>Elektroinstalační trubka tuhá s nízkou mechanickou odolností, 32 mm, sv. šedá - po stropě</t>
  </si>
  <si>
    <t>-2095639351</t>
  </si>
  <si>
    <t>5232 ZNM_S</t>
  </si>
  <si>
    <t>Příchytka pro trubku 32 mm, Omega - rozteč 1 m, požadován jednotntý typ pro všechny rozvody</t>
  </si>
  <si>
    <t>-30503479</t>
  </si>
  <si>
    <t>Pol182</t>
  </si>
  <si>
    <t>Drátěný žlab 60x200 - stoupačka</t>
  </si>
  <si>
    <t>Pol183</t>
  </si>
  <si>
    <t>Svařování optického vlákna</t>
  </si>
  <si>
    <t>Pol184</t>
  </si>
  <si>
    <t>Měření SK, protokol - optika - 16 vláken</t>
  </si>
  <si>
    <t>Pol185</t>
  </si>
  <si>
    <t>Měření SK, protokol - 138 linek Cat.6A</t>
  </si>
  <si>
    <t>D4</t>
  </si>
  <si>
    <t>CCTV</t>
  </si>
  <si>
    <t>Pol023</t>
  </si>
  <si>
    <t>IP minidome kamera, Progressive Scan CMOS Sensor 1/2,8", 3072x1728@25fps s UltraWDR 120dB, 2.8 ~12mm @ F1.6 motorický objektiv, citlivost čipu 0.005lux pro barevný a 0,0005lux pro černobílý obraz bez zapnutého přísvitu,  IR  50m, slot pro paměťovou kartu</t>
  </si>
  <si>
    <t>Poznámka k položce:
podpora Smart 265 / H.265 / H.264 / MJPEG, 3x video stream současně, obousměrné audio, Alarm vstup/výstup, video výstup, RS485, vestavěný mikrofon a reproduktor, IP67, IK10, porvozní teploty -40°C až 70°C, napájení PoE IEEE802.3af, záruka 36 měsíců</t>
  </si>
  <si>
    <t>Pol024</t>
  </si>
  <si>
    <t>9-kanálový IP záznamník (podpra 4K), přehrávání záznamu přes lokální monitor 1 x 4K@30fps / 4 x 1080p@30fps / 9 x720p@30fps, přehrávání záznamu přes klienta 9x4K@30fps,  podpora formátu H.265/H.264, možnost 1x až 8TB HDD,1x VGA,1x HDMI,10/100M RJ45</t>
  </si>
  <si>
    <t>Poznámka k položce:
Audio vstup/výstup, HTTP, DHCP, TCP/IP, RTSP, SNMP, SMTP, IPv4/6, NAT,  licence pro klientské PC v ceně dodávky, možnost současně připojit min. 4 klienty (PC, mobilní telefon)</t>
  </si>
  <si>
    <t>Pol025</t>
  </si>
  <si>
    <t>Hard disk pro záznam videa vhodný do serverů s video managementem, 3TB</t>
  </si>
  <si>
    <t>Pol026</t>
  </si>
  <si>
    <t>Gigabit Ethernet L2 PoE Smart switch 10 port, 8x PoE max. 125W, podpora PoE+, bez větráků, možnost konfigurace přes WEB, CLI, Telnet a SNMP, podpora funkcí IPv6, QinQ, Statický routing a RIP, 802.1X, Root guard, DHCPv6 Snooping</t>
  </si>
  <si>
    <t>Poznámka k položce:
SFlow možnost připojení a řízení z cloudového kontroléru pro až 50 zařízení zdarma.</t>
  </si>
  <si>
    <t>Pol186</t>
  </si>
  <si>
    <t>Kabel  UTP, Cat.5E, LSOH, Dca</t>
  </si>
  <si>
    <t>Pol187</t>
  </si>
  <si>
    <t>Měření SK, protokol - 4 linky Cat.5E</t>
  </si>
  <si>
    <t>Videotelefon</t>
  </si>
  <si>
    <t>9155101C</t>
  </si>
  <si>
    <t>Tablo videotelefonu s kamerou, 1 tlačítko, nikl</t>
  </si>
  <si>
    <t>91550942</t>
  </si>
  <si>
    <t>Čtečka RFID karet 13.56MHZ s NFC</t>
  </si>
  <si>
    <t>9155022</t>
  </si>
  <si>
    <t>Rámeček 2M, na povrch, nikl</t>
  </si>
  <si>
    <t>9159010</t>
  </si>
  <si>
    <t>Bezpečnostní relé</t>
  </si>
  <si>
    <t>GXV-3350</t>
  </si>
  <si>
    <t>IP video telefon</t>
  </si>
  <si>
    <t>9137915</t>
  </si>
  <si>
    <t>IP - Licence NFC</t>
  </si>
  <si>
    <t>Mifare 1K</t>
  </si>
  <si>
    <t>Přístupová bezkontaktní karta s pamětí 1 KB - přístup bibliobox</t>
  </si>
  <si>
    <t>Pol027</t>
  </si>
  <si>
    <t>Pol028</t>
  </si>
  <si>
    <t>Elektromechanický úzký samozamykací panikový zámek</t>
  </si>
  <si>
    <t>Pol029</t>
  </si>
  <si>
    <t>Univerzální protiplech pro elektromech. zámky</t>
  </si>
  <si>
    <t>Pol030</t>
  </si>
  <si>
    <t>Propojovací kabel pro el. zámky, 6 m</t>
  </si>
  <si>
    <t>Pol031</t>
  </si>
  <si>
    <t>Kabelová zadlabávací průchodka</t>
  </si>
  <si>
    <t>Pol032</t>
  </si>
  <si>
    <t>Dělený čtyřhran</t>
  </si>
  <si>
    <t>1216E</t>
  </si>
  <si>
    <t>Pol188</t>
  </si>
  <si>
    <t>Měření SK, protokol - 3 linky Cat.5E</t>
  </si>
  <si>
    <t>Ochrana knihovního fondu</t>
  </si>
  <si>
    <t>Quartz RFID System 2</t>
  </si>
  <si>
    <t>Brána s počítadlem návštěvníků a displejem (2 antény + kontrolér)</t>
  </si>
  <si>
    <t>Ruby RFID Staffstati</t>
  </si>
  <si>
    <t>Software pro obslužnou pracovní RFID stanici</t>
  </si>
  <si>
    <t>Ruby YourLib convest</t>
  </si>
  <si>
    <t>Konverze čárového kódu do RFID pro stanici</t>
  </si>
  <si>
    <t>Ruby RFID Mifare Car</t>
  </si>
  <si>
    <t>Čtečka čtenářských karet - volitelně</t>
  </si>
  <si>
    <t>Pol189</t>
  </si>
  <si>
    <t>Zprovoznění s používaným Knihovním systémem</t>
  </si>
  <si>
    <t>RFID Book Label</t>
  </si>
  <si>
    <t>RFID štítek, 50x80 mm, 13,56 MHz</t>
  </si>
  <si>
    <t>Pol190</t>
  </si>
  <si>
    <t>Instalace, zprovoznění a zaškolení obsluhy</t>
  </si>
  <si>
    <t>D8</t>
  </si>
  <si>
    <t>Ostatní náklady</t>
  </si>
  <si>
    <t>Pol194</t>
  </si>
  <si>
    <t>Zaškolení obsluhy</t>
  </si>
  <si>
    <t>Pol195</t>
  </si>
  <si>
    <t>Požární těsnění prostupů</t>
  </si>
  <si>
    <t>MaR - Měření a regulace</t>
  </si>
  <si>
    <t xml:space="preserve">    ŘS - ŘÍDICÍ SYSTÉM</t>
  </si>
  <si>
    <t xml:space="preserve">    RA - ROZVADĚČE</t>
  </si>
  <si>
    <t xml:space="preserve">    UT - VYTÁPĚNÍ</t>
  </si>
  <si>
    <t xml:space="preserve">    V - VZDUCHOTECHNIKA</t>
  </si>
  <si>
    <t xml:space="preserve">    PPK - PROTIPOŽÁRNÍ KLAPKY</t>
  </si>
  <si>
    <t xml:space="preserve">    RPO - REGULÁTORY PRŮTOKU VZDUCHU</t>
  </si>
  <si>
    <t xml:space="preserve">    KA - KABELY</t>
  </si>
  <si>
    <t xml:space="preserve">    MM - MONTÁŽNÍ MATERIÁL</t>
  </si>
  <si>
    <t xml:space="preserve">    O - OSTATNÍ</t>
  </si>
  <si>
    <t>ŘS</t>
  </si>
  <si>
    <t>ŘÍDICÍ SYSTÉM</t>
  </si>
  <si>
    <t>RA1</t>
  </si>
  <si>
    <t>Řídící systém volně programovatelný, web server, zobrazovací panel</t>
  </si>
  <si>
    <t>Poznámka k položce:
pro cca 336 I/O (72xUI, 137xDI, 24xAO, 72xDO)</t>
  </si>
  <si>
    <t>SW</t>
  </si>
  <si>
    <t>Programové vybavení pro automatizační stanice</t>
  </si>
  <si>
    <t>RA</t>
  </si>
  <si>
    <t>ROZVADĚČE</t>
  </si>
  <si>
    <t>RA1.1</t>
  </si>
  <si>
    <t>skříňový rozvaděč:  1200x2000x400 (šxvxh), krytí: min. IP 44/20</t>
  </si>
  <si>
    <t>Poznámka k položce:
vč. základní výbavy: hl.vypínač, přepěťové ochrany, jistící prvky, svorky řadové, servisní zásuvka
 lokální zálohvaný zdroj pro řídicí systém -  UPS 230V</t>
  </si>
  <si>
    <t>UT</t>
  </si>
  <si>
    <t>VYTÁPĚNÍ</t>
  </si>
  <si>
    <t>UT.001</t>
  </si>
  <si>
    <t>detektor CO, 0-300ppm, výstup kontakt - alarm, porucha</t>
  </si>
  <si>
    <t>UT.002</t>
  </si>
  <si>
    <t>detektor CH4, výstup kontakt - alarm1 (10%DMV), alarm2 (20%DMV), porucha</t>
  </si>
  <si>
    <t>UT.003</t>
  </si>
  <si>
    <t>snímač teploty do potrubí, vč. jímky, min. rozsah -10°C až 120°C, (PT, Ni, NTC)</t>
  </si>
  <si>
    <t>UT.004</t>
  </si>
  <si>
    <t>snímač teploty příložní, vč. příslušenství, min. rozsah -10°C až 90°C, (PT, Ni, NTC)</t>
  </si>
  <si>
    <t>UT.005</t>
  </si>
  <si>
    <t>snímač tlaku do potrubí; voda, glykol, 0-6 bar, výstup 0-10V,  vč. příslušenství</t>
  </si>
  <si>
    <t>UT.0017</t>
  </si>
  <si>
    <t>snímač teploty venkovní, min. rozsah -30°C až 50°C, (PT, Ni, NTC), min. IP 43</t>
  </si>
  <si>
    <t>1048537906</t>
  </si>
  <si>
    <t>UT.0018</t>
  </si>
  <si>
    <t>snímač zaplavení  vč. příslušenství (sonda, vyhodnocovací jednotka - výstup kontakt)</t>
  </si>
  <si>
    <t>-615628034</t>
  </si>
  <si>
    <t>UT.0019</t>
  </si>
  <si>
    <t>STOP tlačítko, hřib-červena, bez aretace; vč skříňky</t>
  </si>
  <si>
    <t>267391273</t>
  </si>
  <si>
    <t>UT.006</t>
  </si>
  <si>
    <t>termopohon, napájení 230V, on/off, NC; koordinovat s dodavatelem ventilu</t>
  </si>
  <si>
    <t>UT.007</t>
  </si>
  <si>
    <t>elektroinstalační krabice na povrch, vč. svorek, IP54</t>
  </si>
  <si>
    <t>UT.008</t>
  </si>
  <si>
    <t>zásuvka 230V,16A, na povrch, IP54</t>
  </si>
  <si>
    <t>UT.009</t>
  </si>
  <si>
    <t>čerpadlo dodávka cizí; MaR řěší: připojení napájení, ovládání, monitoring</t>
  </si>
  <si>
    <t>UT.010</t>
  </si>
  <si>
    <t>úpravna vody - příprav glykolu dodávka cizí; MaR řěší: připojení napájení, monitoring</t>
  </si>
  <si>
    <t>UT.011</t>
  </si>
  <si>
    <t>úpravna vody dodávka cizí; MaR řěší: připojení napájení</t>
  </si>
  <si>
    <t>UT.012</t>
  </si>
  <si>
    <t>regulační uzel ohřev/chlazení dodávka cizí; MaR řěší: připojení napájení, ovládání;24V, 0-10V</t>
  </si>
  <si>
    <t>UT.013</t>
  </si>
  <si>
    <t>uzavírací klapka/ventil včetně servopohonu dodávka cizí; MaR řěší: připojení napájení, ovládání;napájení 24VAC, ovládaní 2P, signalizace polohy - pohon koordinovat s dodavatelem rtch</t>
  </si>
  <si>
    <t>UT.014</t>
  </si>
  <si>
    <t>uzavírací klapka/ventil včetně servopohonu dodávka cizí; MaR řěší: připojení napájení, ovládání, monitoring koncových poloh</t>
  </si>
  <si>
    <t>UT.015</t>
  </si>
  <si>
    <t>kotel dodávka cizí; MaR řeší: napájení, ovládání, monitoring</t>
  </si>
  <si>
    <t>UT.016</t>
  </si>
  <si>
    <t>teplené čerpadlo dodávka cizí; MaR řeší: ovládání, monitoring</t>
  </si>
  <si>
    <t>V</t>
  </si>
  <si>
    <t>VZDUCHOTECHNIKA</t>
  </si>
  <si>
    <t>V.001</t>
  </si>
  <si>
    <t>tlačítko, pod omítku, dle modelové řady elektroinstalace</t>
  </si>
  <si>
    <t>V.002</t>
  </si>
  <si>
    <t>pohybové čidlo stropní 360°, 230V</t>
  </si>
  <si>
    <t>V.003</t>
  </si>
  <si>
    <t>V.004</t>
  </si>
  <si>
    <t>snímač teploty prostorový, min. rozsah -10°C až 70°C, (PT, Ni, NTC)</t>
  </si>
  <si>
    <t>V.005</t>
  </si>
  <si>
    <t>snímač teploty do VZT potrubí, vč. příslušenství, min. rozsah -10°C až 70°C, (PT, Ni, NTC)</t>
  </si>
  <si>
    <t>V.006</t>
  </si>
  <si>
    <t>snímač vlhkosti (0-10V) a teploty (Ni1000) do VZT potrubí</t>
  </si>
  <si>
    <t>V.007</t>
  </si>
  <si>
    <t>snímač vlhkosti (0-10V) a teploty (0-10V) prostorový</t>
  </si>
  <si>
    <t>V.008</t>
  </si>
  <si>
    <t>snímač tlakové diference, výstup kontakt, rozsah 500 Pa</t>
  </si>
  <si>
    <t>V.009</t>
  </si>
  <si>
    <t>snímač tlakové diference, výstup 0-10V, rozsah 1000 Pa</t>
  </si>
  <si>
    <t>V.010</t>
  </si>
  <si>
    <t>snímač kvality vzduchu do VZT potrubí</t>
  </si>
  <si>
    <t>V.011</t>
  </si>
  <si>
    <t>snímač prostorový kvality (CO2), vlhkosti (0-100% rH) a teploty (0..50°C) vzduchu, výstup 3x 0-10V</t>
  </si>
  <si>
    <t>V.022</t>
  </si>
  <si>
    <t>okenní kontakt magnetický, kabel 2m</t>
  </si>
  <si>
    <t>1960880354</t>
  </si>
  <si>
    <t>V.012</t>
  </si>
  <si>
    <t>klapkový servopohon, 24VAC, ovládání 2P, 5Nm, signalizace koncových poloh</t>
  </si>
  <si>
    <t>V.013</t>
  </si>
  <si>
    <t>klapkový servopohon, 24VAC, ovládání 2P, 10Nm, signalizace koncových poloh</t>
  </si>
  <si>
    <t>V.014</t>
  </si>
  <si>
    <t>klapkový servopohon s pružinovým zpětným chodem, 24VAC, ovládání 2P, 15Nm, signalizace koncových poloh</t>
  </si>
  <si>
    <t>V.015</t>
  </si>
  <si>
    <t>servisní vypínač, 2P, IP 54, do 3,5kW; vč.skříňky na povrch</t>
  </si>
  <si>
    <t>V.016</t>
  </si>
  <si>
    <t>V.017</t>
  </si>
  <si>
    <t>V.018</t>
  </si>
  <si>
    <t>ventilátor dodávka cizí; MaR řěší: připojení napájení, ovládání, monitoring</t>
  </si>
  <si>
    <t>V.019</t>
  </si>
  <si>
    <t>ventilátor s FM dodávka cizí; MaR řěší: připojení napájení, ovládání, monitoring</t>
  </si>
  <si>
    <t>V.020</t>
  </si>
  <si>
    <t>motor s FM dodávka cizí; MaR řěší: připojení napájení, ovládání, monitoring</t>
  </si>
  <si>
    <t>V.021</t>
  </si>
  <si>
    <t>regulační uzel ohřev/chlazení dodávka cizí; MaR řěší: připojení napájení, ovládání;24VAC, 0-10V</t>
  </si>
  <si>
    <t>PPK</t>
  </si>
  <si>
    <t>PROTIPOŽÁRNÍ KLAPKY</t>
  </si>
  <si>
    <t>PPK.001</t>
  </si>
  <si>
    <t>protipožární klapka dodávka cizí; MaR řěší: připojení monitoringu</t>
  </si>
  <si>
    <t>PPK.002</t>
  </si>
  <si>
    <t>RPO</t>
  </si>
  <si>
    <t>REGULÁTORY PRŮTOKU VZDUCHU</t>
  </si>
  <si>
    <t>RPO.001</t>
  </si>
  <si>
    <t>regulátor proměnného průtoku dodávka cizí; MaR řěší: připojení napájení, ovládání, monitoring</t>
  </si>
  <si>
    <t>RPO.002</t>
  </si>
  <si>
    <t>KA</t>
  </si>
  <si>
    <t>KABELY</t>
  </si>
  <si>
    <t>KA.001</t>
  </si>
  <si>
    <t>kabel   JYTY 2x1</t>
  </si>
  <si>
    <t>KA.002</t>
  </si>
  <si>
    <t>kabel   JYTY 4x1</t>
  </si>
  <si>
    <t>KA.003</t>
  </si>
  <si>
    <t>kabel   JYTY 7x1</t>
  </si>
  <si>
    <t>KA.004</t>
  </si>
  <si>
    <t>kabel   CYKY-J 3x1,5</t>
  </si>
  <si>
    <t>KA.005</t>
  </si>
  <si>
    <t>kabel   CYKY-J 5x1,5</t>
  </si>
  <si>
    <t>MM</t>
  </si>
  <si>
    <t>MONTÁŽNÍ MATERIÁL</t>
  </si>
  <si>
    <t>MM.001</t>
  </si>
  <si>
    <t>žlab 62x50, pozinkovaný plech  (vč.víka,kolen,T-kusů,spojek,nosníků, závěsů)</t>
  </si>
  <si>
    <t>MM.002</t>
  </si>
  <si>
    <t>žlab 125x50, pozinkovaný plech  (vč.víka,kolen,T-kusů,spojek,nosníků, závěsů)</t>
  </si>
  <si>
    <t>MM.003</t>
  </si>
  <si>
    <t>žlab 125x100, pozinkovaný plech  (vč.víka,kolen,T-kusů,spojek,nosníků, závěsů)</t>
  </si>
  <si>
    <t>MM.004</t>
  </si>
  <si>
    <t>elektroinstalační trubka tuhá, PVC, vnitřní průměr od 17mm vč.příchytek a příslušenství</t>
  </si>
  <si>
    <t>MM.005</t>
  </si>
  <si>
    <t>elektroinstalační trubka ohebná vnitřní průměr od 10mm vč.příchytek a příslušenství</t>
  </si>
  <si>
    <t>O</t>
  </si>
  <si>
    <t>OSTATNÍ</t>
  </si>
  <si>
    <t>O.003</t>
  </si>
  <si>
    <t>Odladění SW s technologií</t>
  </si>
  <si>
    <t>O.004</t>
  </si>
  <si>
    <t>O.005</t>
  </si>
  <si>
    <t>Komplexní zkoušky (72 hod)</t>
  </si>
  <si>
    <t>O.006</t>
  </si>
  <si>
    <t>Revize</t>
  </si>
  <si>
    <t>O.007</t>
  </si>
  <si>
    <t>Požární ucpávky</t>
  </si>
  <si>
    <t>O.008</t>
  </si>
  <si>
    <t>Doprava, zařízení staveniště</t>
  </si>
  <si>
    <t>INS - Inženýrské sítě</t>
  </si>
  <si>
    <t>02 - Přípojka vodovodu</t>
  </si>
  <si>
    <t xml:space="preserve">    45 - Podkladní a vedlejší konstrukce</t>
  </si>
  <si>
    <t xml:space="preserve">    5 - Komunikace</t>
  </si>
  <si>
    <t xml:space="preserve">    8 - Trubní vedení</t>
  </si>
  <si>
    <t xml:space="preserve">    99 - Staveništní přesun hmot</t>
  </si>
  <si>
    <t>121100002RAA</t>
  </si>
  <si>
    <t>Sejmutí ornice a uložení na deponii zpětný přesun, rozprostření v tl. 20 cm</t>
  </si>
  <si>
    <t>"Vodovodní přípojka PE D 50x4,6 mm - Průměrná hloubka výkopů 1,80 m:" 2,18*3,00*0,20</t>
  </si>
  <si>
    <t>"Areálový rozvod VP PE D 50x4,6 mm - Průměrná hloubka výkopů 1,85 m:" 41,10*3,00*0,20</t>
  </si>
  <si>
    <t>130001101RRX</t>
  </si>
  <si>
    <t>Příplatek za ztížené hloubení v blízkosti vedení</t>
  </si>
  <si>
    <t>Poznámka k položce:
Včetně případných nutných dokopávem a ručního výkopu podél sousedících inženýrských sítí
Začátek provozního součtu
Vodovodní přípojka PE D 50x4,6 mm - Průměrná hloubka výkopů 1,80 m:6,80*0,70*1,80
Odpočet konstrukce komunikace a chodníků:-4,62*0,70*0,40
Odpočet ornice:-2,18*0,70*0,20
Areálový rozvod VP PE D 50x4,6 mm - Průměrná hloubka výkopů 1,85 m:41,10*0,70*1,85
Odpočet ornice:-41,10*0,70*0,20
Konec provozního součtu</t>
  </si>
  <si>
    <t>"Příplatek - 36%:" 54,4397*0,36</t>
  </si>
  <si>
    <t>132201210R00</t>
  </si>
  <si>
    <t>Hloubení rýh š.do 200 cm hor.3 do 50 m3,STROJNĚ</t>
  </si>
  <si>
    <t>Poznámka k položce:
Položka obsahuje hloubení rýh traktorbagrem,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</si>
  <si>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"Vodovodní přípojka PE D 50x4,6 mm - Průměrná hloubka výkopů 1,80 m:" 6,80*0,70*1,80</t>
  </si>
  <si>
    <t>"Odpočet konstrukce komunikace a chodníků:" -4,62*0,70*0,40</t>
  </si>
  <si>
    <t>"Odpočet ornice:" -2,18*0,70*0,20</t>
  </si>
  <si>
    <t>"Areálový rozvod VP PE D 50x4,6 mm - Průměrná hloubka výkopů 1,85 m:" 41,10*0,70*1,85</t>
  </si>
  <si>
    <t>"Odpočet ornice:" -41,10*0,70*0,20</t>
  </si>
  <si>
    <t>132201219R00</t>
  </si>
  <si>
    <t>Přípl.za lepivost,hloubení rýh 200cm,hor.3,STROJNĚ</t>
  </si>
  <si>
    <t>Poznámka k položce:
Začátek provozního součtu
Vodovodní přípojka PE D 50x4,6 mm - Průměrná hloubka výkopů 1,80 m:6,80*0,70*1,80
Odpočet konstrukce komunikace a chodníků:-4,62*0,70*0,40
Odpočet ornice:-2,18*0,70*0,20
Areálový rozvod VP PE D 50x4,6 mm - Průměrná hloubka výkopů 1,85 m:41,10*0,70*1,85
Odpočet ornice:-41,10*0,70*0,20
Konec provozního součtu</t>
  </si>
  <si>
    <t>54,4397*0,5</t>
  </si>
  <si>
    <t>151101101R00</t>
  </si>
  <si>
    <t>Pažení a rozepření stěn rýh - příložné - hl.do 2 m</t>
  </si>
  <si>
    <t>"Vodovodní přípojka PE D 50x4,6 mm - Průměrná hloubka výkopů 1,80 m:" 6,80*1,80*2</t>
  </si>
  <si>
    <t>"Areálový rozvod VP PE D 50x4,6 mm - Průměrná hloubka výkopů 1,85 m:" 41,10*1,85*2</t>
  </si>
  <si>
    <t>151101111R00</t>
  </si>
  <si>
    <t>Odstranění pažení stěn rýh - příložné - hl. do 2 m</t>
  </si>
  <si>
    <t>162701105RSZ</t>
  </si>
  <si>
    <t>Vodorovné přemístění výkopku z hor.1-4 na skládku zhotovitele</t>
  </si>
  <si>
    <t>"Odpočet zásypů zeminou:"-34,6747</t>
  </si>
  <si>
    <t>166101101R00</t>
  </si>
  <si>
    <t>Přehození výkopku z hor.1-4</t>
  </si>
  <si>
    <t>167101101R00</t>
  </si>
  <si>
    <t>Nakládání výkopku z hor.1-4 v množství do 100 m3</t>
  </si>
  <si>
    <t>"Odpočet zásypů zeminou:" -34,6747</t>
  </si>
  <si>
    <t>174101101R00</t>
  </si>
  <si>
    <t>Zásyp jam, rýh, šachet se zhutněním</t>
  </si>
  <si>
    <t>Poznámka k položce:
Položka obsahuje strojní přemístění materiálu pro zásyp ze vzdálenosti do 10 m od okraje zásypu.
Začátek provozního součtu
Vodovodní přípojka PE D 50x4,6 mm - Průměrná hloubka výkopů 1,80 m:2,18*0,70*1,80
Odpočet ornice:-2,18*0,70*0,20
Areálový rozvod VP PE D 50x4,6 mm - Průměrná hloubka výkopů 1,85 m:41,10*0,70*1,85
Odpočet ornice:-41,10*0,70*0,20
Odpočet lože, potrubí a obsypů:-(2,18+41,10)*0,70*(0,15+0,05+0,30)
Konec provozního součtu
Začátek provozního součtu
Vodovodní přípojka PE D 50x4,6 mm - Průměrná hloubka výkopů 1,80 m:4,62*0,70*1,80
Odpočet konstrukce komunikace a chodníků:-4,62*0,70*0,40
Odpočet lože, potrubí a obsypů:-4,62*0,70*(0,15+0,05+0,30)
0
Konec provozního součtu</t>
  </si>
  <si>
    <t>"Zásyp zeminou:" 34,7641</t>
  </si>
  <si>
    <t>"Zásypy šterkodrtí fr. 0-63 mm:" 2,9106</t>
  </si>
  <si>
    <t>175101101R00</t>
  </si>
  <si>
    <t>Obsyp potrubí bez prohození sypaniny</t>
  </si>
  <si>
    <t>"Vodovodní přípojka PE D 50x4,6 mm:" 6,80*(0,70*(0,05+0,30)-0,025^2*Pi)</t>
  </si>
  <si>
    <t>"Areálový rozvod VP PE D 50x4,6 mm:" 41,10*(0,70*(0,05+0,30)-0,025^2*Pi)</t>
  </si>
  <si>
    <t>199000002R00</t>
  </si>
  <si>
    <t>Poplatek za skládku horniny 1- 4 č. dle katal. odpadů 17 05 04</t>
  </si>
  <si>
    <t>58337308R</t>
  </si>
  <si>
    <t>Štěrkopísek frakce 0-2 tř.B</t>
  </si>
  <si>
    <t>"Vodovodní přípojka PE D 50x4,6 mm:" 6,80*(0,70*(0,05+0,30)-0,025^2*Pi)*1,973</t>
  </si>
  <si>
    <t>"Areálový rozvod VP PE D 50x4,6 mm:" 41,10*(0,70*(0,05+0,30)-0,025^2*Pi)*1,973</t>
  </si>
  <si>
    <t>58344197R</t>
  </si>
  <si>
    <t>Štěrkodrtě frakce 0-63 A</t>
  </si>
  <si>
    <t>Poznámka k položce:
Začátek provozního součtu
Vodovodní přípojka PE D 50x4,6 mm - Průměrná hloubka výkopů 1,80 m:4,62*0,70*1,80
Odpočet konstrukce komunikace a chodníků:-4,62*0,70*0,40
Odpočet lože, potrubí a obsypů:-4,62*0,70*(0,15+0,05+0,30)
Konec provozního součtu</t>
  </si>
  <si>
    <t>"Zásypy šterkodrtí fr. 0-63 mm:" 2,9106*1,873</t>
  </si>
  <si>
    <t>Podkladní a vedlejší konstrukce</t>
  </si>
  <si>
    <t>451572111R00</t>
  </si>
  <si>
    <t>Lože pod potrubí z kameniva těženého 0 - 4 mm</t>
  </si>
  <si>
    <t>"Vodovodní přípojka PE D 50x4,6 mm:" 6,80*0,70*0,15</t>
  </si>
  <si>
    <t>"Areálový rozvod VP PE D 50x4,6 mm:" 41,10*0,70*0,15</t>
  </si>
  <si>
    <t>Komunikace</t>
  </si>
  <si>
    <t>113106111R00</t>
  </si>
  <si>
    <t>Rozebrání dlažeb z mozaiky pro opětovné dláždění</t>
  </si>
  <si>
    <t>"VP - chodník:" 2,00*2,00</t>
  </si>
  <si>
    <t>113106211R00</t>
  </si>
  <si>
    <t>Rozebrání dlažeb z velkých kostek v kam. těženém pro opětovné dláždění</t>
  </si>
  <si>
    <t>"VP _ Parkovací stání:" 2,00*3,00</t>
  </si>
  <si>
    <t>113107530R00</t>
  </si>
  <si>
    <t>Odstranění podkladu pl. 50 m2,kam.drcené tl.30 cm pro opětovné použití zásypů</t>
  </si>
  <si>
    <t>"VP Chodník a parkovací stání:" 2,00*5,00</t>
  </si>
  <si>
    <t>113201111R00</t>
  </si>
  <si>
    <t>Vytrhání obrubníků chodníkových a parkových pro opětovmé osazení</t>
  </si>
  <si>
    <t>"VP _ Chodník x parkovací stání:" 2,00</t>
  </si>
  <si>
    <t>566903111R00</t>
  </si>
  <si>
    <t>Vyspravení podkladu po překopech kam.hrubě drceným</t>
  </si>
  <si>
    <t>"VP Chodník a parkovací stání:" 2,00*5,00*0,30*1,873</t>
  </si>
  <si>
    <t>591111111R00</t>
  </si>
  <si>
    <t>Kladení dlažby velké kostky,lože z kamen.tl. 5 cm</t>
  </si>
  <si>
    <t>Poznámka k položce:
Stávající žulová dlažba</t>
  </si>
  <si>
    <t>596111111R00</t>
  </si>
  <si>
    <t>Kladení dlažby mozaika 1barva, lože z kam.do 4 cm</t>
  </si>
  <si>
    <t>917161111R00</t>
  </si>
  <si>
    <t>Osazení lež. obrub.kamen. s opěrou, lože z C 12/15</t>
  </si>
  <si>
    <t>Poznámka k položce:
Stávající žulová obruba</t>
  </si>
  <si>
    <t>979024441R00</t>
  </si>
  <si>
    <t>Očištění vybour. obrubníků všech loží a výplní</t>
  </si>
  <si>
    <t>979071111R00</t>
  </si>
  <si>
    <t>Očištění vybour. kostek velkých s výplní kam. těž.</t>
  </si>
  <si>
    <t>979071131R00</t>
  </si>
  <si>
    <t>Očištění vybouraných kostek mozaikových, kam. těž.</t>
  </si>
  <si>
    <t>Trubní vedení</t>
  </si>
  <si>
    <t>871181121R00</t>
  </si>
  <si>
    <t>Montáž trubek polyetylenových ve výkopu d 50 mm</t>
  </si>
  <si>
    <t>"Vodovodní přípojka PE D 50x4,6 mm:" 6,80</t>
  </si>
  <si>
    <t>"Areálový rozvod VP PE D 50x4,6 mm:" 41,10</t>
  </si>
  <si>
    <t>877182121R00</t>
  </si>
  <si>
    <t>Přirážka za 1 spoj elektrotvarovky d 50 mm</t>
  </si>
  <si>
    <t>Areálový rozvod VP PE D 50x4,6 mm:</t>
  </si>
  <si>
    <t>"Elektrokoleno PE D50/90° :" 2</t>
  </si>
  <si>
    <t>891183111R00</t>
  </si>
  <si>
    <t>Montáž ventilů hlavních pro přípojky DN 40</t>
  </si>
  <si>
    <t>Vodovodní přípojka PE D 50x4,6 mm:</t>
  </si>
  <si>
    <t>"Ventil VP:" 1</t>
  </si>
  <si>
    <t>891319111R00</t>
  </si>
  <si>
    <t>Montáž navrtávacích pasů DN 150</t>
  </si>
  <si>
    <t>Poznámka k položce:
Položka je určena pro montáž navrtávacích pasů s ventilem na potrubí z trub osinkocementových, litinových, ocelových nebo plastckých hmot.</t>
  </si>
  <si>
    <t>"NP DN150/2:" 1</t>
  </si>
  <si>
    <t>892233111R00</t>
  </si>
  <si>
    <t>Desinfekce vodovodního potrubí DN 70</t>
  </si>
  <si>
    <t>Poznámka k položce:
V položce jsou zakalkulovány náklady na napuštění a vypuštění vody, dodání vody a desinfekčního prostředku a na bakteriologický rozbor vody.</t>
  </si>
  <si>
    <t>892241111R00</t>
  </si>
  <si>
    <t>Tlaková zkouška vodovodního potrubí DN 80 včetně zajištění konců potrubí</t>
  </si>
  <si>
    <t>Poznámka k položce:
V položce jsou započteny náklady na přísun, montáž, demontáž a odsun zkoušecího čerpadla, napuštění tlakovou vodou a dodání vody pro tlakovou zkoušku.</t>
  </si>
  <si>
    <t>893151112RRX</t>
  </si>
  <si>
    <t>Montáž šachty vodoměrné a revizní železobetonové v zelené ploše</t>
  </si>
  <si>
    <t>Poznámka k položce:
Součástí položky je :
- provedení kompletních zemních prací pro VŠ v zelené ploše včetně  zpětného zásypu, odvozu na skládku přabytečného výkopku a poplatek za skládku zeminy
- šterkové lože tl. 10 cm
- podkladní beton v tl. 10 cm 
- osazení samotné VŠ
- obetonování VŠ v min. tl. 20 cm
- ŽB stropní deska v tl. 15 cm
Provedení dle projektové dokumentace</t>
  </si>
  <si>
    <t>893151155RR3</t>
  </si>
  <si>
    <t>Montáž vodoměrné sestavy pro PE D 50x4,6 mm včetně dodávky VS</t>
  </si>
  <si>
    <t>Poznámka k položce:
Provedení dle projektové dokumentace a standartů investora (VHS Turnov) a provozovatele (SčVaK)</t>
  </si>
  <si>
    <t>899401111R00</t>
  </si>
  <si>
    <t>Osazení poklopů litinových ventilových</t>
  </si>
  <si>
    <t>Poznámka k položce:
V položkách osazení poklopů jsou zakalkulovány i náklady na jejich podezdění nebo osazení poklopů samonivelačních.</t>
  </si>
  <si>
    <t>"Vodovodní přípojka PE D 50x4,6 mm:" 1</t>
  </si>
  <si>
    <t>899721112R00</t>
  </si>
  <si>
    <t>Fólie výstražná z PVC bílá, šířka 30 cm</t>
  </si>
  <si>
    <t>899731114R00</t>
  </si>
  <si>
    <t>Vodič signalizační CYY 6 mm2</t>
  </si>
  <si>
    <t>Poznámka k položce:
Součástí položky je zajištění proměření vodiče a výchozí zevize.</t>
  </si>
  <si>
    <t>"Areálový rozvod VP PE D 50x4,6 mm:"41,10</t>
  </si>
  <si>
    <t>"Vyvedení pro ventil VP:" 2,00*2*1</t>
  </si>
  <si>
    <t>28613576.03.R</t>
  </si>
  <si>
    <t>Trubka PE100RC2 SDR11 D 50x4,6 mm L 100m</t>
  </si>
  <si>
    <t>"Vodovodní přípojka PE D 50x4,6 mm:" 6,80*1,015</t>
  </si>
  <si>
    <t>"Areálový rozvod VP PE D 50x4,6 mm:" 41,10*1,015</t>
  </si>
  <si>
    <t>28653044.R</t>
  </si>
  <si>
    <t>Elektrokoleno 90° d 50 mm PE 100 SDR11</t>
  </si>
  <si>
    <t>"Elektrokoleno PE D50/90° :" 2*1,015</t>
  </si>
  <si>
    <t>42201650.R</t>
  </si>
  <si>
    <t>Poklop uliční těžký 1650  - voda</t>
  </si>
  <si>
    <t>42202800.04</t>
  </si>
  <si>
    <t>Šoupátko domovní č.2800 1 1/2"</t>
  </si>
  <si>
    <t>42203350.09.R</t>
  </si>
  <si>
    <t>Navrtávací pas HACOM č.3350 150-2"</t>
  </si>
  <si>
    <t>"NP DN150/2:"1</t>
  </si>
  <si>
    <t>42203481.R</t>
  </si>
  <si>
    <t>Podkladová deska č. 3481</t>
  </si>
  <si>
    <t>42209601</t>
  </si>
  <si>
    <t>Zemní souprava tel. (1,3 - 1,8 m) č.9601 3/4-2"</t>
  </si>
  <si>
    <t>"Pro Ventil VP:" 1</t>
  </si>
  <si>
    <t>59288870R</t>
  </si>
  <si>
    <t>Šachta vodoměrná železobetonová 100x150x150 cm B125</t>
  </si>
  <si>
    <t>Poznámka k položce:
Součástí dodávka VŠ je i litinový poklop. VŠ pro zatížení B125.</t>
  </si>
  <si>
    <t>Staveništní přesun hmot</t>
  </si>
  <si>
    <t>998276101R00</t>
  </si>
  <si>
    <t>Přesun hmot, trubní vedení plastová, otevř. výkop</t>
  </si>
  <si>
    <t>03 - Přípojka kanalizace</t>
  </si>
  <si>
    <t>Poznámka k položce:
Včetně případných nutných dokopávem a ručního výkopu podél sousedících inženýrských sítí</t>
  </si>
  <si>
    <t>"Kanalizační přípojka PVC DN200:" 5,50*2,00*2,55*0,5</t>
  </si>
  <si>
    <t>"Odpočet objemu stávající RŠ:" -3,0175*0,5</t>
  </si>
  <si>
    <t>130901123RT3</t>
  </si>
  <si>
    <t>Bourání konstrukcí ze železobetonu ve vykopávkách bagrem s kladivem</t>
  </si>
  <si>
    <t>Poznámka k položce:
Položka obsahuje odstranění materiálu obklopujícího betonové a železobetonové konstrukce v míře nutné pro vyzvednutí, rozpojení konstrukcí, uchopení a vyzvednutí konstrukce z výkopu a uložení na dopravní prostředek včetně odvozu na skládku zhotovitele a poplatek za skládku.</t>
  </si>
  <si>
    <t>Kanalizační přípojka PVC DN200:</t>
  </si>
  <si>
    <t>"Stávající šachta:" 1,2528</t>
  </si>
  <si>
    <t>"Kanalizační přípojka PVC DN200:" 5,50*2,00*2,55</t>
  </si>
  <si>
    <t>"Odpočet objemu stávající RŠ:" -3,0175</t>
  </si>
  <si>
    <t>151101102R00</t>
  </si>
  <si>
    <t>Pažení a rozepření stěn rýh - příložné - hl.do 4 m</t>
  </si>
  <si>
    <t>"Kanalizační přípojka PVC DN200:" 5,50*2,55*2</t>
  </si>
  <si>
    <t>151101112R00</t>
  </si>
  <si>
    <t>Odstranění pažení stěn rýh - příložné - hl. do 4 m</t>
  </si>
  <si>
    <t>"Odpočet zásypů zeminou:" -19,7649</t>
  </si>
  <si>
    <t>Poznámka k položce:
Položka obsahuje strojní přemístění materiálu pro zásyp ze vzdálenosti do 10 m od okraje zásypu.</t>
  </si>
  <si>
    <t>Výkopy:</t>
  </si>
  <si>
    <t>"Odpočet potrubí a obsypů:" -1,50*0,80*(0,20+0,30)</t>
  </si>
  <si>
    <t>"Odpočet lože:" -5,50*2,00*0,15</t>
  </si>
  <si>
    <t>"Odpočet RŠ:" -6,0351</t>
  </si>
  <si>
    <t>"Kanalizační přípojka PVC DN200:" 1,50*(0,80*(0,20+0,30)-0,10^2*Pi)</t>
  </si>
  <si>
    <t>"Stávající kanalizace BT DN300:" 0,60*(0,80*(0,30+0,30)-0,15^2*Pi)</t>
  </si>
  <si>
    <t>969021131RRX</t>
  </si>
  <si>
    <t>Vybourání kanalizačního potrubí DN do 300-500 mm</t>
  </si>
  <si>
    <t>Poznámka k položce:
Položka obsahuje odstranění materiálu obklopujícího potrubí v míře nutné pro vyzvednutí, rozpojení trub, uchopení a vyzvednutí trub z výkopu a uložení na dopravní prostředek včetně odvozu na skládku zhotovitele a poplatek za skládku.</t>
  </si>
  <si>
    <t>976085211R00</t>
  </si>
  <si>
    <t>Vybourání kanal.rámů a poklopů plochy do 0,3 m2</t>
  </si>
  <si>
    <t>"Kanalizační přípojka PVC DN200:" 1,50*(0,80*(0,20+0,30)-0,10^2*Pi)*1,973</t>
  </si>
  <si>
    <t>"Stávající kanalizace BT DN300:" 0,60*(0,80*(0,30+0,30)-0,15^2*Pi)*1,973</t>
  </si>
  <si>
    <t>"Kanalizační přípojka PVC DN200:" 5,50*2,00*0,15</t>
  </si>
  <si>
    <t>452112111R00</t>
  </si>
  <si>
    <t>Osazení beton. prstenců pod poklopy,výšky do100 mm</t>
  </si>
  <si>
    <t>Poznámka k položce:
Volba položky se řídí výškou prstence nebo rámu. V položkách nejsou zakalkulovány náklady na dodávku betonových výrobků;</t>
  </si>
  <si>
    <t>"VP H60:" 1</t>
  </si>
  <si>
    <t>"VP H100:" 2</t>
  </si>
  <si>
    <t>59224346.B.R</t>
  </si>
  <si>
    <t>Prstenec vyrovn šachetní TBW-Q.1 60/600/120</t>
  </si>
  <si>
    <t>"VP H60:" 1*1,01</t>
  </si>
  <si>
    <t>59224348.B.R</t>
  </si>
  <si>
    <t>Prstenec vyrovn šachetní TBW-Q.1 100/600/120</t>
  </si>
  <si>
    <t>"VP H100:" 2*1,01</t>
  </si>
  <si>
    <t>871353121R00</t>
  </si>
  <si>
    <t>Montáž trub z plastu, gumový kroužek, DN 200</t>
  </si>
  <si>
    <t>Poznámka k položce:
V položce je uvažováno s jedním spojem na 6 m potrubí. Položka je určena pro montáž potrubí z kanalizačních trub z plastu těsněných gumovým kroužkem v otevřeném výkopu ve sklonu do 20 %.</t>
  </si>
  <si>
    <t>"Propojení šachet:" 1,50</t>
  </si>
  <si>
    <t>892571111R00</t>
  </si>
  <si>
    <t>Zkouška těsnosti kanalizace DN do 200, vodou</t>
  </si>
  <si>
    <t>Poznámka k položce:
V položce jsou zakalkulovány náklady na napuštění vodou a dodání vody pro zkoušku těsnosti včetně zavakování potrubí dle zvolené technologie zhotovitele.</t>
  </si>
  <si>
    <t>894421112RT1</t>
  </si>
  <si>
    <t>Osazení betonových dílců šachet skruže rovné, na kroužek, do 1,4 t</t>
  </si>
  <si>
    <t>Poznámka k položce:
Položka je určena pro osazení betonových dílců šachet dle DIN 4034, skruže rovné na kroužek, hmotnost přes 0,5 do 1,4 t.
V položce nejsou zakalkulovány náklady na dodání betonových dílců; dílce se oceňují ve specifikaci.</t>
  </si>
  <si>
    <t>"Skruž H1000:" 2</t>
  </si>
  <si>
    <t>894422111RT1</t>
  </si>
  <si>
    <t>Osazení betonových dílců šachet skruže přechodové, na kroužek</t>
  </si>
  <si>
    <t>Poznámka k položce:
Položka je určena pro osazení betonových dílců šachet dle DIN 4034, skruže přechodové na kroužek.
V položce nejsou zakalkulovány náklady na dodání betonových dílců</t>
  </si>
  <si>
    <t>"Kónus H600:" 2</t>
  </si>
  <si>
    <t>894423111RT1</t>
  </si>
  <si>
    <t>Osazení betonových dílců šachet do 2,0 t šachtová dna, na kroužek, do 2,0 t</t>
  </si>
  <si>
    <t>Poznámka k položce:
Položka je určena pro osazení betonových dílců šachet dle DIN 4034, šachtová dna na kroužek, hmotnost do 2,0 t.
V položce nejsou zakalkulovány náklady na dodání betonových dílců;</t>
  </si>
  <si>
    <t>"ŠD DN200:" 1</t>
  </si>
  <si>
    <t>"ŠD DN300:" 1</t>
  </si>
  <si>
    <t>899103111R00</t>
  </si>
  <si>
    <t>Osazení poklopu s rámem do 150 kg</t>
  </si>
  <si>
    <t>28611142.R</t>
  </si>
  <si>
    <t>Trubka kanalizační KG SN8 DN 200</t>
  </si>
  <si>
    <t>"Propojení šachet:" 1,50*1,03</t>
  </si>
  <si>
    <t>55243446.R</t>
  </si>
  <si>
    <t>Poklop kruhový 600 B 400 bez odvětrání Rám BEGU - DIN 4271-R1, poklop GU-B-1</t>
  </si>
  <si>
    <t>592243593.R</t>
  </si>
  <si>
    <t>Konus šachetní TBR-Q.1 100-63/58</t>
  </si>
  <si>
    <t>"Kónus H600:" 2*1,01</t>
  </si>
  <si>
    <t>592243596.R</t>
  </si>
  <si>
    <t>Skruž šachetní TBS-Q.1 1000/1000/120 SP</t>
  </si>
  <si>
    <t>"Skruž H1000:" 2*1,01</t>
  </si>
  <si>
    <t>592243705.R</t>
  </si>
  <si>
    <t>Dno šachetní TBZ-Q.1 CAPITAN 200/500 včetně kynety dle PD</t>
  </si>
  <si>
    <t>"ŠD DN200:" 1*1,01</t>
  </si>
  <si>
    <t>592243706.R</t>
  </si>
  <si>
    <t>Dno šachetní TBZ-Q.1 CAPITAN 300/600 včetně kynety dle PD</t>
  </si>
  <si>
    <t>"ŠD DN300:" 1*1,01</t>
  </si>
  <si>
    <t>59224373.R</t>
  </si>
  <si>
    <t>Těsnění elastom pro šach díly EMT 100/1.7 - DN1000</t>
  </si>
  <si>
    <t>"Těsnění:" 4*1,01</t>
  </si>
  <si>
    <t>04 - Dešťová kanalizace</t>
  </si>
  <si>
    <t xml:space="preserve">    24 - Studny</t>
  </si>
  <si>
    <t>Poznámka k položce:
Včetně případných nutných dokopávem a ručního výkopu podél sousedících inženýrských sítí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Konec provozního součtu
Začátek provozního součtu
0
Konec provozního součtu</t>
  </si>
  <si>
    <t>Dešťová kanalizace:</t>
  </si>
  <si>
    <t>"Ztížené hloubení z 30%:" 231,1046*0,3</t>
  </si>
  <si>
    <t>"S1 - Propoje na Š1 PVC DN125:" 3,18*1,20*(5,30+4,52)/2</t>
  </si>
  <si>
    <t>"S1 - Propoje na Š2 PVC DN125:" 12,05*1,20*(5,39+4,61)/2</t>
  </si>
  <si>
    <t>"Napojení LŽ z atria PVC DN100:" 1,20*2*1,20*(5,39+4,61)/2</t>
  </si>
  <si>
    <t>"S1 - HP PVC DN150:" 2,20*1,20*(5,12+5,14)/2</t>
  </si>
  <si>
    <t>"S2 - Propoje na Š4 PVC DN150:" 6,30*1,20*(4,33+4,59)/2</t>
  </si>
  <si>
    <t>"Napojení LŽ z atria na Š4 PVC DN100:" (11,93-6,30)*1,20*(4,59+4,96)/2+(21,30-11,93)*0,80*(0,93+0,86)/2</t>
  </si>
  <si>
    <t>"Š4 - DS PVC DN100:" 3,00*1,00*(4,59+4,96)/2</t>
  </si>
  <si>
    <t>"S2 - Propoje na Š5 PVC DN125:" 9,53*1,00*(3,22+1,54)/2</t>
  </si>
  <si>
    <t>"Š5 - HP PVC DN150:" 1,00*0,80*1,54</t>
  </si>
  <si>
    <t>"LŽ - Š5 - PVC DN100:" 1,50*0,80*(1,50+0,50)/2</t>
  </si>
  <si>
    <t>Poznámka k položce: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Konec provozního součtu
Začátek provozního součtu
0
Konec provozního součtu</t>
  </si>
  <si>
    <t>231,1046*0,5</t>
  </si>
  <si>
    <t>"Napojení LŽ z atria na Š4 PVC DN100:" (21,30-11,93)*(0,93+0,86)/2*2</t>
  </si>
  <si>
    <t>"Š5 - HP PVC DN150:" 1,00*1,54*2</t>
  </si>
  <si>
    <t>"LŽ - Š5 - PVC DN100:" 1,50*(1,50+0,50)/2*2</t>
  </si>
  <si>
    <t>"S1 - Propoje na Š1 PVC DN125:" 3,18*(5,30+4,52)/2*2</t>
  </si>
  <si>
    <t>"S1 - Propoje na Š2 PVC DN125:" 12,05*(5,39+4,61)/2*2</t>
  </si>
  <si>
    <t>"Napojení LŽ z atria PVC DN100:" 1,20*2*(5,39+4,61)/2*2</t>
  </si>
  <si>
    <t>"S1 - HP PVC DN150:" 2,20*(5,12+5,14)/2*2</t>
  </si>
  <si>
    <t>"S2 - Propoje na Š4 PVC DN150:" 6,30*(4,33+4,59)/2*2</t>
  </si>
  <si>
    <t>"Napojení LŽ z atria na Š4 PVC DN100:" (11,93-6,30)*(4,59+4,96)/2*2</t>
  </si>
  <si>
    <t>"Š4 - DS PVC DN100:" 3,00*(4,59+4,96)/2*2</t>
  </si>
  <si>
    <t>"S2 - Propoje na Š5 PVC DN125:" 9,53*(3,22+1,54)/2*2</t>
  </si>
  <si>
    <t>Zemina ze studní:</t>
  </si>
  <si>
    <t>"VS č. 1 - vytěžená zemina z vrtů:" 14,00*0,625^2*Pi</t>
  </si>
  <si>
    <t>"VS č. 2 - vytěžená zemina z vrtů:" 14,75*0,625^2*Pi</t>
  </si>
  <si>
    <t>Výkopy z DK:</t>
  </si>
  <si>
    <t>"Odpočet objemu zásypů zeminou:" -132,0466</t>
  </si>
  <si>
    <t>Poznámka k položce:
Položka obsahuje strojní přemístění materiálu pro zásyp ze vzdálenosti do 10 m od okraje zásypu.
Začátek provozního součtu
S1 - Propoje na Š1 PVC DN125:3,18*1,20*(5,30+4,52)/2
S1 - Propoje na Š2 PVC DN125:12,05*1,20*(5,39+4,61)/2
Napojení LŽ z atria PVC DN100:1,20*2*1,20*(5,39+4,61)/2
S1 - HP PVC DN150:2,20*1,20*(5,12+5,14)/2
S2 - Propoje na Š4 PVC DN150:6,30*1,20*(4,33+4,59)/2
Napojení LŽ z atria na Š4 PVC DN100:(11,93-6,30)*1,20*(4,59+4,96)/2+(21,30-11,93)*0,80*(0,93+0,86)/2
Š4 - DS PVC DN100:3,00*1,00*(4,59+4,96)/2
S2 - Propoje na Š5 PVC DN125:9,53*1,00*(3,22+1,54)/2
Š5 - HP PVC DN150:1,00*0,80*1,54
LŽ - Š5 - PVC DN100:1,50*0,80*(1,50+0,50)/2
Odpočet lože, potrubí a obsypů:
Dešťová kanalizace:
S1 - Propoje na Š1 a Š2 PVC DN125:-15,20*1,20*(0,15+0,125+0,30)
Napojení LŽ z atria PVC DN100:-1,20*2*1,20*(0,15+0,10+0,30)
S1 - HP PVC DN150:-2,20*1,20*(0,15+0,15+0,30)
LŽ - Š5 - PVC DN100:-1,50*0,80*(0,15+0,10+0,30)
S2 - Propoje na Š4 PVC DN150:-6,30*1,20*(0,15+0,15+0,30)
Š4 - DS PVC DN100:-3,00*1,00*(0,15+0,10+0,30)
Napojení LŽ z atria na Š4 PVC DN100:-(11,93-6,30)*1,20*(0,15+0,10+0,30)-(21,30-11,93)*0,80*(0,15+0,10+0,30)
S2 - Propoje na Š5 PVC DN125:-9,53*1,00*(0,15+0,125+0,30)
Š5 - HP PVC DN150:-1,00*0,80*(0,15+0,15+0,30)
LŽ - Š5 - PVC DN100:-1,50*0,80*(0,15+0,10+0,30)
Odpočet objemu Š1 - Š5:-1,958
Konec provozního součtu</t>
  </si>
  <si>
    <t>"Zásypy do úrovně nového HTU - cca 68% objemu:" 194,1862*0,68</t>
  </si>
  <si>
    <t>"S1 - Propoje na Š1 a Š2 PVC DN125:" 15,20*(1,20*(0,125+0,30)-0,0625^2*Pi)</t>
  </si>
  <si>
    <t>"Napojení LŽ z atria PVC DN100:" 1,20*2*(1,20*(0,10+0,30)-0,05^2*Pi)</t>
  </si>
  <si>
    <t>"S1 - HP PVC DN150:" 2,20*(1,20*(0,15+0,30)-0,075^2*Pi)</t>
  </si>
  <si>
    <t>"LŽ - Š5 - PVC DN100:" 1,50*(0,80*(0,10+0,30)-0,05^2*Pi)</t>
  </si>
  <si>
    <t>"S2 - Propoje na Š4 PVC DN150:" 6,30*(1,20*(0,15+0,30)-0,075^2*Pi)</t>
  </si>
  <si>
    <t>"Š4 - DS PVC DN100:" 3,00*(1,00*(0,10+0,30)-0,05^2*Pi)</t>
  </si>
  <si>
    <t>"Napojení LŽ z atria na Š4 PVC DN100:" (11,93-6,30)*(1,00*(0,10+0,30)-0,05^2*Pi)+(21,30-11,93)*(0,80*(0,10+0,30)-0,05^2*Pi)</t>
  </si>
  <si>
    <t>"S2 - Propoje na Š5 PVC DN125:" 9,53*(1,00*(0,125+0,30)-0,0625^2*Pi)</t>
  </si>
  <si>
    <t>"Š5 - HP PVC DN150:" 1,00*(0,80*(0,15+0,30)-0,075^2*Pi)</t>
  </si>
  <si>
    <t>Poznámka k položce:
Začátek provozního součtu
S1 - Propoje na Š1 a Š2 PVC DN125:15,20*(1,20*(0,125+0,30)-0,0625^2*Pi)
Napojení LŽ z atria PVC DN100:1,20*2*(1,20*(0,10+0,30)-0,05^2*Pi)
S1 - HP PVC DN150:2,20*(1,20*(0,15+0,30)-0,075^2*Pi)
LŽ - Š5 - PVC DN100:1,50*(0,80*(0,10+0,30)-0,05^2*Pi)
S2 - Propoje na Š4 PVC DN150:6,30*(1,20*(0,15+0,30)-0,075^2*Pi)
Š4 - DS PVC DN100:3,00*(1,00*(0,10+0,30)-0,05^2*Pi)
Napojení LŽ z atria na Š4 PVC DN100:(11,93-6,30)*(1,00*(0,10+0,30)-0,05^2*Pi)+(21,30-11,93)*(0,80*(0,10+0,30)-0,05^2*Pi)
S2 - Propoje na Š5 PVC DN125:9,53*(1,00*(0,125+0,30)-0,0625^2*Pi)
Š5 - HP PVC DN150:1,00*(0,80*(0,15+0,30)-0,075^2*Pi)
LŽ - Š5 - PVC DN100:1,50*(0,80*(0,10+0,30)-0,05^2*Pi)
Konec provozního součtu</t>
  </si>
  <si>
    <t>24,6595*1,973</t>
  </si>
  <si>
    <t>Studny</t>
  </si>
  <si>
    <t>242111113R00</t>
  </si>
  <si>
    <t>Osazení pláště studny z bet. skruží celých DN 1000</t>
  </si>
  <si>
    <t>"VS č. 1:" 13,25</t>
  </si>
  <si>
    <t>"VS č. 2:" 14,75</t>
  </si>
  <si>
    <t>242351121R00</t>
  </si>
  <si>
    <t>Bednění pláště studny spouštěné všech půdorysů</t>
  </si>
  <si>
    <t>Poznámka k položce:
Včetně odbednění konstrukcí.</t>
  </si>
  <si>
    <t>"VS č. 1:" 1,25*Pi*14,00</t>
  </si>
  <si>
    <t>"VS č. 2:" 1,25*Pi*15,50</t>
  </si>
  <si>
    <t>243531111R00</t>
  </si>
  <si>
    <t>Výplň dna studny z kam.hr.drceného 32-63, hl. 10 m</t>
  </si>
  <si>
    <t>"VS č. 1:" 0,50^2*Pi*0,50</t>
  </si>
  <si>
    <t>"VS č. 2:" 0,50^2*Pi*0,50</t>
  </si>
  <si>
    <t>243571191R00</t>
  </si>
  <si>
    <t>Příplatek za dalších 10m hl.studny nad 10m,kam.hr</t>
  </si>
  <si>
    <t>249791134R00</t>
  </si>
  <si>
    <t>Otvory vtokové studny, z plast. trubek, D 140 mm</t>
  </si>
  <si>
    <t>"VS č. 1 - nátok PVC DN125:" 2</t>
  </si>
  <si>
    <t>"VS č. 2 - nátok PVC DN125:" 2</t>
  </si>
  <si>
    <t>249791135R00</t>
  </si>
  <si>
    <t>Otvory vtokové studny, z plast. trubek, D 160 mm</t>
  </si>
  <si>
    <t>"VS č. 1 - přepad PVC DN150:" 1</t>
  </si>
  <si>
    <t>264312212RRX</t>
  </si>
  <si>
    <t>Vrty pro studny nezap.do 1250 mm hl.nad 5 m hor.3</t>
  </si>
  <si>
    <t>Poznámka k položce:
Poznámka: Lze realizovat i jako kopanou studnu</t>
  </si>
  <si>
    <t>"VS č. 1:" 14,00</t>
  </si>
  <si>
    <t>"VS č. 2:" 15,50</t>
  </si>
  <si>
    <t>"VS č. 1 - VP 100 mm:" 1</t>
  </si>
  <si>
    <t>"VS č. 2 - VP 100 mm:" 1</t>
  </si>
  <si>
    <t>"Š4:" 1</t>
  </si>
  <si>
    <t>632921913R00</t>
  </si>
  <si>
    <t>Dlažba z dlaždic betonových do písku, tl. 60 mm</t>
  </si>
  <si>
    <t>Poznámka k položce:
Včetně dodávky dlaždic.</t>
  </si>
  <si>
    <t>"VS č. 1 - roztřikovací deska:" 0,50*0,50*1</t>
  </si>
  <si>
    <t>"VS č. 2 - roztřikovací deska:" 0,50*0,50*1</t>
  </si>
  <si>
    <t>"VS č. 1 - kónus H600:" 1</t>
  </si>
  <si>
    <t>"VS č. 2 - kónus H600:" 1</t>
  </si>
  <si>
    <t>"VS č. 1 - poklop B125:" 1</t>
  </si>
  <si>
    <t>"VS č. 2 - poklop B125:" 1</t>
  </si>
  <si>
    <t>55243444.R</t>
  </si>
  <si>
    <t>Poklop litinový kruhový 600 B125 odvětráním, zámek</t>
  </si>
  <si>
    <t>Poznámka k položce:
Víko se znakem Města Turnov</t>
  </si>
  <si>
    <t>"VS č. 1 - VP 100 mm:" 1*1,01</t>
  </si>
  <si>
    <t>"VS č. 2 - VP 100 mm:" 1*1,01</t>
  </si>
  <si>
    <t>"Š4:" 1*1,01</t>
  </si>
  <si>
    <t>592243594.R</t>
  </si>
  <si>
    <t>Skruž šachetní TBS-Q.1 1000/250/120 SP</t>
  </si>
  <si>
    <t>"VS č. 1 - skruž H250:" 1*1,01</t>
  </si>
  <si>
    <t>"VS č. 2 - skruž H250:" 1*1,01</t>
  </si>
  <si>
    <t>592243595.R</t>
  </si>
  <si>
    <t>Skruž šachetní TBS-Q.1 1000/500/120 SP</t>
  </si>
  <si>
    <t>"VS č. 1 - skruž H500:" 0</t>
  </si>
  <si>
    <t>"VS č. 2 - skruž H500:" 1*1,01</t>
  </si>
  <si>
    <t>592243696.R</t>
  </si>
  <si>
    <t>"VS č. 1 - skruž H1000:" 13*1,01</t>
  </si>
  <si>
    <t>"VS č. 2 - skruž H1000:" 14*1,01</t>
  </si>
  <si>
    <t>"VS č. 1 - těsnění:" 14*1,01</t>
  </si>
  <si>
    <t>"VS č. 2 - těsnění:" 16*1,01</t>
  </si>
  <si>
    <t>"S1 - Propoje na Š1 a Š2 PVC DN125:" 15,20*1,20*0,15</t>
  </si>
  <si>
    <t>"Napojení LŽ z atria PVC DN100:" 1,20*2*1,20*0,15</t>
  </si>
  <si>
    <t>"S1 - HP PVC DN150:" 2,20*1,20*0,15</t>
  </si>
  <si>
    <t>"LŽ - Š5 - PVC DN100:" 1,50*0,80*0,15</t>
  </si>
  <si>
    <t>"S2 - Propoje na Š4 PVC DN150:" 6,30*1,20*0,15</t>
  </si>
  <si>
    <t>"Š4 - DS PVC DN100:" 3,00*1,00*0,15</t>
  </si>
  <si>
    <t>"Napojení LŽ z atria na Š4 PVC DN100:" (11,93-6,30)*1,20*0,15+(21,30-11,93)*0,80*0,15</t>
  </si>
  <si>
    <t>"S2 - Propoje na Š5 PVC DN125:" 9,53*1,00*0,15</t>
  </si>
  <si>
    <t>"Š5 - HP PVC DN150:" 1,00*0,80*0,15</t>
  </si>
  <si>
    <t>597092211R00</t>
  </si>
  <si>
    <t>Žlab odvodňovací ACO V 150 S, dl.1000 mm,A15,B125</t>
  </si>
  <si>
    <t>Poznámka k položce:
beton C 12/15</t>
  </si>
  <si>
    <t>3,50+4*1,00</t>
  </si>
  <si>
    <t>597092231R00</t>
  </si>
  <si>
    <t>Čelo kombinované plné, žlab ACO V 150 S</t>
  </si>
  <si>
    <t>597092253RU3</t>
  </si>
  <si>
    <t>Krycí rošt ACO Drainlock V 150 S, C 250,dl.500 mm můstkový SW 12 mm, litina</t>
  </si>
  <si>
    <t>871313121R00</t>
  </si>
  <si>
    <t>Montáž trub z plastu, gumový kroužek, DN 150</t>
  </si>
  <si>
    <t>"S1 - Propoje na Š1 a Š2 PVC DN125:" 15,20</t>
  </si>
  <si>
    <t>"Napojení LŽ z atria PVC DN100:" 1,20*2</t>
  </si>
  <si>
    <t>"S1 - HP PVC DN150:" 2,20</t>
  </si>
  <si>
    <t>"LŽ - Š5 - PVC DN100:" 1,50</t>
  </si>
  <si>
    <t>"S2 - Propoje na Š4 PVC DN150:" 6,30</t>
  </si>
  <si>
    <t>"Š4 - DS PVC DN100:" 15,00</t>
  </si>
  <si>
    <t>"Napojení LŽ z atria na Š4 PVC DN100:" 14,00</t>
  </si>
  <si>
    <t>"S2 - Propoje na Š5 PVC DN125:" 9,53</t>
  </si>
  <si>
    <t>"Š5 - HP PVC DN150:" 1,00</t>
  </si>
  <si>
    <t>877313123R00</t>
  </si>
  <si>
    <t>Montáž tvarovek jednoos. plast. gum.kroužek DN 150</t>
  </si>
  <si>
    <t>Poznámka k položce:
Položka je určena pro montáž tvarovek jednoosých na potrubí z kanalizačních trub z plastu těsněných gumovým kroužkem v otevřeném výkopu.</t>
  </si>
  <si>
    <t>Dešťová kanalizace - Koleno 45° :</t>
  </si>
  <si>
    <t>"DN100:" 15</t>
  </si>
  <si>
    <t>"DN125:" 3</t>
  </si>
  <si>
    <t>877353121R00</t>
  </si>
  <si>
    <t>Montáž tvarovek odboč. plast. gum. kroužek DN 200</t>
  </si>
  <si>
    <t>"Odbočky DN125/100:" 2</t>
  </si>
  <si>
    <t>"Odbočky DN100/100:" 1</t>
  </si>
  <si>
    <t>"Skruž H100:" 3</t>
  </si>
  <si>
    <t>"Kónus H60:" 1</t>
  </si>
  <si>
    <t>"ŠD 150/500:" 1</t>
  </si>
  <si>
    <t>894431311RRX</t>
  </si>
  <si>
    <t>Šachta, D 425 mm, dl.šach.roury 1,00-1,50 m, přímá dno KG D 125 mm, poklop litina 12,5 t</t>
  </si>
  <si>
    <t>Poznámka k položce:
Plastové dno, šachta z korugované trouby, těsnění, šachtová roura teleskopická, rám do teleskopické trouby, poklop litinový.</t>
  </si>
  <si>
    <t>Děšťová kanalizace :</t>
  </si>
  <si>
    <t>"Š1:" 1</t>
  </si>
  <si>
    <t>"Š2:" 1</t>
  </si>
  <si>
    <t>"Š5:" 1</t>
  </si>
  <si>
    <t>28611139.R</t>
  </si>
  <si>
    <t>Trubka kanalizační KG SN8 DN 100</t>
  </si>
  <si>
    <t>"Napojení LŽ z atria PVC DN100:" 1,20*2*1,03</t>
  </si>
  <si>
    <t>"LŽ - Š5 - PVC DN100:" 1,50*1,03</t>
  </si>
  <si>
    <t>"Š4 - DS PVC DN100:" 15,00*1,03</t>
  </si>
  <si>
    <t>"Napojení LŽ z atria na Š4 PVC DN100:" 14,00*1,03</t>
  </si>
  <si>
    <t>28611140.R</t>
  </si>
  <si>
    <t>Trubka kanalizační KG SN8 DN 125</t>
  </si>
  <si>
    <t>"S1 - Propoje na Š1 a Š2 PVC DN125:" 15,20*1,03</t>
  </si>
  <si>
    <t>"S2 - Propoje na Š5 PVC DN125:" 9,53*1,03</t>
  </si>
  <si>
    <t>28611141.R</t>
  </si>
  <si>
    <t>Trubka kanalizační KG SN8 DN 150</t>
  </si>
  <si>
    <t>"S1 - HP PVC DN150:" 2,20*1,03</t>
  </si>
  <si>
    <t>"S2 - Propoje na Š4 PVC DN150:" 6,30*1,03</t>
  </si>
  <si>
    <t>"Š5 - HP PVC DN150:" 1,00*1,03</t>
  </si>
  <si>
    <t>28650651.R</t>
  </si>
  <si>
    <t>Koleno kanalizační PVC DN100/45°</t>
  </si>
  <si>
    <t>"LŽ - Š5 - PVC DN100:" 2*1,015</t>
  </si>
  <si>
    <t>28650655.R</t>
  </si>
  <si>
    <t>Koleno kanalizační PVC DN125/45°</t>
  </si>
  <si>
    <t>"S1 - Propoje na Š1 a Š2 PVC DN125:" 1*1,015</t>
  </si>
  <si>
    <t>"S2 - Propoje na Š4 a Š5 PVC DN125:" 2*1,015</t>
  </si>
  <si>
    <t>28650701.R</t>
  </si>
  <si>
    <t>Odbočka kanalizační PVC  DN 100/100 mm</t>
  </si>
  <si>
    <t>"Odbočky DN100/100:" 1*1,015</t>
  </si>
  <si>
    <t>286507021.R</t>
  </si>
  <si>
    <t>Odbočka kanalizační PVC  DN 125/100</t>
  </si>
  <si>
    <t>"Odbočky DN125/100:" 2*1,015</t>
  </si>
  <si>
    <t>"Kónus H60:" 1*1,01</t>
  </si>
  <si>
    <t>"Skruž H100:" 3*1,01</t>
  </si>
  <si>
    <t>592243704.R</t>
  </si>
  <si>
    <t>Dno šachetní TBZ-Q.1 CAPITAN 150/500 včetně kynety dle PD</t>
  </si>
  <si>
    <t>"ŠD 150/500:" 1*1,01</t>
  </si>
  <si>
    <t>"Š4 - Těsnění:" 4*1,01</t>
  </si>
  <si>
    <t>Poznámka k položce:
Položka je určena pro trubní vedení (vodovod nebo kanalizace) hloubené nebo ražené z trub z plastických hmot nebo sklolaminátových včetně drobných objektů. Platnost položky je vymezena pro nejmenší skladovací plochu 50 m2 + 1,30 m2/t, pro největší dopravní vzdálenost 15 m od hrany výkopu na povrchu nebo 15 m od okraje šachty k těžišti skládek na povrchu.</t>
  </si>
  <si>
    <t>ZTI - Zdravotechnika</t>
  </si>
  <si>
    <t xml:space="preserve">    721 - Zdravotechnika - vnitřní kanalizace</t>
  </si>
  <si>
    <t xml:space="preserve">    722 - Zdravotechnika - vnitřní vodovod</t>
  </si>
  <si>
    <t xml:space="preserve">    723 - Zdravotechnika - vnitřní plynovod</t>
  </si>
  <si>
    <t xml:space="preserve">    725 - Zdravotechnika - zařizovací předměty</t>
  </si>
  <si>
    <t>721</t>
  </si>
  <si>
    <t>Zdravotechnika - vnitřní kanalizace</t>
  </si>
  <si>
    <t>721273153</t>
  </si>
  <si>
    <t>Hlavice ventilační polypropylen PP DN 110</t>
  </si>
  <si>
    <t>1137980003</t>
  </si>
  <si>
    <t>721274103</t>
  </si>
  <si>
    <t>Přivzdušňovací ventil venkovní odpadních potrubí DN 110</t>
  </si>
  <si>
    <t>1296456971</t>
  </si>
  <si>
    <t>721290112</t>
  </si>
  <si>
    <t>Zkouška těsnosti potrubí kanalizace vodou DN 150/DN 200</t>
  </si>
  <si>
    <t>414926142</t>
  </si>
  <si>
    <t>877355121</t>
  </si>
  <si>
    <t>Výřez a montáž tvarovek odbočných na potrubí z kanalizačních trub z PVC DN 200</t>
  </si>
  <si>
    <t>90986665</t>
  </si>
  <si>
    <t>28615602</t>
  </si>
  <si>
    <t>čistící tvarovka odpadní PP DN 75 pro vysoké teploty</t>
  </si>
  <si>
    <t>-1184238748</t>
  </si>
  <si>
    <t>28615603</t>
  </si>
  <si>
    <t>čistící tvarovka odpadní PP DN 110 pro vysoké teploty</t>
  </si>
  <si>
    <t>842555857</t>
  </si>
  <si>
    <t>28615605</t>
  </si>
  <si>
    <t>čistící tvarovka odpadní PP DN 160 pro vysoké teploty</t>
  </si>
  <si>
    <t>1085713425</t>
  </si>
  <si>
    <t>28619444</t>
  </si>
  <si>
    <t>tvarovka čisticí PE-HD 90° s kruhovým otvorem D 125</t>
  </si>
  <si>
    <t>-442105421</t>
  </si>
  <si>
    <t>935113111</t>
  </si>
  <si>
    <t>Osazení odvodňovacího polymerbetonového žlabu s krycím roštem šířky do 200 mm</t>
  </si>
  <si>
    <t>-546435091</t>
  </si>
  <si>
    <t>59227101</t>
  </si>
  <si>
    <t>žlab odvodňovací z polymerbetonu bez spádu dna pozinkovaná hrana š 100mm</t>
  </si>
  <si>
    <t>1006908340</t>
  </si>
  <si>
    <t>712771255</t>
  </si>
  <si>
    <t>Odvodnění vegetační střechy osazením kontrolní šachty</t>
  </si>
  <si>
    <t>-1594661932</t>
  </si>
  <si>
    <t>69334333</t>
  </si>
  <si>
    <t>šachta kontrolní odvodnění vegetačních střech PA 300x300mm v 130mm</t>
  </si>
  <si>
    <t>-56884400</t>
  </si>
  <si>
    <t>721173401</t>
  </si>
  <si>
    <t>Potrubí kanalizační z PVC SN 4 svodné DN 110</t>
  </si>
  <si>
    <t>1471377539</t>
  </si>
  <si>
    <t>721173402</t>
  </si>
  <si>
    <t>Potrubí kanalizační z PVC SN 4 svodné DN 125</t>
  </si>
  <si>
    <t>-379703462</t>
  </si>
  <si>
    <t>721173403</t>
  </si>
  <si>
    <t>Potrubí kanalizační z PVC SN 4 svodné DN 160</t>
  </si>
  <si>
    <t>337647653</t>
  </si>
  <si>
    <t>721173736</t>
  </si>
  <si>
    <t>Potrubí kanalizační z PE dešťové DN 100</t>
  </si>
  <si>
    <t>1519907344</t>
  </si>
  <si>
    <t>721173737</t>
  </si>
  <si>
    <t>Potrubí kanalizační z PE dešťové DN 125</t>
  </si>
  <si>
    <t>-120537800</t>
  </si>
  <si>
    <t>721174005</t>
  </si>
  <si>
    <t>Potrubí kanalizační z PP db20 svodné DN 110</t>
  </si>
  <si>
    <t>-1321830606</t>
  </si>
  <si>
    <t>721174006</t>
  </si>
  <si>
    <t>Potrubí kanalizační z PP db20 svodné DN 125</t>
  </si>
  <si>
    <t>1644892409</t>
  </si>
  <si>
    <t>721174007</t>
  </si>
  <si>
    <t>Potrubí kanalizační z PP db20 svodné DN 160</t>
  </si>
  <si>
    <t>-272281044</t>
  </si>
  <si>
    <t>721174043</t>
  </si>
  <si>
    <t>Potrubí kanalizační z PP db20 připojovací DN 50</t>
  </si>
  <si>
    <t>-609683086</t>
  </si>
  <si>
    <t>721174044</t>
  </si>
  <si>
    <t>Potrubí kanalizační z PP db20 připojovací DN 75</t>
  </si>
  <si>
    <t>1540883993</t>
  </si>
  <si>
    <t>721194109</t>
  </si>
  <si>
    <t>Vyvedení a upevnění odpadních výpustek DN 110</t>
  </si>
  <si>
    <t>-1561978307</t>
  </si>
  <si>
    <t>721211421</t>
  </si>
  <si>
    <t>Vpusť podlahová se svislým odtokem DN 50/75/110 mřížka nerez 115x115</t>
  </si>
  <si>
    <t>-1387009232</t>
  </si>
  <si>
    <t>721212121</t>
  </si>
  <si>
    <t>Odtokový sprchový žlab délky 700 mm s krycím roštem a zápachovou uzávěrkou</t>
  </si>
  <si>
    <t>-370700809</t>
  </si>
  <si>
    <t>721239114</t>
  </si>
  <si>
    <t>Montáž střešního vtoku svislý odtok do DN 160 ostatní typ</t>
  </si>
  <si>
    <t>-1456845448</t>
  </si>
  <si>
    <t>56231116</t>
  </si>
  <si>
    <t>vtok střešní pro PVC izolaci pochůzných střech s vyhříváním 75-160mm</t>
  </si>
  <si>
    <t>-324883661</t>
  </si>
  <si>
    <t>722181224x</t>
  </si>
  <si>
    <t>Ochrana kanalizačního potrubí přilepenými termoizolačními trubicemi z PE tl přes 6 do 9 mm DN přes 63 mm</t>
  </si>
  <si>
    <t>-1603986329</t>
  </si>
  <si>
    <t>722181246</t>
  </si>
  <si>
    <t>Ochrana vodovodního potrubí přilepenými termoizolačními trubicemi z PE tl přes 13 do 20 mm DN přes 110 mm</t>
  </si>
  <si>
    <t>-300065928</t>
  </si>
  <si>
    <t>Těsnění prostupů</t>
  </si>
  <si>
    <t>sb</t>
  </si>
  <si>
    <t>Objímka + kotva</t>
  </si>
  <si>
    <t>HL100/50, uzávěrka zápachová DN 50 6/4"pro dřezy + T-kus DN40x6/4" s HL19.2</t>
  </si>
  <si>
    <t>Kalich keramický odpadní DN32</t>
  </si>
  <si>
    <t>HL810 hlavice větrací střešní DN 110 - souprava + HL 810.1</t>
  </si>
  <si>
    <t>Dvířka revizní se zámkem 600x600 mm</t>
  </si>
  <si>
    <t>Dvířka revizní se zámkem pozink 300x300 mm</t>
  </si>
  <si>
    <t>Ochranná trubka - chráničky</t>
  </si>
  <si>
    <t>Prostupka potrubní vodotěsná</t>
  </si>
  <si>
    <t>Spolupráce s jinou profesí</t>
  </si>
  <si>
    <t>hod</t>
  </si>
  <si>
    <t>HZS nezměřitelné práce</t>
  </si>
  <si>
    <t>998721203</t>
  </si>
  <si>
    <t>Přesun hmot procentní pro vnitřní kanalizace v objektech v přes 12 do 24 m</t>
  </si>
  <si>
    <t>-1003129555</t>
  </si>
  <si>
    <t>722</t>
  </si>
  <si>
    <t>Zdravotechnika - vnitřní vodovod</t>
  </si>
  <si>
    <t>722190401</t>
  </si>
  <si>
    <t>Vyvedení a upevnění výpustku DN do 25</t>
  </si>
  <si>
    <t>572804805</t>
  </si>
  <si>
    <t>722290234</t>
  </si>
  <si>
    <t>Proplach a dezinfekce vodovodního potrubí DN do 80</t>
  </si>
  <si>
    <t>-1685765883</t>
  </si>
  <si>
    <t>871211211</t>
  </si>
  <si>
    <t>Montáž potrubí z PE100 SDR 11 otevřený výkop svařovaných elektrotvarovkou D 63 x 5,8 mm</t>
  </si>
  <si>
    <t>-1199136048</t>
  </si>
  <si>
    <t>28613113</t>
  </si>
  <si>
    <t>trubka vodovodní PE100 PN 16 SDR11 63x5,8mm</t>
  </si>
  <si>
    <t>2130000214</t>
  </si>
  <si>
    <t>10*1,1 'Přepočtené koeficientem množství</t>
  </si>
  <si>
    <t>871231211</t>
  </si>
  <si>
    <t>Montáž potrubí z PE100 SDR 11 otevřený výkop svařovaných elektrotvarovkou D 75 x 6,8 mm</t>
  </si>
  <si>
    <t>-1442380415</t>
  </si>
  <si>
    <t>28613114</t>
  </si>
  <si>
    <t>trubka vodovodní PE100 PN 16 SDR11 75x6,8mm</t>
  </si>
  <si>
    <t>1243700380</t>
  </si>
  <si>
    <t>13*1,1 'Přepočtené koeficientem množství</t>
  </si>
  <si>
    <t>722130233</t>
  </si>
  <si>
    <t>Potrubí vodovodní ocelové závitové pozinkované svařované běžné DN 25</t>
  </si>
  <si>
    <t>-1399878287</t>
  </si>
  <si>
    <t>722130236</t>
  </si>
  <si>
    <t>Potrubí vodovodní ocelové závitové pozinkované svařované běžné DN 50</t>
  </si>
  <si>
    <t>-1744545935</t>
  </si>
  <si>
    <t>722174002</t>
  </si>
  <si>
    <t>Potrubí vodovodní plastové PPR svar polyfúze PN 16 D 20x2,8 mm</t>
  </si>
  <si>
    <t>2014482154</t>
  </si>
  <si>
    <t>722174003</t>
  </si>
  <si>
    <t>Potrubí vodovodní plastové PPR svar polyfúze PN 16 D 25x3,5 mm</t>
  </si>
  <si>
    <t>-1539165290</t>
  </si>
  <si>
    <t>722174004</t>
  </si>
  <si>
    <t>Potrubí vodovodní plastové PPR svar polyfúze PN 16 D 32x4,4 mm</t>
  </si>
  <si>
    <t>-1074395032</t>
  </si>
  <si>
    <t>722174005</t>
  </si>
  <si>
    <t>Potrubí vodovodní plastové PPR svar polyfúze PN 16 D 40x5,5 mm</t>
  </si>
  <si>
    <t>-1970372093</t>
  </si>
  <si>
    <t>722174006</t>
  </si>
  <si>
    <t>Potrubí vodovodní plastové PPR svar polyfúze PN 16 D 50x6,9 mm</t>
  </si>
  <si>
    <t>628874247</t>
  </si>
  <si>
    <t>722174007</t>
  </si>
  <si>
    <t>Potrubí vodovodní plastové PPR svar polyfúze PN 16 D 63x8,6 mm</t>
  </si>
  <si>
    <t>-2121710875</t>
  </si>
  <si>
    <t>722174008</t>
  </si>
  <si>
    <t>Potrubí vodovodní plastové PPR svar polyfúze PN 16 D 75x10,3 mm</t>
  </si>
  <si>
    <t>15905226</t>
  </si>
  <si>
    <t>722181221</t>
  </si>
  <si>
    <t>Ochrana vodovodního potrubí přilepenými termoizolačními trubicemi z PE tl přes 6 do 9 mm DN do 22 mm</t>
  </si>
  <si>
    <t>1568177589</t>
  </si>
  <si>
    <t>722181222</t>
  </si>
  <si>
    <t>Ochrana vodovodního potrubí přilepenými termoizolačními trubicemi z PE tl přes 6 do 9 mm DN přes 22 do 45 mm</t>
  </si>
  <si>
    <t>-101693359</t>
  </si>
  <si>
    <t>48+38+26</t>
  </si>
  <si>
    <t>722181223</t>
  </si>
  <si>
    <t>Ochrana vodovodního potrubí přilepenými termoizolačními trubicemi z PE tl přes 6 do 9 mm DN přes 45 do 63 mm</t>
  </si>
  <si>
    <t>-1967835254</t>
  </si>
  <si>
    <t>10+13</t>
  </si>
  <si>
    <t>722181224</t>
  </si>
  <si>
    <t>Ochrana vodovodního potrubí přilepenými termoizolačními trubicemi z PE tl přes 6 do 9 mm DN přes 63 mm</t>
  </si>
  <si>
    <t>891430256</t>
  </si>
  <si>
    <t>722181231</t>
  </si>
  <si>
    <t>Ochrana vodovodního potrubí přilepenými termoizolačními trubicemi z PE tl přes 9 do 13 mm DN do 22 mm</t>
  </si>
  <si>
    <t>-943165362</t>
  </si>
  <si>
    <t>722224116</t>
  </si>
  <si>
    <t>Kohout plnicí nebo vypouštěcí G 3/4" PN 10 s jedním závitem</t>
  </si>
  <si>
    <t>-52174637</t>
  </si>
  <si>
    <t>722240121</t>
  </si>
  <si>
    <t>Kohout kulový plastový PPR DN 16</t>
  </si>
  <si>
    <t>1103987629</t>
  </si>
  <si>
    <t>722240122</t>
  </si>
  <si>
    <t>Kohout kulový plastový PPR DN 20</t>
  </si>
  <si>
    <t>1121523830</t>
  </si>
  <si>
    <t>722240123</t>
  </si>
  <si>
    <t>Kohout kulový plastový PPR DN 25</t>
  </si>
  <si>
    <t>-282643676</t>
  </si>
  <si>
    <t>722240124</t>
  </si>
  <si>
    <t>Kohout kulový plastový PPR DN 32</t>
  </si>
  <si>
    <t>67324103</t>
  </si>
  <si>
    <t>722240125</t>
  </si>
  <si>
    <t>Kohout kulový plastový PPR DN 40</t>
  </si>
  <si>
    <t>1923782111</t>
  </si>
  <si>
    <t>722240126</t>
  </si>
  <si>
    <t>Kohout kulový plastový PPR DN 50</t>
  </si>
  <si>
    <t>353000825</t>
  </si>
  <si>
    <t>722240127</t>
  </si>
  <si>
    <t>Kohout kulový plastový PPR DN 63</t>
  </si>
  <si>
    <t>1460831322</t>
  </si>
  <si>
    <t>Průtokový ohřívač 6,9kW (dřezy)</t>
  </si>
  <si>
    <t>Průtokový ohřívač 3,5kW (umyvadla)</t>
  </si>
  <si>
    <t>Zásobníkový ohřívač elektrický, závěsný, plochý, 50l</t>
  </si>
  <si>
    <t>Průtokový ohřívač 11kW (výlevka)</t>
  </si>
  <si>
    <t>Nezámrzný ventil 1/2''</t>
  </si>
  <si>
    <t>Prostupka potrubní vodotěsná D75</t>
  </si>
  <si>
    <t>Prostupka potrubní vodotěsná D63</t>
  </si>
  <si>
    <t>Těsnění prostupů požární</t>
  </si>
  <si>
    <t>Hadice flexibilní k baterii,DN 15 x M10,délka 0,5m</t>
  </si>
  <si>
    <t>Ventil rohový bez přípoj. trubičky T 66 G 1/2 Rohový ventil, 3/8"-1/2",</t>
  </si>
  <si>
    <t>Regulační ventil 2 1/2''</t>
  </si>
  <si>
    <t>998722203</t>
  </si>
  <si>
    <t>Přesun hmot procentní pro vnitřní vodovod v objektech v přes 12 do 24 m</t>
  </si>
  <si>
    <t>863768200</t>
  </si>
  <si>
    <t>723</t>
  </si>
  <si>
    <t>Zdravotechnika - vnitřní plynovod</t>
  </si>
  <si>
    <t>733190107</t>
  </si>
  <si>
    <t>Zkouška těsnosti potrubí ocelové závitové DN do 40</t>
  </si>
  <si>
    <t>-642573178</t>
  </si>
  <si>
    <t>723111203</t>
  </si>
  <si>
    <t>Potrubí ocelové závitové černé bezešvé svařované běžné DN 20</t>
  </si>
  <si>
    <t>1520655371</t>
  </si>
  <si>
    <t>723111204</t>
  </si>
  <si>
    <t>Potrubí ocelové závitové černé bezešvé svařované běžné DN 25</t>
  </si>
  <si>
    <t>1569824200</t>
  </si>
  <si>
    <t>723170114</t>
  </si>
  <si>
    <t>Potrubí plynové plastové Pe 100, PN 0,4 MPa, D 32 x 3,0 mm spojované elektrotvarovkami</t>
  </si>
  <si>
    <t>161984562</t>
  </si>
  <si>
    <t>723231162</t>
  </si>
  <si>
    <t>Kohout kulový přímý G 1/2" PN 42 do 185°C plnoprůtokový vnitřní závit těžká řada</t>
  </si>
  <si>
    <t>-272641321</t>
  </si>
  <si>
    <t>723231163</t>
  </si>
  <si>
    <t>Kohout kulový přímý G 3/4" PN 42 do 185°C plnoprůtokový vnitřní závit těžká řada</t>
  </si>
  <si>
    <t>1051783376</t>
  </si>
  <si>
    <t>723231164</t>
  </si>
  <si>
    <t>Kohout kulový přímý G 1" PN 42 do 185°C plnoprůtokový vnitřní závit těžká řada</t>
  </si>
  <si>
    <t>728456842</t>
  </si>
  <si>
    <t>Zapojení zařízení</t>
  </si>
  <si>
    <t>Tlakoměr prům 160, 0-6kPa</t>
  </si>
  <si>
    <t>Ochranný nátěr žluté barvy</t>
  </si>
  <si>
    <t>bm</t>
  </si>
  <si>
    <t>998723203</t>
  </si>
  <si>
    <t>Přesun hmot procentní pro vnitřní plynovod v objektech v přes 12 do 24 m</t>
  </si>
  <si>
    <t>-135028167</t>
  </si>
  <si>
    <t>725</t>
  </si>
  <si>
    <t>Zdravotechnika - zařizovací předměty</t>
  </si>
  <si>
    <t>725112022</t>
  </si>
  <si>
    <t>Klozet keramický závěsný na nosné stěny s hlubokým splachováním odpad vodorovný</t>
  </si>
  <si>
    <t>soubor</t>
  </si>
  <si>
    <t>86158084</t>
  </si>
  <si>
    <t>725121023</t>
  </si>
  <si>
    <t>Splachovač automatický pisoáru s napájením skupinový</t>
  </si>
  <si>
    <t>-196344513</t>
  </si>
  <si>
    <t>725121525</t>
  </si>
  <si>
    <t>Pisoárový záchodek automatický s radarovým senzorem</t>
  </si>
  <si>
    <t>1261631113</t>
  </si>
  <si>
    <t>725211604</t>
  </si>
  <si>
    <t>Umyvadlo keramické bílé šířky 650 mm bez krytu na sifon připevněné na stěnu šrouby</t>
  </si>
  <si>
    <t>1578313894</t>
  </si>
  <si>
    <t>725241112</t>
  </si>
  <si>
    <t>Vanička sprchová akrylátová čtvercová 900x900 mm</t>
  </si>
  <si>
    <t>-118568383</t>
  </si>
  <si>
    <t>725331111</t>
  </si>
  <si>
    <t>Výlevka bez výtokových armatur keramická se sklopnou plastovou mřížkou 500 mm</t>
  </si>
  <si>
    <t>384759635</t>
  </si>
  <si>
    <t>725813111</t>
  </si>
  <si>
    <t>Ventil rohový bez připojovací trubičky nebo flexi hadičky G 1/2"</t>
  </si>
  <si>
    <t>1942233616</t>
  </si>
  <si>
    <t>725821325</t>
  </si>
  <si>
    <t>Baterie dřezová stojánková páková s otáčivým kulatým ústím a délkou ramínka 220 mm</t>
  </si>
  <si>
    <t>-417014801</t>
  </si>
  <si>
    <t>725822613</t>
  </si>
  <si>
    <t>Baterie umyvadlová stojánková páková s výpustí</t>
  </si>
  <si>
    <t>199254975</t>
  </si>
  <si>
    <t>WC záv.inv. + sedátko</t>
  </si>
  <si>
    <t>závěsná konstrukce WC invalidní+krycí tlačítko+oddál.pneumat.ovládání</t>
  </si>
  <si>
    <t>Madlo sklopné a pevné nerez</t>
  </si>
  <si>
    <t>Madlo pevné nerez</t>
  </si>
  <si>
    <t>HL200 trubka pro připojení WC  DN100/50+boční trub</t>
  </si>
  <si>
    <t>Umyvadlo inv.1 + podom.sifon</t>
  </si>
  <si>
    <t>Příslušenství ke dřezu</t>
  </si>
  <si>
    <t>Sprchový kout</t>
  </si>
  <si>
    <t>Umyvadlová baterie stoj.páková inv.</t>
  </si>
  <si>
    <t>Nást.baterie k výlevce</t>
  </si>
  <si>
    <t>Baterie sprch.nást.páková +sprch.set</t>
  </si>
  <si>
    <t>726111031</t>
  </si>
  <si>
    <t>Instalační předstěna pro klozet s ovládáním zepředu v 1080 mm závěsný do masivní zděné kce</t>
  </si>
  <si>
    <t>-1695133939</t>
  </si>
  <si>
    <t>726121001</t>
  </si>
  <si>
    <t>Instalační předstěna pro klozet v 1120 mm závěsný do bytových jader mezi dvě stěny</t>
  </si>
  <si>
    <t>-511438766</t>
  </si>
  <si>
    <t>998725203</t>
  </si>
  <si>
    <t>Přesun hmot procentní pro zařizovací předměty v objektech v přes 12 do 24 m</t>
  </si>
  <si>
    <t>-970268373</t>
  </si>
  <si>
    <t>Ekologická likvidace odpadu</t>
  </si>
  <si>
    <t>Pomocné a přípravné práce</t>
  </si>
  <si>
    <t>Vypuštění a opětovné napuštění stáv.rozvodů vody</t>
  </si>
  <si>
    <t>Izolace gravitační kan.potrubí tl. 5mm proti rosení, materiálu PE, barva šedá</t>
  </si>
  <si>
    <t>Kamerové zkoušky</t>
  </si>
  <si>
    <t>Manipulační práce, stěhování</t>
  </si>
  <si>
    <t>Pronájem plošiny, stavební lešení</t>
  </si>
  <si>
    <t>Popisy,výstražné tab.</t>
  </si>
  <si>
    <t>PŘE - Přeložka odvodnění hlediště letního kina</t>
  </si>
  <si>
    <t xml:space="preserve">    5.NR - Komunikace nad rýhou inženýrských sítí</t>
  </si>
  <si>
    <t>115101201RRX</t>
  </si>
  <si>
    <t>Přečerpávání nebo převedení dešť. vod</t>
  </si>
  <si>
    <t>Poznámka k položce:
Převedení a čerpání splašků nebo dešťových vod dle zvolené technologie zhotovitele stavby.
(Množství bude určeno na stavbě dle skutečnosti)</t>
  </si>
  <si>
    <t>121101103R00</t>
  </si>
  <si>
    <t>Sejmutí ornice s přemístěním přes 100 do 250 m</t>
  </si>
  <si>
    <t>Přeložka DK PVC DN200 - výkopy od původního terénu:</t>
  </si>
  <si>
    <t>"Ornice:" (37,40+2,50)*3,00*0,20</t>
  </si>
  <si>
    <t>Poznámka k položce:
Včetně případných nutných dokopávem a ručního výkopu podél sousedících inženýrských sítí
Začátek provozního součtu
Přeložka DK PVC DN200 - výkopy od původního terénu:
ŠP - ŠP1:12,60*1,00*(2,77+5,33)/2
ŠP1 - ŠP2:(26,81-12,60)*1,00*(5,33+5,82)/2
ŠP2 - ŠP3:(40,71-26,81)*1,00*(5,82+2,90)/2
ŠP3 - ŠP4:(49,02-40,71)*1,00*(2,90+1,35)/2
Odbočka - stávající UV:6,00*1,00*(3,78+1,20)/2
Odbočka - stávající UV:2,20*1,00*(1,35+1,20)/2
Rozšíření pro ŠP:1,60*(1,60-1,00)*(5,33+5,82+2,90+1,35)
Prohloubení pro ŠP:1,60*1,60*0,20*4
Odpočet ornice:-(37,40+2,50)*1,00*0,20
Odpočet asfaltových ploch:-(49,02-37,40+3,50+2,20)*1,00*0,30
Konec provozního součtu</t>
  </si>
  <si>
    <t>"Příplatek -18%:" 229,9145*0,18</t>
  </si>
  <si>
    <t>132201211R00</t>
  </si>
  <si>
    <t>Hloubení rýh š.do 200 cm hor.3 do 100 m3,STROJNĚ</t>
  </si>
  <si>
    <t>"ŠP - ŠP1:" 12,60*1,00*(2,77+5,33)/2</t>
  </si>
  <si>
    <t>"ŠP1 - ŠP2:" (26,81-12,60)*1,00*(5,33+5,82)/2</t>
  </si>
  <si>
    <t>"ŠP2 - ŠP3:" (40,71-26,81)*1,00*(5,82+2,90)/2</t>
  </si>
  <si>
    <t>"ŠP3 - ŠP4:" (49,02-40,71)*1,00*(2,90+1,35)/2</t>
  </si>
  <si>
    <t>"Odbočka - stávající UV:" 6,00*1,00*(3,78+1,20)/2</t>
  </si>
  <si>
    <t>"Odbočka - stávající UV:" 2,20*1,00*(1,35+1,20)/2</t>
  </si>
  <si>
    <t>"Rozšíření pro ŠP:" 1,60*(1,60-1,00)*(5,33+5,82+2,90+1,35)</t>
  </si>
  <si>
    <t>"Prohloubení pro ŠP:" 1,60*1,60*0,20*4</t>
  </si>
  <si>
    <t>"Odpočet ornice:" -(37,40+2,50)*1,00*0,20</t>
  </si>
  <si>
    <t>"Odpočet asfaltových ploch:" -(49,02-37,40+3,50+2,20)*1,00*0,30</t>
  </si>
  <si>
    <t>Poznámka k položce:
Začátek provozního součtu
Přeložka DK PVC DN200 - výkopy od původního terénu:
ŠP - ŠP1:12,60*1,00*(2,77+5,33)/2
ŠP1 - ŠP2:(26,81-12,60)*1,00*(5,33+5,82)/2
ŠP2 - ŠP3:(40,71-26,81)*1,00*(5,82+2,90)/2
ŠP3 - ŠP4:(49,02-40,71)*1,00*(2,90+1,35)/2
Odbočka - stávající UV:6,00*1,00*(3,78+1,20)/2
Odbočka - stávající UV:2,20*1,00*(1,35+1,20)/2
Rozšíření pro ŠP:1,60*(1,60-1,00)*(5,33+5,82+2,90+1,35)
Prohloubení pro ŠP:1,60*1,60*0,20*4
Odpočet ornice:-(37,40+2,50)*1,00*0,20
Odpočet asfaltových ploch:-(49,02-37,40+3,50+2,20)*1,00*0,30
Konec provozního součtu</t>
  </si>
  <si>
    <t>229,9145*0,5</t>
  </si>
  <si>
    <t>"ŠP - ŠP1:" 12,60*(2,77+5,33)/2*2</t>
  </si>
  <si>
    <t>"ŠP1 - ŠP2:" (26,81-12,60)*(5,33+5,82)/2*2</t>
  </si>
  <si>
    <t>"ŠP2 - ŠP3:" (40,71-26,81)*(5,82+2,90)/2*2</t>
  </si>
  <si>
    <t>"ŠP3 - ŠP4:" (49,02-40,71)*(2,90+1,35)/2*2</t>
  </si>
  <si>
    <t>"Odbočka - stávající UV:" 6,00*(3,78+1,20)/2*2</t>
  </si>
  <si>
    <t>"Odpočet zásypů zeminou:" -121,0847</t>
  </si>
  <si>
    <t>Odpočet zásypů zeminou:</t>
  </si>
  <si>
    <t>"Odpočet nerealizovaných zásypů podél objektu knihovny:"-15,16*1,00*0,50</t>
  </si>
  <si>
    <t>-(31,20-15,16)*1,00*3,62</t>
  </si>
  <si>
    <t>-(40,71-31,20)*1,00*0,50</t>
  </si>
  <si>
    <t>-2,50*1,00*0,50</t>
  </si>
  <si>
    <t>"Odpočet lože, potrubí a obsypů:" -(49,00+6,00+2,20)*1,00*(0,15+0,20+0,30)</t>
  </si>
  <si>
    <t>"Přeložka DK PVC DN200:" (49,00+6,00+2,20)*(0,80*(0,20+0,30)-0,10^2*Pi)</t>
  </si>
  <si>
    <t>"Přeložka DK PVC DN200:" (49,00+6,00+2,20)*(0,80*(0,20+0,30)-0,10^2*Pi)*1,973</t>
  </si>
  <si>
    <t>"Přeložka DK PVC DN200:" (49,00+6,00+2,20)*0,80*0,15</t>
  </si>
  <si>
    <t>Přeložka DK PVC DN200:</t>
  </si>
  <si>
    <t>"VP H40:" 1</t>
  </si>
  <si>
    <t>"VP H80:" 1</t>
  </si>
  <si>
    <t>"VP H100:" 1</t>
  </si>
  <si>
    <t>59224345.B.R</t>
  </si>
  <si>
    <t>Prstenec vyrovn šachetní TBW-Q.1 40/600/120</t>
  </si>
  <si>
    <t>"VP H40:" 1*1,01</t>
  </si>
  <si>
    <t>59224347.B.R</t>
  </si>
  <si>
    <t>Prstenec vyrovn šachetní TBW-Q.1 80/600/120</t>
  </si>
  <si>
    <t>"VP H80:" 1*1,01</t>
  </si>
  <si>
    <t>"VP H100:" 1*1,01</t>
  </si>
  <si>
    <t>5.NR</t>
  </si>
  <si>
    <t>Komunikace nad rýhou inženýrských sítí</t>
  </si>
  <si>
    <t>Odstranění podkladu pl. 50 m2,kam.drcené tl.30 cm</t>
  </si>
  <si>
    <t>"Prostor hlediště LK:" (12,00+3,50+2,20)*2,00</t>
  </si>
  <si>
    <t>113108310R00</t>
  </si>
  <si>
    <t>Odstranění asfaltové vrstvy pl. do 50 m2, tl.10 cm</t>
  </si>
  <si>
    <t>"Prostor hlediště LK:" (12,00+3,50+2,20)*2,00*0,30*1,873</t>
  </si>
  <si>
    <t>566904111R00</t>
  </si>
  <si>
    <t>Vyspravení podkladu po překopech kam.obal.asfaltem</t>
  </si>
  <si>
    <t>"Prostor hlediště LK:" (12,00+3,50+2,20)*2,00*0,10*2,5</t>
  </si>
  <si>
    <t>919735112R00</t>
  </si>
  <si>
    <t>Řezání stávajícího živičného krytu tl. 5 - 10 cm</t>
  </si>
  <si>
    <t>"Prostor hlediště LK:" (12,00+3,50+2,20)*2+2,00*2</t>
  </si>
  <si>
    <t>979082113RSZ</t>
  </si>
  <si>
    <t>Vodorovná doprava suti po suchu na skládku zhotovitele</t>
  </si>
  <si>
    <t>979990002RRŠ</t>
  </si>
  <si>
    <t>Poplatek za skládku stavební suti štěrky z komunikací, skupina odpadu 010408</t>
  </si>
  <si>
    <t>979990112RRA</t>
  </si>
  <si>
    <t>Poplatek za reciklaci asfaltu, kusovost do 1600cm2 skupina 170302</t>
  </si>
  <si>
    <t>Poznámka k položce:
Položka je určena pro suť o velikosti kusu do 30x30 cm (technologický materiál určený k recyklaci).</t>
  </si>
  <si>
    <t>"Přeložka DK PVC DN200:" 49,00+6,00+2,20</t>
  </si>
  <si>
    <t>"Odbočka  PVC DN200/200:" 1</t>
  </si>
  <si>
    <t>894421111RT1</t>
  </si>
  <si>
    <t>Osazení betonových dílců šachet skruže rovné, na kroužek, do 0,5 t</t>
  </si>
  <si>
    <t>Poznámka k položce:
Položka je určena pro osazení betonových dílců šachet dle DIN 4034, skruže rovné na kroužek, hmotnost do 0,5 t.
V položce nejsou zakalkulovány náklady na dodání betonových dílců; dílce se oceňují ve specifikaci.</t>
  </si>
  <si>
    <t>"Skruž H250:" 1</t>
  </si>
  <si>
    <t>"Skruž H500:" 3</t>
  </si>
  <si>
    <t>"Skruž H1000:" 4</t>
  </si>
  <si>
    <t>"Kónus H600:" 3</t>
  </si>
  <si>
    <t>"ZD H200:" 1</t>
  </si>
  <si>
    <t>"ŠD DN200:" 4</t>
  </si>
  <si>
    <t>"Přeložka DK PVC DN200:" (49,00+6,00+2,20)*1,03</t>
  </si>
  <si>
    <t>28650780.R</t>
  </si>
  <si>
    <t>Odbočka kanalizační PVC  DN 200/200 mm 87°</t>
  </si>
  <si>
    <t>"Odbočka  PVC DN200/200:" 1*1,015</t>
  </si>
  <si>
    <t>"Kónus H600:"3*1,01</t>
  </si>
  <si>
    <t>"Skruž H250:" 1*1,01</t>
  </si>
  <si>
    <t>"Skruž H500:" 3*1,01</t>
  </si>
  <si>
    <t>"Skruž H1000:" 4*1,01</t>
  </si>
  <si>
    <t>592243599.R</t>
  </si>
  <si>
    <t>Zákrytová deska TZK-Q.1 1000x625/200 D400</t>
  </si>
  <si>
    <t>"ZD H200:" 1*1,01</t>
  </si>
  <si>
    <t>"ŠD DN200:" 4*1,01</t>
  </si>
  <si>
    <t>"Těsnění:" 12*1,01</t>
  </si>
  <si>
    <t>VZT - Vzduchotechnika</t>
  </si>
  <si>
    <t>RTCH -  Rozvody tepla a chladu</t>
  </si>
  <si>
    <t xml:space="preserve">    751 - Vzduchotechnika</t>
  </si>
  <si>
    <t xml:space="preserve">      1 - Strojovna RTCH (střecha+ technická místnost)</t>
  </si>
  <si>
    <t xml:space="preserve">      2 - Čerpadla</t>
  </si>
  <si>
    <t xml:space="preserve">      3 - Armatury</t>
  </si>
  <si>
    <t xml:space="preserve">      4 - Otopná tělesa + BKT/ oBKT</t>
  </si>
  <si>
    <t xml:space="preserve">      5 - Potrubí a izolace</t>
  </si>
  <si>
    <t xml:space="preserve">      D2 - Ostatní</t>
  </si>
  <si>
    <t>751</t>
  </si>
  <si>
    <t>Strojovna RTCH (střecha+ technická místnost)</t>
  </si>
  <si>
    <t>1.1</t>
  </si>
  <si>
    <t>Reverzibilní tepelné čerpadlo- chladicí výkon 57 kW, vytápěcí výkon 46 kW - Venkovní provedení s vlastním řídícím systémem, včetně hydraulického modulu se zdvojeným čerpadlem, expanzní nádobou a pojistným ventilem.</t>
  </si>
  <si>
    <t>kpl.</t>
  </si>
  <si>
    <t>Poznámka k položce:
Jednotka včetně propojovacího potrubí, náplně chladiva a pružného uložení</t>
  </si>
  <si>
    <t>1.2</t>
  </si>
  <si>
    <t>Plynový kondenzační kotel 48 kW</t>
  </si>
  <si>
    <t>1.3</t>
  </si>
  <si>
    <t>Chemická úpravna topné vody 2m3/h</t>
  </si>
  <si>
    <t>1.4</t>
  </si>
  <si>
    <t>Příprava a plnění nemrznoucí měsi s oběhovým čerpadlem, sestavou armatur a el. rozváděče. 800 litrů</t>
  </si>
  <si>
    <t>1.5</t>
  </si>
  <si>
    <t>Expanzní membránová nádoba 300 litrů</t>
  </si>
  <si>
    <t>1.6</t>
  </si>
  <si>
    <t>Expanzní membránová nádoba odolná glykolu 200 litrů</t>
  </si>
  <si>
    <t>1.7</t>
  </si>
  <si>
    <t>Expanzní membránová nádoba odolná glykolu 80 litrů</t>
  </si>
  <si>
    <t>1.8</t>
  </si>
  <si>
    <t>Tlaková akumulační nádoba  2000 litrů</t>
  </si>
  <si>
    <t>1.9</t>
  </si>
  <si>
    <t>Deskový výměník voda/glykol  20 kW, dP max. 20kPa</t>
  </si>
  <si>
    <t>1.10</t>
  </si>
  <si>
    <t>Deskový výměník voda/glykol 50 kW, dP max. 20kPa</t>
  </si>
  <si>
    <t>1.11</t>
  </si>
  <si>
    <t>Rozdělovač sběrač topných/chladících okruhů, včetně návarků na vypouštění a jímek snímačů MaR, tepelné izolace a podpůrné konstrukce. 4 okruhy</t>
  </si>
  <si>
    <t>Čerpadla</t>
  </si>
  <si>
    <t>2.1</t>
  </si>
  <si>
    <t>Zdvojené oběhové čerpadlo s elektronickou regulací výkonu pro okruhy s nemrnoucí směsí vč. reléového modulu, protipřírub, šroubů, těsnění, pryžových izolátorů chvění - Jmenovitý průtok 30 m3/h, Dopravní výška 10-15 m</t>
  </si>
  <si>
    <t>2.2</t>
  </si>
  <si>
    <t>Zdvojené oběhové čerpadlo s elektronickou regulací výkonu pro okruhy s nemrnoucí směsí vč. reléového modulu, protipřírub, šroubů, těsnění, pryžových izolátorů chvění - Jmenovitý průtok 30 m3/h, Dopravní výška 10-15 m - Okruh deskový výměník/akumulační nád</t>
  </si>
  <si>
    <t>2.3</t>
  </si>
  <si>
    <t>Oběhové čerpadlo s elektronickou regulací výkonu pro okruhy s upravenou vodou vč. reléového modulu, protipřírub, šroubů, těsnění, pryžových izolátorů chvění - Jmenovitý průtok 2 m3/h, Dopravní výška 4-6 m . Ohřívač VZT jednotky</t>
  </si>
  <si>
    <t>2.4</t>
  </si>
  <si>
    <t>Oběhové čerpadlo s elektronickou regulací výkonu pro okruhy s upravenou vodou vč. reléového modulu, protipřírub, šroubů, těsnění, pryžových izolátorů chvění - Jmenovitý průtok 2 m3/h, Dopravní výška 4-6 m. Okruh UT</t>
  </si>
  <si>
    <t>Armatury</t>
  </si>
  <si>
    <t>3.1</t>
  </si>
  <si>
    <t>Kulový kohout pro otopné systémy, oboustranně vnitřní závit, s páčkou, max.120°C, PN 6 DN20</t>
  </si>
  <si>
    <t>3.2</t>
  </si>
  <si>
    <t>Kulový kohout pro otopné systémy, oboustranně vnitřní závit, s páčkou, max.120°C, PN 6 DN25</t>
  </si>
  <si>
    <t>3.3</t>
  </si>
  <si>
    <t>Kulový kohout pro otopné systémy, oboustranně vnitřní závit, s páčkou, max.120°C, PN 6 DN32</t>
  </si>
  <si>
    <t>3.5</t>
  </si>
  <si>
    <t>Kulový kohout pro otopné systémy, oboustranně vnitřní závit, s páčkou, max.120°C, PN 6 DN50</t>
  </si>
  <si>
    <t>3.6</t>
  </si>
  <si>
    <t>Kulový kohout pro otopné systémy, oboustranně vnitřní závit, s páčkou, max.120°C, PN 6 DN65</t>
  </si>
  <si>
    <t>3.7</t>
  </si>
  <si>
    <t>Zpětná klapka závirová s pružinou, max. 120°C, PN6 DN20</t>
  </si>
  <si>
    <t>3.8</t>
  </si>
  <si>
    <t>Zpětná klapka závirová s pružinou, max. 120°C, PN6 DN25</t>
  </si>
  <si>
    <t>3.9</t>
  </si>
  <si>
    <t>Zpětná klapka závirová s pružinou, max. 120°C, PN6 DN65</t>
  </si>
  <si>
    <t>3.10</t>
  </si>
  <si>
    <t>Filtr s nerez sítkem, PN 6 DN20</t>
  </si>
  <si>
    <t>3.11</t>
  </si>
  <si>
    <t>Filtr s nerez sítkem, PN 6 DN25</t>
  </si>
  <si>
    <t>3.12</t>
  </si>
  <si>
    <t>Filtr s nerez sítkem, PN 6 DN50</t>
  </si>
  <si>
    <t>3.13</t>
  </si>
  <si>
    <t>Filtr s nerez sítkem, PN 6 DN65</t>
  </si>
  <si>
    <t>3.14</t>
  </si>
  <si>
    <t>Teploměr přímý D100,  0-120°C, včetně jímky L 60</t>
  </si>
  <si>
    <t>3.15</t>
  </si>
  <si>
    <t>Tlakoměr D100, 0-600kPa, včetně kulového kohoutu a navařovací smyčky.</t>
  </si>
  <si>
    <t>3.16</t>
  </si>
  <si>
    <t>Automatický odvzdušňovací ventil s možností ručního uzavření</t>
  </si>
  <si>
    <t>3.17</t>
  </si>
  <si>
    <t>Vypouštěcí ventil s nástavcem na hadici DN15</t>
  </si>
  <si>
    <t>3.18</t>
  </si>
  <si>
    <t>Přímý regulační ventil s el. pohonem DN20, kvs 3</t>
  </si>
  <si>
    <t>3.19</t>
  </si>
  <si>
    <t>Uzavírací ventil s el. pohonem DN50, kvs 100</t>
  </si>
  <si>
    <t>3.20</t>
  </si>
  <si>
    <t>Vyvažovací ventil závitový s meřícími vsuvkami, vč. rozebiratelného šroubení DN20</t>
  </si>
  <si>
    <t>3.21</t>
  </si>
  <si>
    <t>Vyvažovací ventil závitový s meřícími vsuvkami, vč. rozebiratelného šroubení DN25</t>
  </si>
  <si>
    <t>3.22</t>
  </si>
  <si>
    <t>Vyvažovací ventil závitový s meřícími vsuvkami, vč. rozebiratelného šroubení DN50</t>
  </si>
  <si>
    <t>3.23</t>
  </si>
  <si>
    <t>Trojcestný regulační ventil s el. pohonem DN15, kvs1,0</t>
  </si>
  <si>
    <t>3.24</t>
  </si>
  <si>
    <t>Trojcestný regulační ventil s el. pohonem DN32, kvs16</t>
  </si>
  <si>
    <t>3.25</t>
  </si>
  <si>
    <t>Trojcestný přepínací ventil s el. pohonem DN50, kvs 100</t>
  </si>
  <si>
    <t>3.26</t>
  </si>
  <si>
    <t>Kompletní rozdělovač/sběrač - montážní jednotka pod omítku (skříň rozdělovače z pozinkovaného ocelového plechu, dvířka, přestavitelné vodící trubky a předem montovaný mosazný rozdělovač topného okruhu s průtokoměry na přívodech, vč. spojov. šroubení, regu</t>
  </si>
  <si>
    <t>3.27</t>
  </si>
  <si>
    <t>3.28</t>
  </si>
  <si>
    <t>3.29</t>
  </si>
  <si>
    <t>3.30</t>
  </si>
  <si>
    <t>Otopná tělesa + BKT/ oBKT</t>
  </si>
  <si>
    <t>4.1</t>
  </si>
  <si>
    <t>Otopné těleso ocelové deskové s univerzálním připojením, včetně připojovací garnitury, regulačního šroubení, termostatické armatury a zavěsného systému na stěnu, termoelektrická hlavice v části MaR  900x600</t>
  </si>
  <si>
    <t>4.2</t>
  </si>
  <si>
    <t>Otopné těleso ocelové deskové s univerzálním připojením, včetně připojovací garnitury, regulačního šroubení, termostatické armatury a zavěsného systému na stěnu, termoelektrická hlavice v části MaR  900x500</t>
  </si>
  <si>
    <t>4.3</t>
  </si>
  <si>
    <t>Otopné těleso ocelové deskové s univerzálním připojením, včetně připojovací garnitury, regulačního šroubení, termostatické armatury a zavěsného systému na stěnu, termoelektrická hlavice v části MaR  900x1600</t>
  </si>
  <si>
    <t>4.4</t>
  </si>
  <si>
    <t>Otopné těleso ocelové trubkové, včetně připojovací garnitury, regulačního šroubení, termostatické armatury a zavěsného systému na stěnu, termoelektrická hlavice v části MaR - KLCM 900 - 900x600 900x600</t>
  </si>
  <si>
    <t>Potrubí a izolace</t>
  </si>
  <si>
    <t>4.2.1</t>
  </si>
  <si>
    <t>Ocelové potrubí, včetně tvarovek DN20</t>
  </si>
  <si>
    <t>4.3.1</t>
  </si>
  <si>
    <t>Ocelové potrubí, včetně tvarovek DN25</t>
  </si>
  <si>
    <t>4.4.1</t>
  </si>
  <si>
    <t>Ocelové potrubí, včetně tvarovek DN32</t>
  </si>
  <si>
    <t>4.5</t>
  </si>
  <si>
    <t>Ocelové potrubí, včetně tvarovek DN40</t>
  </si>
  <si>
    <t>4.6</t>
  </si>
  <si>
    <t>Ocelové potrubí, včetně tvarovek DN50</t>
  </si>
  <si>
    <t>4.7</t>
  </si>
  <si>
    <t>Ocelové potrubí, včetně tvarovek DN65</t>
  </si>
  <si>
    <t>4.8</t>
  </si>
  <si>
    <t>Flexi nerezové připojovací potrubí DN25, dl. 1,0 m</t>
  </si>
  <si>
    <t>4.9</t>
  </si>
  <si>
    <t>Tepelná izolace - potrubí v interiéru  9mm x DN15</t>
  </si>
  <si>
    <t>4.10</t>
  </si>
  <si>
    <t>Tepelná izolace - potrubí v interiéru  9 mm x DN20</t>
  </si>
  <si>
    <t>4.11</t>
  </si>
  <si>
    <t>Tepelná izolace - potrubí v interiéru  9 mm x DN25</t>
  </si>
  <si>
    <t>4.12</t>
  </si>
  <si>
    <t>Tepelná izolace - potrubí v interiéru  9 mm x DN32</t>
  </si>
  <si>
    <t>4.13</t>
  </si>
  <si>
    <t>Tepelná izolace - potrubí v interiéru  11 mm x DN40</t>
  </si>
  <si>
    <t>4.14</t>
  </si>
  <si>
    <t>Tepelná izolace - potrubí v interiéru  11 mm x DN50</t>
  </si>
  <si>
    <t>4.15</t>
  </si>
  <si>
    <t>Tepelná izolace - potrubí v interiéru  13 mm x DN65</t>
  </si>
  <si>
    <t>4.16</t>
  </si>
  <si>
    <t>Tepelná izolace - potrubí v exteriéru  s oplechováním 13 mm x DN25</t>
  </si>
  <si>
    <t>4.17</t>
  </si>
  <si>
    <t>Tepelná izolace - potrubí v exteriéru  s oplechováním 13 mm x DN32</t>
  </si>
  <si>
    <t>4.18</t>
  </si>
  <si>
    <t>Tepelná izolace - potrubí v exteriéru  s oplechováním 13 mm x DN50</t>
  </si>
  <si>
    <t>4.19</t>
  </si>
  <si>
    <t>Potrubí ze síťovaného polyethylenu PEXa 20x2</t>
  </si>
  <si>
    <t>5.1</t>
  </si>
  <si>
    <t>Zaregulování systému RTCH</t>
  </si>
  <si>
    <t>5.2</t>
  </si>
  <si>
    <t>Tlaková zkouška těsnosti dle ČSN 06 0310, i dílčí z důvodu plynulého postupu stavby.</t>
  </si>
  <si>
    <t>5.3</t>
  </si>
  <si>
    <t>Orientační štítky potrubí a  armatur</t>
  </si>
  <si>
    <t>5.4</t>
  </si>
  <si>
    <t>Spotřební materiál na potrubí - ocel -  příruby, varná kolena, fitinky. Kotvy, závěsy a uložení potrubí. Pevné body, popřípadě kompenzátory délkové roztažnosti, nejsou-li uvedeny.</t>
  </si>
  <si>
    <t>5.5</t>
  </si>
  <si>
    <t>Upevňovací prvky pro potrubí – objímky pozinkované dělené s pryžovou vložkou, kluzné uložení potrubí, pevné ukotvení potrubí, závitové tyče, šrouby, matky, konzoly, hmoždinky, konzoly.</t>
  </si>
  <si>
    <t>5.6</t>
  </si>
  <si>
    <t>Topná zkouška dle ČSN 06 0310</t>
  </si>
  <si>
    <t>5.7</t>
  </si>
  <si>
    <t>Požární ucpávky potrubí prostupujícího požárními předěly (celková délka těsněných spár nezahrnuje požární ucpávky při osazování požárních klapek a uzávěrů)</t>
  </si>
  <si>
    <t>5.8</t>
  </si>
  <si>
    <t>Dílenské a montážní dokumentace , Projektová dokumentace pro výrobu a montáž UT</t>
  </si>
  <si>
    <t>5.9</t>
  </si>
  <si>
    <t>Montáž všech regulačních a uzavíracích ventilů do potrubí vč. protipřírub a spojovaciho materiálu.</t>
  </si>
  <si>
    <t>5.10</t>
  </si>
  <si>
    <t>Návarky pro snímače teploty a tlaku. Jejich umístění bude upřesněno při realizaci šéfmontérem MaR</t>
  </si>
  <si>
    <t>5.11</t>
  </si>
  <si>
    <t>V dodávce všech zařízení je uvážováno s montáží a veškerým pomocným materiálem.</t>
  </si>
  <si>
    <t>5.15</t>
  </si>
  <si>
    <t>5.16</t>
  </si>
  <si>
    <t>5.18</t>
  </si>
  <si>
    <t>998751202</t>
  </si>
  <si>
    <t>Přesun hmot procentní pro vzduchotechniku v objektech výšky přes 12 do 24 m</t>
  </si>
  <si>
    <t>-335863306</t>
  </si>
  <si>
    <t>VZT - Vzduchotechnická zařízení</t>
  </si>
  <si>
    <t xml:space="preserve">    751 - Vzduchotechnická zařízení</t>
  </si>
  <si>
    <t xml:space="preserve">      1.1 - Vzduchotechnické jednotky</t>
  </si>
  <si>
    <t xml:space="preserve">      1.2 - Ventilátory, fancoily, dveřní clony, sahary</t>
  </si>
  <si>
    <t xml:space="preserve">      1.3 - Klapky</t>
  </si>
  <si>
    <t xml:space="preserve">      1.4 - Tlumiče</t>
  </si>
  <si>
    <t xml:space="preserve">      1.5 - Žaluzie, hlavice</t>
  </si>
  <si>
    <t xml:space="preserve">      1.6 - Koncové elementy</t>
  </si>
  <si>
    <t xml:space="preserve">      1.7 - Potrubí</t>
  </si>
  <si>
    <t xml:space="preserve">      1.8 - Požární klapky</t>
  </si>
  <si>
    <t xml:space="preserve">      15 - požární větrání</t>
  </si>
  <si>
    <t xml:space="preserve">      16 - Ostatní</t>
  </si>
  <si>
    <t>Vzduchotechnické jednotky</t>
  </si>
  <si>
    <t>1.1.1</t>
  </si>
  <si>
    <t>Vzduchotechnická í jednotka s rotačním rekuperáorem tepla, ohřívačem a chladičem, uzavírací klapky, filtrace vzduchu. 3300 m3/h, 200Pa</t>
  </si>
  <si>
    <t>Ventilátory, fancoily, dveřní clony, sahary</t>
  </si>
  <si>
    <t>Odtahový ventilátor 2B 130 m3/h</t>
  </si>
  <si>
    <t>Odtahový  ventilátor 3B 155 m3/h</t>
  </si>
  <si>
    <t>Odtahový ventilátor volný výběr (světlík)</t>
  </si>
  <si>
    <t>Klapky</t>
  </si>
  <si>
    <t>1.3.1</t>
  </si>
  <si>
    <t>regulátor konstantního průtoku vzduchu DN125</t>
  </si>
  <si>
    <t>1.3.3</t>
  </si>
  <si>
    <t>regulátor konstantního průtoku vzduchu DN160</t>
  </si>
  <si>
    <t>1.3.1.1</t>
  </si>
  <si>
    <t>regulátor konstantního průtoku vzduchu DN180</t>
  </si>
  <si>
    <t>1.3.3.1</t>
  </si>
  <si>
    <t>regulátor konstantního průtoku vzduchu DN250</t>
  </si>
  <si>
    <t>1.3.4</t>
  </si>
  <si>
    <t>regulátor konstantního průtoku vzduchu 200x250</t>
  </si>
  <si>
    <t>1.3.5</t>
  </si>
  <si>
    <t>uzavíraci SERVO klapka do potrubí různé průměry (125-400 mm)</t>
  </si>
  <si>
    <t>1.3.5.1</t>
  </si>
  <si>
    <t>uzavírací klapka do potrubí různé průměry (125-400 mm)</t>
  </si>
  <si>
    <t>Tlumiče</t>
  </si>
  <si>
    <t>1.4.1</t>
  </si>
  <si>
    <t>Tlumič hluku do čtyřhranného potrubí s vložkami (kulisami), vč. Přírub 800x1000x400</t>
  </si>
  <si>
    <t>1.4.2</t>
  </si>
  <si>
    <t>Tlumič hluku do čtyřhranného potrubí s vložkami (kulisami), vč. Přírub 300x200x250</t>
  </si>
  <si>
    <t>1.4.3</t>
  </si>
  <si>
    <t>Tlumič hluku do VZT potrubí DN125</t>
  </si>
  <si>
    <t>1.4.4</t>
  </si>
  <si>
    <t>Tlumič hluku do VZT potrubí DN160</t>
  </si>
  <si>
    <t>1.4.5</t>
  </si>
  <si>
    <t>Tlumič hluku do VZT potrubí DN180</t>
  </si>
  <si>
    <t>1.4.6</t>
  </si>
  <si>
    <t>Tlumič hluku do VZT potrubí DN200</t>
  </si>
  <si>
    <t>1.4.7</t>
  </si>
  <si>
    <t>Přeslechový tlumič hluku Různé dimenze</t>
  </si>
  <si>
    <t>Žaluzie, hlavice</t>
  </si>
  <si>
    <t>1.5.1</t>
  </si>
  <si>
    <t>Protidešťová žaluzie z ocelového pozinkového plechu, upevnění na potrubí (Rectangular-Duct-End-Grill-In) 600X200</t>
  </si>
  <si>
    <t>1.5.2</t>
  </si>
  <si>
    <t>Protidešťová žaluzie z ocelového pozinkového plechu, upevnění na potrubí (Rectangular-Duct-End-Grill-In) 1000x400</t>
  </si>
  <si>
    <t>Koncové elementy</t>
  </si>
  <si>
    <t>1.6.1</t>
  </si>
  <si>
    <t>koncový element odtahový různé dimenze</t>
  </si>
  <si>
    <t>1.6.2</t>
  </si>
  <si>
    <t>odtahová mřížka 1500x100</t>
  </si>
  <si>
    <t>1.6.3</t>
  </si>
  <si>
    <t>přívodní mřížka 300x200</t>
  </si>
  <si>
    <t>1.6.4</t>
  </si>
  <si>
    <t>přívodní mřížka 600x200</t>
  </si>
  <si>
    <t>1.6.5</t>
  </si>
  <si>
    <t>Textilní přívodní potrubí DN160</t>
  </si>
  <si>
    <t>1.6.6</t>
  </si>
  <si>
    <t>Textilní přívodní potrubí DN180</t>
  </si>
  <si>
    <t>1.6.7</t>
  </si>
  <si>
    <t>Textilní přívodní potrubí DN250</t>
  </si>
  <si>
    <t>1.6.8</t>
  </si>
  <si>
    <t>Odtahové čtyřhranné textilní potrubí DN160</t>
  </si>
  <si>
    <t>1.6.9</t>
  </si>
  <si>
    <t>Odtahové čtyřhranné textilní potrubí DN180</t>
  </si>
  <si>
    <t>Potrubí</t>
  </si>
  <si>
    <t>1.7.1</t>
  </si>
  <si>
    <t>Čtyřhranné ocelové potrubí z pozinkovaného plechu. Obvod do 3.500 mm.</t>
  </si>
  <si>
    <t>1.7.2</t>
  </si>
  <si>
    <t>Plastové potrubí lepené 600/200</t>
  </si>
  <si>
    <t>1.7.3</t>
  </si>
  <si>
    <t>Vinuté kruhové potrubí z pozinkovaného plechu s dvoubřitým těsněním  DN125</t>
  </si>
  <si>
    <t>1.7.4</t>
  </si>
  <si>
    <t>Vinuté kruhové potrubí z pozinkovaného plechu s dvoubřitým těsněním  DN160</t>
  </si>
  <si>
    <t>1.7.5</t>
  </si>
  <si>
    <t>Vinuté kruhové potrubí z pozinkovaného plechu s dvoubřitým těsněním  DN180</t>
  </si>
  <si>
    <t>1.7.6</t>
  </si>
  <si>
    <t>Vinuté kruhové potrubí z pozinkovaného plechu s dvoubřitým těsněním  DN250</t>
  </si>
  <si>
    <t>1.7.7</t>
  </si>
  <si>
    <t>Dopojovací flexi potrubí</t>
  </si>
  <si>
    <t>1.7.8</t>
  </si>
  <si>
    <t>Tepelná izoalce potrubí 40mm</t>
  </si>
  <si>
    <t>Požární klapky</t>
  </si>
  <si>
    <t>1.8.1</t>
  </si>
  <si>
    <t>Uzavírací požární klapka včetně servopohonu 230V, DN125</t>
  </si>
  <si>
    <t>1494600535</t>
  </si>
  <si>
    <t>1.8.2</t>
  </si>
  <si>
    <t>Uzavírací požární klapka včetně servopohonu 230V, DN160</t>
  </si>
  <si>
    <t>1951786725</t>
  </si>
  <si>
    <t>1.8.3</t>
  </si>
  <si>
    <t>Uzavírací požární klapka včetně servopohonu 230V, DN180</t>
  </si>
  <si>
    <t>1346569618</t>
  </si>
  <si>
    <t>1.8.4</t>
  </si>
  <si>
    <t>Uzavírací požární klapka včetně servopohonu 230V, DN200</t>
  </si>
  <si>
    <t>-1322157950</t>
  </si>
  <si>
    <t>1.8.5</t>
  </si>
  <si>
    <t>Uzavírací požární klapka včetně servopohonu 230V, DN250</t>
  </si>
  <si>
    <t>1850451122</t>
  </si>
  <si>
    <t>1.8.6</t>
  </si>
  <si>
    <t>Uzavírací požární klapka včetně servopohonu 230V, 250x200</t>
  </si>
  <si>
    <t>-292714153</t>
  </si>
  <si>
    <t>požární větrání</t>
  </si>
  <si>
    <t>15.2</t>
  </si>
  <si>
    <t>Požární radiální ventilátor průtok 3300 m3/h, tlak 300Pa</t>
  </si>
  <si>
    <t>15.3</t>
  </si>
  <si>
    <t>uzavírací klapka se servopohonem 700x400</t>
  </si>
  <si>
    <t>15.4</t>
  </si>
  <si>
    <t>nasávací a vypouštěcí mřížky 700/400</t>
  </si>
  <si>
    <t>15.5</t>
  </si>
  <si>
    <t>Požární automaticky otvíravý světlík 0,25 m2</t>
  </si>
  <si>
    <t>15.6</t>
  </si>
  <si>
    <t>Čtyřhranné ocelové potrubí z pozinkovaného plechu. 700x400</t>
  </si>
  <si>
    <t>16.1</t>
  </si>
  <si>
    <t>Zaregulování VZT soustav</t>
  </si>
  <si>
    <t>16.2</t>
  </si>
  <si>
    <t>Měřeni množství vzduch dle higienických požadavků</t>
  </si>
  <si>
    <t>16.3</t>
  </si>
  <si>
    <t>Protipožární ucpávky</t>
  </si>
  <si>
    <t>16.7</t>
  </si>
  <si>
    <t>16.9</t>
  </si>
  <si>
    <t>-490532513</t>
  </si>
  <si>
    <t>PR-AKU - Prostorová akustika</t>
  </si>
  <si>
    <t>763 - Konstrukce suché výstavby</t>
  </si>
  <si>
    <t xml:space="preserve">    D1 - -1.02_čítárna dětské odd. - Akustické obklady a podhledy</t>
  </si>
  <si>
    <t xml:space="preserve">    D2 - -1.04_čítárna dětské odd. - Akustické obklady a podhledy</t>
  </si>
  <si>
    <t xml:space="preserve">    D3 - 1.02_Foyer, 2.02, 2.03, 3.02, 3.03, 4.02 a 4.03_Volný výběr - Akustické obklady a podhledy</t>
  </si>
  <si>
    <t xml:space="preserve">    D4 - 1.12_Klubový prostor - Akustické obklady a podhledy</t>
  </si>
  <si>
    <t xml:space="preserve">    D5 - 1.15_Sál - Akustické obklady a podhledy</t>
  </si>
  <si>
    <t xml:space="preserve">    D6 - 2.04_Čítárna - Akustické obklady a podhledy</t>
  </si>
  <si>
    <t xml:space="preserve">    D7 - 3.08_Studovna - Akustické obklady a podhledy</t>
  </si>
  <si>
    <t xml:space="preserve">    D8 - 4.04_Regionální studovna - Akustické obklady a podhledy</t>
  </si>
  <si>
    <t xml:space="preserve">    D9 - Akustická měření a projekční činnost </t>
  </si>
  <si>
    <t>-1.02_čítárna dětské odd. - Akustické obklady a podhledy</t>
  </si>
  <si>
    <t>SAP1</t>
  </si>
  <si>
    <t>D+M -Solitérní akustický panel 1</t>
  </si>
  <si>
    <t>Poznámka k položce:
jedná se o širokopásmově pohltivé solitérní absorpční panely s jádrem ze skelné vaty s maximem činitele zvukové pohltivosti na středních a vysokých kmitočtech; základní formát jednotlivých panelů je 1200×1200×40 mm; lícový povrch panelů je tvořen unikátní vrstvou s možností údržby formou denního stírání prachu/vysávání a týdenního čištění za mokra; povrchové provedení panelů je uvažováno v bílé barvě; hrany panelů jsou rovné a bíle zatřené; panely budou systémově kotveny a zavěšeny na ocelových lankách s dostatečnou možností výškové rektifikace pro zajištění možnosti úpravy pozice při provozu; požadovaný činitel zvukové pohltivosti prvku v definované konfiguraci v oktávových pásmech je: 125 Hz – α ÷ 0,20; 250 Hz - α ÷ 0,60; 500 Hz - α ÷ 0,90; 1 kHz - α ÷ 0,90; 2 kHz - α ÷ 0,90; 4 kHz - α ÷ 0,90; třída reakce na oheň A2-s1,d0</t>
  </si>
  <si>
    <t>SAP2</t>
  </si>
  <si>
    <t>D+M - Solitérní akustický panel 2</t>
  </si>
  <si>
    <t>Poznámka k položce:
jedná se o širokopásmově pohltivé solitérní absorpční panely s jádrem ze skelné vaty s maximem činitele zvukové pohltivosti na středních a vysokých kmitočtech; základní formát jednotlivých panelů je 600×600×40 mm; lícový povrch panelů je tvořen unikátní vrstvou s možností údržby formou denního stírání prachu/vysávání a týdenního čištění za mokra; povrchové provedení panelů je uvažováno v bílé barvě; hrany panelů jsou rovné a bíle zatřené; panely budou systémově kotveny a zavěšeny na ocelových lankách s dostatečnou možností výškové rektifikace pro zajištění možnosti úpravy pozice při provozu; požadovaný činitel zvukové pohltivosti prvku v definované konfiguraci v oktávových pásmech je: 125 Hz – α ÷ 0,20; 250 Hz - α ÷ 0,60; 500 Hz - α ÷ 0,90; 1 kHz - α ÷ 0,90; 2 kHz - α ÷ 0,90; 4 kHz - α ÷ 0,90; třída reakce na oheň A2-s1,d0</t>
  </si>
  <si>
    <t>-1.04_čítárna dětské odd. - Akustické obklady a podhledy</t>
  </si>
  <si>
    <t>1.02_Foyer, 2.02, 2.03, 3.02, 3.03, 4.02 a 4.03_Volný výběr - Akustické obklady a podhledy</t>
  </si>
  <si>
    <t>DSDK</t>
  </si>
  <si>
    <t>Děrovaný SDK obklad</t>
  </si>
  <si>
    <t>xx</t>
  </si>
  <si>
    <t>Poznámka k položce:
jedná se o perforovaný SDK obklad z desek tl. 12,5 mm s širokopásmovou pohltivostí; desky mají procento perforace min. 10 % (např. kruhová nahodilá perforace s kruhovými otvory o pruměrech 8 mm, 15 mm a 20 mm); deska je z rubové strany kašírována černou netkannou textilií; systém je kotven na systémový nosný rastr; uvažovaný činitel zvukové pohltivosti podhledu při celkové střední skladebné tloušťce cca 100 mm; dutina je vyplněna minerální vatou tl. 50mm s obj. hmotností 40-60kg/m3;  hodnoty činitele zvukové pohltivosti v oktávových pásmech pro tloušťku obkladu 200 mm jsou: 125 Hz – α ÷ 0,50; 250 Hz - α ÷ 0,60; 500 Hz - α ÷ 0,55 1 kHz - α ÷ 0,55; 2 kHz - α ÷ 0,45; 4 kHz - α ÷ 0,40; celková skladebná tloušťka prvku viz výkresová dokumentace; povrchová úprava - výmalba dle výběru architekta; je uvažováno se 100% pokrytím plochy předělových stěn směrem k vertikálnímu průhledu do "soutěsky"</t>
  </si>
  <si>
    <t>1.12_Klubový prostor - Akustické obklady a podhledy</t>
  </si>
  <si>
    <t>1.15_Sál - Akustické obklady a podhledy</t>
  </si>
  <si>
    <t>PAO</t>
  </si>
  <si>
    <t>D+M - perforovaný akustický obklad</t>
  </si>
  <si>
    <t>Poznámka k položce:
jedná se o širokopásmově pohltivý akustický obklad s maximem zvukové pohltivosti na středních kmitočtech; lícová plocha prvku je tvořena oboustranně frézovanou deskou z materiálu na bázi dřeva tl. 18 mm; z rubové strany je navrtána kruhovými otvory o průměru 8 mm do hloubky 14 mm s roztečí otvorů 16 mm; z lícové strany je deska prořezána drážkami šířky 3 mm, hloubky 6 mm a osové vzdálenosti 16 mm; drážkování je provedeno horizontálně; lícová deska je kotvena k vyrovnávacímu nosnému rastru; šířka stykové spáry: 3 - 5 mm; skryté kotevní prvky; rubová strana čelní desky je celoplošně čalouněna průzvučnou textilií černé barvy; vzduchová mezera obkladu je v celé ploše doplněna přídavnou absorpční vložkou o tloušťce, objemové hmotnosti a umístění dle požadovaných akustických parametrů; požadovaný činitel zvukové pohltivosti obkladu při skladebné tloušťce 100 mm v oktávových pásmech je: 125 Hz – α ÷ 0,40; 250 Hz - α ÷ 0,80; 500 Hz - α ÷ 0,85; 1 kHz - α ÷ 0,70; 2 kHz - α ÷ 0,55; 4 kHz - α ÷ 0,50;  součástí položky jsou 4 ks sklopných stolků o rozměru 400×400 mm;  povrchová úprava - truhlářská překližka + transparentní olej;  součástí položky je i vzorek 0,5x1m zhotovený pro odsouhlasení investorem a AD; požadavky PBŘ:</t>
  </si>
  <si>
    <t>PAO-Z</t>
  </si>
  <si>
    <t>D+M - perforovaný akustický obklad - zaslepený</t>
  </si>
  <si>
    <t>Poznámka k položce:
jedná se o pohltivý absorpční obklad s maximem činitele zvukové pohltivosti na středních kmitočtech; obklad je tvořen z dostatečně tuhých desek a spojů, členění je zřejmé z výkresové dokumentace; vizuálně je obklad členěn na vertikální segmenty; prvky jsou vyrobeny z materiálu na bázi dřeva s dostatečně dimenzovanými spoji; desky jsou jednostranně frézované;  z lícové strany je deska prořezána horizontálními drážkami šířky 3 mm, hloubky 6 mm a osové vzdálenosti 16 mm; struktura je nepohledově kotvena na vyrovnávací rošt  o minimalní tloušťce; požadovaný činitel zvukové pohltivosti v oktávových pásmech je: 125 Hz α ÷ 0,15; 250 Hz α ÷ 0,15; 500 Hz α ÷ 0,15; 1 kHz α ÷ 0,15; 2 kHz α ÷ 0,15; 4 kHz α ÷ 0,15; povrchová úprava - truhlářská překližka + transparentní olej; požadavky PBŘ:</t>
  </si>
  <si>
    <t>AZ</t>
  </si>
  <si>
    <t>D+M - Akustické zavěsy</t>
  </si>
  <si>
    <t>Poznámka k položce:
jedná se o textilní závěs o plošné hmotnosti do 200 g/m2 s maximem zvukové pohltivosti na středních a vysokých kmitočtech, který má zároveň funkci prvku variabilní akustiky; řasení závěsů je 150%; plocha položky je bez uvažovaného řasení; požadovaný činitel zvukové pohltivosti v oktávových pásmech je: 125 Hz α ÷ 0,1; 250 Hz α ÷ 0,20; 500 Hz α ÷ 0,25; 1 kHz α ÷ 0,30; 2 kHz α ÷ 0,35; 4 kHz α ÷ 0,45; závěs je upevněn do pojezdové dráhy a je pohyblivý; posun závěsu je ruční; pojezdové dráhy budou kovové s povrchovou úpravou v RAL dle výběru architekta; barva textilního závěsu bude vybrána investorem z předloženého vzorníku</t>
  </si>
  <si>
    <t>2.04_Čítárna - Akustické obklady a podhledy</t>
  </si>
  <si>
    <t>D7</t>
  </si>
  <si>
    <t>3.08_Studovna - Akustické obklady a podhledy</t>
  </si>
  <si>
    <t>4.04_Regionální studovna - Akustické obklady a podhledy</t>
  </si>
  <si>
    <t>D9</t>
  </si>
  <si>
    <t xml:space="preserve">Akustická měření a projekční činnost </t>
  </si>
  <si>
    <t>OPK</t>
  </si>
  <si>
    <t>ochrana podlahové krytiny před poškozením</t>
  </si>
  <si>
    <t>LES</t>
  </si>
  <si>
    <t>lešení a mmontážní plošiny</t>
  </si>
  <si>
    <t>Poznámka k položce:
lešení nutné pro montáž akustických podhledů</t>
  </si>
  <si>
    <t>MDD-E</t>
  </si>
  <si>
    <t>měření doby dozvuku - etapové</t>
  </si>
  <si>
    <t>Poznámka k položce:
jedná se o etapové měření doby dozvuku dle normy ČSN EN ISO 3382-1 řešených prostor; součástí měření je také vyhodnocení a protokolární zpracování výsledků</t>
  </si>
  <si>
    <t>MDD-Z</t>
  </si>
  <si>
    <t>měření doby dozvuku - závěrečné</t>
  </si>
  <si>
    <t>Poznámka k položce:
jedná se o závěrečné měření doby dozvuku vybraných prostorů dle normy ČSN EN ISO 3382-1; součástí měření je také vyhodnocení a protokolární zpracování výsledků</t>
  </si>
  <si>
    <t>-1654867757</t>
  </si>
  <si>
    <t>STA - Stavební úpravy u letního kina</t>
  </si>
  <si>
    <t xml:space="preserve">    997 - Přesun sutě</t>
  </si>
  <si>
    <t>174151102</t>
  </si>
  <si>
    <t>Zásyp v prostoru s omezeným pohybem stroje sypaninou se zhutněním</t>
  </si>
  <si>
    <t>-1343521031</t>
  </si>
  <si>
    <t>45*2,8</t>
  </si>
  <si>
    <t>175111201</t>
  </si>
  <si>
    <t>Obsypání objektu nad přilehlým původním terénem sypaninou bez prohození, uloženou do 3 m ručně</t>
  </si>
  <si>
    <t>-946662009</t>
  </si>
  <si>
    <t>dilatace mezi novostavbou a novou deskou pódia</t>
  </si>
  <si>
    <t>0,2*0,2*18,2</t>
  </si>
  <si>
    <t>58337402</t>
  </si>
  <si>
    <t>kamenivo dekorační (kačírek) frakce 16/22</t>
  </si>
  <si>
    <t>-2078245867</t>
  </si>
  <si>
    <t>0,73*2 'Přepočtené koeficientem množství</t>
  </si>
  <si>
    <t>1822979660</t>
  </si>
  <si>
    <t>nová deska pódia</t>
  </si>
  <si>
    <t>45*0,2</t>
  </si>
  <si>
    <t>1234831648</t>
  </si>
  <si>
    <t>45*0,2*250/1000</t>
  </si>
  <si>
    <t>311213213x</t>
  </si>
  <si>
    <t>Zdivo z pravidelných kamenů na maltu objem jednoho kamene do 0,02 m3 š spáry přes 10 do 20 mm (jen práce, chybějící poškozený doplnit)</t>
  </si>
  <si>
    <t>1248876564</t>
  </si>
  <si>
    <t>vyskládání nové zídky u pódia</t>
  </si>
  <si>
    <t>0,4*1,2*(3,2+1,3)</t>
  </si>
  <si>
    <t>0,2*0,65*6,5</t>
  </si>
  <si>
    <t>311213912</t>
  </si>
  <si>
    <t>Příplatek k cenám zdění zdiva z kamene na maltu za oboustranné lícování zdiva</t>
  </si>
  <si>
    <t>2077526507</t>
  </si>
  <si>
    <t>316911111x</t>
  </si>
  <si>
    <t>Osazení kamenných krycích desek tl do 180 mm</t>
  </si>
  <si>
    <t>1694163163</t>
  </si>
  <si>
    <t>0,5*(3,2+1,3)</t>
  </si>
  <si>
    <t>0,3*6,5</t>
  </si>
  <si>
    <t>628631221</t>
  </si>
  <si>
    <t>Spárování zdí a valů ze zdiva kvádrového cementovou maltou hl do 30 mm</t>
  </si>
  <si>
    <t>1925772322</t>
  </si>
  <si>
    <t>2*1,2*(3,2+1,3)</t>
  </si>
  <si>
    <t>2*0,65*6,5</t>
  </si>
  <si>
    <t>961021311</t>
  </si>
  <si>
    <t>Bourání základů ze zdiva kamenného</t>
  </si>
  <si>
    <t>1799837311</t>
  </si>
  <si>
    <t>0,45*31,5*3,0</t>
  </si>
  <si>
    <t>962022491</t>
  </si>
  <si>
    <t>Bourání zdiva nadzákladového kamenného na MC přes 1 m3 - zpětné použití kamenů + doplnění</t>
  </si>
  <si>
    <t>-860037200</t>
  </si>
  <si>
    <t>rozebrání zídek pro související zemní práce</t>
  </si>
  <si>
    <t>963051113</t>
  </si>
  <si>
    <t>Bourání ŽB stropů deskových tl přes 80 mm</t>
  </si>
  <si>
    <t>-751265982</t>
  </si>
  <si>
    <t>45*0,15 "bourání stropu pódia</t>
  </si>
  <si>
    <t>976027231</t>
  </si>
  <si>
    <t>Vybourání krycích desek kamenných tl do 100 mm</t>
  </si>
  <si>
    <t>1031703031</t>
  </si>
  <si>
    <t>zpětné osazení krycích desek zídek</t>
  </si>
  <si>
    <t>985131221</t>
  </si>
  <si>
    <t>Očištění ploch stěn, rubu kleneb a podlah nesušeným křemičitým pískem (metodou torbo)</t>
  </si>
  <si>
    <t>667890957</t>
  </si>
  <si>
    <t>997</t>
  </si>
  <si>
    <t>Přesun sutě</t>
  </si>
  <si>
    <t>997013111</t>
  </si>
  <si>
    <t>Vnitrostaveništní doprava suti a vybouraných hmot pro budovy v do 6 m s použitím mechanizace</t>
  </si>
  <si>
    <t>275335207</t>
  </si>
  <si>
    <t>997013219</t>
  </si>
  <si>
    <t>Příplatek k vnitrostaveništní dopravě suti a vybouraných hmot za zvětšenou dopravu suti ZKD 10 m</t>
  </si>
  <si>
    <t>1469221146</t>
  </si>
  <si>
    <t>122,62*4 'Přepočtené koeficientem množství</t>
  </si>
  <si>
    <t>997013511</t>
  </si>
  <si>
    <t>Odvoz suti a vybouraných hmot z meziskládky na skládku do 1 km s naložením a se složením</t>
  </si>
  <si>
    <t>691010160</t>
  </si>
  <si>
    <t>997013509</t>
  </si>
  <si>
    <t>Příplatek k odvozu suti a vybouraných hmot na skládku ZKD 1 km přes 1 km</t>
  </si>
  <si>
    <t>279326280</t>
  </si>
  <si>
    <t>16,2*19 'Přepočtené koeficientem množství</t>
  </si>
  <si>
    <t>997013631</t>
  </si>
  <si>
    <t>Poplatek za uložení na skládce (skládkovné) stavebního odpadu směsného kód odpadu 17 09 04</t>
  </si>
  <si>
    <t>-1385904792</t>
  </si>
  <si>
    <t>998153211</t>
  </si>
  <si>
    <t>Přesun hmot ruční pro samostatné zdi a valy zděné nebo betonové monolitické v do 12 m</t>
  </si>
  <si>
    <t>-168145365</t>
  </si>
  <si>
    <t>TÚ - Terénní úpravy</t>
  </si>
  <si>
    <t>36981443</t>
  </si>
  <si>
    <t>0,1*2,7*4,8</t>
  </si>
  <si>
    <t>-1316043570</t>
  </si>
  <si>
    <t>příšné základové pasy pod jezdecké schody</t>
  </si>
  <si>
    <t>0,25*0,5*1,3*15</t>
  </si>
  <si>
    <t>základy pod schody u pískovcové zídky</t>
  </si>
  <si>
    <t>44,6*1,3</t>
  </si>
  <si>
    <t>-901044338</t>
  </si>
  <si>
    <t>(0,5*1,3*2+0,25*0,5*2)*15</t>
  </si>
  <si>
    <t>44,6*2</t>
  </si>
  <si>
    <t>1695671277</t>
  </si>
  <si>
    <t>2042981008</t>
  </si>
  <si>
    <t>0,35*(3,0*2,76+2,0*3,077+1,8*2,748)</t>
  </si>
  <si>
    <t>58381087</t>
  </si>
  <si>
    <t>haklík hrubý pískovec</t>
  </si>
  <si>
    <t>2011615904</t>
  </si>
  <si>
    <t>5,81412*1,1 'Přepočtené koeficientem množství</t>
  </si>
  <si>
    <t>-1650416530</t>
  </si>
  <si>
    <t>-1909395363</t>
  </si>
  <si>
    <t>0,5*8,586</t>
  </si>
  <si>
    <t>58381086</t>
  </si>
  <si>
    <t>kámen lomový upravený štípaný (80, 40, 20 cm) pískovec</t>
  </si>
  <si>
    <t>-91695677</t>
  </si>
  <si>
    <t>0,5*1,65</t>
  </si>
  <si>
    <t>0,83*2,6 'Přepočtené koeficientem množství</t>
  </si>
  <si>
    <t>338171123</t>
  </si>
  <si>
    <t>Osazování sloupků a vzpěr plotových ocelových v přes 2 do 2,6 m se zabetonováním</t>
  </si>
  <si>
    <t>-1068506147</t>
  </si>
  <si>
    <t>38,2/2,5</t>
  </si>
  <si>
    <t>16+1</t>
  </si>
  <si>
    <t>55342253</t>
  </si>
  <si>
    <t>sloupek plotový průběžný Pz a komaxitový 2100/38x1,5mm</t>
  </si>
  <si>
    <t>611867632</t>
  </si>
  <si>
    <t>348121221</t>
  </si>
  <si>
    <t>Osazení podhrabových desek dl přes 2 do 3 m na ocelové plotové sloupky</t>
  </si>
  <si>
    <t>-785351351</t>
  </si>
  <si>
    <t>59232540</t>
  </si>
  <si>
    <t>betonová podhrabová deska 2510x200x35mm se zámkem 25mm na ukotvení sloupků profilovaných oválných 70x100mm</t>
  </si>
  <si>
    <t>1407986601</t>
  </si>
  <si>
    <t>348171146</t>
  </si>
  <si>
    <t>Montáž panelového svařovaného oplocení v přes 1,5 do 2,0 m</t>
  </si>
  <si>
    <t>1838257425</t>
  </si>
  <si>
    <t>25,7+12,5</t>
  </si>
  <si>
    <t>55342422</t>
  </si>
  <si>
    <t>plotový panel svařovaný v 1,5-2,0m š do 2,5m průměru drátu 6mm oka 55x200mm s dvojitým horizontálním drátem 8mm povrchová úprava PZ komaxit</t>
  </si>
  <si>
    <t>1050819200</t>
  </si>
  <si>
    <t>40*0,4 'Přepočtené koeficientem množství</t>
  </si>
  <si>
    <t>430321001</t>
  </si>
  <si>
    <t>Montáž podestových panelů hmotnosti do 3 t</t>
  </si>
  <si>
    <t>1058478144</t>
  </si>
  <si>
    <t>434191421</t>
  </si>
  <si>
    <t>Osazení schodišťových stupňů kamenných broušených nebo leštěných na desku</t>
  </si>
  <si>
    <t>-349612725</t>
  </si>
  <si>
    <t>1,22*(20+1)</t>
  </si>
  <si>
    <t>43.X</t>
  </si>
  <si>
    <t>prefabrikované jezdecké schody tl. 200 mm</t>
  </si>
  <si>
    <t>1682728530</t>
  </si>
  <si>
    <t>1,22*1,361*1 "jalový stupeň</t>
  </si>
  <si>
    <t>1,22*1,361*13 "stupeň jezdeckých schodů</t>
  </si>
  <si>
    <t>43.Xb</t>
  </si>
  <si>
    <t>prefabrikované vnější schody tl. 200 mm</t>
  </si>
  <si>
    <t>-549461791</t>
  </si>
  <si>
    <t>1,22*0,351*20 "stupeň venkovního schodiště</t>
  </si>
  <si>
    <t>1,22*0,3*1 "jalový stupeň venkovního schodiště</t>
  </si>
  <si>
    <t>1,22*0,9085*2 "podesta venkovního schodiště</t>
  </si>
  <si>
    <t>-1904582947</t>
  </si>
  <si>
    <t>2*(3,0*2,76+2,0*3,077+1,8*2,748)</t>
  </si>
  <si>
    <t>949101111</t>
  </si>
  <si>
    <t>Lešení pomocné pro objekty pozemních staveb s lešeňovou podlahou v do 1,9 m zatížení do 150 kg/m2</t>
  </si>
  <si>
    <t>388470940</t>
  </si>
  <si>
    <t>-1981887401</t>
  </si>
  <si>
    <t>8,514*2,0*0,35</t>
  </si>
  <si>
    <t>966071821</t>
  </si>
  <si>
    <t>Rozebrání oplocení z drátěného pletiva se čtvercovými oky v do 1,6 m</t>
  </si>
  <si>
    <t>1966582672</t>
  </si>
  <si>
    <t>966073810</t>
  </si>
  <si>
    <t>Rozebrání vrat a vrátek k oplocení pl do 2 m2</t>
  </si>
  <si>
    <t>1840823798</t>
  </si>
  <si>
    <t>776171630</t>
  </si>
  <si>
    <t>0,5*8,514</t>
  </si>
  <si>
    <t>354388477</t>
  </si>
  <si>
    <t>8,514*2,0*2*0,7</t>
  </si>
  <si>
    <t>997013211</t>
  </si>
  <si>
    <t>Vnitrostaveništní doprava suti a vybouraných hmot pro budovy v do 6 m ručně</t>
  </si>
  <si>
    <t>-213198198</t>
  </si>
  <si>
    <t>"oplocení" 1,16299</t>
  </si>
  <si>
    <t>"vybouraná kamenná zeď" 5,9598*2,5+4,257*0,216</t>
  </si>
  <si>
    <t>1608230681</t>
  </si>
  <si>
    <t>-1127791669</t>
  </si>
  <si>
    <t>-1985123504</t>
  </si>
  <si>
    <t>0,36*19 'Přepočtené koeficientem množství</t>
  </si>
  <si>
    <t>-2048751294</t>
  </si>
  <si>
    <t>248720535</t>
  </si>
  <si>
    <t>189,05881-4,37923</t>
  </si>
  <si>
    <t>998232110</t>
  </si>
  <si>
    <t>Přesun hmot pro oplocení zděné z cihel nebo tvárnic v do 3 m</t>
  </si>
  <si>
    <t>1564245205</t>
  </si>
  <si>
    <t>17*(0,17489+0,0029)+16*(0,0012+0,046)+16*0,0376</t>
  </si>
  <si>
    <t>A31</t>
  </si>
  <si>
    <t>výsadba stromu jehličnatého na rostlém terénu</t>
  </si>
  <si>
    <t>B21</t>
  </si>
  <si>
    <t>A2 - výsadba stromu na konstrukci</t>
  </si>
  <si>
    <t>SAD - Sadové úpravy</t>
  </si>
  <si>
    <t>00 - Kácení a pěstební opatření</t>
  </si>
  <si>
    <t>01 - A1 - výsadba stromu listnatého na rostlém terénu</t>
  </si>
  <si>
    <t>S2 - A3 - výsadba stromu jehličnatého na rostlém terénu</t>
  </si>
  <si>
    <t>04 - B2 - výsadba zapojené keřové skupiny</t>
  </si>
  <si>
    <t>07 - D1 - Založení parkového trávníku</t>
  </si>
  <si>
    <t>009 - A2 - výsadba stromu na konstrukci a v atriích</t>
  </si>
  <si>
    <t>010 - C1 - výsadba půdopokryvných rostlin (traviny, trvalky a drobné dřeviny) v atriích</t>
  </si>
  <si>
    <t>005 - C2 - výsadba půdopokryvných rostlin na střešní zahradě</t>
  </si>
  <si>
    <t>015 - C3 - založení mechových porostů</t>
  </si>
  <si>
    <t>08 - E - výsadba cibulovin</t>
  </si>
  <si>
    <t>03 - T - Technické prvky</t>
  </si>
  <si>
    <t>V0 - Substráty a zemina na konstrukci a v atriích</t>
  </si>
  <si>
    <t>00</t>
  </si>
  <si>
    <t>Kácení a pěstební opatření</t>
  </si>
  <si>
    <t>112151114</t>
  </si>
  <si>
    <t>Směrové kácení stromů s rozřezáním a odvětvením D kmene do 500 mm</t>
  </si>
  <si>
    <t>-185005626</t>
  </si>
  <si>
    <t>184852243</t>
  </si>
  <si>
    <t>Řez stromu zdravotní o ploše koruny do 300 m2 lezeckou technikou</t>
  </si>
  <si>
    <t>-1554678013</t>
  </si>
  <si>
    <t>184852451x</t>
  </si>
  <si>
    <t>Obvodová redukce koruny stromu o ploše koruny přes 240 do 510m2 lezeckou technikou</t>
  </si>
  <si>
    <t>715046130</t>
  </si>
  <si>
    <t>184811143</t>
  </si>
  <si>
    <t>Speciální ošetření stromů - tahové zkoušky o ploše koruny přes 240 do 510m2</t>
  </si>
  <si>
    <t>-779793703</t>
  </si>
  <si>
    <t>v4</t>
  </si>
  <si>
    <t>Soustřeďování dřevní hmoty - vyklizování a přibližování dřevní hmoty na mezideponii do 500m</t>
  </si>
  <si>
    <t>-651874895</t>
  </si>
  <si>
    <t>s2</t>
  </si>
  <si>
    <t>Stahování klestu na hromady</t>
  </si>
  <si>
    <t>-375564958</t>
  </si>
  <si>
    <t>112251211</t>
  </si>
  <si>
    <t>Odstranění pařezů rovině nebo na svahu do 1:5 odfrézováním do hloubky 0,2 m</t>
  </si>
  <si>
    <t>-1420517563</t>
  </si>
  <si>
    <t>122911111</t>
  </si>
  <si>
    <t>Odstranění vyfrézované dřevní hmoty hloubky do 0,2 m v rovině nebo na svahu do 1:5</t>
  </si>
  <si>
    <t>761896687</t>
  </si>
  <si>
    <t>174111111</t>
  </si>
  <si>
    <t>Zásyp jam po vyfrézovaných pařezech hloubky do 0,2 m v rovině nebo na svahu do 1:5</t>
  </si>
  <si>
    <t>-96801486</t>
  </si>
  <si>
    <t>01</t>
  </si>
  <si>
    <t>A1 - výsadba stromu listnatého na rostlém terénu</t>
  </si>
  <si>
    <t>167103101</t>
  </si>
  <si>
    <t>Nakládání výkopku ze zemin schopných zúrodnění</t>
  </si>
  <si>
    <t>1091890645</t>
  </si>
  <si>
    <t>183101322</t>
  </si>
  <si>
    <t>Jamky pro výsadbu s výměnou 100 % půdy zeminy skupiny 1 až 4 obj přes 1 do 2 m3 v rovině a svahu do 1:5</t>
  </si>
  <si>
    <t>1270712383</t>
  </si>
  <si>
    <t>183102322</t>
  </si>
  <si>
    <t>Jamky pro výsadbu s výměnou 100 % půdy zeminy skupiny 1 až 4 obj přes 1 do 2 m3 ve svahu přes 1:5 do 1:2</t>
  </si>
  <si>
    <t>1227958326</t>
  </si>
  <si>
    <t>103211000.3</t>
  </si>
  <si>
    <t>Zahradní substrát pro výsadbu VL</t>
  </si>
  <si>
    <t>1656649946</t>
  </si>
  <si>
    <t>M6</t>
  </si>
  <si>
    <t>půdní kondicioner</t>
  </si>
  <si>
    <t>-532597782</t>
  </si>
  <si>
    <t>184102116</t>
  </si>
  <si>
    <t>Výsadba dřeviny s balem D do 0,8 m do jamky se zalitím v rovině a svahu do 1:5</t>
  </si>
  <si>
    <t>-715029124</t>
  </si>
  <si>
    <t>184102126</t>
  </si>
  <si>
    <t>Výsadba dřeviny s balem D do 0,8 m do jamky se zalitím ve svahu do 1:2</t>
  </si>
  <si>
    <t>1525214916</t>
  </si>
  <si>
    <t>11111</t>
  </si>
  <si>
    <t>Betula pendula VK 18-20, 3xp</t>
  </si>
  <si>
    <t>-1098723225</t>
  </si>
  <si>
    <t>11112</t>
  </si>
  <si>
    <t>Carpinus betulus VK 18-20, 3xp</t>
  </si>
  <si>
    <t>-1863574542</t>
  </si>
  <si>
    <t>11113</t>
  </si>
  <si>
    <t>Quercus robur VK 18-20, 3xp</t>
  </si>
  <si>
    <t>1229923570</t>
  </si>
  <si>
    <t>184215133</t>
  </si>
  <si>
    <t>Ukotvení kmene dřevin třemi kůly D do 0,1 m délky do 3 m</t>
  </si>
  <si>
    <t>-209644270</t>
  </si>
  <si>
    <t>60591257</t>
  </si>
  <si>
    <t>kůl vyvazovací dřevěný impregnovaný D 8cm dl 3m</t>
  </si>
  <si>
    <t>2137470826</t>
  </si>
  <si>
    <t>M22</t>
  </si>
  <si>
    <t>příčka z půlené frézované kulatiny pr. 9cm, délka 60cm, 3ks/1strom</t>
  </si>
  <si>
    <t>183312493</t>
  </si>
  <si>
    <t>618940150</t>
  </si>
  <si>
    <t>provaz kokosový dvoužílový - návin 1200 m</t>
  </si>
  <si>
    <t>301039544</t>
  </si>
  <si>
    <t>184215413</t>
  </si>
  <si>
    <t>Zhotovení závlahové mísy dřevin D přes 1,0 m v rovině nebo na svahu do 1:5</t>
  </si>
  <si>
    <t>-1924791877</t>
  </si>
  <si>
    <t>184215423</t>
  </si>
  <si>
    <t>Zhotovení závlahové mísy dřevin D přes 1,0 m na svahu do 1:2</t>
  </si>
  <si>
    <t>897986860</t>
  </si>
  <si>
    <t>184501141</t>
  </si>
  <si>
    <t>Zhotovení obalu z rákosové nebo kokosové rohože v rovině a svahu do 1:5</t>
  </si>
  <si>
    <t>1913006753</t>
  </si>
  <si>
    <t>7*2</t>
  </si>
  <si>
    <t>184501142</t>
  </si>
  <si>
    <t>Zhotovení obalu z rákosové nebo kokosové rohože ve svahu do 1:2</t>
  </si>
  <si>
    <t>-2002429024</t>
  </si>
  <si>
    <t>3*2</t>
  </si>
  <si>
    <t>M7</t>
  </si>
  <si>
    <t>Bambusová rohož výšky 200cm</t>
  </si>
  <si>
    <t>-1903194816</t>
  </si>
  <si>
    <t>184852321</t>
  </si>
  <si>
    <t>Řez stromu výchovný výšky do 4m</t>
  </si>
  <si>
    <t>1015112872</t>
  </si>
  <si>
    <t>184911421.1</t>
  </si>
  <si>
    <t>Mulčování rostlin kůrou tl. do 0,1 m v rovině a svahu do 1:5</t>
  </si>
  <si>
    <t>859173313</t>
  </si>
  <si>
    <t>184911422</t>
  </si>
  <si>
    <t>Mulčování rostlin kůrou tl. do 0,1 m ve svahu do 1:2</t>
  </si>
  <si>
    <t>1589916208</t>
  </si>
  <si>
    <t>103911000.2</t>
  </si>
  <si>
    <t>Kůra mulčovací VL</t>
  </si>
  <si>
    <t>-227702429</t>
  </si>
  <si>
    <t>185802114.1</t>
  </si>
  <si>
    <t>Hnojení půdy umělým hnojivem k jednotlivým rostlinám v rovině a svahu do 1:5</t>
  </si>
  <si>
    <t>-1116557976</t>
  </si>
  <si>
    <t>(7*40)/1000000</t>
  </si>
  <si>
    <t>185802124</t>
  </si>
  <si>
    <t>Hnojení půdy umělým hnojivem k jednotlivým rostlinám ve svahu do 1:2</t>
  </si>
  <si>
    <t>-8612364</t>
  </si>
  <si>
    <t>(3*40)/1000000</t>
  </si>
  <si>
    <t>M3</t>
  </si>
  <si>
    <t>Tabletové hnojivo ke dřevinám</t>
  </si>
  <si>
    <t>-203613354</t>
  </si>
  <si>
    <t>185804312</t>
  </si>
  <si>
    <t>Zalití rostlin vodou plocha přes 20 m2</t>
  </si>
  <si>
    <t>320172909</t>
  </si>
  <si>
    <t>185851121</t>
  </si>
  <si>
    <t>Dovoz vody pro zálivku rostlin za vzdálenost do 1000 m</t>
  </si>
  <si>
    <t>1246915836</t>
  </si>
  <si>
    <t>185851129</t>
  </si>
  <si>
    <t>Příplatek k dovozu vody pro zálivku rostlin do 1000 m ZKD 1000 m</t>
  </si>
  <si>
    <t>-591658590</t>
  </si>
  <si>
    <t>R</t>
  </si>
  <si>
    <t>Voda pro zálivku</t>
  </si>
  <si>
    <t>-1849440443</t>
  </si>
  <si>
    <t>K1</t>
  </si>
  <si>
    <t>Instalace ochrany proti poškození sekačkou</t>
  </si>
  <si>
    <t>827147307</t>
  </si>
  <si>
    <t>M70</t>
  </si>
  <si>
    <t>Ochrany proti poškození sekačkou</t>
  </si>
  <si>
    <t>259970057</t>
  </si>
  <si>
    <t>184911333</t>
  </si>
  <si>
    <t>Podklad z kameniva hrubého drceného vel. 16-32 mm s rozprostřením a zhutněním, po zhutnění tl.200 mm</t>
  </si>
  <si>
    <t>698389123</t>
  </si>
  <si>
    <t>583439310</t>
  </si>
  <si>
    <t>kamenivo drcené hrubé horninová směs frakce 16-32</t>
  </si>
  <si>
    <t>-1175062701</t>
  </si>
  <si>
    <t>Poznámka k položce:
Poznámka k položce: Drcené kamenivo dle ČSN EN 13043 (kamenivo pro asfaltové směsi …..)</t>
  </si>
  <si>
    <t>998231311</t>
  </si>
  <si>
    <t>Přesun hmot pro sadovnické a krajinářské úpravy vodorovně do 5000 m</t>
  </si>
  <si>
    <t>2052401318</t>
  </si>
  <si>
    <t>S2</t>
  </si>
  <si>
    <t>A3 - výsadba stromu jehličnatého na rostlém terénu</t>
  </si>
  <si>
    <t>-1797808662</t>
  </si>
  <si>
    <t>183101221</t>
  </si>
  <si>
    <t>Jamky pro výsadbu s výměnou 50 % půdy zeminy tř 1 až 4 objem do 1 m3 v rovině a svahu do 1:5</t>
  </si>
  <si>
    <t>-199635673</t>
  </si>
  <si>
    <t>103211000.1</t>
  </si>
  <si>
    <t>zahradní substrát pro výsadbu VL</t>
  </si>
  <si>
    <t>-1973273126</t>
  </si>
  <si>
    <t>M6.7</t>
  </si>
  <si>
    <t>-160551734</t>
  </si>
  <si>
    <t>184102114</t>
  </si>
  <si>
    <t>Výsadba dřeviny s balem D do 0,5 m do jamky se zalitím v rovině a svahu do 1:5</t>
  </si>
  <si>
    <t>-2096607835</t>
  </si>
  <si>
    <t>M46.1</t>
  </si>
  <si>
    <t>Pinus sylvestris 175-200, 3xp</t>
  </si>
  <si>
    <t>-1112186778</t>
  </si>
  <si>
    <t>184215113</t>
  </si>
  <si>
    <t>Ukotvení dřeviny kůly jedním kůlem, délky přes 2 do 3 m</t>
  </si>
  <si>
    <t>8452279</t>
  </si>
  <si>
    <t>605912550.1</t>
  </si>
  <si>
    <t>kůl vyvazovací dřevěný impregnovaný délka 250 cm průměr 8 cm</t>
  </si>
  <si>
    <t>-1182583921</t>
  </si>
  <si>
    <t>-1523213357</t>
  </si>
  <si>
    <t>184215412</t>
  </si>
  <si>
    <t>Zhotovení závlahové mísy dřevin D přes 0,5 do 1,0 m v rovině nebo na svahu do 1:5</t>
  </si>
  <si>
    <t>-2020037067</t>
  </si>
  <si>
    <t>184911421</t>
  </si>
  <si>
    <t>-1051494886</t>
  </si>
  <si>
    <t>103911000</t>
  </si>
  <si>
    <t>kůra mulčovací VL</t>
  </si>
  <si>
    <t>2146981807</t>
  </si>
  <si>
    <t>184813132</t>
  </si>
  <si>
    <t>Ochrana jehličnatých dřevin přes 70 cm před okusem chemickým nátěrem v rovině a svahu do 1:5</t>
  </si>
  <si>
    <t>100 kus</t>
  </si>
  <si>
    <t>646928232</t>
  </si>
  <si>
    <t>R2</t>
  </si>
  <si>
    <t>Nátěr proti okusu</t>
  </si>
  <si>
    <t>2068476108</t>
  </si>
  <si>
    <t>A31*0,002/1000</t>
  </si>
  <si>
    <t>185802114.2.5</t>
  </si>
  <si>
    <t>48937904</t>
  </si>
  <si>
    <t>(A31*40)/1000000</t>
  </si>
  <si>
    <t>M3.7</t>
  </si>
  <si>
    <t>tabletové hnojivo</t>
  </si>
  <si>
    <t>-1663361303</t>
  </si>
  <si>
    <t>185804312.1</t>
  </si>
  <si>
    <t>-101602259</t>
  </si>
  <si>
    <t>94640575</t>
  </si>
  <si>
    <t>R31</t>
  </si>
  <si>
    <t>499560856</t>
  </si>
  <si>
    <t>-67434347</t>
  </si>
  <si>
    <t>-1146092044</t>
  </si>
  <si>
    <t>1267140756</t>
  </si>
  <si>
    <t>-2089799023</t>
  </si>
  <si>
    <t>640068884</t>
  </si>
  <si>
    <t>704250987</t>
  </si>
  <si>
    <t>B2 - výsadba zapojené keřové skupiny</t>
  </si>
  <si>
    <t>183402121</t>
  </si>
  <si>
    <t>Rozrušení půdy souvislé plochy do 500 m2 hloubky do 150 mm v rovině a svahu do 1:5</t>
  </si>
  <si>
    <t>-1260581115</t>
  </si>
  <si>
    <t>183402122</t>
  </si>
  <si>
    <t>Rozrušení půdy souvislé plochy do 500 m2 hloubky do 150 mm ve svahu do 1:2</t>
  </si>
  <si>
    <t>-1717014069</t>
  </si>
  <si>
    <t>181351003</t>
  </si>
  <si>
    <t>Rozprostření ornice tl vrstvy do 200 mm pl do 100 m2 v rovině nebo ve svahu do 1:5 strojně</t>
  </si>
  <si>
    <t>2090705165</t>
  </si>
  <si>
    <t>182351023</t>
  </si>
  <si>
    <t>Rozprostření ornice pl do 100 m2 ve svahu přes 1:5 tl vrstvy do 200 mm strojně</t>
  </si>
  <si>
    <t>-1067079769</t>
  </si>
  <si>
    <t>103211000</t>
  </si>
  <si>
    <t>-1034046213</t>
  </si>
  <si>
    <t>266289503</t>
  </si>
  <si>
    <t>183403153</t>
  </si>
  <si>
    <t>Obdělání půdy hrabáním v rovině a svahu do 1:5</t>
  </si>
  <si>
    <t>849649226</t>
  </si>
  <si>
    <t>56*2</t>
  </si>
  <si>
    <t>183403253</t>
  </si>
  <si>
    <t>Obdělání půdy hrabáním ve svahu do 1:2</t>
  </si>
  <si>
    <t>-783028642</t>
  </si>
  <si>
    <t>48*2</t>
  </si>
  <si>
    <t>183111114</t>
  </si>
  <si>
    <t>Hloubení jamek bez výměny půdy zeminy tř 1 až 4 objem do 0,02 m3 v rovině a svahu do 1:5</t>
  </si>
  <si>
    <t>1067526706</t>
  </si>
  <si>
    <t>183112131</t>
  </si>
  <si>
    <t>Hloubení jamek bez výměny půdy zeminy tř 1 až 4 objem do 0,02 m3 ve svahu do 1:2</t>
  </si>
  <si>
    <t>1231982555</t>
  </si>
  <si>
    <t>184102112</t>
  </si>
  <si>
    <t>Výsadba dřeviny s balem D do 0,3 m do jamky se zalitím v rovině a svahu do 1:5</t>
  </si>
  <si>
    <t>-2132502856</t>
  </si>
  <si>
    <t>184102122</t>
  </si>
  <si>
    <t>Výsadba dřeviny s balem D do 0,3 m do jamky se zalitím ve svahu do 1:2</t>
  </si>
  <si>
    <t>-1620871579</t>
  </si>
  <si>
    <t>11114</t>
  </si>
  <si>
    <t>Cornus sanguinea K 60-80 2xp</t>
  </si>
  <si>
    <t>1300444170</t>
  </si>
  <si>
    <t>11115</t>
  </si>
  <si>
    <t>Euonymus europaeus K 60-80 2xp</t>
  </si>
  <si>
    <t>106958217</t>
  </si>
  <si>
    <t>11116</t>
  </si>
  <si>
    <t>Ligustrum vulgare 'Atrovirens' K 60-80 2xp</t>
  </si>
  <si>
    <t>671625765</t>
  </si>
  <si>
    <t>11117</t>
  </si>
  <si>
    <t>Viburnum opulus K 60-80 2xp</t>
  </si>
  <si>
    <t>616486631</t>
  </si>
  <si>
    <t>184851412</t>
  </si>
  <si>
    <t>Zpětný řez netrnitých keřů po výsadbě výšky do 1 m</t>
  </si>
  <si>
    <t>-890004629</t>
  </si>
  <si>
    <t>-861842575</t>
  </si>
  <si>
    <t>56*1</t>
  </si>
  <si>
    <t>-1673486122</t>
  </si>
  <si>
    <t>48*1</t>
  </si>
  <si>
    <t>1516524412</t>
  </si>
  <si>
    <t>185802114</t>
  </si>
  <si>
    <t>1777894333</t>
  </si>
  <si>
    <t>(56*30)/1000000</t>
  </si>
  <si>
    <t>-975253953</t>
  </si>
  <si>
    <t>(48*30)/1000000</t>
  </si>
  <si>
    <t>M3.1</t>
  </si>
  <si>
    <t>-1290808893</t>
  </si>
  <si>
    <t>185804214</t>
  </si>
  <si>
    <t>Vypletí záhonu dřevin ve skupinách s naložením a odvozem odpadu do 20 km v rovině a svahu do 1:5</t>
  </si>
  <si>
    <t>-1090958354</t>
  </si>
  <si>
    <t>56*3</t>
  </si>
  <si>
    <t>185804234</t>
  </si>
  <si>
    <t>Vypletí záhonu dřevin ve skupinách s naložením a odvozem odpadu do 20 km ve svahu do 1:2</t>
  </si>
  <si>
    <t>-285224699</t>
  </si>
  <si>
    <t>48*3</t>
  </si>
  <si>
    <t>1631784280</t>
  </si>
  <si>
    <t>-1345219926</t>
  </si>
  <si>
    <t>R4</t>
  </si>
  <si>
    <t>-1613025352</t>
  </si>
  <si>
    <t>2083550447</t>
  </si>
  <si>
    <t>719276087</t>
  </si>
  <si>
    <t>07</t>
  </si>
  <si>
    <t>D1 - Založení parkového trávníku</t>
  </si>
  <si>
    <t>183403112</t>
  </si>
  <si>
    <t>Obdělání půdy oráním na hloubku do 0,2 m v rovině a svahu do 1:5</t>
  </si>
  <si>
    <t>-2070724502</t>
  </si>
  <si>
    <t>183403114</t>
  </si>
  <si>
    <t>Obdělání půdy kultivátorováním v rovině a svahu do 1:5</t>
  </si>
  <si>
    <t>1800717879</t>
  </si>
  <si>
    <t>183403151</t>
  </si>
  <si>
    <t>Obdělání půdy smykováním v rovině a svahu do 1:5</t>
  </si>
  <si>
    <t>2041395849</t>
  </si>
  <si>
    <t>-1478315125</t>
  </si>
  <si>
    <t>181351113</t>
  </si>
  <si>
    <t>Rozprostření ornice tl vrstvy do 200 mm pl přes 500 m2 v rovině nebo ve svahu do 1:5 strojně</t>
  </si>
  <si>
    <t>-993557857</t>
  </si>
  <si>
    <t>103715000</t>
  </si>
  <si>
    <t>substrát pro trávníky A  VL</t>
  </si>
  <si>
    <t>-1750167441</t>
  </si>
  <si>
    <t>181114711</t>
  </si>
  <si>
    <t>Odstranění kamene sebráním a naložením na dopravní prostředek hmotnosti jednotlivě do 15 kg</t>
  </si>
  <si>
    <t>1027057194</t>
  </si>
  <si>
    <t>183403113</t>
  </si>
  <si>
    <t>Obdělání půdy frézováním v rovině a svahu do 1:5</t>
  </si>
  <si>
    <t>-1668586701</t>
  </si>
  <si>
    <t>183403152</t>
  </si>
  <si>
    <t>Obdělání půdy vláčením v rovině a svahu do 1:5</t>
  </si>
  <si>
    <t>-1080059419</t>
  </si>
  <si>
    <t>-1138552618</t>
  </si>
  <si>
    <t>181411131</t>
  </si>
  <si>
    <t>Založení parkového trávníku výsevem plochy do 1000 m2 v rovině a ve svahu do 1:5</t>
  </si>
  <si>
    <t>-1908599098</t>
  </si>
  <si>
    <t>005724150</t>
  </si>
  <si>
    <t>osivo směs travní parková do sucha</t>
  </si>
  <si>
    <t>-795109448</t>
  </si>
  <si>
    <t>183403161</t>
  </si>
  <si>
    <t>Obdělání půdy válením v rovině a svahu do 1:5</t>
  </si>
  <si>
    <t>584412843</t>
  </si>
  <si>
    <t>185802113</t>
  </si>
  <si>
    <t>Hnojení půdy umělým hnojivem na široko v rovině a svahu do 1:5</t>
  </si>
  <si>
    <t>-1178609450</t>
  </si>
  <si>
    <t>25101</t>
  </si>
  <si>
    <t>Trávníkové hnojivo, 20g/m2</t>
  </si>
  <si>
    <t>-120630590</t>
  </si>
  <si>
    <t>185803111</t>
  </si>
  <si>
    <t>Ošetření trávníku shrabáním v rovině a svahu do 1:5</t>
  </si>
  <si>
    <t>-589620202</t>
  </si>
  <si>
    <t>111151221</t>
  </si>
  <si>
    <t>Pokosení trávníku parkového plochy do 10000 m2 s odvozem do 20 km v rovině a svahu do 1:5</t>
  </si>
  <si>
    <t>358584680</t>
  </si>
  <si>
    <t>-91018639</t>
  </si>
  <si>
    <t>-1797341130</t>
  </si>
  <si>
    <t>1733360487</t>
  </si>
  <si>
    <t>-1172633843</t>
  </si>
  <si>
    <t>637279731</t>
  </si>
  <si>
    <t>009</t>
  </si>
  <si>
    <t>A2 - výsadba stromu na konstrukci a v atriích</t>
  </si>
  <si>
    <t>183101115</t>
  </si>
  <si>
    <t>Hloubení jamek bez výměny půdy zeminy tř 1 až 4 objem do 0,4 m3 v rovině a svahu do 1:5</t>
  </si>
  <si>
    <t>-424454454</t>
  </si>
  <si>
    <t>184102112.1</t>
  </si>
  <si>
    <t>-1457041077</t>
  </si>
  <si>
    <t>11118</t>
  </si>
  <si>
    <t>Betula pendula S 300-350 3xp vícekmen 2-3</t>
  </si>
  <si>
    <t>1402764609</t>
  </si>
  <si>
    <t>11119</t>
  </si>
  <si>
    <t>Carpinus betulus S 300-350 3xp vícekmen 3-5</t>
  </si>
  <si>
    <t>-2057057976</t>
  </si>
  <si>
    <t>11120</t>
  </si>
  <si>
    <t>Carpinus betulus S 300-350 3xp</t>
  </si>
  <si>
    <t>-1152379497</t>
  </si>
  <si>
    <t>11121</t>
  </si>
  <si>
    <t>Pinus sylvestris S 400-450 4xp</t>
  </si>
  <si>
    <t>1391336434</t>
  </si>
  <si>
    <t>1842151331</t>
  </si>
  <si>
    <t>Ukotvení kmene dřevin podzemním kotvením</t>
  </si>
  <si>
    <t>-1622956596</t>
  </si>
  <si>
    <t>67587003</t>
  </si>
  <si>
    <t>sada pro podzemní kotvení stromu za kořenový bal obvodu kmene do 200mm výšky kmene do 5m</t>
  </si>
  <si>
    <t>1651598049</t>
  </si>
  <si>
    <t>1001</t>
  </si>
  <si>
    <t>podzemní kotvy - betonové prefabrikáty s okem 40x40x30cm</t>
  </si>
  <si>
    <t>1526217135</t>
  </si>
  <si>
    <t>4*3*1,01</t>
  </si>
  <si>
    <t>184215413.1</t>
  </si>
  <si>
    <t>-770608212</t>
  </si>
  <si>
    <t>932165678</t>
  </si>
  <si>
    <t>987552872</t>
  </si>
  <si>
    <t>184801121</t>
  </si>
  <si>
    <t>Ošetřování vysazených dřevin soliterních v rovině a svahu do 1:5</t>
  </si>
  <si>
    <t>1838631177</t>
  </si>
  <si>
    <t>184814221</t>
  </si>
  <si>
    <t>Zapracování příměsí do půdy ručně do hloubky 150 mm v rovině nebo ve svahu do 1:5</t>
  </si>
  <si>
    <t>-1838566720</t>
  </si>
  <si>
    <t>M6.1</t>
  </si>
  <si>
    <t>-985261097</t>
  </si>
  <si>
    <t>184852321.1</t>
  </si>
  <si>
    <t>Řez stromu výchovný špičáků a keřových stromů výšky do 4 m</t>
  </si>
  <si>
    <t>-1714470903</t>
  </si>
  <si>
    <t>185802114.2</t>
  </si>
  <si>
    <t>-446169875</t>
  </si>
  <si>
    <t>(B21*30)/1000000</t>
  </si>
  <si>
    <t>M3.1.1</t>
  </si>
  <si>
    <t>Tabletové hnojivo</t>
  </si>
  <si>
    <t>1780701918</t>
  </si>
  <si>
    <t>-122762423</t>
  </si>
  <si>
    <t>-323035414</t>
  </si>
  <si>
    <t>998231411</t>
  </si>
  <si>
    <t>Ruční přesun hmot pro sadovnické a krajinářské úpravy do 100 m</t>
  </si>
  <si>
    <t>499129944</t>
  </si>
  <si>
    <t>9982314311</t>
  </si>
  <si>
    <t>Příplatek k  přesunu hmot pro sadovnické a krajinářské úpravy za přesun na střešní zahradu</t>
  </si>
  <si>
    <t>-112569046</t>
  </si>
  <si>
    <t>010</t>
  </si>
  <si>
    <t>C1 - výsadba půdopokryvných rostlin (traviny, trvalky a drobné dřeviny) v atriích</t>
  </si>
  <si>
    <t>10000001</t>
  </si>
  <si>
    <t>Vertikální přesun hmot</t>
  </si>
  <si>
    <t>1513271626</t>
  </si>
  <si>
    <t>0,649</t>
  </si>
  <si>
    <t>204483469</t>
  </si>
  <si>
    <t>-1408472181</t>
  </si>
  <si>
    <t>183111112.1</t>
  </si>
  <si>
    <t>Hloubení jamek bez výměny půdy zeminy tř 1 až 4 objem do 0,005 m3 v rovině a svahu do 1:5</t>
  </si>
  <si>
    <t>-365262212</t>
  </si>
  <si>
    <t>183211322</t>
  </si>
  <si>
    <t>Výsadba květin hrnkových D květináče do 120 mm</t>
  </si>
  <si>
    <t>-893830714</t>
  </si>
  <si>
    <t>Aconitum  K9-K13</t>
  </si>
  <si>
    <t>-1417672930</t>
  </si>
  <si>
    <t>1121</t>
  </si>
  <si>
    <t>Actea  K9-K13</t>
  </si>
  <si>
    <t>-1900147602</t>
  </si>
  <si>
    <t>1131</t>
  </si>
  <si>
    <t>Anemone nemerosa  K9-K13</t>
  </si>
  <si>
    <t>-1142959671</t>
  </si>
  <si>
    <t>1141</t>
  </si>
  <si>
    <t>Anthyrium filix-femina  K9-K13</t>
  </si>
  <si>
    <t>2070053132</t>
  </si>
  <si>
    <t>1151</t>
  </si>
  <si>
    <t>Aruncus vulgaris  K9-K13</t>
  </si>
  <si>
    <t>-1361302705</t>
  </si>
  <si>
    <t>1161</t>
  </si>
  <si>
    <t>Blechum spicant  K9-K13</t>
  </si>
  <si>
    <t>-1906662355</t>
  </si>
  <si>
    <t>1171</t>
  </si>
  <si>
    <t>Calluna vulgaris  K9-K13</t>
  </si>
  <si>
    <t>990586461</t>
  </si>
  <si>
    <t>1181</t>
  </si>
  <si>
    <t>Deschampsia caespitosa  K9-K13</t>
  </si>
  <si>
    <t>-1838899522</t>
  </si>
  <si>
    <t>1191</t>
  </si>
  <si>
    <t>Dryopteris filix-mas  K9-K13</t>
  </si>
  <si>
    <t>73619653</t>
  </si>
  <si>
    <t>1201</t>
  </si>
  <si>
    <t>Festuca altissima  K9-K13</t>
  </si>
  <si>
    <t>-1385248050</t>
  </si>
  <si>
    <t>1211</t>
  </si>
  <si>
    <t>Galium odoratum  K9-K13</t>
  </si>
  <si>
    <t>-124904274</t>
  </si>
  <si>
    <t>1221</t>
  </si>
  <si>
    <t>Lunaria rediviva  K9-K13</t>
  </si>
  <si>
    <t>1788424335</t>
  </si>
  <si>
    <t>1231</t>
  </si>
  <si>
    <t>Melica  K9-K13</t>
  </si>
  <si>
    <t>-1000267717</t>
  </si>
  <si>
    <t>1241</t>
  </si>
  <si>
    <t>Osmunda regalis  K9-K13</t>
  </si>
  <si>
    <t>-1214957358</t>
  </si>
  <si>
    <t>1251</t>
  </si>
  <si>
    <t>Phylitis scolopendrium  K9-K13</t>
  </si>
  <si>
    <t>202518332</t>
  </si>
  <si>
    <t>1261</t>
  </si>
  <si>
    <t>Poa nemoralis  K9-K13</t>
  </si>
  <si>
    <t>576554006</t>
  </si>
  <si>
    <t>1271</t>
  </si>
  <si>
    <t>Polypodium vulgare  K9-K13</t>
  </si>
  <si>
    <t>-482101896</t>
  </si>
  <si>
    <t>1281</t>
  </si>
  <si>
    <t>Polystichum setiferum  K9-K13</t>
  </si>
  <si>
    <t>-1804874127</t>
  </si>
  <si>
    <t>1291</t>
  </si>
  <si>
    <t>Pulmonaria  K9-K13</t>
  </si>
  <si>
    <t>295291908</t>
  </si>
  <si>
    <t>1301</t>
  </si>
  <si>
    <t>Vaccinium vitis-idea  K9-K13</t>
  </si>
  <si>
    <t>550361834</t>
  </si>
  <si>
    <t>184817111</t>
  </si>
  <si>
    <t>Řez trvalek ve vegetačním období v rovině nebo ve svahu do 1:5 jarní řez</t>
  </si>
  <si>
    <t>1449252413</t>
  </si>
  <si>
    <t>184817114</t>
  </si>
  <si>
    <t>Řez trvalek ve vegetačním období v rovině nebo ve svahu do 1:5 odstranění odkvetlých květenství plošně</t>
  </si>
  <si>
    <t>-717732569</t>
  </si>
  <si>
    <t>185802114.3</t>
  </si>
  <si>
    <t>-1029085224</t>
  </si>
  <si>
    <t>M3.1.2</t>
  </si>
  <si>
    <t>-176788114</t>
  </si>
  <si>
    <t>185804111</t>
  </si>
  <si>
    <t>Ošetření vysazených květin v rovině a svahu do 1:5</t>
  </si>
  <si>
    <t>1240632564</t>
  </si>
  <si>
    <t>-1230607685</t>
  </si>
  <si>
    <t>185804514</t>
  </si>
  <si>
    <t>Odplevelení souvislých keřových skupin v rovině a svahu do 1:5</t>
  </si>
  <si>
    <t>-28318741</t>
  </si>
  <si>
    <t>-637888413</t>
  </si>
  <si>
    <t>((62*25)*6)/1000</t>
  </si>
  <si>
    <t>-1124923222</t>
  </si>
  <si>
    <t>-444941484</t>
  </si>
  <si>
    <t>-2049930757</t>
  </si>
  <si>
    <t>005</t>
  </si>
  <si>
    <t>C2 - výsadba půdopokryvných rostlin na střešní zahradě</t>
  </si>
  <si>
    <t>-1638305528</t>
  </si>
  <si>
    <t>0,733</t>
  </si>
  <si>
    <t>-1667325030</t>
  </si>
  <si>
    <t>87655329</t>
  </si>
  <si>
    <t>10,9*0,5*1,03</t>
  </si>
  <si>
    <t>183111112.2</t>
  </si>
  <si>
    <t>1051036766</t>
  </si>
  <si>
    <t>1209923505</t>
  </si>
  <si>
    <t>1212</t>
  </si>
  <si>
    <t>1834521244</t>
  </si>
  <si>
    <t>1222</t>
  </si>
  <si>
    <t>Carlina acaulis  K9-K13</t>
  </si>
  <si>
    <t>-533678254</t>
  </si>
  <si>
    <t>1232</t>
  </si>
  <si>
    <t>-1625516258</t>
  </si>
  <si>
    <t>1242</t>
  </si>
  <si>
    <t>Dianthus carthusianorum  K9-K13</t>
  </si>
  <si>
    <t>1448077522</t>
  </si>
  <si>
    <t>1252</t>
  </si>
  <si>
    <t>Euphorbia cyparissias  K9-K13</t>
  </si>
  <si>
    <t>-2056894360</t>
  </si>
  <si>
    <t>1262</t>
  </si>
  <si>
    <t>Festuca ovina  K9-K13</t>
  </si>
  <si>
    <t>828171172</t>
  </si>
  <si>
    <t>1272</t>
  </si>
  <si>
    <t>Genista pilosa  K9-K13</t>
  </si>
  <si>
    <t>1509983615</t>
  </si>
  <si>
    <t>1282</t>
  </si>
  <si>
    <t>Hieracium pilosella  K9-K13</t>
  </si>
  <si>
    <t>186065137</t>
  </si>
  <si>
    <t>1292</t>
  </si>
  <si>
    <t>Molinia caerulea  K9-K13</t>
  </si>
  <si>
    <t>-1320689393</t>
  </si>
  <si>
    <t>1302</t>
  </si>
  <si>
    <t>Potentila argentea  K9-K13</t>
  </si>
  <si>
    <t>1106793605</t>
  </si>
  <si>
    <t>1312</t>
  </si>
  <si>
    <t>Stipa joannis  K9-K13</t>
  </si>
  <si>
    <t>-446603316</t>
  </si>
  <si>
    <t>1322</t>
  </si>
  <si>
    <t>Thymus praecox  K9-K13</t>
  </si>
  <si>
    <t>-1175087380</t>
  </si>
  <si>
    <t>1332</t>
  </si>
  <si>
    <t>-1556810203</t>
  </si>
  <si>
    <t>1342</t>
  </si>
  <si>
    <t>Verbascum nigrum  K9-K13</t>
  </si>
  <si>
    <t>741915551</t>
  </si>
  <si>
    <t>1352</t>
  </si>
  <si>
    <t>Veronica spicata  K9-K13</t>
  </si>
  <si>
    <t>-292742121</t>
  </si>
  <si>
    <t>185802114.4</t>
  </si>
  <si>
    <t>1519938150</t>
  </si>
  <si>
    <t>M3.1.3</t>
  </si>
  <si>
    <t>398577494</t>
  </si>
  <si>
    <t>-2038283582</t>
  </si>
  <si>
    <t>-160068413</t>
  </si>
  <si>
    <t>-1077739412</t>
  </si>
  <si>
    <t>-524839818</t>
  </si>
  <si>
    <t>((72*25)*6)/1000</t>
  </si>
  <si>
    <t>1090853456</t>
  </si>
  <si>
    <t>-290741683</t>
  </si>
  <si>
    <t>-530456279</t>
  </si>
  <si>
    <t>015</t>
  </si>
  <si>
    <t>C3 - založení mechových porostů</t>
  </si>
  <si>
    <t>181006111</t>
  </si>
  <si>
    <t>Rozprostření zemin tl vrstvy do 0,1 m schopných zúrodnění v rovině a sklonu do 1:5</t>
  </si>
  <si>
    <t>-12578583</t>
  </si>
  <si>
    <t>11167</t>
  </si>
  <si>
    <t>jílovitý substrát pod mechový koberec</t>
  </si>
  <si>
    <t>-1131654816</t>
  </si>
  <si>
    <t>30*0,1</t>
  </si>
  <si>
    <t>111356</t>
  </si>
  <si>
    <t>Položení mechového koberce na připravený substrát a zajištění povrchu sítí</t>
  </si>
  <si>
    <t>-1505869105</t>
  </si>
  <si>
    <t>11165</t>
  </si>
  <si>
    <t>Mechový koberec pěstovaný na geotextilii</t>
  </si>
  <si>
    <t>1610054106</t>
  </si>
  <si>
    <t>11166</t>
  </si>
  <si>
    <t>síť, velikost oka 15x15mm</t>
  </si>
  <si>
    <t>-1509074697</t>
  </si>
  <si>
    <t>-448208193</t>
  </si>
  <si>
    <t>1965935016</t>
  </si>
  <si>
    <t>08</t>
  </si>
  <si>
    <t>E - výsadba cibulovin</t>
  </si>
  <si>
    <t>183211313</t>
  </si>
  <si>
    <t>Výsadba cibulovin - drobné cibuloviny</t>
  </si>
  <si>
    <t>1580427647</t>
  </si>
  <si>
    <t>11163</t>
  </si>
  <si>
    <t>Gagea lutea</t>
  </si>
  <si>
    <t>240723916</t>
  </si>
  <si>
    <t>11164</t>
  </si>
  <si>
    <t>Ornitogallum</t>
  </si>
  <si>
    <t>808090228</t>
  </si>
  <si>
    <t>R63</t>
  </si>
  <si>
    <t>Aplikace speciálního hnojiva na cibuloviny s účinkem 16 měsíců přímo při výsadbě ke kořenům</t>
  </si>
  <si>
    <t>-1799854812</t>
  </si>
  <si>
    <t>1823565930</t>
  </si>
  <si>
    <t>T - Technické prvky</t>
  </si>
  <si>
    <t>-599303806</t>
  </si>
  <si>
    <t>23,339</t>
  </si>
  <si>
    <t>997221612x</t>
  </si>
  <si>
    <t xml:space="preserve">Nakládání hmot </t>
  </si>
  <si>
    <t>-938811963</t>
  </si>
  <si>
    <t>SP1</t>
  </si>
  <si>
    <t>Přesun hmot svislý bez naložení do dopravní nádoby avšak s vyprázdněním dopravní nádoby na hromadu nebo do dopravního prostředku přes 8 do 12 m</t>
  </si>
  <si>
    <t>1722694868</t>
  </si>
  <si>
    <t>Poznámka k položce:
Poznámka k položce: Doplnění zeminy, +20% na slehnutí</t>
  </si>
  <si>
    <t>4,228</t>
  </si>
  <si>
    <t>T1</t>
  </si>
  <si>
    <t>Sedací špalky z dřevěného masivu odkorněné o průměru 500 mm, výšce 500 mm</t>
  </si>
  <si>
    <t>-1454830540</t>
  </si>
  <si>
    <t>T3</t>
  </si>
  <si>
    <t>Štěrkové lože fr. 8-32 mm</t>
  </si>
  <si>
    <t>-826540249</t>
  </si>
  <si>
    <t>1,9</t>
  </si>
  <si>
    <t>T4.1</t>
  </si>
  <si>
    <t>Šlapáky z oparcovaných pískovcových kamenů - kameny velké 350 x 600 x 80 mm</t>
  </si>
  <si>
    <t>49389851</t>
  </si>
  <si>
    <t>T4.2</t>
  </si>
  <si>
    <t>Šlapáky z opracovaných pískovcových kamenů - kameny malé 350 x 300 x 80 mm</t>
  </si>
  <si>
    <t>1177201753</t>
  </si>
  <si>
    <t>T.6</t>
  </si>
  <si>
    <t>Ocelový obrubník z nerezové oceli tl. 2 mm, šířky 100 mm, ohýbaný ocelový plech, samofixační</t>
  </si>
  <si>
    <t>-1354602451</t>
  </si>
  <si>
    <t>16,4</t>
  </si>
  <si>
    <t>SP2</t>
  </si>
  <si>
    <t>Přesun hmot svislý bez naložení do dopravní nádoby avšak s vyprázdněním dopravní nádoby na hromadu nebo do dopravního prostředku do 8 m</t>
  </si>
  <si>
    <t>73331855</t>
  </si>
  <si>
    <t>19,111</t>
  </si>
  <si>
    <t>-1945526461</t>
  </si>
  <si>
    <t>T2</t>
  </si>
  <si>
    <t>Sedací hranoly z dřevěného dubového masivu odkorněné 400 x 400 x 2000 mm</t>
  </si>
  <si>
    <t>795264383</t>
  </si>
  <si>
    <t>1093589117</t>
  </si>
  <si>
    <t>8,2</t>
  </si>
  <si>
    <t>-745335361</t>
  </si>
  <si>
    <t>948866115</t>
  </si>
  <si>
    <t>597172121x</t>
  </si>
  <si>
    <t>Okapový lem z žulových odseků šířky 100 mm v betonovém</t>
  </si>
  <si>
    <t>-65466455</t>
  </si>
  <si>
    <t>T.5.2</t>
  </si>
  <si>
    <t>Betonové lože 150 x 150 mm</t>
  </si>
  <si>
    <t>-552755777</t>
  </si>
  <si>
    <t>-1219611015</t>
  </si>
  <si>
    <t>V0</t>
  </si>
  <si>
    <t>Substráty a zemina na konstrukci a v atriích</t>
  </si>
  <si>
    <t>-1885972143</t>
  </si>
  <si>
    <t>40,015</t>
  </si>
  <si>
    <t>167151101</t>
  </si>
  <si>
    <t>Nakládání výkopku z hornin třídy těžitelnosti I, skupiny 1 až 3 do 100 m3</t>
  </si>
  <si>
    <t>1201075246</t>
  </si>
  <si>
    <t>13,25+35,72+12,52</t>
  </si>
  <si>
    <t>161151103.1</t>
  </si>
  <si>
    <t>Svislé přemístění výkopku z horniny třídy těžitelnosti I skupiny 1 až 3 hl výkopu přes 4 do 8 m, střešní substrát 1.NP</t>
  </si>
  <si>
    <t>833624209</t>
  </si>
  <si>
    <t>13,25</t>
  </si>
  <si>
    <t>Svislé přemístění výkopku z horniny třídy těžitelnosti I skupiny 1 až 3 hl výkopu přes 4 do 8 m, zahradní zemina 1.PP</t>
  </si>
  <si>
    <t>92150627</t>
  </si>
  <si>
    <t>10,64+4,48+20,6</t>
  </si>
  <si>
    <t>161151104.1</t>
  </si>
  <si>
    <t>Svislé přemístění výkopku z horniny třídy těžitelnosti I, skupiny 1 až 3 hl výkopu přes 8 do 12 m, střešní substrát 4.NP</t>
  </si>
  <si>
    <t>-35222253</t>
  </si>
  <si>
    <t>12,52</t>
  </si>
  <si>
    <t>167111121</t>
  </si>
  <si>
    <t>Skládání nebo překládání výkopku z horniny třídy těžitelnosti I, skupiny 1 až 3 ručně</t>
  </si>
  <si>
    <t>-1127888376</t>
  </si>
  <si>
    <t>12,52+35,72+13,25</t>
  </si>
  <si>
    <t>-229448729</t>
  </si>
  <si>
    <t>181311107</t>
  </si>
  <si>
    <t>Rozprostření ornice tl vrstvy přes 200 do 1500 mm v rovině nebo ve svahu do 1:5 ručně</t>
  </si>
  <si>
    <t>-692964558</t>
  </si>
  <si>
    <t>1287</t>
  </si>
  <si>
    <t>-1734151731</t>
  </si>
  <si>
    <t>183403261</t>
  </si>
  <si>
    <t>Obdělání půdy válením ve svahu přes 1:5 do 1:2</t>
  </si>
  <si>
    <t>-1374815084</t>
  </si>
  <si>
    <t>181311104</t>
  </si>
  <si>
    <t>Rozprostření ornice tl vrstvy přes 200 do 250 mm v rovině nebo ve svahu do 1:5 ručně</t>
  </si>
  <si>
    <t>-1986441686</t>
  </si>
  <si>
    <t>183403153.1</t>
  </si>
  <si>
    <t>822346202</t>
  </si>
  <si>
    <t>955249467</t>
  </si>
  <si>
    <t>103211000.2</t>
  </si>
  <si>
    <t>zahradní zemina VL</t>
  </si>
  <si>
    <t>386194387</t>
  </si>
  <si>
    <t>35,72</t>
  </si>
  <si>
    <t>S.1</t>
  </si>
  <si>
    <t>substrát pro vegetační střechy - intenzivní</t>
  </si>
  <si>
    <t>-981111379</t>
  </si>
  <si>
    <t>12,52+13,25</t>
  </si>
  <si>
    <t>S.2</t>
  </si>
  <si>
    <t>substrát pro vřesovištní rostliny</t>
  </si>
  <si>
    <t>328946896</t>
  </si>
  <si>
    <t>0,5</t>
  </si>
  <si>
    <t>182111121</t>
  </si>
  <si>
    <t>Svahování v zářezech v hornině třídy těžitelnosti I, skupiny 1 až 2 ručně</t>
  </si>
  <si>
    <t>496276061</t>
  </si>
  <si>
    <t>1365370663</t>
  </si>
  <si>
    <t>VRN - Vedlejší rozpočtové náklady</t>
  </si>
  <si>
    <t>HZS - Hodinové zúčtovací sazby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</si>
  <si>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</si>
  <si>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</si>
  <si>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</si>
  <si>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</si>
  <si>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</si>
  <si>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</si>
  <si>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HZS</t>
  </si>
  <si>
    <t>Hodinové zúčtovací sazby</t>
  </si>
  <si>
    <t>HZS1292</t>
  </si>
  <si>
    <t>Hodinová zúčtovací sazba stavební dělník - stavební přípomoce</t>
  </si>
  <si>
    <t>1598274571</t>
  </si>
  <si>
    <t>VRN1</t>
  </si>
  <si>
    <t>Průzkumné, geodetické a projektové práce</t>
  </si>
  <si>
    <t>012103000</t>
  </si>
  <si>
    <t>Geodetické práce před výstavbou</t>
  </si>
  <si>
    <t>1024</t>
  </si>
  <si>
    <t>1284749991</t>
  </si>
  <si>
    <t>012203000</t>
  </si>
  <si>
    <t>Geodetické práce při provádění stavby</t>
  </si>
  <si>
    <t>-202431966</t>
  </si>
  <si>
    <t>Poznámka k položce:
Vč. zaměření tras inženýrských sítí do 1 km</t>
  </si>
  <si>
    <t>012303000</t>
  </si>
  <si>
    <t>Geodetické práce po výstavbě</t>
  </si>
  <si>
    <t>4335558</t>
  </si>
  <si>
    <t>Poznámka k položce:
Vč. vypracování geometrického plánu (budova, inženýrské sítě atd.)</t>
  </si>
  <si>
    <t>013254000</t>
  </si>
  <si>
    <t>Dokumentace skutečného provedení stavby</t>
  </si>
  <si>
    <t>2085295334</t>
  </si>
  <si>
    <t>Poznámka k položce:
Dokumentace pro účely kolaudace, dokumentace pro následnou údržbu a správu objektu, dokumentace pro požární těsnění (kniha pož. ucpávek).</t>
  </si>
  <si>
    <t>013294000</t>
  </si>
  <si>
    <t>Ostatní dokumentace - dílenská dokumentace, vzorkování</t>
  </si>
  <si>
    <t>173905661</t>
  </si>
  <si>
    <t>Poznámka k položce:
Dokumentace pro provádění stavby - výrobní a dílenská dokumentace, jejich projednání s AD a TDI, odsouhlasení a tisk v min. počtu 6 paré a digitální podobě na CD v otevřeném a uzavřeném formátu dle ZD.
Předkládání vzorků všech použitých materiálů a součinnost při jejich schvalování.</t>
  </si>
  <si>
    <t>VRN3</t>
  </si>
  <si>
    <t>Zařízení staveniště</t>
  </si>
  <si>
    <t>030001000</t>
  </si>
  <si>
    <t>1666631861</t>
  </si>
  <si>
    <t>Poznámka k položce:
Zařízení staveniště vč. provozu, údržby, zrušení a jeho odvozu.
Zahrnuje náklady na:  pořízení, dovoz, montáž, údržbu, demontáž a odvoz veškerých mobilních stavebních buněk (kancelář, šatny, příruční sklad, umývárna) a k tomu odpovídajících mobilních WC,  energie pro ZS vč. připojení,  event. zřízení a odstranění dočasných zpevnění ploch, montážních ploch, oplocení staveniště vč. bran, osvětlení staveniště,  zajištění staveniště proti vstupu neoprávněných osob, veškerá opatření pro dodržení BOZP, zřízení a odstranění dočasného  napojení na inženýrské sítě, ekologickou likvidaci odpadů, zřízení a odstranění provizorní plochy pro malou mechanizaci, zabezpečenou před případným únikem ropných látek, zřízení a odstranění případných dočasných nájezdových ploch. 
Ostatní ZS - viz ZOV a dle uvážení zhotovitele.</t>
  </si>
  <si>
    <t>032603000</t>
  </si>
  <si>
    <t>Čištění komunikací</t>
  </si>
  <si>
    <t>750264064</t>
  </si>
  <si>
    <t>Poznámka k položce:
Čištění komunikací staveniště a v blízkém okolí staveniště znečištěných stavební činností v průběhu provádění stavby dle potřeby a stavu zněčištění (v průběhu zemních prací min. 1x denně).</t>
  </si>
  <si>
    <t>034503000</t>
  </si>
  <si>
    <t>Informační tabule na staveništi vč. kotvení</t>
  </si>
  <si>
    <t>32646003</t>
  </si>
  <si>
    <t>VRN4</t>
  </si>
  <si>
    <t>Inženýrská činnost</t>
  </si>
  <si>
    <t>040001000</t>
  </si>
  <si>
    <t>Inženýrská činnost - zajištění všech povolení pro realizaci stavby, zábory, DIR, součinnost při kolaudaci, geologický dozor</t>
  </si>
  <si>
    <t>233157082</t>
  </si>
  <si>
    <t>042903000</t>
  </si>
  <si>
    <t>Ostatní posudky - bezpečnostní a hygienická opatření na staveništi</t>
  </si>
  <si>
    <t>…</t>
  </si>
  <si>
    <t>1973502283</t>
  </si>
  <si>
    <t>045203000</t>
  </si>
  <si>
    <t>Kompletační činnost  - dodání všech revizí, certifikátů, zkoušek, měření a protokolů, provozní řády a návody k obsluze ke kolaudaci a předání stavby (papírová i elektronická verze)</t>
  </si>
  <si>
    <t>-548897422</t>
  </si>
  <si>
    <t>045303000</t>
  </si>
  <si>
    <t>Koordinační činnost</t>
  </si>
  <si>
    <t>1900512408</t>
  </si>
  <si>
    <t>VRN6</t>
  </si>
  <si>
    <t>Územní vlivy</t>
  </si>
  <si>
    <t>060001000</t>
  </si>
  <si>
    <t>-1926725871</t>
  </si>
  <si>
    <t>VRN7</t>
  </si>
  <si>
    <t>Provozní vlivy</t>
  </si>
  <si>
    <t>070001000</t>
  </si>
  <si>
    <t>709055628</t>
  </si>
  <si>
    <t>VRN9</t>
  </si>
  <si>
    <t>090001000</t>
  </si>
  <si>
    <t>Ostatní náklady - naložení, odvoz a likvidace odpadů</t>
  </si>
  <si>
    <t>1497484290</t>
  </si>
  <si>
    <t>SEZNAM FIGUR</t>
  </si>
  <si>
    <t>Výměra</t>
  </si>
  <si>
    <t xml:space="preserve"> ASŘ</t>
  </si>
  <si>
    <t>"P1, 1.12, klubový prostor" 40,51</t>
  </si>
  <si>
    <t>"P1, 2.4, čítárna" 53,35</t>
  </si>
  <si>
    <t>"P1, 2.6, kancelář" 13,2</t>
  </si>
  <si>
    <t>"P1, 2.7, kancelář dospělé oddělení" 14,2</t>
  </si>
  <si>
    <t>"P1, 3.5, kancelář ředitele" 29,6</t>
  </si>
  <si>
    <t>"P1, 3.8, studovna" 38,78</t>
  </si>
  <si>
    <t>"P1, 4.4, regionální studovna" 52,98</t>
  </si>
  <si>
    <t>Použití figury:</t>
  </si>
  <si>
    <t>P1_sokl</t>
  </si>
  <si>
    <t>"P1, 1.12, klubový prostor" 28,12</t>
  </si>
  <si>
    <t>"P1, 2.4, čítárna" 28,55</t>
  </si>
  <si>
    <t>"P1, 2.6, kancelář" 15,05</t>
  </si>
  <si>
    <t>"P1, 2.7, kancelář dospělé oddělení" 17,15</t>
  </si>
  <si>
    <t>"P1, 3.5, kancelář ředitele" 19</t>
  </si>
  <si>
    <t>"P1, 3.8, studovna" 26,13</t>
  </si>
  <si>
    <t>"P1, 4.4, regionální studovna" 30,03</t>
  </si>
  <si>
    <t>"P10, 1.17, závětří" 2,3</t>
  </si>
  <si>
    <t>"P1a, 2.7, kancelář dospělé oddělení" 2,3</t>
  </si>
  <si>
    <t>"P1b, 1.12, klubový prostor" 1,59</t>
  </si>
  <si>
    <t>"P1b, 2.4, čítárna" 5,05</t>
  </si>
  <si>
    <t>"P1b, 3.8, studovna" 3,62</t>
  </si>
  <si>
    <t>"P1b, 4.4, regionální studovna" 5,22</t>
  </si>
  <si>
    <t>"P2, 1.11, úklid" 3,1</t>
  </si>
  <si>
    <t>P2_sokl</t>
  </si>
  <si>
    <t>"P2, 1.4, wc ženy" 4,22</t>
  </si>
  <si>
    <t>"P2, 1.5, wc" 2,4</t>
  </si>
  <si>
    <t>"P2, 1.6, wc" 2,53</t>
  </si>
  <si>
    <t>"P2, 1.7, wc inv." 7,52</t>
  </si>
  <si>
    <t>"P2, 1.8, wc muži" 3,63</t>
  </si>
  <si>
    <t>"P2, 1.9, wc" 1,93</t>
  </si>
  <si>
    <t>"P2, 1.10, wc" 3,74</t>
  </si>
  <si>
    <t>"P2, 1.11, úklid" 6,56</t>
  </si>
  <si>
    <t>"P2, 2.8, wc" 3,7</t>
  </si>
  <si>
    <t>"P2, 2.9, wc" 4,06</t>
  </si>
  <si>
    <t>"P2, 3.7, wc / sprcha" 6,9</t>
  </si>
  <si>
    <t>"P2, 3.9, wc muži" 4,58</t>
  </si>
  <si>
    <t>"P2, 3.10, wc" 2,5</t>
  </si>
  <si>
    <t>"P2, 3.11, wc" 3,4</t>
  </si>
  <si>
    <t>"P2, 3.12, wc ženy" 4,2</t>
  </si>
  <si>
    <t>"P2, 3.13, wc" 2,9</t>
  </si>
  <si>
    <t>"P2, 3.14, wc" 3,11</t>
  </si>
  <si>
    <t>"P2a, 1.14, schodiště" 22,9</t>
  </si>
  <si>
    <t>"P2a, 2.1, schodiště" 22,7</t>
  </si>
  <si>
    <t>"P2a, 3.1, schodiště" 22,7</t>
  </si>
  <si>
    <t>"P2a, 4.1, schodiště" 23,9</t>
  </si>
  <si>
    <t>P2a_sokl</t>
  </si>
  <si>
    <t>"P2a, 1.14, schodiště" 29,15</t>
  </si>
  <si>
    <t>"P2a, 2.1, schodiště" 29,15</t>
  </si>
  <si>
    <t>"P2a, 2.5, čajová kuchyňka" 14,58</t>
  </si>
  <si>
    <t>"P2a, 3.1, schodiště" 29,15</t>
  </si>
  <si>
    <t>"P2a, 3.4, čajová kuchyňka" 15,05</t>
  </si>
  <si>
    <t>"P2a, 3.6, serverovna" 6,55</t>
  </si>
  <si>
    <t>"P2a, 4.1, schodiště" 25,98</t>
  </si>
  <si>
    <t>"P3, 1.1, zádveří / bibliobox" 5,97</t>
  </si>
  <si>
    <t>"P3, 1.2, foyer" 71,5</t>
  </si>
  <si>
    <t>"P3, 1.3, zádveří" 0</t>
  </si>
  <si>
    <t>"P3, 1.15, přednáškový sál" 61,6</t>
  </si>
  <si>
    <t>"P3, 2.2, volný výběr" 31,03</t>
  </si>
  <si>
    <t>"P3, 2.3, volný výběr" 39,38</t>
  </si>
  <si>
    <t>"čistící zóna, 1.1, zádveří / bibliobox" 3,73</t>
  </si>
  <si>
    <t>"čistící zóna, 1.3, zádveří" 5,4</t>
  </si>
  <si>
    <t>P3_sokl</t>
  </si>
  <si>
    <t>"P3, 1.1, zádveří / bibliobox" 9,93</t>
  </si>
  <si>
    <t>"P3, 1.2, foyer" 36,97</t>
  </si>
  <si>
    <t>"P3, 1.3, zádveří" 7,98</t>
  </si>
  <si>
    <t>"P3, 1.15, přednáškový sál" 28,08</t>
  </si>
  <si>
    <t>"P3, 1.16, sklad" 10,41</t>
  </si>
  <si>
    <t>"P3, 2.2, volný výběr" 38,89</t>
  </si>
  <si>
    <t>"P3, 2.3, volný výběr" 43,52</t>
  </si>
  <si>
    <t>"P3a, 2.10, lávka" 3,9</t>
  </si>
  <si>
    <t>"P3a, 2.12, lávka" 6,8</t>
  </si>
  <si>
    <t>P3a_sokl</t>
  </si>
  <si>
    <t>"P3a, 2.10, lávka" 0,75</t>
  </si>
  <si>
    <t>"P3a, 2.12, lávka" 1,3</t>
  </si>
  <si>
    <t>"P3b, 2.2, volný výběr" 6,47</t>
  </si>
  <si>
    <t>"P3b, 2.3, volný výběr" 12,18</t>
  </si>
  <si>
    <t>"P4, 3.2, volný výběr" 30,96</t>
  </si>
  <si>
    <t>"P4, 3.3, volný výběr" 40,49</t>
  </si>
  <si>
    <t>"P4, 4.2, volný výběr" 30,88</t>
  </si>
  <si>
    <t>"P4, 4.3, volný výběr" 38,87</t>
  </si>
  <si>
    <t>P4_sokl</t>
  </si>
  <si>
    <t>"P4, 3.2, volný výběr" 37,2</t>
  </si>
  <si>
    <t>"P4, 3.3, volný výběr" 37,48</t>
  </si>
  <si>
    <t>"P4, 4.2, volný výběr" 42,54</t>
  </si>
  <si>
    <t>"P4, 4.3, volný výběr" 39,05</t>
  </si>
  <si>
    <t>"P4a, 3.2, volný výběr" 6,54</t>
  </si>
  <si>
    <t>"P4a, 3.3, volný výběr" 10,71</t>
  </si>
  <si>
    <t>"P4a, 4.2, volný výběr" 6,72</t>
  </si>
  <si>
    <t>"P4a, 4.3, volný výběr" 12,33</t>
  </si>
  <si>
    <t>"P5, 2.11, lávka" 2,4</t>
  </si>
  <si>
    <t>"P5, 3.15, lávka" 2,4</t>
  </si>
  <si>
    <t>"P5, 3.16, lávka" 2,4</t>
  </si>
  <si>
    <t>"P5, 4.6, lávka" 4,5</t>
  </si>
  <si>
    <t>"P5, 4.7, lávka" 2,4</t>
  </si>
  <si>
    <t>"P6, -1.2, čítárna - dětské oddělení" 129,9</t>
  </si>
  <si>
    <t>"P6, -1.3, zázemí dětské oddělení" 3,9</t>
  </si>
  <si>
    <t>P6_sokl</t>
  </si>
  <si>
    <t>"P6, -1.2, čítárna - dětské oddělení" 41,19</t>
  </si>
  <si>
    <t>"P6, -1.3, zázemí dětské oddělení" 7,15</t>
  </si>
  <si>
    <t>"P6a, -1.4, čítárna - dětské oddělení" 61,9</t>
  </si>
  <si>
    <t>"P6a, -1.5, sklad" 42,3</t>
  </si>
  <si>
    <t>P6a_sokl</t>
  </si>
  <si>
    <t>"P6a, -1.4, čítárna - dětské oddělení" 22,36</t>
  </si>
  <si>
    <t>"P6a, -1.5, sklad" 23,08</t>
  </si>
  <si>
    <t>"P7, -1.11, zádveří" 3,27</t>
  </si>
  <si>
    <t>"P7, -1.13, úklidová místnost" 2</t>
  </si>
  <si>
    <t>"čistící zóna, -1.11, zádveří" 5,33</t>
  </si>
  <si>
    <t>P7_sokl</t>
  </si>
  <si>
    <t>"P7, -1.7, wc holky" 2,68</t>
  </si>
  <si>
    <t>"P7, -1.8, wc" 3,57</t>
  </si>
  <si>
    <t>"P7, -1.9, wc kluci" 2,63</t>
  </si>
  <si>
    <t>"P7, -1.10, wc" 2,85</t>
  </si>
  <si>
    <t>"P7, -1.11, zádveří" 11,11</t>
  </si>
  <si>
    <t>"P7, -1.13, úklidová místnost" 4,89</t>
  </si>
  <si>
    <t>"P7a, -1.1, schodiště" 5,4</t>
  </si>
  <si>
    <t>"P7a, -1.12, EPS" 3</t>
  </si>
  <si>
    <t>"P7a, -1.14, technické zázemí" 15,6</t>
  </si>
  <si>
    <t>"P9, 1.13, úniková chodba" 10,6</t>
  </si>
  <si>
    <t>4,355*(9,8+9,5+2,3)</t>
  </si>
  <si>
    <t>5,06*(7,5+5,6)-26,75 "odpočet 1/2 L08</t>
  </si>
  <si>
    <t>4,335*3,15</t>
  </si>
  <si>
    <t>3,565*14,03</t>
  </si>
  <si>
    <t>0,5*3,5</t>
  </si>
  <si>
    <t>3,5*11,6</t>
  </si>
  <si>
    <t>4,575*10,85-3,655*3,0*2</t>
  </si>
  <si>
    <t>4,255*15,05-(0,9*0,9+1,3*1,3+2,5*2,5+4,75*2,45)</t>
  </si>
  <si>
    <t>3,06*(3,68+4,615)-0,9*2,1</t>
  </si>
  <si>
    <t>2,9*(2,152+1,315)</t>
  </si>
  <si>
    <t>0,955*(28,025-5,568) "JZ pohled</t>
  </si>
  <si>
    <t>2,45*13,103 "SZ pohled</t>
  </si>
  <si>
    <t>1,65*28,039 "SV pohled</t>
  </si>
  <si>
    <t>0,8*15,047  "JV pohled</t>
  </si>
  <si>
    <t>13,95*28,025-(20+2,5*2,5+6,0*6,0+1,5*1,5+0,8*0,8) "JZ pohled</t>
  </si>
  <si>
    <t>13,95*13,103-(1,457*2,1+2,2*2,2+1,568*14,69+1,0*1,0*2+1,3*1,3+2,0*2,0+2,2*2,2+4,69*3,783+0,9*0,9)  "SZ pohled</t>
  </si>
  <si>
    <t>13,95*28,039 "SV pohled</t>
  </si>
  <si>
    <t>13,95*15,047-(2,2*2,2+1,62*14,28+1,3*1,3*2+1,9*1,9*3+1,5*1,5+1,0*1,0*2+08*0,8*2+2,0*2,0) "JV pohled</t>
  </si>
  <si>
    <t>4,68*1,875+5,0*(6,9+8,317)"mč.4.05</t>
  </si>
  <si>
    <t xml:space="preserve"> SAD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</si>
</sst>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b/>
      <sz val="9"/>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92D05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27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3"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Alignment="1">
      <alignment vertical="center"/>
    </xf>
    <xf numFmtId="166" fontId="22" fillId="0" borderId="0" xfId="0" applyNumberFormat="1" applyFont="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Alignment="1">
      <alignment vertical="center"/>
    </xf>
    <xf numFmtId="166" fontId="31" fillId="0" borderId="0" xfId="0" applyNumberFormat="1" applyFont="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31" fillId="0" borderId="18" xfId="0" applyNumberFormat="1" applyFont="1" applyBorder="1" applyAlignment="1">
      <alignment vertical="center"/>
    </xf>
    <xf numFmtId="4" fontId="31" fillId="0" borderId="19" xfId="0" applyNumberFormat="1" applyFont="1" applyBorder="1" applyAlignment="1">
      <alignment vertical="center"/>
    </xf>
    <xf numFmtId="166" fontId="31" fillId="0" borderId="19" xfId="0" applyNumberFormat="1" applyFont="1" applyBorder="1" applyAlignment="1">
      <alignment vertical="center"/>
    </xf>
    <xf numFmtId="4" fontId="31" fillId="0" borderId="20" xfId="0" applyNumberFormat="1" applyFont="1" applyBorder="1" applyAlignme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0" fillId="0" borderId="3" xfId="0" applyBorder="1" applyAlignment="1">
      <alignment vertical="center" wrapText="1"/>
    </xf>
    <xf numFmtId="0" fontId="33" fillId="0" borderId="0" xfId="0" applyFont="1" applyAlignment="1">
      <alignment horizontal="lef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4" fillId="4" borderId="0" xfId="0" applyFont="1" applyFill="1" applyAlignment="1">
      <alignment horizontal="left" vertical="center"/>
    </xf>
    <xf numFmtId="0" fontId="24" fillId="4" borderId="0" xfId="0" applyFont="1" applyFill="1" applyAlignment="1">
      <alignment horizontal="right" vertical="center"/>
    </xf>
    <xf numFmtId="0" fontId="35"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3" xfId="0"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4" fontId="26" fillId="0" borderId="0" xfId="0" applyNumberFormat="1" applyFont="1"/>
    <xf numFmtId="166" fontId="36" fillId="0" borderId="10" xfId="0" applyNumberFormat="1" applyFont="1" applyBorder="1"/>
    <xf numFmtId="166" fontId="36" fillId="0" borderId="11" xfId="0" applyNumberFormat="1" applyFont="1" applyBorder="1"/>
    <xf numFmtId="4" fontId="37"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7"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4" fillId="0" borderId="22" xfId="0" applyFont="1" applyBorder="1" applyAlignment="1">
      <alignment horizontal="center" vertical="center"/>
    </xf>
    <xf numFmtId="49" fontId="24" fillId="0" borderId="22" xfId="0" applyNumberFormat="1" applyFont="1" applyBorder="1" applyAlignment="1">
      <alignment horizontal="left" vertical="center" wrapText="1"/>
    </xf>
    <xf numFmtId="0" fontId="24" fillId="0" borderId="22" xfId="0" applyFont="1" applyBorder="1" applyAlignment="1">
      <alignment horizontal="left" vertical="center" wrapText="1"/>
    </xf>
    <xf numFmtId="0" fontId="24" fillId="0" borderId="22" xfId="0" applyFont="1" applyBorder="1" applyAlignment="1">
      <alignment horizontal="center" vertical="center" wrapText="1"/>
    </xf>
    <xf numFmtId="4" fontId="24" fillId="0" borderId="22" xfId="0" applyNumberFormat="1" applyFont="1" applyBorder="1" applyAlignment="1">
      <alignment vertical="center"/>
    </xf>
    <xf numFmtId="4" fontId="24" fillId="2" borderId="22" xfId="0" applyNumberFormat="1" applyFont="1" applyFill="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Alignment="1">
      <alignment horizontal="center" vertical="center"/>
    </xf>
    <xf numFmtId="166" fontId="25" fillId="0" borderId="0" xfId="0" applyNumberFormat="1" applyFont="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4"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4"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12" xfId="0" applyFont="1" applyBorder="1" applyAlignment="1">
      <alignment vertical="center"/>
    </xf>
    <xf numFmtId="0" fontId="39" fillId="0" borderId="22" xfId="0" applyFont="1" applyBorder="1" applyAlignment="1">
      <alignment horizontal="center" vertical="center"/>
    </xf>
    <xf numFmtId="49" fontId="39" fillId="0" borderId="22" xfId="0" applyNumberFormat="1"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center" vertical="center" wrapText="1"/>
    </xf>
    <xf numFmtId="4" fontId="39" fillId="0" borderId="22" xfId="0" applyNumberFormat="1" applyFont="1" applyBorder="1" applyAlignment="1">
      <alignment vertical="center"/>
    </xf>
    <xf numFmtId="4" fontId="39" fillId="2" borderId="22" xfId="0" applyNumberFormat="1" applyFont="1" applyFill="1" applyBorder="1" applyAlignment="1" applyProtection="1">
      <alignment vertical="center"/>
      <protection locked="0"/>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Alignment="1">
      <alignment horizontal="center" vertical="center"/>
    </xf>
    <xf numFmtId="0" fontId="41" fillId="0" borderId="0" xfId="0" applyFont="1" applyAlignment="1">
      <alignment vertical="center" wrapText="1"/>
    </xf>
    <xf numFmtId="0" fontId="0" fillId="0" borderId="0" xfId="0" applyAlignment="1" applyProtection="1">
      <alignment vertical="center"/>
      <protection locked="0"/>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5" fillId="2" borderId="18" xfId="0" applyFont="1" applyFill="1" applyBorder="1" applyAlignment="1" applyProtection="1">
      <alignment horizontal="left" vertical="center"/>
      <protection locked="0"/>
    </xf>
    <xf numFmtId="0" fontId="25" fillId="0" borderId="19" xfId="0" applyFont="1" applyBorder="1" applyAlignment="1">
      <alignment horizontal="center" vertical="center"/>
    </xf>
    <xf numFmtId="166" fontId="25" fillId="0" borderId="19" xfId="0" applyNumberFormat="1" applyFont="1" applyBorder="1" applyAlignment="1">
      <alignment vertical="center"/>
    </xf>
    <xf numFmtId="166" fontId="25" fillId="0" borderId="20" xfId="0" applyNumberFormat="1"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19" xfId="0" applyFont="1" applyBorder="1" applyAlignment="1">
      <alignment horizontal="center"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5" fillId="0" borderId="0" xfId="0" applyFont="1" applyAlignment="1">
      <alignment horizontal="left" vertical="center" wrapText="1"/>
    </xf>
    <xf numFmtId="0" fontId="42" fillId="0" borderId="13" xfId="0" applyFont="1" applyBorder="1" applyAlignment="1">
      <alignment horizontal="left" vertical="center" wrapText="1"/>
    </xf>
    <xf numFmtId="0" fontId="42" fillId="0" borderId="22" xfId="0" applyFont="1" applyBorder="1" applyAlignment="1">
      <alignment horizontal="left" vertical="center" wrapText="1"/>
    </xf>
    <xf numFmtId="0" fontId="42" fillId="0" borderId="22" xfId="0" applyFont="1" applyBorder="1" applyAlignment="1">
      <alignment horizontal="left" vertical="center"/>
    </xf>
    <xf numFmtId="167" fontId="42" fillId="0" borderId="15"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7" fillId="0" borderId="0" xfId="0" applyFont="1" applyAlignment="1">
      <alignment horizontal="left" vertical="center"/>
    </xf>
    <xf numFmtId="0" fontId="8" fillId="5" borderId="0" xfId="0" applyFont="1" applyFill="1" applyAlignment="1">
      <alignment vertical="center"/>
    </xf>
    <xf numFmtId="0" fontId="30" fillId="5" borderId="0" xfId="0" applyFont="1" applyFill="1" applyAlignment="1">
      <alignment vertical="center"/>
    </xf>
    <xf numFmtId="0" fontId="24" fillId="5" borderId="22" xfId="0" applyFont="1" applyFill="1" applyBorder="1" applyAlignment="1">
      <alignment horizontal="left" vertical="center" wrapText="1"/>
    </xf>
    <xf numFmtId="0" fontId="24" fillId="5" borderId="22" xfId="0" applyFont="1" applyFill="1" applyBorder="1" applyAlignment="1">
      <alignment horizontal="center" vertical="center" wrapText="1"/>
    </xf>
    <xf numFmtId="4" fontId="24" fillId="5" borderId="22" xfId="0" applyNumberFormat="1" applyFont="1" applyFill="1" applyBorder="1" applyAlignment="1">
      <alignment vertical="center"/>
    </xf>
    <xf numFmtId="0" fontId="24" fillId="5" borderId="22" xfId="0" applyFont="1" applyFill="1" applyBorder="1" applyAlignment="1">
      <alignment horizontal="center" vertical="center"/>
    </xf>
    <xf numFmtId="49" fontId="24" fillId="5" borderId="22" xfId="0" applyNumberFormat="1" applyFont="1" applyFill="1" applyBorder="1" applyAlignment="1">
      <alignment horizontal="left" vertical="center" wrapText="1"/>
    </xf>
    <xf numFmtId="4" fontId="24" fillId="5" borderId="22" xfId="0" applyNumberFormat="1" applyFont="1" applyFill="1" applyBorder="1" applyAlignment="1" applyProtection="1">
      <alignment vertical="center"/>
      <protection locked="0"/>
    </xf>
    <xf numFmtId="0" fontId="29" fillId="5" borderId="0" xfId="0" applyFont="1" applyFill="1" applyAlignment="1">
      <alignment horizontal="left" vertical="center" wrapText="1"/>
    </xf>
    <xf numFmtId="0" fontId="32" fillId="0" borderId="0" xfId="0" applyFont="1" applyAlignment="1">
      <alignment horizontal="left" vertical="center" wrapText="1"/>
    </xf>
    <xf numFmtId="0" fontId="29" fillId="0" borderId="0" xfId="0" applyFont="1" applyAlignment="1">
      <alignment horizontal="left" vertical="center" wrapText="1"/>
    </xf>
    <xf numFmtId="4" fontId="30" fillId="0" borderId="0" xfId="0" applyNumberFormat="1" applyFont="1" applyAlignment="1">
      <alignment vertical="center"/>
    </xf>
    <xf numFmtId="0" fontId="30" fillId="0" borderId="0" xfId="0" applyFont="1" applyAlignment="1">
      <alignment vertical="center"/>
    </xf>
    <xf numFmtId="0" fontId="32" fillId="5" borderId="0" xfId="0" applyFont="1" applyFill="1" applyAlignment="1">
      <alignment horizontal="left" vertical="center" wrapText="1"/>
    </xf>
    <xf numFmtId="4" fontId="8" fillId="0" borderId="0" xfId="0" applyNumberFormat="1" applyFont="1" applyAlignment="1">
      <alignment horizontal="right" vertical="center"/>
    </xf>
    <xf numFmtId="0" fontId="8" fillId="0" borderId="0" xfId="0" applyFont="1" applyAlignment="1">
      <alignment vertical="center"/>
    </xf>
    <xf numFmtId="4" fontId="8" fillId="0" borderId="0" xfId="0" applyNumberFormat="1" applyFont="1" applyAlignment="1">
      <alignmen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21" xfId="0" applyFill="1" applyBorder="1" applyAlignment="1">
      <alignment vertical="center"/>
    </xf>
    <xf numFmtId="0" fontId="5" fillId="3" borderId="7" xfId="0" applyFont="1" applyFill="1" applyBorder="1" applyAlignment="1">
      <alignment horizontal="left" vertical="center"/>
    </xf>
    <xf numFmtId="0" fontId="0" fillId="0" borderId="0" xfId="0"/>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24" fillId="4" borderId="7" xfId="0" applyFont="1" applyFill="1" applyBorder="1" applyAlignment="1">
      <alignment horizontal="right" vertical="center"/>
    </xf>
    <xf numFmtId="0" fontId="24" fillId="4" borderId="7" xfId="0" applyFont="1" applyFill="1" applyBorder="1" applyAlignment="1">
      <alignment horizontal="left" vertical="center"/>
    </xf>
    <xf numFmtId="0" fontId="24" fillId="4" borderId="7" xfId="0" applyFont="1" applyFill="1" applyBorder="1" applyAlignment="1">
      <alignment horizontal="center" vertical="center"/>
    </xf>
    <xf numFmtId="0" fontId="24" fillId="4" borderId="21" xfId="0" applyFont="1" applyFill="1" applyBorder="1" applyAlignment="1">
      <alignment horizontal="left" vertical="center"/>
    </xf>
    <xf numFmtId="4" fontId="30" fillId="0" borderId="0" xfId="0" applyNumberFormat="1" applyFont="1" applyAlignment="1">
      <alignment horizontal="right" vertical="center"/>
    </xf>
    <xf numFmtId="4" fontId="26" fillId="0" borderId="0" xfId="0" applyNumberFormat="1" applyFont="1" applyAlignment="1">
      <alignment horizontal="right" vertical="center"/>
    </xf>
    <xf numFmtId="4" fontId="26"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4" fillId="4" borderId="6" xfId="0" applyFont="1" applyFill="1" applyBorder="1" applyAlignment="1">
      <alignment horizontal="center"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18"/>
  <sheetViews>
    <sheetView showGridLines="0" tabSelected="1" workbookViewId="0" topLeftCell="A1">
      <selection activeCell="J116" sqref="J116:AF116"/>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234"/>
      <c r="AS2" s="234"/>
      <c r="AT2" s="234"/>
      <c r="AU2" s="234"/>
      <c r="AV2" s="234"/>
      <c r="AW2" s="234"/>
      <c r="AX2" s="234"/>
      <c r="AY2" s="234"/>
      <c r="AZ2" s="234"/>
      <c r="BA2" s="234"/>
      <c r="BB2" s="234"/>
      <c r="BC2" s="234"/>
      <c r="BD2" s="234"/>
      <c r="BE2" s="234"/>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8</v>
      </c>
      <c r="BT3" s="17" t="s">
        <v>9</v>
      </c>
    </row>
    <row r="4" spans="2:71" ht="24.95" customHeight="1">
      <c r="B4" s="20"/>
      <c r="D4" s="21" t="s">
        <v>10</v>
      </c>
      <c r="AR4" s="20"/>
      <c r="AS4" s="22" t="s">
        <v>11</v>
      </c>
      <c r="BE4" s="23" t="s">
        <v>12</v>
      </c>
      <c r="BS4" s="17" t="s">
        <v>8</v>
      </c>
    </row>
    <row r="5" spans="2:71" ht="12" customHeight="1">
      <c r="B5" s="20"/>
      <c r="D5" s="24" t="s">
        <v>13</v>
      </c>
      <c r="K5" s="238" t="s">
        <v>14</v>
      </c>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R5" s="20"/>
      <c r="BE5" s="235" t="s">
        <v>15</v>
      </c>
      <c r="BS5" s="17" t="s">
        <v>6</v>
      </c>
    </row>
    <row r="6" spans="2:71" ht="36.95" customHeight="1">
      <c r="B6" s="20"/>
      <c r="D6" s="26" t="s">
        <v>16</v>
      </c>
      <c r="K6" s="239" t="s">
        <v>17</v>
      </c>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R6" s="20"/>
      <c r="BE6" s="236"/>
      <c r="BS6" s="17" t="s">
        <v>6</v>
      </c>
    </row>
    <row r="7" spans="2:71" ht="12" customHeight="1">
      <c r="B7" s="20"/>
      <c r="D7" s="27" t="s">
        <v>18</v>
      </c>
      <c r="K7" s="25" t="s">
        <v>1</v>
      </c>
      <c r="AK7" s="27" t="s">
        <v>19</v>
      </c>
      <c r="AN7" s="25" t="s">
        <v>1</v>
      </c>
      <c r="AR7" s="20"/>
      <c r="BE7" s="236"/>
      <c r="BS7" s="17" t="s">
        <v>6</v>
      </c>
    </row>
    <row r="8" spans="2:71" ht="12" customHeight="1">
      <c r="B8" s="20"/>
      <c r="D8" s="27" t="s">
        <v>20</v>
      </c>
      <c r="K8" s="25" t="s">
        <v>21</v>
      </c>
      <c r="AK8" s="27" t="s">
        <v>22</v>
      </c>
      <c r="AN8" s="28" t="s">
        <v>23</v>
      </c>
      <c r="AR8" s="20"/>
      <c r="BE8" s="236"/>
      <c r="BS8" s="17" t="s">
        <v>6</v>
      </c>
    </row>
    <row r="9" spans="2:71" ht="14.45" customHeight="1">
      <c r="B9" s="20"/>
      <c r="AR9" s="20"/>
      <c r="BE9" s="236"/>
      <c r="BS9" s="17" t="s">
        <v>6</v>
      </c>
    </row>
    <row r="10" spans="2:71" ht="12" customHeight="1">
      <c r="B10" s="20"/>
      <c r="D10" s="27" t="s">
        <v>24</v>
      </c>
      <c r="AK10" s="27" t="s">
        <v>25</v>
      </c>
      <c r="AN10" s="25" t="s">
        <v>1</v>
      </c>
      <c r="AR10" s="20"/>
      <c r="BE10" s="236"/>
      <c r="BS10" s="17" t="s">
        <v>6</v>
      </c>
    </row>
    <row r="11" spans="2:71" ht="18.4" customHeight="1">
      <c r="B11" s="20"/>
      <c r="E11" s="25" t="s">
        <v>26</v>
      </c>
      <c r="AK11" s="27" t="s">
        <v>27</v>
      </c>
      <c r="AN11" s="25" t="s">
        <v>1</v>
      </c>
      <c r="AR11" s="20"/>
      <c r="BE11" s="236"/>
      <c r="BS11" s="17" t="s">
        <v>6</v>
      </c>
    </row>
    <row r="12" spans="2:71" ht="6.95" customHeight="1">
      <c r="B12" s="20"/>
      <c r="AR12" s="20"/>
      <c r="BE12" s="236"/>
      <c r="BS12" s="17" t="s">
        <v>6</v>
      </c>
    </row>
    <row r="13" spans="2:71" ht="12" customHeight="1">
      <c r="B13" s="20"/>
      <c r="D13" s="27" t="s">
        <v>28</v>
      </c>
      <c r="AK13" s="27" t="s">
        <v>25</v>
      </c>
      <c r="AN13" s="29" t="s">
        <v>29</v>
      </c>
      <c r="AR13" s="20"/>
      <c r="BE13" s="236"/>
      <c r="BS13" s="17" t="s">
        <v>6</v>
      </c>
    </row>
    <row r="14" spans="2:71" ht="12.75">
      <c r="B14" s="20"/>
      <c r="E14" s="240" t="s">
        <v>29</v>
      </c>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7" t="s">
        <v>27</v>
      </c>
      <c r="AN14" s="29" t="s">
        <v>29</v>
      </c>
      <c r="AR14" s="20"/>
      <c r="BE14" s="236"/>
      <c r="BS14" s="17" t="s">
        <v>6</v>
      </c>
    </row>
    <row r="15" spans="2:71" ht="6.95" customHeight="1">
      <c r="B15" s="20"/>
      <c r="AR15" s="20"/>
      <c r="BE15" s="236"/>
      <c r="BS15" s="17" t="s">
        <v>4</v>
      </c>
    </row>
    <row r="16" spans="2:71" ht="12" customHeight="1">
      <c r="B16" s="20"/>
      <c r="D16" s="27" t="s">
        <v>30</v>
      </c>
      <c r="AK16" s="27" t="s">
        <v>25</v>
      </c>
      <c r="AN16" s="25" t="s">
        <v>1</v>
      </c>
      <c r="AR16" s="20"/>
      <c r="BE16" s="236"/>
      <c r="BS16" s="17" t="s">
        <v>4</v>
      </c>
    </row>
    <row r="17" spans="2:71" ht="18.4" customHeight="1">
      <c r="B17" s="20"/>
      <c r="E17" s="25" t="s">
        <v>31</v>
      </c>
      <c r="AK17" s="27" t="s">
        <v>27</v>
      </c>
      <c r="AN17" s="25" t="s">
        <v>1</v>
      </c>
      <c r="AR17" s="20"/>
      <c r="BE17" s="236"/>
      <c r="BS17" s="17" t="s">
        <v>32</v>
      </c>
    </row>
    <row r="18" spans="2:71" ht="6.95" customHeight="1">
      <c r="B18" s="20"/>
      <c r="AR18" s="20"/>
      <c r="BE18" s="236"/>
      <c r="BS18" s="17" t="s">
        <v>8</v>
      </c>
    </row>
    <row r="19" spans="2:71" ht="12" customHeight="1">
      <c r="B19" s="20"/>
      <c r="D19" s="27" t="s">
        <v>33</v>
      </c>
      <c r="AK19" s="27" t="s">
        <v>25</v>
      </c>
      <c r="AN19" s="25" t="s">
        <v>1</v>
      </c>
      <c r="AR19" s="20"/>
      <c r="BE19" s="236"/>
      <c r="BS19" s="17" t="s">
        <v>8</v>
      </c>
    </row>
    <row r="20" spans="2:71" ht="18.4" customHeight="1">
      <c r="B20" s="20"/>
      <c r="E20" s="25" t="s">
        <v>34</v>
      </c>
      <c r="AK20" s="27" t="s">
        <v>27</v>
      </c>
      <c r="AN20" s="25" t="s">
        <v>1</v>
      </c>
      <c r="AR20" s="20"/>
      <c r="BE20" s="236"/>
      <c r="BS20" s="17" t="s">
        <v>32</v>
      </c>
    </row>
    <row r="21" spans="2:57" ht="6.95" customHeight="1">
      <c r="B21" s="20"/>
      <c r="AR21" s="20"/>
      <c r="BE21" s="236"/>
    </row>
    <row r="22" spans="2:57" ht="12" customHeight="1">
      <c r="B22" s="20"/>
      <c r="D22" s="27" t="s">
        <v>35</v>
      </c>
      <c r="AR22" s="20"/>
      <c r="BE22" s="236"/>
    </row>
    <row r="23" spans="2:57" ht="119.25" customHeight="1">
      <c r="B23" s="20"/>
      <c r="E23" s="242" t="s">
        <v>36</v>
      </c>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R23" s="20"/>
      <c r="BE23" s="236"/>
    </row>
    <row r="24" spans="2:57" ht="6.95" customHeight="1">
      <c r="B24" s="20"/>
      <c r="AR24" s="20"/>
      <c r="BE24" s="236"/>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36"/>
    </row>
    <row r="26" spans="2:57" s="1" customFormat="1" ht="25.9" customHeight="1">
      <c r="B26" s="32"/>
      <c r="D26" s="33" t="s">
        <v>37</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43">
        <f>ROUND(AG94,2)</f>
        <v>0</v>
      </c>
      <c r="AL26" s="244"/>
      <c r="AM26" s="244"/>
      <c r="AN26" s="244"/>
      <c r="AO26" s="244"/>
      <c r="AR26" s="32"/>
      <c r="BE26" s="236"/>
    </row>
    <row r="27" spans="2:57" s="1" customFormat="1" ht="6.95" customHeight="1">
      <c r="B27" s="32"/>
      <c r="AR27" s="32"/>
      <c r="BE27" s="236"/>
    </row>
    <row r="28" spans="2:57" s="1" customFormat="1" ht="12.75">
      <c r="B28" s="32"/>
      <c r="L28" s="245" t="s">
        <v>38</v>
      </c>
      <c r="M28" s="245"/>
      <c r="N28" s="245"/>
      <c r="O28" s="245"/>
      <c r="P28" s="245"/>
      <c r="W28" s="245" t="s">
        <v>39</v>
      </c>
      <c r="X28" s="245"/>
      <c r="Y28" s="245"/>
      <c r="Z28" s="245"/>
      <c r="AA28" s="245"/>
      <c r="AB28" s="245"/>
      <c r="AC28" s="245"/>
      <c r="AD28" s="245"/>
      <c r="AE28" s="245"/>
      <c r="AK28" s="245" t="s">
        <v>40</v>
      </c>
      <c r="AL28" s="245"/>
      <c r="AM28" s="245"/>
      <c r="AN28" s="245"/>
      <c r="AO28" s="245"/>
      <c r="AR28" s="32"/>
      <c r="BE28" s="236"/>
    </row>
    <row r="29" spans="2:57" s="2" customFormat="1" ht="14.45" customHeight="1">
      <c r="B29" s="36"/>
      <c r="D29" s="27" t="s">
        <v>41</v>
      </c>
      <c r="F29" s="27" t="s">
        <v>42</v>
      </c>
      <c r="L29" s="248">
        <v>0.21</v>
      </c>
      <c r="M29" s="247"/>
      <c r="N29" s="247"/>
      <c r="O29" s="247"/>
      <c r="P29" s="247"/>
      <c r="W29" s="246">
        <f>ROUND(AZ94,2)</f>
        <v>0</v>
      </c>
      <c r="X29" s="247"/>
      <c r="Y29" s="247"/>
      <c r="Z29" s="247"/>
      <c r="AA29" s="247"/>
      <c r="AB29" s="247"/>
      <c r="AC29" s="247"/>
      <c r="AD29" s="247"/>
      <c r="AE29" s="247"/>
      <c r="AK29" s="246">
        <f>ROUND(AV94,2)</f>
        <v>0</v>
      </c>
      <c r="AL29" s="247"/>
      <c r="AM29" s="247"/>
      <c r="AN29" s="247"/>
      <c r="AO29" s="247"/>
      <c r="AR29" s="36"/>
      <c r="BE29" s="237"/>
    </row>
    <row r="30" spans="2:57" s="2" customFormat="1" ht="14.45" customHeight="1">
      <c r="B30" s="36"/>
      <c r="F30" s="27" t="s">
        <v>43</v>
      </c>
      <c r="L30" s="248">
        <v>0.15</v>
      </c>
      <c r="M30" s="247"/>
      <c r="N30" s="247"/>
      <c r="O30" s="247"/>
      <c r="P30" s="247"/>
      <c r="W30" s="246">
        <f>ROUND(BA94,2)</f>
        <v>0</v>
      </c>
      <c r="X30" s="247"/>
      <c r="Y30" s="247"/>
      <c r="Z30" s="247"/>
      <c r="AA30" s="247"/>
      <c r="AB30" s="247"/>
      <c r="AC30" s="247"/>
      <c r="AD30" s="247"/>
      <c r="AE30" s="247"/>
      <c r="AK30" s="246">
        <f>ROUND(AW94,2)</f>
        <v>0</v>
      </c>
      <c r="AL30" s="247"/>
      <c r="AM30" s="247"/>
      <c r="AN30" s="247"/>
      <c r="AO30" s="247"/>
      <c r="AR30" s="36"/>
      <c r="BE30" s="237"/>
    </row>
    <row r="31" spans="2:57" s="2" customFormat="1" ht="14.45" customHeight="1" hidden="1">
      <c r="B31" s="36"/>
      <c r="F31" s="27" t="s">
        <v>44</v>
      </c>
      <c r="L31" s="248">
        <v>0.21</v>
      </c>
      <c r="M31" s="247"/>
      <c r="N31" s="247"/>
      <c r="O31" s="247"/>
      <c r="P31" s="247"/>
      <c r="W31" s="246">
        <f>ROUND(BB94,2)</f>
        <v>0</v>
      </c>
      <c r="X31" s="247"/>
      <c r="Y31" s="247"/>
      <c r="Z31" s="247"/>
      <c r="AA31" s="247"/>
      <c r="AB31" s="247"/>
      <c r="AC31" s="247"/>
      <c r="AD31" s="247"/>
      <c r="AE31" s="247"/>
      <c r="AK31" s="246">
        <v>0</v>
      </c>
      <c r="AL31" s="247"/>
      <c r="AM31" s="247"/>
      <c r="AN31" s="247"/>
      <c r="AO31" s="247"/>
      <c r="AR31" s="36"/>
      <c r="BE31" s="237"/>
    </row>
    <row r="32" spans="2:57" s="2" customFormat="1" ht="14.45" customHeight="1" hidden="1">
      <c r="B32" s="36"/>
      <c r="F32" s="27" t="s">
        <v>45</v>
      </c>
      <c r="L32" s="248">
        <v>0.15</v>
      </c>
      <c r="M32" s="247"/>
      <c r="N32" s="247"/>
      <c r="O32" s="247"/>
      <c r="P32" s="247"/>
      <c r="W32" s="246">
        <f>ROUND(BC94,2)</f>
        <v>0</v>
      </c>
      <c r="X32" s="247"/>
      <c r="Y32" s="247"/>
      <c r="Z32" s="247"/>
      <c r="AA32" s="247"/>
      <c r="AB32" s="247"/>
      <c r="AC32" s="247"/>
      <c r="AD32" s="247"/>
      <c r="AE32" s="247"/>
      <c r="AK32" s="246">
        <v>0</v>
      </c>
      <c r="AL32" s="247"/>
      <c r="AM32" s="247"/>
      <c r="AN32" s="247"/>
      <c r="AO32" s="247"/>
      <c r="AR32" s="36"/>
      <c r="BE32" s="237"/>
    </row>
    <row r="33" spans="2:57" s="2" customFormat="1" ht="14.45" customHeight="1" hidden="1">
      <c r="B33" s="36"/>
      <c r="F33" s="27" t="s">
        <v>46</v>
      </c>
      <c r="L33" s="248">
        <v>0</v>
      </c>
      <c r="M33" s="247"/>
      <c r="N33" s="247"/>
      <c r="O33" s="247"/>
      <c r="P33" s="247"/>
      <c r="W33" s="246">
        <f>ROUND(BD94,2)</f>
        <v>0</v>
      </c>
      <c r="X33" s="247"/>
      <c r="Y33" s="247"/>
      <c r="Z33" s="247"/>
      <c r="AA33" s="247"/>
      <c r="AB33" s="247"/>
      <c r="AC33" s="247"/>
      <c r="AD33" s="247"/>
      <c r="AE33" s="247"/>
      <c r="AK33" s="246">
        <v>0</v>
      </c>
      <c r="AL33" s="247"/>
      <c r="AM33" s="247"/>
      <c r="AN33" s="247"/>
      <c r="AO33" s="247"/>
      <c r="AR33" s="36"/>
      <c r="BE33" s="237"/>
    </row>
    <row r="34" spans="2:57" s="1" customFormat="1" ht="6.95" customHeight="1">
      <c r="B34" s="32"/>
      <c r="AR34" s="32"/>
      <c r="BE34" s="236"/>
    </row>
    <row r="35" spans="2:44" s="1" customFormat="1" ht="25.9" customHeight="1">
      <c r="B35" s="32"/>
      <c r="C35" s="37"/>
      <c r="D35" s="38" t="s">
        <v>47</v>
      </c>
      <c r="E35" s="39"/>
      <c r="F35" s="39"/>
      <c r="G35" s="39"/>
      <c r="H35" s="39"/>
      <c r="I35" s="39"/>
      <c r="J35" s="39"/>
      <c r="K35" s="39"/>
      <c r="L35" s="39"/>
      <c r="M35" s="39"/>
      <c r="N35" s="39"/>
      <c r="O35" s="39"/>
      <c r="P35" s="39"/>
      <c r="Q35" s="39"/>
      <c r="R35" s="39"/>
      <c r="S35" s="39"/>
      <c r="T35" s="40" t="s">
        <v>48</v>
      </c>
      <c r="U35" s="39"/>
      <c r="V35" s="39"/>
      <c r="W35" s="39"/>
      <c r="X35" s="233" t="s">
        <v>49</v>
      </c>
      <c r="Y35" s="231"/>
      <c r="Z35" s="231"/>
      <c r="AA35" s="231"/>
      <c r="AB35" s="231"/>
      <c r="AC35" s="39"/>
      <c r="AD35" s="39"/>
      <c r="AE35" s="39"/>
      <c r="AF35" s="39"/>
      <c r="AG35" s="39"/>
      <c r="AH35" s="39"/>
      <c r="AI35" s="39"/>
      <c r="AJ35" s="39"/>
      <c r="AK35" s="230">
        <f>SUM(AK26:AK33)</f>
        <v>0</v>
      </c>
      <c r="AL35" s="231"/>
      <c r="AM35" s="231"/>
      <c r="AN35" s="231"/>
      <c r="AO35" s="232"/>
      <c r="AP35" s="37"/>
      <c r="AQ35" s="37"/>
      <c r="AR35" s="32"/>
    </row>
    <row r="36" spans="2:44" s="1" customFormat="1" ht="6.95" customHeight="1">
      <c r="B36" s="32"/>
      <c r="AR36" s="32"/>
    </row>
    <row r="37" spans="2:44" s="1" customFormat="1" ht="14.45" customHeight="1">
      <c r="B37" s="32"/>
      <c r="AR37" s="32"/>
    </row>
    <row r="38" spans="2:44" ht="14.45" customHeight="1">
      <c r="B38" s="20"/>
      <c r="AR38" s="20"/>
    </row>
    <row r="39" spans="2:44" ht="14.45" customHeight="1">
      <c r="B39" s="20"/>
      <c r="AR39" s="20"/>
    </row>
    <row r="40" spans="2:44" ht="14.45" customHeight="1">
      <c r="B40" s="20"/>
      <c r="AR40" s="20"/>
    </row>
    <row r="41" spans="2:44" ht="14.45" customHeight="1">
      <c r="B41" s="20"/>
      <c r="AR41" s="20"/>
    </row>
    <row r="42" spans="2:44" ht="14.45" customHeight="1">
      <c r="B42" s="20"/>
      <c r="AR42" s="20"/>
    </row>
    <row r="43" spans="2:44" ht="14.45" customHeight="1">
      <c r="B43" s="20"/>
      <c r="AR43" s="20"/>
    </row>
    <row r="44" spans="2:44" ht="14.45" customHeight="1">
      <c r="B44" s="20"/>
      <c r="AR44" s="20"/>
    </row>
    <row r="45" spans="2:44" ht="14.45" customHeight="1">
      <c r="B45" s="20"/>
      <c r="AR45" s="20"/>
    </row>
    <row r="46" spans="2:44" ht="14.45" customHeight="1">
      <c r="B46" s="20"/>
      <c r="AR46" s="20"/>
    </row>
    <row r="47" spans="2:44" ht="14.45" customHeight="1">
      <c r="B47" s="20"/>
      <c r="AR47" s="20"/>
    </row>
    <row r="48" spans="2:44" ht="14.45" customHeight="1">
      <c r="B48" s="20"/>
      <c r="AR48" s="20"/>
    </row>
    <row r="49" spans="2:44" s="1" customFormat="1" ht="14.45" customHeight="1">
      <c r="B49" s="32"/>
      <c r="D49" s="41" t="s">
        <v>50</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51</v>
      </c>
      <c r="AI49" s="42"/>
      <c r="AJ49" s="42"/>
      <c r="AK49" s="42"/>
      <c r="AL49" s="42"/>
      <c r="AM49" s="42"/>
      <c r="AN49" s="42"/>
      <c r="AO49" s="42"/>
      <c r="AR49" s="32"/>
    </row>
    <row r="50" spans="2:44" ht="12">
      <c r="B50" s="20"/>
      <c r="AR50" s="20"/>
    </row>
    <row r="51" spans="2:44" ht="12">
      <c r="B51" s="20"/>
      <c r="AR51" s="20"/>
    </row>
    <row r="52" spans="2:44" ht="12">
      <c r="B52" s="20"/>
      <c r="AR52" s="20"/>
    </row>
    <row r="53" spans="2:44" ht="12">
      <c r="B53" s="20"/>
      <c r="AR53" s="20"/>
    </row>
    <row r="54" spans="2:44" ht="12">
      <c r="B54" s="20"/>
      <c r="AR54" s="20"/>
    </row>
    <row r="55" spans="2:44" ht="12">
      <c r="B55" s="20"/>
      <c r="AR55" s="20"/>
    </row>
    <row r="56" spans="2:44" ht="12">
      <c r="B56" s="20"/>
      <c r="AR56" s="20"/>
    </row>
    <row r="57" spans="2:44" ht="12">
      <c r="B57" s="20"/>
      <c r="AR57" s="20"/>
    </row>
    <row r="58" spans="2:44" ht="12">
      <c r="B58" s="20"/>
      <c r="AR58" s="20"/>
    </row>
    <row r="59" spans="2:44" ht="12">
      <c r="B59" s="20"/>
      <c r="AR59" s="20"/>
    </row>
    <row r="60" spans="2:44" s="1" customFormat="1" ht="12.75">
      <c r="B60" s="32"/>
      <c r="D60" s="43" t="s">
        <v>52</v>
      </c>
      <c r="E60" s="34"/>
      <c r="F60" s="34"/>
      <c r="G60" s="34"/>
      <c r="H60" s="34"/>
      <c r="I60" s="34"/>
      <c r="J60" s="34"/>
      <c r="K60" s="34"/>
      <c r="L60" s="34"/>
      <c r="M60" s="34"/>
      <c r="N60" s="34"/>
      <c r="O60" s="34"/>
      <c r="P60" s="34"/>
      <c r="Q60" s="34"/>
      <c r="R60" s="34"/>
      <c r="S60" s="34"/>
      <c r="T60" s="34"/>
      <c r="U60" s="34"/>
      <c r="V60" s="43" t="s">
        <v>53</v>
      </c>
      <c r="W60" s="34"/>
      <c r="X60" s="34"/>
      <c r="Y60" s="34"/>
      <c r="Z60" s="34"/>
      <c r="AA60" s="34"/>
      <c r="AB60" s="34"/>
      <c r="AC60" s="34"/>
      <c r="AD60" s="34"/>
      <c r="AE60" s="34"/>
      <c r="AF60" s="34"/>
      <c r="AG60" s="34"/>
      <c r="AH60" s="43" t="s">
        <v>52</v>
      </c>
      <c r="AI60" s="34"/>
      <c r="AJ60" s="34"/>
      <c r="AK60" s="34"/>
      <c r="AL60" s="34"/>
      <c r="AM60" s="43" t="s">
        <v>53</v>
      </c>
      <c r="AN60" s="34"/>
      <c r="AO60" s="34"/>
      <c r="AR60" s="32"/>
    </row>
    <row r="61" spans="2:44" ht="12">
      <c r="B61" s="20"/>
      <c r="AR61" s="20"/>
    </row>
    <row r="62" spans="2:44" ht="12">
      <c r="B62" s="20"/>
      <c r="AR62" s="20"/>
    </row>
    <row r="63" spans="2:44" ht="12">
      <c r="B63" s="20"/>
      <c r="AR63" s="20"/>
    </row>
    <row r="64" spans="2:44" s="1" customFormat="1" ht="12.75">
      <c r="B64" s="32"/>
      <c r="D64" s="41" t="s">
        <v>54</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1" t="s">
        <v>55</v>
      </c>
      <c r="AI64" s="42"/>
      <c r="AJ64" s="42"/>
      <c r="AK64" s="42"/>
      <c r="AL64" s="42"/>
      <c r="AM64" s="42"/>
      <c r="AN64" s="42"/>
      <c r="AO64" s="42"/>
      <c r="AR64" s="32"/>
    </row>
    <row r="65" spans="2:44" ht="12">
      <c r="B65" s="20"/>
      <c r="AR65" s="20"/>
    </row>
    <row r="66" spans="2:44" ht="12">
      <c r="B66" s="20"/>
      <c r="AR66" s="20"/>
    </row>
    <row r="67" spans="2:44" ht="12">
      <c r="B67" s="20"/>
      <c r="AR67" s="20"/>
    </row>
    <row r="68" spans="2:44" ht="12">
      <c r="B68" s="20"/>
      <c r="AR68" s="20"/>
    </row>
    <row r="69" spans="2:44" ht="12">
      <c r="B69" s="20"/>
      <c r="AR69" s="20"/>
    </row>
    <row r="70" spans="2:44" ht="12">
      <c r="B70" s="20"/>
      <c r="AR70" s="20"/>
    </row>
    <row r="71" spans="2:44" ht="12">
      <c r="B71" s="20"/>
      <c r="AR71" s="20"/>
    </row>
    <row r="72" spans="2:44" ht="12">
      <c r="B72" s="20"/>
      <c r="AR72" s="20"/>
    </row>
    <row r="73" spans="2:44" ht="12">
      <c r="B73" s="20"/>
      <c r="AR73" s="20"/>
    </row>
    <row r="74" spans="2:44" ht="12">
      <c r="B74" s="20"/>
      <c r="AR74" s="20"/>
    </row>
    <row r="75" spans="2:44" s="1" customFormat="1" ht="12.75">
      <c r="B75" s="32"/>
      <c r="D75" s="43" t="s">
        <v>52</v>
      </c>
      <c r="E75" s="34"/>
      <c r="F75" s="34"/>
      <c r="G75" s="34"/>
      <c r="H75" s="34"/>
      <c r="I75" s="34"/>
      <c r="J75" s="34"/>
      <c r="K75" s="34"/>
      <c r="L75" s="34"/>
      <c r="M75" s="34"/>
      <c r="N75" s="34"/>
      <c r="O75" s="34"/>
      <c r="P75" s="34"/>
      <c r="Q75" s="34"/>
      <c r="R75" s="34"/>
      <c r="S75" s="34"/>
      <c r="T75" s="34"/>
      <c r="U75" s="34"/>
      <c r="V75" s="43" t="s">
        <v>53</v>
      </c>
      <c r="W75" s="34"/>
      <c r="X75" s="34"/>
      <c r="Y75" s="34"/>
      <c r="Z75" s="34"/>
      <c r="AA75" s="34"/>
      <c r="AB75" s="34"/>
      <c r="AC75" s="34"/>
      <c r="AD75" s="34"/>
      <c r="AE75" s="34"/>
      <c r="AF75" s="34"/>
      <c r="AG75" s="34"/>
      <c r="AH75" s="43" t="s">
        <v>52</v>
      </c>
      <c r="AI75" s="34"/>
      <c r="AJ75" s="34"/>
      <c r="AK75" s="34"/>
      <c r="AL75" s="34"/>
      <c r="AM75" s="43" t="s">
        <v>53</v>
      </c>
      <c r="AN75" s="34"/>
      <c r="AO75" s="34"/>
      <c r="AR75" s="32"/>
    </row>
    <row r="76" spans="2:44" s="1" customFormat="1" ht="12">
      <c r="B76" s="32"/>
      <c r="AR76" s="32"/>
    </row>
    <row r="77" spans="2:44" s="1" customFormat="1" ht="6.95" customHeight="1">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32"/>
    </row>
    <row r="81" spans="2:44" s="1" customFormat="1" ht="6.95" customHeight="1">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32"/>
    </row>
    <row r="82" spans="2:44" s="1" customFormat="1" ht="24.95" customHeight="1">
      <c r="B82" s="32"/>
      <c r="C82" s="21" t="s">
        <v>56</v>
      </c>
      <c r="AR82" s="32"/>
    </row>
    <row r="83" spans="2:44" s="1" customFormat="1" ht="6.95" customHeight="1">
      <c r="B83" s="32"/>
      <c r="AR83" s="32"/>
    </row>
    <row r="84" spans="2:44" s="3" customFormat="1" ht="12" customHeight="1">
      <c r="B84" s="48"/>
      <c r="C84" s="27" t="s">
        <v>13</v>
      </c>
      <c r="L84" s="3" t="str">
        <f>K5</f>
        <v>Z2023082</v>
      </c>
      <c r="AR84" s="48"/>
    </row>
    <row r="85" spans="2:44" s="4" customFormat="1" ht="36.95" customHeight="1">
      <c r="B85" s="49"/>
      <c r="C85" s="50" t="s">
        <v>16</v>
      </c>
      <c r="L85" s="256" t="str">
        <f>K6</f>
        <v>Novostavba knihovny Antonína Marka v Turnově</v>
      </c>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7"/>
      <c r="AO85" s="257"/>
      <c r="AR85" s="49"/>
    </row>
    <row r="86" spans="2:44" s="1" customFormat="1" ht="6.95" customHeight="1">
      <c r="B86" s="32"/>
      <c r="AR86" s="32"/>
    </row>
    <row r="87" spans="2:44" s="1" customFormat="1" ht="12" customHeight="1">
      <c r="B87" s="32"/>
      <c r="C87" s="27" t="s">
        <v>20</v>
      </c>
      <c r="L87" s="51" t="str">
        <f>IF(K8="","",K8)</f>
        <v>Turnov, p.č. 662/2</v>
      </c>
      <c r="AI87" s="27" t="s">
        <v>22</v>
      </c>
      <c r="AM87" s="258" t="str">
        <f>IF(AN8="","",AN8)</f>
        <v>25. 9. 2023</v>
      </c>
      <c r="AN87" s="258"/>
      <c r="AR87" s="32"/>
    </row>
    <row r="88" spans="2:44" s="1" customFormat="1" ht="6.95" customHeight="1">
      <c r="B88" s="32"/>
      <c r="AR88" s="32"/>
    </row>
    <row r="89" spans="2:56" s="1" customFormat="1" ht="15.2" customHeight="1">
      <c r="B89" s="32"/>
      <c r="C89" s="27" t="s">
        <v>24</v>
      </c>
      <c r="L89" s="3" t="str">
        <f>IF(E11="","",E11)</f>
        <v>Město Turnov</v>
      </c>
      <c r="AI89" s="27" t="s">
        <v>30</v>
      </c>
      <c r="AM89" s="263" t="str">
        <f>IF(E17="","",E17)</f>
        <v>A69 - architekti s.r.o.</v>
      </c>
      <c r="AN89" s="264"/>
      <c r="AO89" s="264"/>
      <c r="AP89" s="264"/>
      <c r="AR89" s="32"/>
      <c r="AS89" s="259" t="s">
        <v>57</v>
      </c>
      <c r="AT89" s="260"/>
      <c r="AU89" s="53"/>
      <c r="AV89" s="53"/>
      <c r="AW89" s="53"/>
      <c r="AX89" s="53"/>
      <c r="AY89" s="53"/>
      <c r="AZ89" s="53"/>
      <c r="BA89" s="53"/>
      <c r="BB89" s="53"/>
      <c r="BC89" s="53"/>
      <c r="BD89" s="54"/>
    </row>
    <row r="90" spans="2:56" s="1" customFormat="1" ht="15.2" customHeight="1">
      <c r="B90" s="32"/>
      <c r="C90" s="27" t="s">
        <v>28</v>
      </c>
      <c r="L90" s="3" t="str">
        <f>IF(E14="Vyplň údaj","",E14)</f>
        <v/>
      </c>
      <c r="AI90" s="27" t="s">
        <v>33</v>
      </c>
      <c r="AM90" s="263" t="str">
        <f>IF(E20="","",E20)</f>
        <v>QSB s.r.o.</v>
      </c>
      <c r="AN90" s="264"/>
      <c r="AO90" s="264"/>
      <c r="AP90" s="264"/>
      <c r="AR90" s="32"/>
      <c r="AS90" s="261"/>
      <c r="AT90" s="262"/>
      <c r="BD90" s="56"/>
    </row>
    <row r="91" spans="2:56" s="1" customFormat="1" ht="10.9" customHeight="1">
      <c r="B91" s="32"/>
      <c r="AR91" s="32"/>
      <c r="AS91" s="261"/>
      <c r="AT91" s="262"/>
      <c r="BD91" s="56"/>
    </row>
    <row r="92" spans="2:56" s="1" customFormat="1" ht="29.25" customHeight="1">
      <c r="B92" s="32"/>
      <c r="C92" s="265" t="s">
        <v>58</v>
      </c>
      <c r="D92" s="250"/>
      <c r="E92" s="250"/>
      <c r="F92" s="250"/>
      <c r="G92" s="250"/>
      <c r="H92" s="57"/>
      <c r="I92" s="251" t="s">
        <v>59</v>
      </c>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49" t="s">
        <v>60</v>
      </c>
      <c r="AH92" s="250"/>
      <c r="AI92" s="250"/>
      <c r="AJ92" s="250"/>
      <c r="AK92" s="250"/>
      <c r="AL92" s="250"/>
      <c r="AM92" s="250"/>
      <c r="AN92" s="251" t="s">
        <v>61</v>
      </c>
      <c r="AO92" s="250"/>
      <c r="AP92" s="252"/>
      <c r="AQ92" s="58" t="s">
        <v>62</v>
      </c>
      <c r="AR92" s="32"/>
      <c r="AS92" s="59" t="s">
        <v>63</v>
      </c>
      <c r="AT92" s="60" t="s">
        <v>64</v>
      </c>
      <c r="AU92" s="60" t="s">
        <v>65</v>
      </c>
      <c r="AV92" s="60" t="s">
        <v>66</v>
      </c>
      <c r="AW92" s="60" t="s">
        <v>67</v>
      </c>
      <c r="AX92" s="60" t="s">
        <v>68</v>
      </c>
      <c r="AY92" s="60" t="s">
        <v>69</v>
      </c>
      <c r="AZ92" s="60" t="s">
        <v>70</v>
      </c>
      <c r="BA92" s="60" t="s">
        <v>71</v>
      </c>
      <c r="BB92" s="60" t="s">
        <v>72</v>
      </c>
      <c r="BC92" s="60" t="s">
        <v>73</v>
      </c>
      <c r="BD92" s="61" t="s">
        <v>74</v>
      </c>
    </row>
    <row r="93" spans="2:56" s="1" customFormat="1" ht="10.9" customHeight="1">
      <c r="B93" s="32"/>
      <c r="AR93" s="32"/>
      <c r="AS93" s="62"/>
      <c r="AT93" s="53"/>
      <c r="AU93" s="53"/>
      <c r="AV93" s="53"/>
      <c r="AW93" s="53"/>
      <c r="AX93" s="53"/>
      <c r="AY93" s="53"/>
      <c r="AZ93" s="53"/>
      <c r="BA93" s="53"/>
      <c r="BB93" s="53"/>
      <c r="BC93" s="53"/>
      <c r="BD93" s="54"/>
    </row>
    <row r="94" spans="2:90" s="5" customFormat="1" ht="32.45" customHeight="1">
      <c r="B94" s="63"/>
      <c r="C94" s="64" t="s">
        <v>75</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254">
        <f>ROUND(AG95+AG96+AG97+SUM(AG113:AG116),2)</f>
        <v>0</v>
      </c>
      <c r="AH94" s="254"/>
      <c r="AI94" s="254"/>
      <c r="AJ94" s="254"/>
      <c r="AK94" s="254"/>
      <c r="AL94" s="254"/>
      <c r="AM94" s="254"/>
      <c r="AN94" s="255">
        <f aca="true" t="shared" si="0" ref="AN94:AN116">SUM(AG94,AT94)</f>
        <v>0</v>
      </c>
      <c r="AO94" s="255"/>
      <c r="AP94" s="255"/>
      <c r="AQ94" s="67" t="s">
        <v>1</v>
      </c>
      <c r="AR94" s="63"/>
      <c r="AS94" s="68">
        <f>ROUND(AS95+AS96+AS97+SUM(AS113:AS116),2)</f>
        <v>0</v>
      </c>
      <c r="AT94" s="69">
        <f aca="true" t="shared" si="1" ref="AT94:AT116">ROUND(SUM(AV94:AW94),2)</f>
        <v>0</v>
      </c>
      <c r="AU94" s="70">
        <f>ROUND(AU95+AU96+AU97+SUM(AU113:AU116),5)</f>
        <v>0</v>
      </c>
      <c r="AV94" s="69">
        <f>ROUND(AZ94*L29,2)</f>
        <v>0</v>
      </c>
      <c r="AW94" s="69">
        <f>ROUND(BA94*L30,2)</f>
        <v>0</v>
      </c>
      <c r="AX94" s="69">
        <f>ROUND(BB94*L29,2)</f>
        <v>0</v>
      </c>
      <c r="AY94" s="69">
        <f>ROUND(BC94*L30,2)</f>
        <v>0</v>
      </c>
      <c r="AZ94" s="69">
        <f>ROUND(AZ95+AZ96+AZ97+SUM(AZ113:AZ116),2)</f>
        <v>0</v>
      </c>
      <c r="BA94" s="69">
        <f>ROUND(BA95+BA96+BA97+SUM(BA113:BA116),2)</f>
        <v>0</v>
      </c>
      <c r="BB94" s="69">
        <f>ROUND(BB95+BB96+BB97+SUM(BB113:BB116),2)</f>
        <v>0</v>
      </c>
      <c r="BC94" s="69">
        <f>ROUND(BC95+BC96+BC97+SUM(BC113:BC116),2)</f>
        <v>0</v>
      </c>
      <c r="BD94" s="71">
        <f>ROUND(BD95+BD96+BD97+SUM(BD113:BD116),2)</f>
        <v>0</v>
      </c>
      <c r="BS94" s="72" t="s">
        <v>76</v>
      </c>
      <c r="BT94" s="72" t="s">
        <v>77</v>
      </c>
      <c r="BU94" s="73" t="s">
        <v>78</v>
      </c>
      <c r="BV94" s="72" t="s">
        <v>79</v>
      </c>
      <c r="BW94" s="72" t="s">
        <v>5</v>
      </c>
      <c r="BX94" s="72" t="s">
        <v>80</v>
      </c>
      <c r="CL94" s="72" t="s">
        <v>1</v>
      </c>
    </row>
    <row r="95" spans="1:91" s="6" customFormat="1" ht="16.5" customHeight="1">
      <c r="A95" s="74" t="s">
        <v>81</v>
      </c>
      <c r="B95" s="75"/>
      <c r="C95" s="76"/>
      <c r="D95" s="223" t="s">
        <v>82</v>
      </c>
      <c r="E95" s="223"/>
      <c r="F95" s="223"/>
      <c r="G95" s="223"/>
      <c r="H95" s="223"/>
      <c r="I95" s="77"/>
      <c r="J95" s="223" t="s">
        <v>83</v>
      </c>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4">
        <f>'ASŘ - Architektonicko-sta...'!J30</f>
        <v>0</v>
      </c>
      <c r="AH95" s="225"/>
      <c r="AI95" s="225"/>
      <c r="AJ95" s="225"/>
      <c r="AK95" s="225"/>
      <c r="AL95" s="225"/>
      <c r="AM95" s="225"/>
      <c r="AN95" s="224">
        <f t="shared" si="0"/>
        <v>0</v>
      </c>
      <c r="AO95" s="225"/>
      <c r="AP95" s="225"/>
      <c r="AQ95" s="78" t="s">
        <v>84</v>
      </c>
      <c r="AR95" s="75"/>
      <c r="AS95" s="79">
        <v>0</v>
      </c>
      <c r="AT95" s="80">
        <f t="shared" si="1"/>
        <v>0</v>
      </c>
      <c r="AU95" s="81">
        <f>'ASŘ - Architektonicko-sta...'!P142</f>
        <v>0</v>
      </c>
      <c r="AV95" s="80">
        <f>'ASŘ - Architektonicko-sta...'!J33</f>
        <v>0</v>
      </c>
      <c r="AW95" s="80">
        <f>'ASŘ - Architektonicko-sta...'!J34</f>
        <v>0</v>
      </c>
      <c r="AX95" s="80">
        <f>'ASŘ - Architektonicko-sta...'!J35</f>
        <v>0</v>
      </c>
      <c r="AY95" s="80">
        <f>'ASŘ - Architektonicko-sta...'!J36</f>
        <v>0</v>
      </c>
      <c r="AZ95" s="80">
        <f>'ASŘ - Architektonicko-sta...'!F33</f>
        <v>0</v>
      </c>
      <c r="BA95" s="80">
        <f>'ASŘ - Architektonicko-sta...'!F34</f>
        <v>0</v>
      </c>
      <c r="BB95" s="80">
        <f>'ASŘ - Architektonicko-sta...'!F35</f>
        <v>0</v>
      </c>
      <c r="BC95" s="80">
        <f>'ASŘ - Architektonicko-sta...'!F36</f>
        <v>0</v>
      </c>
      <c r="BD95" s="82">
        <f>'ASŘ - Architektonicko-sta...'!F37</f>
        <v>0</v>
      </c>
      <c r="BT95" s="83" t="s">
        <v>85</v>
      </c>
      <c r="BV95" s="83" t="s">
        <v>79</v>
      </c>
      <c r="BW95" s="83" t="s">
        <v>86</v>
      </c>
      <c r="BX95" s="83" t="s">
        <v>5</v>
      </c>
      <c r="CL95" s="83" t="s">
        <v>1</v>
      </c>
      <c r="CM95" s="83" t="s">
        <v>87</v>
      </c>
    </row>
    <row r="96" spans="1:91" s="6" customFormat="1" ht="16.5" customHeight="1">
      <c r="A96" s="74" t="s">
        <v>81</v>
      </c>
      <c r="B96" s="75"/>
      <c r="C96" s="76"/>
      <c r="D96" s="223" t="s">
        <v>88</v>
      </c>
      <c r="E96" s="223"/>
      <c r="F96" s="223"/>
      <c r="G96" s="223"/>
      <c r="H96" s="223"/>
      <c r="I96" s="77"/>
      <c r="J96" s="223" t="s">
        <v>89</v>
      </c>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4">
        <f>'ST - Statická část'!J30</f>
        <v>0</v>
      </c>
      <c r="AH96" s="225"/>
      <c r="AI96" s="225"/>
      <c r="AJ96" s="225"/>
      <c r="AK96" s="225"/>
      <c r="AL96" s="225"/>
      <c r="AM96" s="225"/>
      <c r="AN96" s="224">
        <f t="shared" si="0"/>
        <v>0</v>
      </c>
      <c r="AO96" s="225"/>
      <c r="AP96" s="225"/>
      <c r="AQ96" s="78" t="s">
        <v>84</v>
      </c>
      <c r="AR96" s="75"/>
      <c r="AS96" s="79">
        <v>0</v>
      </c>
      <c r="AT96" s="80">
        <f t="shared" si="1"/>
        <v>0</v>
      </c>
      <c r="AU96" s="81">
        <f>'ST - Statická část'!P126</f>
        <v>0</v>
      </c>
      <c r="AV96" s="80">
        <f>'ST - Statická část'!J33</f>
        <v>0</v>
      </c>
      <c r="AW96" s="80">
        <f>'ST - Statická část'!J34</f>
        <v>0</v>
      </c>
      <c r="AX96" s="80">
        <f>'ST - Statická část'!J35</f>
        <v>0</v>
      </c>
      <c r="AY96" s="80">
        <f>'ST - Statická část'!J36</f>
        <v>0</v>
      </c>
      <c r="AZ96" s="80">
        <f>'ST - Statická část'!F33</f>
        <v>0</v>
      </c>
      <c r="BA96" s="80">
        <f>'ST - Statická část'!F34</f>
        <v>0</v>
      </c>
      <c r="BB96" s="80">
        <f>'ST - Statická část'!F35</f>
        <v>0</v>
      </c>
      <c r="BC96" s="80">
        <f>'ST - Statická část'!F36</f>
        <v>0</v>
      </c>
      <c r="BD96" s="82">
        <f>'ST - Statická část'!F37</f>
        <v>0</v>
      </c>
      <c r="BT96" s="83" t="s">
        <v>85</v>
      </c>
      <c r="BV96" s="83" t="s">
        <v>79</v>
      </c>
      <c r="BW96" s="83" t="s">
        <v>90</v>
      </c>
      <c r="BX96" s="83" t="s">
        <v>5</v>
      </c>
      <c r="CL96" s="83" t="s">
        <v>1</v>
      </c>
      <c r="CM96" s="83" t="s">
        <v>87</v>
      </c>
    </row>
    <row r="97" spans="2:91" s="6" customFormat="1" ht="16.5" customHeight="1">
      <c r="B97" s="75"/>
      <c r="C97" s="76"/>
      <c r="D97" s="223" t="s">
        <v>91</v>
      </c>
      <c r="E97" s="223"/>
      <c r="F97" s="223"/>
      <c r="G97" s="223"/>
      <c r="H97" s="223"/>
      <c r="I97" s="77"/>
      <c r="J97" s="223" t="s">
        <v>92</v>
      </c>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53">
        <f>ROUND(AG98+AG99+AG102+AG103+SUM(AG107:AG109)+AG112,2)</f>
        <v>0</v>
      </c>
      <c r="AH97" s="225"/>
      <c r="AI97" s="225"/>
      <c r="AJ97" s="225"/>
      <c r="AK97" s="225"/>
      <c r="AL97" s="225"/>
      <c r="AM97" s="225"/>
      <c r="AN97" s="224">
        <f t="shared" si="0"/>
        <v>0</v>
      </c>
      <c r="AO97" s="225"/>
      <c r="AP97" s="225"/>
      <c r="AQ97" s="78" t="s">
        <v>84</v>
      </c>
      <c r="AR97" s="75"/>
      <c r="AS97" s="79">
        <f>ROUND(AS98+AS99+AS102+AS103+SUM(AS107:AS109)+AS112,2)</f>
        <v>0</v>
      </c>
      <c r="AT97" s="80">
        <f t="shared" si="1"/>
        <v>0</v>
      </c>
      <c r="AU97" s="81">
        <f>ROUND(AU98+AU99+AU102+AU103+SUM(AU107:AU109)+AU112,5)</f>
        <v>0</v>
      </c>
      <c r="AV97" s="80">
        <f>ROUND(AZ97*L29,2)</f>
        <v>0</v>
      </c>
      <c r="AW97" s="80">
        <f>ROUND(BA97*L30,2)</f>
        <v>0</v>
      </c>
      <c r="AX97" s="80">
        <f>ROUND(BB97*L29,2)</f>
        <v>0</v>
      </c>
      <c r="AY97" s="80">
        <f>ROUND(BC97*L30,2)</f>
        <v>0</v>
      </c>
      <c r="AZ97" s="80">
        <f>ROUND(AZ98+AZ99+AZ102+AZ103+SUM(AZ107:AZ109)+AZ112,2)</f>
        <v>0</v>
      </c>
      <c r="BA97" s="80">
        <f>ROUND(BA98+BA99+BA102+BA103+SUM(BA107:BA109)+BA112,2)</f>
        <v>0</v>
      </c>
      <c r="BB97" s="80">
        <f>ROUND(BB98+BB99+BB102+BB103+SUM(BB107:BB109)+BB112,2)</f>
        <v>0</v>
      </c>
      <c r="BC97" s="80">
        <f>ROUND(BC98+BC99+BC102+BC103+SUM(BC107:BC109)+BC112,2)</f>
        <v>0</v>
      </c>
      <c r="BD97" s="82">
        <f>ROUND(BD98+BD99+BD102+BD103+SUM(BD107:BD109)+BD112,2)</f>
        <v>0</v>
      </c>
      <c r="BS97" s="83" t="s">
        <v>76</v>
      </c>
      <c r="BT97" s="83" t="s">
        <v>85</v>
      </c>
      <c r="BU97" s="83" t="s">
        <v>78</v>
      </c>
      <c r="BV97" s="83" t="s">
        <v>79</v>
      </c>
      <c r="BW97" s="83" t="s">
        <v>93</v>
      </c>
      <c r="BX97" s="83" t="s">
        <v>5</v>
      </c>
      <c r="CL97" s="83" t="s">
        <v>1</v>
      </c>
      <c r="CM97" s="83" t="s">
        <v>87</v>
      </c>
    </row>
    <row r="98" spans="1:90" s="3" customFormat="1" ht="16.5" customHeight="1">
      <c r="A98" s="74" t="s">
        <v>81</v>
      </c>
      <c r="B98" s="48"/>
      <c r="C98" s="9"/>
      <c r="D98" s="9"/>
      <c r="E98" s="222" t="s">
        <v>94</v>
      </c>
      <c r="F98" s="222"/>
      <c r="G98" s="222"/>
      <c r="H98" s="222"/>
      <c r="I98" s="222"/>
      <c r="J98" s="9"/>
      <c r="K98" s="222" t="s">
        <v>95</v>
      </c>
      <c r="L98" s="222"/>
      <c r="M98" s="222"/>
      <c r="N98" s="222"/>
      <c r="O98" s="222"/>
      <c r="P98" s="222"/>
      <c r="Q98" s="222"/>
      <c r="R98" s="222"/>
      <c r="S98" s="222"/>
      <c r="T98" s="222"/>
      <c r="U98" s="222"/>
      <c r="V98" s="222"/>
      <c r="W98" s="222"/>
      <c r="X98" s="222"/>
      <c r="Y98" s="222"/>
      <c r="Z98" s="222"/>
      <c r="AA98" s="222"/>
      <c r="AB98" s="222"/>
      <c r="AC98" s="222"/>
      <c r="AD98" s="222"/>
      <c r="AE98" s="222"/>
      <c r="AF98" s="222"/>
      <c r="AG98" s="229">
        <f>'EL01 - Silnoproud a hromo...'!J32</f>
        <v>0</v>
      </c>
      <c r="AH98" s="228"/>
      <c r="AI98" s="228"/>
      <c r="AJ98" s="228"/>
      <c r="AK98" s="228"/>
      <c r="AL98" s="228"/>
      <c r="AM98" s="228"/>
      <c r="AN98" s="229">
        <f t="shared" si="0"/>
        <v>0</v>
      </c>
      <c r="AO98" s="228"/>
      <c r="AP98" s="228"/>
      <c r="AQ98" s="84" t="s">
        <v>96</v>
      </c>
      <c r="AR98" s="48"/>
      <c r="AS98" s="85">
        <v>0</v>
      </c>
      <c r="AT98" s="86">
        <f t="shared" si="1"/>
        <v>0</v>
      </c>
      <c r="AU98" s="87">
        <f>'EL01 - Silnoproud a hromo...'!P127</f>
        <v>0</v>
      </c>
      <c r="AV98" s="86">
        <f>'EL01 - Silnoproud a hromo...'!J35</f>
        <v>0</v>
      </c>
      <c r="AW98" s="86">
        <f>'EL01 - Silnoproud a hromo...'!J36</f>
        <v>0</v>
      </c>
      <c r="AX98" s="86">
        <f>'EL01 - Silnoproud a hromo...'!J37</f>
        <v>0</v>
      </c>
      <c r="AY98" s="86">
        <f>'EL01 - Silnoproud a hromo...'!J38</f>
        <v>0</v>
      </c>
      <c r="AZ98" s="86">
        <f>'EL01 - Silnoproud a hromo...'!F35</f>
        <v>0</v>
      </c>
      <c r="BA98" s="86">
        <f>'EL01 - Silnoproud a hromo...'!F36</f>
        <v>0</v>
      </c>
      <c r="BB98" s="86">
        <f>'EL01 - Silnoproud a hromo...'!F37</f>
        <v>0</v>
      </c>
      <c r="BC98" s="86">
        <f>'EL01 - Silnoproud a hromo...'!F38</f>
        <v>0</v>
      </c>
      <c r="BD98" s="88">
        <f>'EL01 - Silnoproud a hromo...'!F39</f>
        <v>0</v>
      </c>
      <c r="BT98" s="25" t="s">
        <v>87</v>
      </c>
      <c r="BV98" s="25" t="s">
        <v>79</v>
      </c>
      <c r="BW98" s="25" t="s">
        <v>97</v>
      </c>
      <c r="BX98" s="25" t="s">
        <v>93</v>
      </c>
      <c r="CL98" s="25" t="s">
        <v>1</v>
      </c>
    </row>
    <row r="99" spans="2:90" s="3" customFormat="1" ht="16.5" customHeight="1">
      <c r="B99" s="48"/>
      <c r="C99" s="9"/>
      <c r="D99" s="9"/>
      <c r="E99" s="222" t="s">
        <v>98</v>
      </c>
      <c r="F99" s="222"/>
      <c r="G99" s="222"/>
      <c r="H99" s="222"/>
      <c r="I99" s="222"/>
      <c r="J99" s="9"/>
      <c r="K99" s="222" t="s">
        <v>99</v>
      </c>
      <c r="L99" s="222"/>
      <c r="M99" s="222"/>
      <c r="N99" s="222"/>
      <c r="O99" s="222"/>
      <c r="P99" s="222"/>
      <c r="Q99" s="222"/>
      <c r="R99" s="222"/>
      <c r="S99" s="222"/>
      <c r="T99" s="222"/>
      <c r="U99" s="222"/>
      <c r="V99" s="222"/>
      <c r="W99" s="222"/>
      <c r="X99" s="222"/>
      <c r="Y99" s="222"/>
      <c r="Z99" s="222"/>
      <c r="AA99" s="222"/>
      <c r="AB99" s="222"/>
      <c r="AC99" s="222"/>
      <c r="AD99" s="222"/>
      <c r="AE99" s="222"/>
      <c r="AF99" s="222"/>
      <c r="AG99" s="227">
        <f>ROUND(SUM(AG100:AG101),2)</f>
        <v>0</v>
      </c>
      <c r="AH99" s="228"/>
      <c r="AI99" s="228"/>
      <c r="AJ99" s="228"/>
      <c r="AK99" s="228"/>
      <c r="AL99" s="228"/>
      <c r="AM99" s="228"/>
      <c r="AN99" s="229">
        <f t="shared" si="0"/>
        <v>0</v>
      </c>
      <c r="AO99" s="228"/>
      <c r="AP99" s="228"/>
      <c r="AQ99" s="84" t="s">
        <v>96</v>
      </c>
      <c r="AR99" s="48"/>
      <c r="AS99" s="85">
        <f>ROUND(SUM(AS100:AS101),2)</f>
        <v>0</v>
      </c>
      <c r="AT99" s="86">
        <f t="shared" si="1"/>
        <v>0</v>
      </c>
      <c r="AU99" s="87">
        <f>ROUND(SUM(AU100:AU101),5)</f>
        <v>0</v>
      </c>
      <c r="AV99" s="86">
        <f>ROUND(AZ99*L29,2)</f>
        <v>0</v>
      </c>
      <c r="AW99" s="86">
        <f>ROUND(BA99*L30,2)</f>
        <v>0</v>
      </c>
      <c r="AX99" s="86">
        <f>ROUND(BB99*L29,2)</f>
        <v>0</v>
      </c>
      <c r="AY99" s="86">
        <f>ROUND(BC99*L30,2)</f>
        <v>0</v>
      </c>
      <c r="AZ99" s="86">
        <f>ROUND(SUM(AZ100:AZ101),2)</f>
        <v>0</v>
      </c>
      <c r="BA99" s="86">
        <f>ROUND(SUM(BA100:BA101),2)</f>
        <v>0</v>
      </c>
      <c r="BB99" s="86">
        <f>ROUND(SUM(BB100:BB101),2)</f>
        <v>0</v>
      </c>
      <c r="BC99" s="86">
        <f>ROUND(SUM(BC100:BC101),2)</f>
        <v>0</v>
      </c>
      <c r="BD99" s="88">
        <f>ROUND(SUM(BD100:BD101),2)</f>
        <v>0</v>
      </c>
      <c r="BS99" s="25" t="s">
        <v>76</v>
      </c>
      <c r="BT99" s="25" t="s">
        <v>87</v>
      </c>
      <c r="BU99" s="25" t="s">
        <v>78</v>
      </c>
      <c r="BV99" s="25" t="s">
        <v>79</v>
      </c>
      <c r="BW99" s="25" t="s">
        <v>100</v>
      </c>
      <c r="BX99" s="25" t="s">
        <v>93</v>
      </c>
      <c r="CL99" s="25" t="s">
        <v>1</v>
      </c>
    </row>
    <row r="100" spans="1:90" s="3" customFormat="1" ht="16.5" customHeight="1">
      <c r="A100" s="74" t="s">
        <v>81</v>
      </c>
      <c r="B100" s="48"/>
      <c r="C100" s="9"/>
      <c r="D100" s="9"/>
      <c r="E100" s="9"/>
      <c r="F100" s="222" t="s">
        <v>101</v>
      </c>
      <c r="G100" s="222"/>
      <c r="H100" s="222"/>
      <c r="I100" s="222"/>
      <c r="J100" s="222"/>
      <c r="K100" s="9"/>
      <c r="L100" s="222" t="s">
        <v>102</v>
      </c>
      <c r="M100" s="222"/>
      <c r="N100" s="222"/>
      <c r="O100" s="222"/>
      <c r="P100" s="222"/>
      <c r="Q100" s="222"/>
      <c r="R100" s="222"/>
      <c r="S100" s="222"/>
      <c r="T100" s="222"/>
      <c r="U100" s="222"/>
      <c r="V100" s="222"/>
      <c r="W100" s="222"/>
      <c r="X100" s="222"/>
      <c r="Y100" s="222"/>
      <c r="Z100" s="222"/>
      <c r="AA100" s="222"/>
      <c r="AB100" s="222"/>
      <c r="AC100" s="222"/>
      <c r="AD100" s="222"/>
      <c r="AE100" s="222"/>
      <c r="AF100" s="222"/>
      <c r="AG100" s="229">
        <f>'02.1 - Přípojka a přeložk...'!J34</f>
        <v>0</v>
      </c>
      <c r="AH100" s="228"/>
      <c r="AI100" s="228"/>
      <c r="AJ100" s="228"/>
      <c r="AK100" s="228"/>
      <c r="AL100" s="228"/>
      <c r="AM100" s="228"/>
      <c r="AN100" s="229">
        <f t="shared" si="0"/>
        <v>0</v>
      </c>
      <c r="AO100" s="228"/>
      <c r="AP100" s="228"/>
      <c r="AQ100" s="84" t="s">
        <v>96</v>
      </c>
      <c r="AR100" s="48"/>
      <c r="AS100" s="85">
        <v>0</v>
      </c>
      <c r="AT100" s="86">
        <f t="shared" si="1"/>
        <v>0</v>
      </c>
      <c r="AU100" s="87">
        <f>'02.1 - Přípojka a přeložk...'!P129</f>
        <v>0</v>
      </c>
      <c r="AV100" s="86">
        <f>'02.1 - Přípojka a přeložk...'!J37</f>
        <v>0</v>
      </c>
      <c r="AW100" s="86">
        <f>'02.1 - Přípojka a přeložk...'!J38</f>
        <v>0</v>
      </c>
      <c r="AX100" s="86">
        <f>'02.1 - Přípojka a přeložk...'!J39</f>
        <v>0</v>
      </c>
      <c r="AY100" s="86">
        <f>'02.1 - Přípojka a přeložk...'!J40</f>
        <v>0</v>
      </c>
      <c r="AZ100" s="86">
        <f>'02.1 - Přípojka a přeložk...'!F37</f>
        <v>0</v>
      </c>
      <c r="BA100" s="86">
        <f>'02.1 - Přípojka a přeložk...'!F38</f>
        <v>0</v>
      </c>
      <c r="BB100" s="86">
        <f>'02.1 - Přípojka a přeložk...'!F39</f>
        <v>0</v>
      </c>
      <c r="BC100" s="86">
        <f>'02.1 - Přípojka a přeložk...'!F40</f>
        <v>0</v>
      </c>
      <c r="BD100" s="88">
        <f>'02.1 - Přípojka a přeložk...'!F41</f>
        <v>0</v>
      </c>
      <c r="BT100" s="25" t="s">
        <v>103</v>
      </c>
      <c r="BV100" s="25" t="s">
        <v>79</v>
      </c>
      <c r="BW100" s="25" t="s">
        <v>104</v>
      </c>
      <c r="BX100" s="25" t="s">
        <v>100</v>
      </c>
      <c r="CL100" s="25" t="s">
        <v>1</v>
      </c>
    </row>
    <row r="101" spans="1:90" s="3" customFormat="1" ht="16.5" customHeight="1">
      <c r="A101" s="74" t="s">
        <v>81</v>
      </c>
      <c r="B101" s="48"/>
      <c r="C101" s="9"/>
      <c r="D101" s="9"/>
      <c r="E101" s="9"/>
      <c r="F101" s="222" t="s">
        <v>105</v>
      </c>
      <c r="G101" s="222"/>
      <c r="H101" s="222"/>
      <c r="I101" s="222"/>
      <c r="J101" s="222"/>
      <c r="K101" s="9"/>
      <c r="L101" s="222" t="s">
        <v>106</v>
      </c>
      <c r="M101" s="222"/>
      <c r="N101" s="222"/>
      <c r="O101" s="222"/>
      <c r="P101" s="222"/>
      <c r="Q101" s="222"/>
      <c r="R101" s="222"/>
      <c r="S101" s="222"/>
      <c r="T101" s="222"/>
      <c r="U101" s="222"/>
      <c r="V101" s="222"/>
      <c r="W101" s="222"/>
      <c r="X101" s="222"/>
      <c r="Y101" s="222"/>
      <c r="Z101" s="222"/>
      <c r="AA101" s="222"/>
      <c r="AB101" s="222"/>
      <c r="AC101" s="222"/>
      <c r="AD101" s="222"/>
      <c r="AE101" s="222"/>
      <c r="AF101" s="222"/>
      <c r="AG101" s="229">
        <f>'02.2 - Slaboproud vnitřní'!J34</f>
        <v>0</v>
      </c>
      <c r="AH101" s="228"/>
      <c r="AI101" s="228"/>
      <c r="AJ101" s="228"/>
      <c r="AK101" s="228"/>
      <c r="AL101" s="228"/>
      <c r="AM101" s="228"/>
      <c r="AN101" s="229">
        <f t="shared" si="0"/>
        <v>0</v>
      </c>
      <c r="AO101" s="228"/>
      <c r="AP101" s="228"/>
      <c r="AQ101" s="84" t="s">
        <v>96</v>
      </c>
      <c r="AR101" s="48"/>
      <c r="AS101" s="85">
        <v>0</v>
      </c>
      <c r="AT101" s="86">
        <f t="shared" si="1"/>
        <v>0</v>
      </c>
      <c r="AU101" s="87">
        <f>'02.2 - Slaboproud vnitřní'!P132</f>
        <v>0</v>
      </c>
      <c r="AV101" s="86">
        <f>'02.2 - Slaboproud vnitřní'!J37</f>
        <v>0</v>
      </c>
      <c r="AW101" s="86">
        <f>'02.2 - Slaboproud vnitřní'!J38</f>
        <v>0</v>
      </c>
      <c r="AX101" s="86">
        <f>'02.2 - Slaboproud vnitřní'!J39</f>
        <v>0</v>
      </c>
      <c r="AY101" s="86">
        <f>'02.2 - Slaboproud vnitřní'!J40</f>
        <v>0</v>
      </c>
      <c r="AZ101" s="86">
        <f>'02.2 - Slaboproud vnitřní'!F37</f>
        <v>0</v>
      </c>
      <c r="BA101" s="86">
        <f>'02.2 - Slaboproud vnitřní'!F38</f>
        <v>0</v>
      </c>
      <c r="BB101" s="86">
        <f>'02.2 - Slaboproud vnitřní'!F39</f>
        <v>0</v>
      </c>
      <c r="BC101" s="86">
        <f>'02.2 - Slaboproud vnitřní'!F40</f>
        <v>0</v>
      </c>
      <c r="BD101" s="88">
        <f>'02.2 - Slaboproud vnitřní'!F41</f>
        <v>0</v>
      </c>
      <c r="BT101" s="25" t="s">
        <v>103</v>
      </c>
      <c r="BV101" s="25" t="s">
        <v>79</v>
      </c>
      <c r="BW101" s="25" t="s">
        <v>107</v>
      </c>
      <c r="BX101" s="25" t="s">
        <v>100</v>
      </c>
      <c r="CL101" s="25" t="s">
        <v>1</v>
      </c>
    </row>
    <row r="102" spans="1:90" s="3" customFormat="1" ht="16.5" customHeight="1">
      <c r="A102" s="74" t="s">
        <v>81</v>
      </c>
      <c r="B102" s="48"/>
      <c r="C102" s="9"/>
      <c r="D102" s="9"/>
      <c r="E102" s="222" t="s">
        <v>108</v>
      </c>
      <c r="F102" s="222"/>
      <c r="G102" s="222"/>
      <c r="H102" s="222"/>
      <c r="I102" s="222"/>
      <c r="J102" s="9"/>
      <c r="K102" s="222" t="s">
        <v>109</v>
      </c>
      <c r="L102" s="222"/>
      <c r="M102" s="222"/>
      <c r="N102" s="222"/>
      <c r="O102" s="222"/>
      <c r="P102" s="222"/>
      <c r="Q102" s="222"/>
      <c r="R102" s="222"/>
      <c r="S102" s="222"/>
      <c r="T102" s="222"/>
      <c r="U102" s="222"/>
      <c r="V102" s="222"/>
      <c r="W102" s="222"/>
      <c r="X102" s="222"/>
      <c r="Y102" s="222"/>
      <c r="Z102" s="222"/>
      <c r="AA102" s="222"/>
      <c r="AB102" s="222"/>
      <c r="AC102" s="222"/>
      <c r="AD102" s="222"/>
      <c r="AE102" s="222"/>
      <c r="AF102" s="222"/>
      <c r="AG102" s="229">
        <f>'MaR - Měření a regulace'!J32</f>
        <v>0</v>
      </c>
      <c r="AH102" s="228"/>
      <c r="AI102" s="228"/>
      <c r="AJ102" s="228"/>
      <c r="AK102" s="228"/>
      <c r="AL102" s="228"/>
      <c r="AM102" s="228"/>
      <c r="AN102" s="229">
        <f t="shared" si="0"/>
        <v>0</v>
      </c>
      <c r="AO102" s="228"/>
      <c r="AP102" s="228"/>
      <c r="AQ102" s="84" t="s">
        <v>96</v>
      </c>
      <c r="AR102" s="48"/>
      <c r="AS102" s="85">
        <v>0</v>
      </c>
      <c r="AT102" s="86">
        <f t="shared" si="1"/>
        <v>0</v>
      </c>
      <c r="AU102" s="87">
        <f>'MaR - Měření a regulace'!P130</f>
        <v>0</v>
      </c>
      <c r="AV102" s="86">
        <f>'MaR - Měření a regulace'!J35</f>
        <v>0</v>
      </c>
      <c r="AW102" s="86">
        <f>'MaR - Měření a regulace'!J36</f>
        <v>0</v>
      </c>
      <c r="AX102" s="86">
        <f>'MaR - Měření a regulace'!J37</f>
        <v>0</v>
      </c>
      <c r="AY102" s="86">
        <f>'MaR - Měření a regulace'!J38</f>
        <v>0</v>
      </c>
      <c r="AZ102" s="86">
        <f>'MaR - Měření a regulace'!F35</f>
        <v>0</v>
      </c>
      <c r="BA102" s="86">
        <f>'MaR - Měření a regulace'!F36</f>
        <v>0</v>
      </c>
      <c r="BB102" s="86">
        <f>'MaR - Měření a regulace'!F37</f>
        <v>0</v>
      </c>
      <c r="BC102" s="86">
        <f>'MaR - Měření a regulace'!F38</f>
        <v>0</v>
      </c>
      <c r="BD102" s="88">
        <f>'MaR - Měření a regulace'!F39</f>
        <v>0</v>
      </c>
      <c r="BT102" s="25" t="s">
        <v>87</v>
      </c>
      <c r="BV102" s="25" t="s">
        <v>79</v>
      </c>
      <c r="BW102" s="25" t="s">
        <v>110</v>
      </c>
      <c r="BX102" s="25" t="s">
        <v>93</v>
      </c>
      <c r="CL102" s="25" t="s">
        <v>1</v>
      </c>
    </row>
    <row r="103" spans="2:90" s="3" customFormat="1" ht="16.5" customHeight="1">
      <c r="B103" s="48"/>
      <c r="C103" s="9"/>
      <c r="D103" s="9"/>
      <c r="E103" s="222" t="s">
        <v>111</v>
      </c>
      <c r="F103" s="222"/>
      <c r="G103" s="222"/>
      <c r="H103" s="222"/>
      <c r="I103" s="222"/>
      <c r="J103" s="9"/>
      <c r="K103" s="222" t="s">
        <v>112</v>
      </c>
      <c r="L103" s="222"/>
      <c r="M103" s="222"/>
      <c r="N103" s="222"/>
      <c r="O103" s="222"/>
      <c r="P103" s="222"/>
      <c r="Q103" s="222"/>
      <c r="R103" s="222"/>
      <c r="S103" s="222"/>
      <c r="T103" s="222"/>
      <c r="U103" s="222"/>
      <c r="V103" s="222"/>
      <c r="W103" s="222"/>
      <c r="X103" s="222"/>
      <c r="Y103" s="222"/>
      <c r="Z103" s="222"/>
      <c r="AA103" s="222"/>
      <c r="AB103" s="222"/>
      <c r="AC103" s="222"/>
      <c r="AD103" s="222"/>
      <c r="AE103" s="222"/>
      <c r="AF103" s="222"/>
      <c r="AG103" s="227">
        <f>ROUND(SUM(AG104:AG106),2)</f>
        <v>0</v>
      </c>
      <c r="AH103" s="228"/>
      <c r="AI103" s="228"/>
      <c r="AJ103" s="228"/>
      <c r="AK103" s="228"/>
      <c r="AL103" s="228"/>
      <c r="AM103" s="228"/>
      <c r="AN103" s="229">
        <f t="shared" si="0"/>
        <v>0</v>
      </c>
      <c r="AO103" s="228"/>
      <c r="AP103" s="228"/>
      <c r="AQ103" s="84" t="s">
        <v>96</v>
      </c>
      <c r="AR103" s="48"/>
      <c r="AS103" s="85">
        <f>ROUND(SUM(AS104:AS106),2)</f>
        <v>0</v>
      </c>
      <c r="AT103" s="86">
        <f t="shared" si="1"/>
        <v>0</v>
      </c>
      <c r="AU103" s="87">
        <f>ROUND(SUM(AU104:AU106),5)</f>
        <v>0</v>
      </c>
      <c r="AV103" s="86">
        <f>ROUND(AZ103*L29,2)</f>
        <v>0</v>
      </c>
      <c r="AW103" s="86">
        <f>ROUND(BA103*L30,2)</f>
        <v>0</v>
      </c>
      <c r="AX103" s="86">
        <f>ROUND(BB103*L29,2)</f>
        <v>0</v>
      </c>
      <c r="AY103" s="86">
        <f>ROUND(BC103*L30,2)</f>
        <v>0</v>
      </c>
      <c r="AZ103" s="86">
        <f>ROUND(SUM(AZ104:AZ106),2)</f>
        <v>0</v>
      </c>
      <c r="BA103" s="86">
        <f>ROUND(SUM(BA104:BA106),2)</f>
        <v>0</v>
      </c>
      <c r="BB103" s="86">
        <f>ROUND(SUM(BB104:BB106),2)</f>
        <v>0</v>
      </c>
      <c r="BC103" s="86">
        <f>ROUND(SUM(BC104:BC106),2)</f>
        <v>0</v>
      </c>
      <c r="BD103" s="88">
        <f>ROUND(SUM(BD104:BD106),2)</f>
        <v>0</v>
      </c>
      <c r="BS103" s="25" t="s">
        <v>76</v>
      </c>
      <c r="BT103" s="25" t="s">
        <v>87</v>
      </c>
      <c r="BU103" s="25" t="s">
        <v>78</v>
      </c>
      <c r="BV103" s="25" t="s">
        <v>79</v>
      </c>
      <c r="BW103" s="25" t="s">
        <v>113</v>
      </c>
      <c r="BX103" s="25" t="s">
        <v>93</v>
      </c>
      <c r="CL103" s="25" t="s">
        <v>1</v>
      </c>
    </row>
    <row r="104" spans="1:90" s="3" customFormat="1" ht="16.5" customHeight="1">
      <c r="A104" s="74" t="s">
        <v>81</v>
      </c>
      <c r="B104" s="48"/>
      <c r="C104" s="9"/>
      <c r="D104" s="9"/>
      <c r="E104" s="9"/>
      <c r="F104" s="222" t="s">
        <v>114</v>
      </c>
      <c r="G104" s="222"/>
      <c r="H104" s="222"/>
      <c r="I104" s="222"/>
      <c r="J104" s="222"/>
      <c r="K104" s="9"/>
      <c r="L104" s="222" t="s">
        <v>115</v>
      </c>
      <c r="M104" s="222"/>
      <c r="N104" s="222"/>
      <c r="O104" s="222"/>
      <c r="P104" s="222"/>
      <c r="Q104" s="222"/>
      <c r="R104" s="222"/>
      <c r="S104" s="222"/>
      <c r="T104" s="222"/>
      <c r="U104" s="222"/>
      <c r="V104" s="222"/>
      <c r="W104" s="222"/>
      <c r="X104" s="222"/>
      <c r="Y104" s="222"/>
      <c r="Z104" s="222"/>
      <c r="AA104" s="222"/>
      <c r="AB104" s="222"/>
      <c r="AC104" s="222"/>
      <c r="AD104" s="222"/>
      <c r="AE104" s="222"/>
      <c r="AF104" s="222"/>
      <c r="AG104" s="229">
        <f>'02 - Přípojka vodovodu'!J34</f>
        <v>0</v>
      </c>
      <c r="AH104" s="228"/>
      <c r="AI104" s="228"/>
      <c r="AJ104" s="228"/>
      <c r="AK104" s="228"/>
      <c r="AL104" s="228"/>
      <c r="AM104" s="228"/>
      <c r="AN104" s="229">
        <f t="shared" si="0"/>
        <v>0</v>
      </c>
      <c r="AO104" s="228"/>
      <c r="AP104" s="228"/>
      <c r="AQ104" s="84" t="s">
        <v>96</v>
      </c>
      <c r="AR104" s="48"/>
      <c r="AS104" s="85">
        <v>0</v>
      </c>
      <c r="AT104" s="86">
        <f t="shared" si="1"/>
        <v>0</v>
      </c>
      <c r="AU104" s="87">
        <f>'02 - Přípojka vodovodu'!P130</f>
        <v>0</v>
      </c>
      <c r="AV104" s="86">
        <f>'02 - Přípojka vodovodu'!J37</f>
        <v>0</v>
      </c>
      <c r="AW104" s="86">
        <f>'02 - Přípojka vodovodu'!J38</f>
        <v>0</v>
      </c>
      <c r="AX104" s="86">
        <f>'02 - Přípojka vodovodu'!J39</f>
        <v>0</v>
      </c>
      <c r="AY104" s="86">
        <f>'02 - Přípojka vodovodu'!J40</f>
        <v>0</v>
      </c>
      <c r="AZ104" s="86">
        <f>'02 - Přípojka vodovodu'!F37</f>
        <v>0</v>
      </c>
      <c r="BA104" s="86">
        <f>'02 - Přípojka vodovodu'!F38</f>
        <v>0</v>
      </c>
      <c r="BB104" s="86">
        <f>'02 - Přípojka vodovodu'!F39</f>
        <v>0</v>
      </c>
      <c r="BC104" s="86">
        <f>'02 - Přípojka vodovodu'!F40</f>
        <v>0</v>
      </c>
      <c r="BD104" s="88">
        <f>'02 - Přípojka vodovodu'!F41</f>
        <v>0</v>
      </c>
      <c r="BT104" s="25" t="s">
        <v>103</v>
      </c>
      <c r="BV104" s="25" t="s">
        <v>79</v>
      </c>
      <c r="BW104" s="25" t="s">
        <v>116</v>
      </c>
      <c r="BX104" s="25" t="s">
        <v>113</v>
      </c>
      <c r="CL104" s="25" t="s">
        <v>1</v>
      </c>
    </row>
    <row r="105" spans="1:90" s="3" customFormat="1" ht="16.5" customHeight="1">
      <c r="A105" s="74" t="s">
        <v>81</v>
      </c>
      <c r="B105" s="48"/>
      <c r="C105" s="9"/>
      <c r="D105" s="9"/>
      <c r="E105" s="9"/>
      <c r="F105" s="222" t="s">
        <v>117</v>
      </c>
      <c r="G105" s="222"/>
      <c r="H105" s="222"/>
      <c r="I105" s="222"/>
      <c r="J105" s="222"/>
      <c r="K105" s="9"/>
      <c r="L105" s="222" t="s">
        <v>118</v>
      </c>
      <c r="M105" s="222"/>
      <c r="N105" s="222"/>
      <c r="O105" s="222"/>
      <c r="P105" s="222"/>
      <c r="Q105" s="222"/>
      <c r="R105" s="222"/>
      <c r="S105" s="222"/>
      <c r="T105" s="222"/>
      <c r="U105" s="222"/>
      <c r="V105" s="222"/>
      <c r="W105" s="222"/>
      <c r="X105" s="222"/>
      <c r="Y105" s="222"/>
      <c r="Z105" s="222"/>
      <c r="AA105" s="222"/>
      <c r="AB105" s="222"/>
      <c r="AC105" s="222"/>
      <c r="AD105" s="222"/>
      <c r="AE105" s="222"/>
      <c r="AF105" s="222"/>
      <c r="AG105" s="229">
        <f>'03 - Přípojka kanalizace'!J34</f>
        <v>0</v>
      </c>
      <c r="AH105" s="228"/>
      <c r="AI105" s="228"/>
      <c r="AJ105" s="228"/>
      <c r="AK105" s="228"/>
      <c r="AL105" s="228"/>
      <c r="AM105" s="228"/>
      <c r="AN105" s="229">
        <f t="shared" si="0"/>
        <v>0</v>
      </c>
      <c r="AO105" s="228"/>
      <c r="AP105" s="228"/>
      <c r="AQ105" s="84" t="s">
        <v>96</v>
      </c>
      <c r="AR105" s="48"/>
      <c r="AS105" s="85">
        <v>0</v>
      </c>
      <c r="AT105" s="86">
        <f t="shared" si="1"/>
        <v>0</v>
      </c>
      <c r="AU105" s="87">
        <f>'03 - Přípojka kanalizace'!P129</f>
        <v>0</v>
      </c>
      <c r="AV105" s="86">
        <f>'03 - Přípojka kanalizace'!J37</f>
        <v>0</v>
      </c>
      <c r="AW105" s="86">
        <f>'03 - Přípojka kanalizace'!J38</f>
        <v>0</v>
      </c>
      <c r="AX105" s="86">
        <f>'03 - Přípojka kanalizace'!J39</f>
        <v>0</v>
      </c>
      <c r="AY105" s="86">
        <f>'03 - Přípojka kanalizace'!J40</f>
        <v>0</v>
      </c>
      <c r="AZ105" s="86">
        <f>'03 - Přípojka kanalizace'!F37</f>
        <v>0</v>
      </c>
      <c r="BA105" s="86">
        <f>'03 - Přípojka kanalizace'!F38</f>
        <v>0</v>
      </c>
      <c r="BB105" s="86">
        <f>'03 - Přípojka kanalizace'!F39</f>
        <v>0</v>
      </c>
      <c r="BC105" s="86">
        <f>'03 - Přípojka kanalizace'!F40</f>
        <v>0</v>
      </c>
      <c r="BD105" s="88">
        <f>'03 - Přípojka kanalizace'!F41</f>
        <v>0</v>
      </c>
      <c r="BT105" s="25" t="s">
        <v>103</v>
      </c>
      <c r="BV105" s="25" t="s">
        <v>79</v>
      </c>
      <c r="BW105" s="25" t="s">
        <v>119</v>
      </c>
      <c r="BX105" s="25" t="s">
        <v>113</v>
      </c>
      <c r="CL105" s="25" t="s">
        <v>1</v>
      </c>
    </row>
    <row r="106" spans="1:90" s="3" customFormat="1" ht="16.5" customHeight="1">
      <c r="A106" s="74" t="s">
        <v>81</v>
      </c>
      <c r="B106" s="48"/>
      <c r="C106" s="9"/>
      <c r="D106" s="9"/>
      <c r="E106" s="9"/>
      <c r="F106" s="222" t="s">
        <v>120</v>
      </c>
      <c r="G106" s="222"/>
      <c r="H106" s="222"/>
      <c r="I106" s="222"/>
      <c r="J106" s="222"/>
      <c r="K106" s="9"/>
      <c r="L106" s="222" t="s">
        <v>121</v>
      </c>
      <c r="M106" s="222"/>
      <c r="N106" s="222"/>
      <c r="O106" s="222"/>
      <c r="P106" s="222"/>
      <c r="Q106" s="222"/>
      <c r="R106" s="222"/>
      <c r="S106" s="222"/>
      <c r="T106" s="222"/>
      <c r="U106" s="222"/>
      <c r="V106" s="222"/>
      <c r="W106" s="222"/>
      <c r="X106" s="222"/>
      <c r="Y106" s="222"/>
      <c r="Z106" s="222"/>
      <c r="AA106" s="222"/>
      <c r="AB106" s="222"/>
      <c r="AC106" s="222"/>
      <c r="AD106" s="222"/>
      <c r="AE106" s="222"/>
      <c r="AF106" s="222"/>
      <c r="AG106" s="229">
        <f>'04 - Dešťová kanalizace'!J34</f>
        <v>0</v>
      </c>
      <c r="AH106" s="228"/>
      <c r="AI106" s="228"/>
      <c r="AJ106" s="228"/>
      <c r="AK106" s="228"/>
      <c r="AL106" s="228"/>
      <c r="AM106" s="228"/>
      <c r="AN106" s="229">
        <f t="shared" si="0"/>
        <v>0</v>
      </c>
      <c r="AO106" s="228"/>
      <c r="AP106" s="228"/>
      <c r="AQ106" s="84" t="s">
        <v>96</v>
      </c>
      <c r="AR106" s="48"/>
      <c r="AS106" s="85">
        <v>0</v>
      </c>
      <c r="AT106" s="86">
        <f t="shared" si="1"/>
        <v>0</v>
      </c>
      <c r="AU106" s="87">
        <f>'04 - Dešťová kanalizace'!P131</f>
        <v>0</v>
      </c>
      <c r="AV106" s="86">
        <f>'04 - Dešťová kanalizace'!J37</f>
        <v>0</v>
      </c>
      <c r="AW106" s="86">
        <f>'04 - Dešťová kanalizace'!J38</f>
        <v>0</v>
      </c>
      <c r="AX106" s="86">
        <f>'04 - Dešťová kanalizace'!J39</f>
        <v>0</v>
      </c>
      <c r="AY106" s="86">
        <f>'04 - Dešťová kanalizace'!J40</f>
        <v>0</v>
      </c>
      <c r="AZ106" s="86">
        <f>'04 - Dešťová kanalizace'!F37</f>
        <v>0</v>
      </c>
      <c r="BA106" s="86">
        <f>'04 - Dešťová kanalizace'!F38</f>
        <v>0</v>
      </c>
      <c r="BB106" s="86">
        <f>'04 - Dešťová kanalizace'!F39</f>
        <v>0</v>
      </c>
      <c r="BC106" s="86">
        <f>'04 - Dešťová kanalizace'!F40</f>
        <v>0</v>
      </c>
      <c r="BD106" s="88">
        <f>'04 - Dešťová kanalizace'!F41</f>
        <v>0</v>
      </c>
      <c r="BT106" s="25" t="s">
        <v>103</v>
      </c>
      <c r="BV106" s="25" t="s">
        <v>79</v>
      </c>
      <c r="BW106" s="25" t="s">
        <v>122</v>
      </c>
      <c r="BX106" s="25" t="s">
        <v>113</v>
      </c>
      <c r="CL106" s="25" t="s">
        <v>1</v>
      </c>
    </row>
    <row r="107" spans="1:90" s="3" customFormat="1" ht="16.5" customHeight="1">
      <c r="A107" s="74" t="s">
        <v>81</v>
      </c>
      <c r="B107" s="48"/>
      <c r="C107" s="9"/>
      <c r="D107" s="9"/>
      <c r="E107" s="226" t="s">
        <v>123</v>
      </c>
      <c r="F107" s="226"/>
      <c r="G107" s="226"/>
      <c r="H107" s="226"/>
      <c r="I107" s="226"/>
      <c r="J107" s="213"/>
      <c r="K107" s="226" t="s">
        <v>124</v>
      </c>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9">
        <f>'ZTI - Zdravotechnika'!J32</f>
        <v>0</v>
      </c>
      <c r="AH107" s="228"/>
      <c r="AI107" s="228"/>
      <c r="AJ107" s="228"/>
      <c r="AK107" s="228"/>
      <c r="AL107" s="228"/>
      <c r="AM107" s="228"/>
      <c r="AN107" s="229">
        <f t="shared" si="0"/>
        <v>0</v>
      </c>
      <c r="AO107" s="228"/>
      <c r="AP107" s="228"/>
      <c r="AQ107" s="84" t="s">
        <v>96</v>
      </c>
      <c r="AR107" s="48"/>
      <c r="AS107" s="85">
        <v>0</v>
      </c>
      <c r="AT107" s="86">
        <f t="shared" si="1"/>
        <v>0</v>
      </c>
      <c r="AU107" s="87">
        <f>'ZTI - Zdravotechnika'!P126</f>
        <v>0</v>
      </c>
      <c r="AV107" s="86">
        <f>'ZTI - Zdravotechnika'!J35</f>
        <v>0</v>
      </c>
      <c r="AW107" s="86">
        <f>'ZTI - Zdravotechnika'!J36</f>
        <v>0</v>
      </c>
      <c r="AX107" s="86">
        <f>'ZTI - Zdravotechnika'!J37</f>
        <v>0</v>
      </c>
      <c r="AY107" s="86">
        <f>'ZTI - Zdravotechnika'!J38</f>
        <v>0</v>
      </c>
      <c r="AZ107" s="86">
        <f>'ZTI - Zdravotechnika'!F35</f>
        <v>0</v>
      </c>
      <c r="BA107" s="86">
        <f>'ZTI - Zdravotechnika'!F36</f>
        <v>0</v>
      </c>
      <c r="BB107" s="86">
        <f>'ZTI - Zdravotechnika'!F37</f>
        <v>0</v>
      </c>
      <c r="BC107" s="86">
        <f>'ZTI - Zdravotechnika'!F38</f>
        <v>0</v>
      </c>
      <c r="BD107" s="88">
        <f>'ZTI - Zdravotechnika'!F39</f>
        <v>0</v>
      </c>
      <c r="BT107" s="25" t="s">
        <v>87</v>
      </c>
      <c r="BV107" s="25" t="s">
        <v>79</v>
      </c>
      <c r="BW107" s="25" t="s">
        <v>125</v>
      </c>
      <c r="BX107" s="25" t="s">
        <v>93</v>
      </c>
      <c r="CL107" s="25" t="s">
        <v>1</v>
      </c>
    </row>
    <row r="108" spans="1:90" s="3" customFormat="1" ht="16.5" customHeight="1">
      <c r="A108" s="74" t="s">
        <v>81</v>
      </c>
      <c r="B108" s="48"/>
      <c r="C108" s="9"/>
      <c r="D108" s="9"/>
      <c r="E108" s="222" t="s">
        <v>126</v>
      </c>
      <c r="F108" s="222"/>
      <c r="G108" s="222"/>
      <c r="H108" s="222"/>
      <c r="I108" s="222"/>
      <c r="J108" s="9"/>
      <c r="K108" s="222" t="s">
        <v>127</v>
      </c>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9">
        <f>'PŘE - Přeložka odvodnění ...'!J32</f>
        <v>0</v>
      </c>
      <c r="AH108" s="228"/>
      <c r="AI108" s="228"/>
      <c r="AJ108" s="228"/>
      <c r="AK108" s="228"/>
      <c r="AL108" s="228"/>
      <c r="AM108" s="228"/>
      <c r="AN108" s="229">
        <f t="shared" si="0"/>
        <v>0</v>
      </c>
      <c r="AO108" s="228"/>
      <c r="AP108" s="228"/>
      <c r="AQ108" s="84" t="s">
        <v>96</v>
      </c>
      <c r="AR108" s="48"/>
      <c r="AS108" s="85">
        <v>0</v>
      </c>
      <c r="AT108" s="86">
        <f t="shared" si="1"/>
        <v>0</v>
      </c>
      <c r="AU108" s="87">
        <f>'PŘE - Přeložka odvodnění ...'!P126</f>
        <v>0</v>
      </c>
      <c r="AV108" s="86">
        <f>'PŘE - Přeložka odvodnění ...'!J35</f>
        <v>0</v>
      </c>
      <c r="AW108" s="86">
        <f>'PŘE - Přeložka odvodnění ...'!J36</f>
        <v>0</v>
      </c>
      <c r="AX108" s="86">
        <f>'PŘE - Přeložka odvodnění ...'!J37</f>
        <v>0</v>
      </c>
      <c r="AY108" s="86">
        <f>'PŘE - Přeložka odvodnění ...'!J38</f>
        <v>0</v>
      </c>
      <c r="AZ108" s="86">
        <f>'PŘE - Přeložka odvodnění ...'!F35</f>
        <v>0</v>
      </c>
      <c r="BA108" s="86">
        <f>'PŘE - Přeložka odvodnění ...'!F36</f>
        <v>0</v>
      </c>
      <c r="BB108" s="86">
        <f>'PŘE - Přeložka odvodnění ...'!F37</f>
        <v>0</v>
      </c>
      <c r="BC108" s="86">
        <f>'PŘE - Přeložka odvodnění ...'!F38</f>
        <v>0</v>
      </c>
      <c r="BD108" s="88">
        <f>'PŘE - Přeložka odvodnění ...'!F39</f>
        <v>0</v>
      </c>
      <c r="BT108" s="25" t="s">
        <v>87</v>
      </c>
      <c r="BV108" s="25" t="s">
        <v>79</v>
      </c>
      <c r="BW108" s="25" t="s">
        <v>128</v>
      </c>
      <c r="BX108" s="25" t="s">
        <v>93</v>
      </c>
      <c r="CL108" s="25" t="s">
        <v>1</v>
      </c>
    </row>
    <row r="109" spans="2:90" s="3" customFormat="1" ht="16.5" customHeight="1">
      <c r="B109" s="48"/>
      <c r="C109" s="9"/>
      <c r="D109" s="9"/>
      <c r="E109" s="222" t="s">
        <v>129</v>
      </c>
      <c r="F109" s="222"/>
      <c r="G109" s="222"/>
      <c r="H109" s="222"/>
      <c r="I109" s="222"/>
      <c r="J109" s="9"/>
      <c r="K109" s="222" t="s">
        <v>130</v>
      </c>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7">
        <f>ROUND(SUM(AG110:AG111),2)</f>
        <v>0</v>
      </c>
      <c r="AH109" s="228"/>
      <c r="AI109" s="228"/>
      <c r="AJ109" s="228"/>
      <c r="AK109" s="228"/>
      <c r="AL109" s="228"/>
      <c r="AM109" s="228"/>
      <c r="AN109" s="229">
        <f t="shared" si="0"/>
        <v>0</v>
      </c>
      <c r="AO109" s="228"/>
      <c r="AP109" s="228"/>
      <c r="AQ109" s="84" t="s">
        <v>96</v>
      </c>
      <c r="AR109" s="48"/>
      <c r="AS109" s="85">
        <f>ROUND(SUM(AS110:AS111),2)</f>
        <v>0</v>
      </c>
      <c r="AT109" s="86">
        <f t="shared" si="1"/>
        <v>0</v>
      </c>
      <c r="AU109" s="87">
        <f>ROUND(SUM(AU110:AU111),5)</f>
        <v>0</v>
      </c>
      <c r="AV109" s="86">
        <f>ROUND(AZ109*L29,2)</f>
        <v>0</v>
      </c>
      <c r="AW109" s="86">
        <f>ROUND(BA109*L30,2)</f>
        <v>0</v>
      </c>
      <c r="AX109" s="86">
        <f>ROUND(BB109*L29,2)</f>
        <v>0</v>
      </c>
      <c r="AY109" s="86">
        <f>ROUND(BC109*L30,2)</f>
        <v>0</v>
      </c>
      <c r="AZ109" s="86">
        <f>ROUND(SUM(AZ110:AZ111),2)</f>
        <v>0</v>
      </c>
      <c r="BA109" s="86">
        <f>ROUND(SUM(BA110:BA111),2)</f>
        <v>0</v>
      </c>
      <c r="BB109" s="86">
        <f>ROUND(SUM(BB110:BB111),2)</f>
        <v>0</v>
      </c>
      <c r="BC109" s="86">
        <f>ROUND(SUM(BC110:BC111),2)</f>
        <v>0</v>
      </c>
      <c r="BD109" s="88">
        <f>ROUND(SUM(BD110:BD111),2)</f>
        <v>0</v>
      </c>
      <c r="BS109" s="25" t="s">
        <v>76</v>
      </c>
      <c r="BT109" s="25" t="s">
        <v>87</v>
      </c>
      <c r="BU109" s="25" t="s">
        <v>78</v>
      </c>
      <c r="BV109" s="25" t="s">
        <v>79</v>
      </c>
      <c r="BW109" s="25" t="s">
        <v>131</v>
      </c>
      <c r="BX109" s="25" t="s">
        <v>93</v>
      </c>
      <c r="CL109" s="25" t="s">
        <v>1</v>
      </c>
    </row>
    <row r="110" spans="1:90" s="3" customFormat="1" ht="16.5" customHeight="1">
      <c r="A110" s="74" t="s">
        <v>81</v>
      </c>
      <c r="B110" s="48"/>
      <c r="C110" s="9"/>
      <c r="D110" s="9"/>
      <c r="E110" s="9"/>
      <c r="F110" s="222" t="s">
        <v>132</v>
      </c>
      <c r="G110" s="222"/>
      <c r="H110" s="222"/>
      <c r="I110" s="222"/>
      <c r="J110" s="222"/>
      <c r="K110" s="9"/>
      <c r="L110" s="222" t="s">
        <v>133</v>
      </c>
      <c r="M110" s="222"/>
      <c r="N110" s="222"/>
      <c r="O110" s="222"/>
      <c r="P110" s="222"/>
      <c r="Q110" s="222"/>
      <c r="R110" s="222"/>
      <c r="S110" s="222"/>
      <c r="T110" s="222"/>
      <c r="U110" s="222"/>
      <c r="V110" s="222"/>
      <c r="W110" s="222"/>
      <c r="X110" s="222"/>
      <c r="Y110" s="222"/>
      <c r="Z110" s="222"/>
      <c r="AA110" s="222"/>
      <c r="AB110" s="222"/>
      <c r="AC110" s="222"/>
      <c r="AD110" s="222"/>
      <c r="AE110" s="222"/>
      <c r="AF110" s="222"/>
      <c r="AG110" s="229">
        <f>'RTCH -  Rozvody tepla a c...'!J34</f>
        <v>0</v>
      </c>
      <c r="AH110" s="228"/>
      <c r="AI110" s="228"/>
      <c r="AJ110" s="228"/>
      <c r="AK110" s="228"/>
      <c r="AL110" s="228"/>
      <c r="AM110" s="228"/>
      <c r="AN110" s="229">
        <f t="shared" si="0"/>
        <v>0</v>
      </c>
      <c r="AO110" s="228"/>
      <c r="AP110" s="228"/>
      <c r="AQ110" s="84" t="s">
        <v>96</v>
      </c>
      <c r="AR110" s="48"/>
      <c r="AS110" s="85">
        <v>0</v>
      </c>
      <c r="AT110" s="86">
        <f t="shared" si="1"/>
        <v>0</v>
      </c>
      <c r="AU110" s="87">
        <f>'RTCH -  Rozvody tepla a c...'!P132</f>
        <v>0</v>
      </c>
      <c r="AV110" s="86">
        <f>'RTCH -  Rozvody tepla a c...'!J37</f>
        <v>0</v>
      </c>
      <c r="AW110" s="86">
        <f>'RTCH -  Rozvody tepla a c...'!J38</f>
        <v>0</v>
      </c>
      <c r="AX110" s="86">
        <f>'RTCH -  Rozvody tepla a c...'!J39</f>
        <v>0</v>
      </c>
      <c r="AY110" s="86">
        <f>'RTCH -  Rozvody tepla a c...'!J40</f>
        <v>0</v>
      </c>
      <c r="AZ110" s="86">
        <f>'RTCH -  Rozvody tepla a c...'!F37</f>
        <v>0</v>
      </c>
      <c r="BA110" s="86">
        <f>'RTCH -  Rozvody tepla a c...'!F38</f>
        <v>0</v>
      </c>
      <c r="BB110" s="86">
        <f>'RTCH -  Rozvody tepla a c...'!F39</f>
        <v>0</v>
      </c>
      <c r="BC110" s="86">
        <f>'RTCH -  Rozvody tepla a c...'!F40</f>
        <v>0</v>
      </c>
      <c r="BD110" s="88">
        <f>'RTCH -  Rozvody tepla a c...'!F41</f>
        <v>0</v>
      </c>
      <c r="BT110" s="25" t="s">
        <v>103</v>
      </c>
      <c r="BV110" s="25" t="s">
        <v>79</v>
      </c>
      <c r="BW110" s="25" t="s">
        <v>134</v>
      </c>
      <c r="BX110" s="25" t="s">
        <v>131</v>
      </c>
      <c r="CL110" s="25" t="s">
        <v>1</v>
      </c>
    </row>
    <row r="111" spans="1:90" s="3" customFormat="1" ht="16.5" customHeight="1">
      <c r="A111" s="74" t="s">
        <v>81</v>
      </c>
      <c r="B111" s="48"/>
      <c r="C111" s="9"/>
      <c r="D111" s="9"/>
      <c r="E111" s="9"/>
      <c r="F111" s="222" t="s">
        <v>129</v>
      </c>
      <c r="G111" s="222"/>
      <c r="H111" s="222"/>
      <c r="I111" s="222"/>
      <c r="J111" s="222"/>
      <c r="K111" s="9"/>
      <c r="L111" s="222" t="s">
        <v>135</v>
      </c>
      <c r="M111" s="222"/>
      <c r="N111" s="222"/>
      <c r="O111" s="222"/>
      <c r="P111" s="222"/>
      <c r="Q111" s="222"/>
      <c r="R111" s="222"/>
      <c r="S111" s="222"/>
      <c r="T111" s="222"/>
      <c r="U111" s="222"/>
      <c r="V111" s="222"/>
      <c r="W111" s="222"/>
      <c r="X111" s="222"/>
      <c r="Y111" s="222"/>
      <c r="Z111" s="222"/>
      <c r="AA111" s="222"/>
      <c r="AB111" s="222"/>
      <c r="AC111" s="222"/>
      <c r="AD111" s="222"/>
      <c r="AE111" s="222"/>
      <c r="AF111" s="222"/>
      <c r="AG111" s="229">
        <f>'VZT - Vzduchotechnická za...'!J34</f>
        <v>0</v>
      </c>
      <c r="AH111" s="228"/>
      <c r="AI111" s="228"/>
      <c r="AJ111" s="228"/>
      <c r="AK111" s="228"/>
      <c r="AL111" s="228"/>
      <c r="AM111" s="228"/>
      <c r="AN111" s="229">
        <f t="shared" si="0"/>
        <v>0</v>
      </c>
      <c r="AO111" s="228"/>
      <c r="AP111" s="228"/>
      <c r="AQ111" s="84" t="s">
        <v>96</v>
      </c>
      <c r="AR111" s="48"/>
      <c r="AS111" s="85">
        <v>0</v>
      </c>
      <c r="AT111" s="86">
        <f t="shared" si="1"/>
        <v>0</v>
      </c>
      <c r="AU111" s="87">
        <f>'VZT - Vzduchotechnická za...'!P136</f>
        <v>0</v>
      </c>
      <c r="AV111" s="86">
        <f>'VZT - Vzduchotechnická za...'!J37</f>
        <v>0</v>
      </c>
      <c r="AW111" s="86">
        <f>'VZT - Vzduchotechnická za...'!J38</f>
        <v>0</v>
      </c>
      <c r="AX111" s="86">
        <f>'VZT - Vzduchotechnická za...'!J39</f>
        <v>0</v>
      </c>
      <c r="AY111" s="86">
        <f>'VZT - Vzduchotechnická za...'!J40</f>
        <v>0</v>
      </c>
      <c r="AZ111" s="86">
        <f>'VZT - Vzduchotechnická za...'!F37</f>
        <v>0</v>
      </c>
      <c r="BA111" s="86">
        <f>'VZT - Vzduchotechnická za...'!F38</f>
        <v>0</v>
      </c>
      <c r="BB111" s="86">
        <f>'VZT - Vzduchotechnická za...'!F39</f>
        <v>0</v>
      </c>
      <c r="BC111" s="86">
        <f>'VZT - Vzduchotechnická za...'!F40</f>
        <v>0</v>
      </c>
      <c r="BD111" s="88">
        <f>'VZT - Vzduchotechnická za...'!F41</f>
        <v>0</v>
      </c>
      <c r="BT111" s="25" t="s">
        <v>103</v>
      </c>
      <c r="BV111" s="25" t="s">
        <v>79</v>
      </c>
      <c r="BW111" s="25" t="s">
        <v>136</v>
      </c>
      <c r="BX111" s="25" t="s">
        <v>131</v>
      </c>
      <c r="CL111" s="25" t="s">
        <v>1</v>
      </c>
    </row>
    <row r="112" spans="1:90" s="3" customFormat="1" ht="16.5" customHeight="1">
      <c r="A112" s="74" t="s">
        <v>81</v>
      </c>
      <c r="B112" s="48"/>
      <c r="C112" s="9"/>
      <c r="D112" s="9"/>
      <c r="E112" s="222" t="s">
        <v>137</v>
      </c>
      <c r="F112" s="222"/>
      <c r="G112" s="222"/>
      <c r="H112" s="222"/>
      <c r="I112" s="222"/>
      <c r="J112" s="9"/>
      <c r="K112" s="222" t="s">
        <v>138</v>
      </c>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9">
        <f>'PR-AKU - Prostorová akustika'!J32</f>
        <v>0</v>
      </c>
      <c r="AH112" s="228"/>
      <c r="AI112" s="228"/>
      <c r="AJ112" s="228"/>
      <c r="AK112" s="228"/>
      <c r="AL112" s="228"/>
      <c r="AM112" s="228"/>
      <c r="AN112" s="229">
        <f t="shared" si="0"/>
        <v>0</v>
      </c>
      <c r="AO112" s="228"/>
      <c r="AP112" s="228"/>
      <c r="AQ112" s="84" t="s">
        <v>96</v>
      </c>
      <c r="AR112" s="48"/>
      <c r="AS112" s="85">
        <v>0</v>
      </c>
      <c r="AT112" s="86">
        <f t="shared" si="1"/>
        <v>0</v>
      </c>
      <c r="AU112" s="87">
        <f>'PR-AKU - Prostorová akustika'!P130</f>
        <v>0</v>
      </c>
      <c r="AV112" s="86">
        <f>'PR-AKU - Prostorová akustika'!J35</f>
        <v>0</v>
      </c>
      <c r="AW112" s="86">
        <f>'PR-AKU - Prostorová akustika'!J36</f>
        <v>0</v>
      </c>
      <c r="AX112" s="86">
        <f>'PR-AKU - Prostorová akustika'!J37</f>
        <v>0</v>
      </c>
      <c r="AY112" s="86">
        <f>'PR-AKU - Prostorová akustika'!J38</f>
        <v>0</v>
      </c>
      <c r="AZ112" s="86">
        <f>'PR-AKU - Prostorová akustika'!F35</f>
        <v>0</v>
      </c>
      <c r="BA112" s="86">
        <f>'PR-AKU - Prostorová akustika'!F36</f>
        <v>0</v>
      </c>
      <c r="BB112" s="86">
        <f>'PR-AKU - Prostorová akustika'!F37</f>
        <v>0</v>
      </c>
      <c r="BC112" s="86">
        <f>'PR-AKU - Prostorová akustika'!F38</f>
        <v>0</v>
      </c>
      <c r="BD112" s="88">
        <f>'PR-AKU - Prostorová akustika'!F39</f>
        <v>0</v>
      </c>
      <c r="BT112" s="25" t="s">
        <v>87</v>
      </c>
      <c r="BV112" s="25" t="s">
        <v>79</v>
      </c>
      <c r="BW112" s="25" t="s">
        <v>139</v>
      </c>
      <c r="BX112" s="25" t="s">
        <v>93</v>
      </c>
      <c r="CL112" s="25" t="s">
        <v>1</v>
      </c>
    </row>
    <row r="113" spans="1:91" s="6" customFormat="1" ht="16.5" customHeight="1">
      <c r="A113" s="74" t="s">
        <v>81</v>
      </c>
      <c r="B113" s="75"/>
      <c r="C113" s="76"/>
      <c r="D113" s="223" t="s">
        <v>84</v>
      </c>
      <c r="E113" s="223"/>
      <c r="F113" s="223"/>
      <c r="G113" s="223"/>
      <c r="H113" s="223"/>
      <c r="I113" s="77"/>
      <c r="J113" s="223" t="s">
        <v>140</v>
      </c>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4">
        <f>'STA - Stavební úpravy u l...'!J30</f>
        <v>0</v>
      </c>
      <c r="AH113" s="225"/>
      <c r="AI113" s="225"/>
      <c r="AJ113" s="225"/>
      <c r="AK113" s="225"/>
      <c r="AL113" s="225"/>
      <c r="AM113" s="225"/>
      <c r="AN113" s="224">
        <f t="shared" si="0"/>
        <v>0</v>
      </c>
      <c r="AO113" s="225"/>
      <c r="AP113" s="225"/>
      <c r="AQ113" s="78" t="s">
        <v>84</v>
      </c>
      <c r="AR113" s="75"/>
      <c r="AS113" s="79">
        <v>0</v>
      </c>
      <c r="AT113" s="80">
        <f t="shared" si="1"/>
        <v>0</v>
      </c>
      <c r="AU113" s="81">
        <f>'STA - Stavební úpravy u l...'!P124</f>
        <v>0</v>
      </c>
      <c r="AV113" s="80">
        <f>'STA - Stavební úpravy u l...'!J33</f>
        <v>0</v>
      </c>
      <c r="AW113" s="80">
        <f>'STA - Stavební úpravy u l...'!J34</f>
        <v>0</v>
      </c>
      <c r="AX113" s="80">
        <f>'STA - Stavební úpravy u l...'!J35</f>
        <v>0</v>
      </c>
      <c r="AY113" s="80">
        <f>'STA - Stavební úpravy u l...'!J36</f>
        <v>0</v>
      </c>
      <c r="AZ113" s="80">
        <f>'STA - Stavební úpravy u l...'!F33</f>
        <v>0</v>
      </c>
      <c r="BA113" s="80">
        <f>'STA - Stavební úpravy u l...'!F34</f>
        <v>0</v>
      </c>
      <c r="BB113" s="80">
        <f>'STA - Stavební úpravy u l...'!F35</f>
        <v>0</v>
      </c>
      <c r="BC113" s="80">
        <f>'STA - Stavební úpravy u l...'!F36</f>
        <v>0</v>
      </c>
      <c r="BD113" s="82">
        <f>'STA - Stavební úpravy u l...'!F37</f>
        <v>0</v>
      </c>
      <c r="BT113" s="83" t="s">
        <v>85</v>
      </c>
      <c r="BV113" s="83" t="s">
        <v>79</v>
      </c>
      <c r="BW113" s="83" t="s">
        <v>141</v>
      </c>
      <c r="BX113" s="83" t="s">
        <v>5</v>
      </c>
      <c r="CL113" s="83" t="s">
        <v>1</v>
      </c>
      <c r="CM113" s="83" t="s">
        <v>87</v>
      </c>
    </row>
    <row r="114" spans="1:91" s="6" customFormat="1" ht="16.5" customHeight="1">
      <c r="A114" s="74" t="s">
        <v>81</v>
      </c>
      <c r="B114" s="75"/>
      <c r="C114" s="76"/>
      <c r="D114" s="223" t="s">
        <v>142</v>
      </c>
      <c r="E114" s="223"/>
      <c r="F114" s="223"/>
      <c r="G114" s="223"/>
      <c r="H114" s="223"/>
      <c r="I114" s="77"/>
      <c r="J114" s="223" t="s">
        <v>143</v>
      </c>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4">
        <f>'TÚ - Terénní úpravy'!J30</f>
        <v>0</v>
      </c>
      <c r="AH114" s="225"/>
      <c r="AI114" s="225"/>
      <c r="AJ114" s="225"/>
      <c r="AK114" s="225"/>
      <c r="AL114" s="225"/>
      <c r="AM114" s="225"/>
      <c r="AN114" s="224">
        <f t="shared" si="0"/>
        <v>0</v>
      </c>
      <c r="AO114" s="225"/>
      <c r="AP114" s="225"/>
      <c r="AQ114" s="78" t="s">
        <v>84</v>
      </c>
      <c r="AR114" s="75"/>
      <c r="AS114" s="79">
        <v>0</v>
      </c>
      <c r="AT114" s="80">
        <f t="shared" si="1"/>
        <v>0</v>
      </c>
      <c r="AU114" s="81">
        <f>'TÚ - Terénní úpravy'!P124</f>
        <v>0</v>
      </c>
      <c r="AV114" s="80">
        <f>'TÚ - Terénní úpravy'!J33</f>
        <v>0</v>
      </c>
      <c r="AW114" s="80">
        <f>'TÚ - Terénní úpravy'!J34</f>
        <v>0</v>
      </c>
      <c r="AX114" s="80">
        <f>'TÚ - Terénní úpravy'!J35</f>
        <v>0</v>
      </c>
      <c r="AY114" s="80">
        <f>'TÚ - Terénní úpravy'!J36</f>
        <v>0</v>
      </c>
      <c r="AZ114" s="80">
        <f>'TÚ - Terénní úpravy'!F33</f>
        <v>0</v>
      </c>
      <c r="BA114" s="80">
        <f>'TÚ - Terénní úpravy'!F34</f>
        <v>0</v>
      </c>
      <c r="BB114" s="80">
        <f>'TÚ - Terénní úpravy'!F35</f>
        <v>0</v>
      </c>
      <c r="BC114" s="80">
        <f>'TÚ - Terénní úpravy'!F36</f>
        <v>0</v>
      </c>
      <c r="BD114" s="82">
        <f>'TÚ - Terénní úpravy'!F37</f>
        <v>0</v>
      </c>
      <c r="BT114" s="83" t="s">
        <v>85</v>
      </c>
      <c r="BV114" s="83" t="s">
        <v>79</v>
      </c>
      <c r="BW114" s="83" t="s">
        <v>144</v>
      </c>
      <c r="BX114" s="83" t="s">
        <v>5</v>
      </c>
      <c r="CL114" s="83" t="s">
        <v>1</v>
      </c>
      <c r="CM114" s="83" t="s">
        <v>87</v>
      </c>
    </row>
    <row r="115" spans="1:91" s="6" customFormat="1" ht="16.5" customHeight="1">
      <c r="A115" s="74" t="s">
        <v>81</v>
      </c>
      <c r="B115" s="75"/>
      <c r="C115" s="76"/>
      <c r="D115" s="223" t="s">
        <v>145</v>
      </c>
      <c r="E115" s="223"/>
      <c r="F115" s="223"/>
      <c r="G115" s="223"/>
      <c r="H115" s="223"/>
      <c r="I115" s="77"/>
      <c r="J115" s="223" t="s">
        <v>146</v>
      </c>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4">
        <f>'SAD - Sadové úpravy'!J30</f>
        <v>0</v>
      </c>
      <c r="AH115" s="225"/>
      <c r="AI115" s="225"/>
      <c r="AJ115" s="225"/>
      <c r="AK115" s="225"/>
      <c r="AL115" s="225"/>
      <c r="AM115" s="225"/>
      <c r="AN115" s="224">
        <f t="shared" si="0"/>
        <v>0</v>
      </c>
      <c r="AO115" s="225"/>
      <c r="AP115" s="225"/>
      <c r="AQ115" s="78" t="s">
        <v>84</v>
      </c>
      <c r="AR115" s="75"/>
      <c r="AS115" s="79">
        <v>0</v>
      </c>
      <c r="AT115" s="80">
        <f t="shared" si="1"/>
        <v>0</v>
      </c>
      <c r="AU115" s="81">
        <f>'SAD - Sadové úpravy'!P128</f>
        <v>0</v>
      </c>
      <c r="AV115" s="80">
        <f>'SAD - Sadové úpravy'!J33</f>
        <v>0</v>
      </c>
      <c r="AW115" s="80">
        <f>'SAD - Sadové úpravy'!J34</f>
        <v>0</v>
      </c>
      <c r="AX115" s="80">
        <f>'SAD - Sadové úpravy'!J35</f>
        <v>0</v>
      </c>
      <c r="AY115" s="80">
        <f>'SAD - Sadové úpravy'!J36</f>
        <v>0</v>
      </c>
      <c r="AZ115" s="80">
        <f>'SAD - Sadové úpravy'!F33</f>
        <v>0</v>
      </c>
      <c r="BA115" s="80">
        <f>'SAD - Sadové úpravy'!F34</f>
        <v>0</v>
      </c>
      <c r="BB115" s="80">
        <f>'SAD - Sadové úpravy'!F35</f>
        <v>0</v>
      </c>
      <c r="BC115" s="80">
        <f>'SAD - Sadové úpravy'!F36</f>
        <v>0</v>
      </c>
      <c r="BD115" s="82">
        <f>'SAD - Sadové úpravy'!F37</f>
        <v>0</v>
      </c>
      <c r="BT115" s="83" t="s">
        <v>85</v>
      </c>
      <c r="BV115" s="83" t="s">
        <v>79</v>
      </c>
      <c r="BW115" s="83" t="s">
        <v>147</v>
      </c>
      <c r="BX115" s="83" t="s">
        <v>5</v>
      </c>
      <c r="CL115" s="83" t="s">
        <v>1</v>
      </c>
      <c r="CM115" s="83" t="s">
        <v>87</v>
      </c>
    </row>
    <row r="116" spans="1:91" s="6" customFormat="1" ht="16.5" customHeight="1">
      <c r="A116" s="74" t="s">
        <v>81</v>
      </c>
      <c r="B116" s="75"/>
      <c r="C116" s="76"/>
      <c r="D116" s="221" t="s">
        <v>148</v>
      </c>
      <c r="E116" s="221"/>
      <c r="F116" s="221"/>
      <c r="G116" s="221"/>
      <c r="H116" s="221"/>
      <c r="I116" s="214"/>
      <c r="J116" s="221" t="s">
        <v>149</v>
      </c>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4">
        <f>'VRN - Vedlejší rozpočtové...'!J30</f>
        <v>0</v>
      </c>
      <c r="AH116" s="225"/>
      <c r="AI116" s="225"/>
      <c r="AJ116" s="225"/>
      <c r="AK116" s="225"/>
      <c r="AL116" s="225"/>
      <c r="AM116" s="225"/>
      <c r="AN116" s="224">
        <f t="shared" si="0"/>
        <v>0</v>
      </c>
      <c r="AO116" s="225"/>
      <c r="AP116" s="225"/>
      <c r="AQ116" s="78" t="s">
        <v>84</v>
      </c>
      <c r="AR116" s="75"/>
      <c r="AS116" s="89">
        <v>0</v>
      </c>
      <c r="AT116" s="90">
        <f t="shared" si="1"/>
        <v>0</v>
      </c>
      <c r="AU116" s="91">
        <f>'VRN - Vedlejší rozpočtové...'!P124</f>
        <v>0</v>
      </c>
      <c r="AV116" s="90">
        <f>'VRN - Vedlejší rozpočtové...'!J33</f>
        <v>0</v>
      </c>
      <c r="AW116" s="90">
        <f>'VRN - Vedlejší rozpočtové...'!J34</f>
        <v>0</v>
      </c>
      <c r="AX116" s="90">
        <f>'VRN - Vedlejší rozpočtové...'!J35</f>
        <v>0</v>
      </c>
      <c r="AY116" s="90">
        <f>'VRN - Vedlejší rozpočtové...'!J36</f>
        <v>0</v>
      </c>
      <c r="AZ116" s="90">
        <f>'VRN - Vedlejší rozpočtové...'!F33</f>
        <v>0</v>
      </c>
      <c r="BA116" s="90">
        <f>'VRN - Vedlejší rozpočtové...'!F34</f>
        <v>0</v>
      </c>
      <c r="BB116" s="90">
        <f>'VRN - Vedlejší rozpočtové...'!F35</f>
        <v>0</v>
      </c>
      <c r="BC116" s="90">
        <f>'VRN - Vedlejší rozpočtové...'!F36</f>
        <v>0</v>
      </c>
      <c r="BD116" s="92">
        <f>'VRN - Vedlejší rozpočtové...'!F37</f>
        <v>0</v>
      </c>
      <c r="BT116" s="83" t="s">
        <v>85</v>
      </c>
      <c r="BV116" s="83" t="s">
        <v>79</v>
      </c>
      <c r="BW116" s="83" t="s">
        <v>150</v>
      </c>
      <c r="BX116" s="83" t="s">
        <v>5</v>
      </c>
      <c r="CL116" s="83" t="s">
        <v>1</v>
      </c>
      <c r="CM116" s="83" t="s">
        <v>87</v>
      </c>
    </row>
    <row r="117" spans="2:44" s="1" customFormat="1" ht="30" customHeight="1">
      <c r="B117" s="32"/>
      <c r="AR117" s="32"/>
    </row>
    <row r="118" spans="2:44" s="1" customFormat="1" ht="6.95" customHeight="1">
      <c r="B118" s="44"/>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32"/>
    </row>
  </sheetData>
  <sheetProtection algorithmName="SHA-512" hashValue="CpN8ZHEdvqC51vAnCx4j9frWL9TcYY0BUnXacY52vCFmUD4rUOYjVrWklkHzibbaXEuvwYSGBGAekOkL5t2txw==" saltValue="+WzTrjggWMogDzNvCat5EQ==" spinCount="100000" sheet="1" objects="1" scenarios="1" formatColumns="0" formatRows="0"/>
  <mergeCells count="126">
    <mergeCell ref="K99:AF99"/>
    <mergeCell ref="E99:I99"/>
    <mergeCell ref="L100:AF100"/>
    <mergeCell ref="F100:J100"/>
    <mergeCell ref="L85:AO85"/>
    <mergeCell ref="AM87:AN87"/>
    <mergeCell ref="AS89:AT91"/>
    <mergeCell ref="AM89:AP89"/>
    <mergeCell ref="AM90:AP90"/>
    <mergeCell ref="I92:AF92"/>
    <mergeCell ref="C92:G92"/>
    <mergeCell ref="D95:H95"/>
    <mergeCell ref="J95:AF95"/>
    <mergeCell ref="L101:AF101"/>
    <mergeCell ref="F101:J101"/>
    <mergeCell ref="AG92:AM92"/>
    <mergeCell ref="AN92:AP92"/>
    <mergeCell ref="AN95:AP95"/>
    <mergeCell ref="AG95:AM95"/>
    <mergeCell ref="AG96:AM96"/>
    <mergeCell ref="AN96:AP96"/>
    <mergeCell ref="AN97:AP97"/>
    <mergeCell ref="AG97:AM97"/>
    <mergeCell ref="AN98:AP98"/>
    <mergeCell ref="AG98:AM98"/>
    <mergeCell ref="AN99:AP99"/>
    <mergeCell ref="AG99:AM99"/>
    <mergeCell ref="AN100:AP100"/>
    <mergeCell ref="AG100:AM100"/>
    <mergeCell ref="AG94:AM94"/>
    <mergeCell ref="AN94:AP94"/>
    <mergeCell ref="J96:AF96"/>
    <mergeCell ref="D96:H96"/>
    <mergeCell ref="D97:H97"/>
    <mergeCell ref="J97:AF97"/>
    <mergeCell ref="K98:AF98"/>
    <mergeCell ref="E98:I98"/>
    <mergeCell ref="L31:P31"/>
    <mergeCell ref="W31:AE31"/>
    <mergeCell ref="AK31:AO31"/>
    <mergeCell ref="AK32:AO32"/>
    <mergeCell ref="L32:P32"/>
    <mergeCell ref="W32:AE32"/>
    <mergeCell ref="AK33:AO33"/>
    <mergeCell ref="L33:P33"/>
    <mergeCell ref="W33:AE33"/>
    <mergeCell ref="AK35:AO35"/>
    <mergeCell ref="X35:AB35"/>
    <mergeCell ref="AR2:BE2"/>
    <mergeCell ref="AG101:AM101"/>
    <mergeCell ref="AN101:AP101"/>
    <mergeCell ref="AG102:AM102"/>
    <mergeCell ref="AN102:AP102"/>
    <mergeCell ref="AN103:AP103"/>
    <mergeCell ref="AG103:AM103"/>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AG104:AM104"/>
    <mergeCell ref="AN104:AP104"/>
    <mergeCell ref="AG105:AM105"/>
    <mergeCell ref="AN105:AP105"/>
    <mergeCell ref="AG106:AM106"/>
    <mergeCell ref="AN106:AP106"/>
    <mergeCell ref="AG107:AM107"/>
    <mergeCell ref="AN107:AP107"/>
    <mergeCell ref="AG108:AM108"/>
    <mergeCell ref="AN108:AP108"/>
    <mergeCell ref="AG109:AM109"/>
    <mergeCell ref="AN109:AP109"/>
    <mergeCell ref="AN110:AP110"/>
    <mergeCell ref="AG110:AM110"/>
    <mergeCell ref="AN111:AP111"/>
    <mergeCell ref="AG111:AM111"/>
    <mergeCell ref="AN112:AP112"/>
    <mergeCell ref="AG112:AM112"/>
    <mergeCell ref="AG113:AM113"/>
    <mergeCell ref="AN113:AP113"/>
    <mergeCell ref="AN114:AP114"/>
    <mergeCell ref="AG114:AM114"/>
    <mergeCell ref="AG115:AM115"/>
    <mergeCell ref="AN115:AP115"/>
    <mergeCell ref="AN116:AP116"/>
    <mergeCell ref="AG116:AM116"/>
    <mergeCell ref="K102:AF102"/>
    <mergeCell ref="E102:I102"/>
    <mergeCell ref="E103:I103"/>
    <mergeCell ref="K103:AF103"/>
    <mergeCell ref="F104:J104"/>
    <mergeCell ref="L104:AF104"/>
    <mergeCell ref="L105:AF105"/>
    <mergeCell ref="F105:J105"/>
    <mergeCell ref="L106:AF106"/>
    <mergeCell ref="F106:J106"/>
    <mergeCell ref="K107:AF107"/>
    <mergeCell ref="E107:I107"/>
    <mergeCell ref="K108:AF108"/>
    <mergeCell ref="E108:I108"/>
    <mergeCell ref="K109:AF109"/>
    <mergeCell ref="E109:I109"/>
    <mergeCell ref="F110:J110"/>
    <mergeCell ref="L110:AF110"/>
    <mergeCell ref="D116:H116"/>
    <mergeCell ref="J116:AF116"/>
    <mergeCell ref="F111:J111"/>
    <mergeCell ref="L111:AF111"/>
    <mergeCell ref="K112:AF112"/>
    <mergeCell ref="E112:I112"/>
    <mergeCell ref="D113:H113"/>
    <mergeCell ref="J113:AF113"/>
    <mergeCell ref="J114:AF114"/>
    <mergeCell ref="D114:H114"/>
    <mergeCell ref="J115:AF115"/>
    <mergeCell ref="D115:H115"/>
  </mergeCells>
  <hyperlinks>
    <hyperlink ref="A95" location="'ASŘ - Architektonicko-sta...'!C2" display="/"/>
    <hyperlink ref="A96" location="'ST - Statická část'!C2" display="/"/>
    <hyperlink ref="A98" location="'EL01 - Silnoproud a hromo...'!C2" display="/"/>
    <hyperlink ref="A100" location="'02.1 - Přípojka a přeložk...'!C2" display="/"/>
    <hyperlink ref="A101" location="'02.2 - Slaboproud vnitřní'!C2" display="/"/>
    <hyperlink ref="A102" location="'MaR - Měření a regulace'!C2" display="/"/>
    <hyperlink ref="A104" location="'02 - Přípojka vodovodu'!C2" display="/"/>
    <hyperlink ref="A105" location="'03 - Přípojka kanalizace'!C2" display="/"/>
    <hyperlink ref="A106" location="'04 - Dešťová kanalizace'!C2" display="/"/>
    <hyperlink ref="A107" location="'ZTI - Zdravotechnika'!C2" display="/"/>
    <hyperlink ref="A108" location="'PŘE - Přeložka odvodnění ...'!C2" display="/"/>
    <hyperlink ref="A110" location="'RTCH -  Rozvody tepla a c...'!C2" display="/"/>
    <hyperlink ref="A111" location="'VZT - Vzduchotechnická za...'!C2" display="/"/>
    <hyperlink ref="A112" location="'PR-AKU - Prostorová akustika'!C2" display="/"/>
    <hyperlink ref="A113" location="'STA - Stavební úpravy u l...'!C2" display="/"/>
    <hyperlink ref="A114" location="'TÚ - Terénní úpravy'!C2" display="/"/>
    <hyperlink ref="A115" location="'SAD - Sadové úpravy'!C2" display="/"/>
    <hyperlink ref="A116"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47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4"/>
      <c r="M2" s="234"/>
      <c r="N2" s="234"/>
      <c r="O2" s="234"/>
      <c r="P2" s="234"/>
      <c r="Q2" s="234"/>
      <c r="R2" s="234"/>
      <c r="S2" s="234"/>
      <c r="T2" s="234"/>
      <c r="U2" s="234"/>
      <c r="V2" s="234"/>
      <c r="AT2" s="17" t="s">
        <v>122</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75">
      <c r="B8" s="20"/>
      <c r="D8" s="27" t="s">
        <v>164</v>
      </c>
      <c r="L8" s="20"/>
    </row>
    <row r="9" spans="2:12" ht="16.5" customHeight="1">
      <c r="B9" s="20"/>
      <c r="E9" s="267" t="s">
        <v>3499</v>
      </c>
      <c r="F9" s="234"/>
      <c r="G9" s="234"/>
      <c r="H9" s="234"/>
      <c r="L9" s="20"/>
    </row>
    <row r="10" spans="2:12" ht="12" customHeight="1">
      <c r="B10" s="20"/>
      <c r="D10" s="27" t="s">
        <v>3500</v>
      </c>
      <c r="L10" s="20"/>
    </row>
    <row r="11" spans="2:12" s="1" customFormat="1" ht="16.5" customHeight="1">
      <c r="B11" s="32"/>
      <c r="E11" s="262" t="s">
        <v>4598</v>
      </c>
      <c r="F11" s="266"/>
      <c r="G11" s="266"/>
      <c r="H11" s="266"/>
      <c r="L11" s="32"/>
    </row>
    <row r="12" spans="2:12" s="1" customFormat="1" ht="12" customHeight="1">
      <c r="B12" s="32"/>
      <c r="D12" s="27" t="s">
        <v>4065</v>
      </c>
      <c r="L12" s="32"/>
    </row>
    <row r="13" spans="2:12" s="1" customFormat="1" ht="16.5" customHeight="1">
      <c r="B13" s="32"/>
      <c r="E13" s="256" t="s">
        <v>4842</v>
      </c>
      <c r="F13" s="266"/>
      <c r="G13" s="266"/>
      <c r="H13" s="266"/>
      <c r="L13" s="32"/>
    </row>
    <row r="14" spans="2:12" s="1" customFormat="1" ht="12">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25. 9. 2023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9" t="str">
        <f>'Rekapitulace stavby'!E14</f>
        <v>Vyplň údaj</v>
      </c>
      <c r="F22" s="238"/>
      <c r="G22" s="238"/>
      <c r="H22" s="238"/>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2" t="s">
        <v>210</v>
      </c>
      <c r="F31" s="242"/>
      <c r="G31" s="242"/>
      <c r="H31" s="242"/>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ROUND(J131,2)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ROUND((SUM(BE131:BE469)),2)</f>
        <v>0</v>
      </c>
      <c r="I37" s="98">
        <v>0.21</v>
      </c>
      <c r="J37" s="86">
        <f>ROUND(((SUM(BE131:BE469))*I37),2)</f>
        <v>0</v>
      </c>
      <c r="L37" s="32"/>
    </row>
    <row r="38" spans="2:12" s="1" customFormat="1" ht="14.45" customHeight="1">
      <c r="B38" s="32"/>
      <c r="E38" s="27" t="s">
        <v>43</v>
      </c>
      <c r="F38" s="86">
        <f>ROUND((SUM(BF131:BF469)),2)</f>
        <v>0</v>
      </c>
      <c r="I38" s="98">
        <v>0.15</v>
      </c>
      <c r="J38" s="86">
        <f>ROUND(((SUM(BF131:BF469))*I38),2)</f>
        <v>0</v>
      </c>
      <c r="L38" s="32"/>
    </row>
    <row r="39" spans="2:12" s="1" customFormat="1" ht="14.45" customHeight="1" hidden="1">
      <c r="B39" s="32"/>
      <c r="E39" s="27" t="s">
        <v>44</v>
      </c>
      <c r="F39" s="86">
        <f>ROUND((SUM(BG131:BG469)),2)</f>
        <v>0</v>
      </c>
      <c r="I39" s="98">
        <v>0.21</v>
      </c>
      <c r="J39" s="86">
        <f>0</f>
        <v>0</v>
      </c>
      <c r="L39" s="32"/>
    </row>
    <row r="40" spans="2:12" s="1" customFormat="1" ht="14.45" customHeight="1" hidden="1">
      <c r="B40" s="32"/>
      <c r="E40" s="27" t="s">
        <v>45</v>
      </c>
      <c r="F40" s="86">
        <f>ROUND((SUM(BH131:BH469)),2)</f>
        <v>0</v>
      </c>
      <c r="I40" s="98">
        <v>0.15</v>
      </c>
      <c r="J40" s="86">
        <f>0</f>
        <v>0</v>
      </c>
      <c r="L40" s="32"/>
    </row>
    <row r="41" spans="2:12" s="1" customFormat="1" ht="14.45" customHeight="1" hidden="1">
      <c r="B41" s="32"/>
      <c r="E41" s="27" t="s">
        <v>46</v>
      </c>
      <c r="F41" s="86">
        <f>ROUND((SUM(BI131:BI469)),2)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ht="16.5" customHeight="1">
      <c r="B87" s="20"/>
      <c r="E87" s="267" t="s">
        <v>3499</v>
      </c>
      <c r="F87" s="234"/>
      <c r="G87" s="234"/>
      <c r="H87" s="234"/>
      <c r="L87" s="20"/>
    </row>
    <row r="88" spans="2:12" ht="12" customHeight="1">
      <c r="B88" s="20"/>
      <c r="C88" s="27" t="s">
        <v>3500</v>
      </c>
      <c r="L88" s="20"/>
    </row>
    <row r="89" spans="2:12" s="1" customFormat="1" ht="16.5" customHeight="1">
      <c r="B89" s="32"/>
      <c r="E89" s="262" t="s">
        <v>4598</v>
      </c>
      <c r="F89" s="266"/>
      <c r="G89" s="266"/>
      <c r="H89" s="266"/>
      <c r="L89" s="32"/>
    </row>
    <row r="90" spans="2:12" s="1" customFormat="1" ht="12" customHeight="1">
      <c r="B90" s="32"/>
      <c r="C90" s="27" t="s">
        <v>4065</v>
      </c>
      <c r="L90" s="32"/>
    </row>
    <row r="91" spans="2:12" s="1" customFormat="1" ht="16.5" customHeight="1">
      <c r="B91" s="32"/>
      <c r="E91" s="256" t="str">
        <f>E13</f>
        <v>04 - Dešťová kanalizace</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25. 9. 2023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J131</f>
        <v>0</v>
      </c>
      <c r="L100" s="32"/>
      <c r="AU100" s="17" t="s">
        <v>220</v>
      </c>
    </row>
    <row r="101" spans="2:12" s="8" customFormat="1" ht="24.95" customHeight="1">
      <c r="B101" s="110"/>
      <c r="D101" s="111" t="s">
        <v>4842</v>
      </c>
      <c r="E101" s="112"/>
      <c r="F101" s="112"/>
      <c r="G101" s="112"/>
      <c r="H101" s="112"/>
      <c r="I101" s="112"/>
      <c r="J101" s="113">
        <f>J132</f>
        <v>0</v>
      </c>
      <c r="L101" s="110"/>
    </row>
    <row r="102" spans="2:12" s="9" customFormat="1" ht="19.9" customHeight="1">
      <c r="B102" s="114"/>
      <c r="D102" s="115" t="s">
        <v>2702</v>
      </c>
      <c r="E102" s="116"/>
      <c r="F102" s="116"/>
      <c r="G102" s="116"/>
      <c r="H102" s="116"/>
      <c r="I102" s="116"/>
      <c r="J102" s="117">
        <f>J133</f>
        <v>0</v>
      </c>
      <c r="L102" s="114"/>
    </row>
    <row r="103" spans="2:12" s="9" customFormat="1" ht="19.9" customHeight="1">
      <c r="B103" s="114"/>
      <c r="D103" s="115" t="s">
        <v>4843</v>
      </c>
      <c r="E103" s="116"/>
      <c r="F103" s="116"/>
      <c r="G103" s="116"/>
      <c r="H103" s="116"/>
      <c r="I103" s="116"/>
      <c r="J103" s="117">
        <f>J257</f>
        <v>0</v>
      </c>
      <c r="L103" s="114"/>
    </row>
    <row r="104" spans="2:12" s="9" customFormat="1" ht="19.9" customHeight="1">
      <c r="B104" s="114"/>
      <c r="D104" s="115" t="s">
        <v>4600</v>
      </c>
      <c r="E104" s="116"/>
      <c r="F104" s="116"/>
      <c r="G104" s="116"/>
      <c r="H104" s="116"/>
      <c r="I104" s="116"/>
      <c r="J104" s="117">
        <f>J333</f>
        <v>0</v>
      </c>
      <c r="L104" s="114"/>
    </row>
    <row r="105" spans="2:12" s="9" customFormat="1" ht="19.9" customHeight="1">
      <c r="B105" s="114"/>
      <c r="D105" s="115" t="s">
        <v>4601</v>
      </c>
      <c r="E105" s="116"/>
      <c r="F105" s="116"/>
      <c r="G105" s="116"/>
      <c r="H105" s="116"/>
      <c r="I105" s="116"/>
      <c r="J105" s="117">
        <f>J347</f>
        <v>0</v>
      </c>
      <c r="L105" s="114"/>
    </row>
    <row r="106" spans="2:12" s="9" customFormat="1" ht="19.9" customHeight="1">
      <c r="B106" s="114"/>
      <c r="D106" s="115" t="s">
        <v>4602</v>
      </c>
      <c r="E106" s="116"/>
      <c r="F106" s="116"/>
      <c r="G106" s="116"/>
      <c r="H106" s="116"/>
      <c r="I106" s="116"/>
      <c r="J106" s="117">
        <f>J354</f>
        <v>0</v>
      </c>
      <c r="L106" s="114"/>
    </row>
    <row r="107" spans="2:12" s="9" customFormat="1" ht="19.9" customHeight="1">
      <c r="B107" s="114"/>
      <c r="D107" s="115" t="s">
        <v>4603</v>
      </c>
      <c r="E107" s="116"/>
      <c r="F107" s="116"/>
      <c r="G107" s="116"/>
      <c r="H107" s="116"/>
      <c r="I107" s="116"/>
      <c r="J107" s="117">
        <f>J467</f>
        <v>0</v>
      </c>
      <c r="L107" s="114"/>
    </row>
    <row r="108" spans="2:12" s="1" customFormat="1" ht="21.75" customHeight="1">
      <c r="B108" s="32"/>
      <c r="L108" s="32"/>
    </row>
    <row r="109" spans="2:12" s="1" customFormat="1" ht="6.95" customHeight="1">
      <c r="B109" s="44"/>
      <c r="C109" s="45"/>
      <c r="D109" s="45"/>
      <c r="E109" s="45"/>
      <c r="F109" s="45"/>
      <c r="G109" s="45"/>
      <c r="H109" s="45"/>
      <c r="I109" s="45"/>
      <c r="J109" s="45"/>
      <c r="K109" s="45"/>
      <c r="L109" s="32"/>
    </row>
    <row r="113" spans="2:12" s="1" customFormat="1" ht="6.95" customHeight="1">
      <c r="B113" s="46"/>
      <c r="C113" s="47"/>
      <c r="D113" s="47"/>
      <c r="E113" s="47"/>
      <c r="F113" s="47"/>
      <c r="G113" s="47"/>
      <c r="H113" s="47"/>
      <c r="I113" s="47"/>
      <c r="J113" s="47"/>
      <c r="K113" s="47"/>
      <c r="L113" s="32"/>
    </row>
    <row r="114" spans="2:12" s="1" customFormat="1" ht="24.95" customHeight="1">
      <c r="B114" s="32"/>
      <c r="C114" s="21" t="s">
        <v>247</v>
      </c>
      <c r="L114" s="32"/>
    </row>
    <row r="115" spans="2:12" s="1" customFormat="1" ht="6.95" customHeight="1">
      <c r="B115" s="32"/>
      <c r="L115" s="32"/>
    </row>
    <row r="116" spans="2:12" s="1" customFormat="1" ht="12" customHeight="1">
      <c r="B116" s="32"/>
      <c r="C116" s="27" t="s">
        <v>16</v>
      </c>
      <c r="L116" s="32"/>
    </row>
    <row r="117" spans="2:12" s="1" customFormat="1" ht="16.5" customHeight="1">
      <c r="B117" s="32"/>
      <c r="E117" s="267" t="str">
        <f>E7</f>
        <v>Novostavba knihovny Antonína Marka v Turnově</v>
      </c>
      <c r="F117" s="268"/>
      <c r="G117" s="268"/>
      <c r="H117" s="268"/>
      <c r="L117" s="32"/>
    </row>
    <row r="118" spans="2:12" ht="12" customHeight="1">
      <c r="B118" s="20"/>
      <c r="C118" s="27" t="s">
        <v>164</v>
      </c>
      <c r="L118" s="20"/>
    </row>
    <row r="119" spans="2:12" ht="16.5" customHeight="1">
      <c r="B119" s="20"/>
      <c r="E119" s="267" t="s">
        <v>3499</v>
      </c>
      <c r="F119" s="234"/>
      <c r="G119" s="234"/>
      <c r="H119" s="234"/>
      <c r="L119" s="20"/>
    </row>
    <row r="120" spans="2:12" ht="12" customHeight="1">
      <c r="B120" s="20"/>
      <c r="C120" s="27" t="s">
        <v>3500</v>
      </c>
      <c r="L120" s="20"/>
    </row>
    <row r="121" spans="2:12" s="1" customFormat="1" ht="16.5" customHeight="1">
      <c r="B121" s="32"/>
      <c r="E121" s="262" t="s">
        <v>4598</v>
      </c>
      <c r="F121" s="266"/>
      <c r="G121" s="266"/>
      <c r="H121" s="266"/>
      <c r="L121" s="32"/>
    </row>
    <row r="122" spans="2:12" s="1" customFormat="1" ht="12" customHeight="1">
      <c r="B122" s="32"/>
      <c r="C122" s="27" t="s">
        <v>4065</v>
      </c>
      <c r="L122" s="32"/>
    </row>
    <row r="123" spans="2:12" s="1" customFormat="1" ht="16.5" customHeight="1">
      <c r="B123" s="32"/>
      <c r="E123" s="256" t="str">
        <f>E13</f>
        <v>04 - Dešťová kanalizace</v>
      </c>
      <c r="F123" s="266"/>
      <c r="G123" s="266"/>
      <c r="H123" s="266"/>
      <c r="L123" s="32"/>
    </row>
    <row r="124" spans="2:12" s="1" customFormat="1" ht="6.95" customHeight="1">
      <c r="B124" s="32"/>
      <c r="L124" s="32"/>
    </row>
    <row r="125" spans="2:12" s="1" customFormat="1" ht="12" customHeight="1">
      <c r="B125" s="32"/>
      <c r="C125" s="27" t="s">
        <v>20</v>
      </c>
      <c r="F125" s="25" t="str">
        <f>F16</f>
        <v>Turnov, p.č. 662/2</v>
      </c>
      <c r="I125" s="27" t="s">
        <v>22</v>
      </c>
      <c r="J125" s="52" t="str">
        <f>IF(J16="","",J16)</f>
        <v>25. 9. 2023</v>
      </c>
      <c r="L125" s="32"/>
    </row>
    <row r="126" spans="2:12" s="1" customFormat="1" ht="6.95" customHeight="1">
      <c r="B126" s="32"/>
      <c r="L126" s="32"/>
    </row>
    <row r="127" spans="2:12" s="1" customFormat="1" ht="15.2" customHeight="1">
      <c r="B127" s="32"/>
      <c r="C127" s="27" t="s">
        <v>24</v>
      </c>
      <c r="F127" s="25" t="str">
        <f>E19</f>
        <v>Město Turnov</v>
      </c>
      <c r="I127" s="27" t="s">
        <v>30</v>
      </c>
      <c r="J127" s="30" t="str">
        <f>E25</f>
        <v>A69 - architekti s.r.o.</v>
      </c>
      <c r="L127" s="32"/>
    </row>
    <row r="128" spans="2:12" s="1" customFormat="1" ht="15.2" customHeight="1">
      <c r="B128" s="32"/>
      <c r="C128" s="27" t="s">
        <v>28</v>
      </c>
      <c r="F128" s="25" t="str">
        <f>IF(E22="","",E22)</f>
        <v>Vyplň údaj</v>
      </c>
      <c r="I128" s="27" t="s">
        <v>33</v>
      </c>
      <c r="J128" s="30" t="str">
        <f>E28</f>
        <v>QSB s.r.o.</v>
      </c>
      <c r="L128" s="32"/>
    </row>
    <row r="129" spans="2:12" s="1" customFormat="1" ht="10.35" customHeight="1">
      <c r="B129" s="32"/>
      <c r="L129" s="32"/>
    </row>
    <row r="130" spans="2:20" s="10" customFormat="1" ht="29.25" customHeight="1">
      <c r="B130" s="118"/>
      <c r="C130" s="119" t="s">
        <v>248</v>
      </c>
      <c r="D130" s="120" t="s">
        <v>62</v>
      </c>
      <c r="E130" s="120" t="s">
        <v>58</v>
      </c>
      <c r="F130" s="120" t="s">
        <v>59</v>
      </c>
      <c r="G130" s="120" t="s">
        <v>249</v>
      </c>
      <c r="H130" s="120" t="s">
        <v>250</v>
      </c>
      <c r="I130" s="120" t="s">
        <v>251</v>
      </c>
      <c r="J130" s="120" t="s">
        <v>218</v>
      </c>
      <c r="K130" s="121" t="s">
        <v>252</v>
      </c>
      <c r="L130" s="118"/>
      <c r="M130" s="59" t="s">
        <v>1</v>
      </c>
      <c r="N130" s="60" t="s">
        <v>41</v>
      </c>
      <c r="O130" s="60" t="s">
        <v>253</v>
      </c>
      <c r="P130" s="60" t="s">
        <v>254</v>
      </c>
      <c r="Q130" s="60" t="s">
        <v>255</v>
      </c>
      <c r="R130" s="60" t="s">
        <v>256</v>
      </c>
      <c r="S130" s="60" t="s">
        <v>257</v>
      </c>
      <c r="T130" s="61" t="s">
        <v>258</v>
      </c>
    </row>
    <row r="131" spans="2:63" s="1" customFormat="1" ht="22.9" customHeight="1">
      <c r="B131" s="32"/>
      <c r="C131" s="64" t="s">
        <v>259</v>
      </c>
      <c r="J131" s="122">
        <f>BK131</f>
        <v>0</v>
      </c>
      <c r="L131" s="32"/>
      <c r="M131" s="62"/>
      <c r="N131" s="53"/>
      <c r="O131" s="53"/>
      <c r="P131" s="123">
        <f>P132</f>
        <v>0</v>
      </c>
      <c r="Q131" s="53"/>
      <c r="R131" s="123">
        <f>R132</f>
        <v>0</v>
      </c>
      <c r="S131" s="53"/>
      <c r="T131" s="124">
        <f>T132</f>
        <v>0</v>
      </c>
      <c r="AT131" s="17" t="s">
        <v>76</v>
      </c>
      <c r="AU131" s="17" t="s">
        <v>220</v>
      </c>
      <c r="BK131" s="125">
        <f>BK132</f>
        <v>0</v>
      </c>
    </row>
    <row r="132" spans="2:63" s="11" customFormat="1" ht="25.9" customHeight="1">
      <c r="B132" s="126"/>
      <c r="D132" s="127" t="s">
        <v>76</v>
      </c>
      <c r="E132" s="128" t="s">
        <v>120</v>
      </c>
      <c r="F132" s="128" t="s">
        <v>121</v>
      </c>
      <c r="I132" s="129"/>
      <c r="J132" s="130">
        <f>BK132</f>
        <v>0</v>
      </c>
      <c r="L132" s="126"/>
      <c r="M132" s="131"/>
      <c r="P132" s="132">
        <f>P133+P257+P333+P347+P354+P467</f>
        <v>0</v>
      </c>
      <c r="R132" s="132">
        <f>R133+R257+R333+R347+R354+R467</f>
        <v>0</v>
      </c>
      <c r="T132" s="133">
        <f>T133+T257+T333+T347+T354+T467</f>
        <v>0</v>
      </c>
      <c r="AR132" s="127" t="s">
        <v>85</v>
      </c>
      <c r="AT132" s="134" t="s">
        <v>76</v>
      </c>
      <c r="AU132" s="134" t="s">
        <v>77</v>
      </c>
      <c r="AY132" s="127" t="s">
        <v>262</v>
      </c>
      <c r="BK132" s="135">
        <f>BK133+BK257+BK333+BK347+BK354+BK467</f>
        <v>0</v>
      </c>
    </row>
    <row r="133" spans="2:63" s="11" customFormat="1" ht="22.9" customHeight="1">
      <c r="B133" s="126"/>
      <c r="D133" s="127" t="s">
        <v>76</v>
      </c>
      <c r="E133" s="136" t="s">
        <v>85</v>
      </c>
      <c r="F133" s="136" t="s">
        <v>2706</v>
      </c>
      <c r="I133" s="129"/>
      <c r="J133" s="137">
        <f>BK133</f>
        <v>0</v>
      </c>
      <c r="L133" s="126"/>
      <c r="M133" s="131"/>
      <c r="P133" s="132">
        <f>SUM(P134:P256)</f>
        <v>0</v>
      </c>
      <c r="R133" s="132">
        <f>SUM(R134:R256)</f>
        <v>0</v>
      </c>
      <c r="T133" s="133">
        <f>SUM(T134:T256)</f>
        <v>0</v>
      </c>
      <c r="AR133" s="127" t="s">
        <v>85</v>
      </c>
      <c r="AT133" s="134" t="s">
        <v>76</v>
      </c>
      <c r="AU133" s="134" t="s">
        <v>85</v>
      </c>
      <c r="AY133" s="127" t="s">
        <v>262</v>
      </c>
      <c r="BK133" s="135">
        <f>SUM(BK134:BK256)</f>
        <v>0</v>
      </c>
    </row>
    <row r="134" spans="2:65" s="1" customFormat="1" ht="16.5" customHeight="1">
      <c r="B134" s="32"/>
      <c r="C134" s="138" t="s">
        <v>85</v>
      </c>
      <c r="D134" s="138" t="s">
        <v>264</v>
      </c>
      <c r="E134" s="139" t="s">
        <v>4608</v>
      </c>
      <c r="F134" s="140" t="s">
        <v>4609</v>
      </c>
      <c r="G134" s="141" t="s">
        <v>552</v>
      </c>
      <c r="H134" s="142">
        <v>69.33</v>
      </c>
      <c r="I134" s="143"/>
      <c r="J134" s="142">
        <f>ROUND(I134*H134,2)</f>
        <v>0</v>
      </c>
      <c r="K134" s="140" t="s">
        <v>1</v>
      </c>
      <c r="L134" s="32"/>
      <c r="M134" s="144" t="s">
        <v>1</v>
      </c>
      <c r="N134" s="145" t="s">
        <v>42</v>
      </c>
      <c r="P134" s="146">
        <f>O134*H134</f>
        <v>0</v>
      </c>
      <c r="Q134" s="146">
        <v>0</v>
      </c>
      <c r="R134" s="146">
        <f>Q134*H134</f>
        <v>0</v>
      </c>
      <c r="S134" s="146">
        <v>0</v>
      </c>
      <c r="T134" s="147">
        <f>S134*H134</f>
        <v>0</v>
      </c>
      <c r="AR134" s="148" t="s">
        <v>268</v>
      </c>
      <c r="AT134" s="148" t="s">
        <v>264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268</v>
      </c>
      <c r="BM134" s="148" t="s">
        <v>87</v>
      </c>
    </row>
    <row r="135" spans="2:47" s="1" customFormat="1" ht="185.25">
      <c r="B135" s="32"/>
      <c r="D135" s="151" t="s">
        <v>699</v>
      </c>
      <c r="F135" s="187" t="s">
        <v>4844</v>
      </c>
      <c r="I135" s="188"/>
      <c r="L135" s="32"/>
      <c r="M135" s="189"/>
      <c r="T135" s="56"/>
      <c r="AT135" s="17" t="s">
        <v>699</v>
      </c>
      <c r="AU135" s="17" t="s">
        <v>87</v>
      </c>
    </row>
    <row r="136" spans="2:51" s="14" customFormat="1" ht="12">
      <c r="B136" s="165"/>
      <c r="D136" s="151" t="s">
        <v>270</v>
      </c>
      <c r="E136" s="166" t="s">
        <v>1</v>
      </c>
      <c r="F136" s="167" t="s">
        <v>4845</v>
      </c>
      <c r="H136" s="166" t="s">
        <v>1</v>
      </c>
      <c r="I136" s="168"/>
      <c r="L136" s="165"/>
      <c r="M136" s="169"/>
      <c r="T136" s="170"/>
      <c r="AT136" s="166" t="s">
        <v>270</v>
      </c>
      <c r="AU136" s="166" t="s">
        <v>87</v>
      </c>
      <c r="AV136" s="14" t="s">
        <v>85</v>
      </c>
      <c r="AW136" s="14" t="s">
        <v>32</v>
      </c>
      <c r="AX136" s="14" t="s">
        <v>77</v>
      </c>
      <c r="AY136" s="166" t="s">
        <v>262</v>
      </c>
    </row>
    <row r="137" spans="2:51" s="12" customFormat="1" ht="12">
      <c r="B137" s="150"/>
      <c r="D137" s="151" t="s">
        <v>270</v>
      </c>
      <c r="E137" s="152" t="s">
        <v>1</v>
      </c>
      <c r="F137" s="153" t="s">
        <v>4846</v>
      </c>
      <c r="H137" s="154">
        <v>69.33</v>
      </c>
      <c r="I137" s="155"/>
      <c r="L137" s="150"/>
      <c r="M137" s="156"/>
      <c r="T137" s="157"/>
      <c r="AT137" s="152" t="s">
        <v>270</v>
      </c>
      <c r="AU137" s="152" t="s">
        <v>87</v>
      </c>
      <c r="AV137" s="12" t="s">
        <v>87</v>
      </c>
      <c r="AW137" s="12" t="s">
        <v>32</v>
      </c>
      <c r="AX137" s="12" t="s">
        <v>77</v>
      </c>
      <c r="AY137" s="152" t="s">
        <v>262</v>
      </c>
    </row>
    <row r="138" spans="2:51" s="13" customFormat="1" ht="12">
      <c r="B138" s="158"/>
      <c r="D138" s="151" t="s">
        <v>270</v>
      </c>
      <c r="E138" s="159" t="s">
        <v>1</v>
      </c>
      <c r="F138" s="160" t="s">
        <v>273</v>
      </c>
      <c r="H138" s="161">
        <v>69.33</v>
      </c>
      <c r="I138" s="162"/>
      <c r="L138" s="158"/>
      <c r="M138" s="163"/>
      <c r="T138" s="164"/>
      <c r="AT138" s="159" t="s">
        <v>270</v>
      </c>
      <c r="AU138" s="159" t="s">
        <v>87</v>
      </c>
      <c r="AV138" s="13" t="s">
        <v>268</v>
      </c>
      <c r="AW138" s="13" t="s">
        <v>32</v>
      </c>
      <c r="AX138" s="13" t="s">
        <v>85</v>
      </c>
      <c r="AY138" s="159" t="s">
        <v>262</v>
      </c>
    </row>
    <row r="139" spans="2:65" s="1" customFormat="1" ht="21.75" customHeight="1">
      <c r="B139" s="32"/>
      <c r="C139" s="138" t="s">
        <v>87</v>
      </c>
      <c r="D139" s="138" t="s">
        <v>264</v>
      </c>
      <c r="E139" s="139" t="s">
        <v>4612</v>
      </c>
      <c r="F139" s="140" t="s">
        <v>4613</v>
      </c>
      <c r="G139" s="141" t="s">
        <v>552</v>
      </c>
      <c r="H139" s="142">
        <v>231.11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268</v>
      </c>
    </row>
    <row r="140" spans="2:47" s="1" customFormat="1" ht="78">
      <c r="B140" s="32"/>
      <c r="D140" s="151" t="s">
        <v>699</v>
      </c>
      <c r="F140" s="187" t="s">
        <v>4614</v>
      </c>
      <c r="I140" s="188"/>
      <c r="L140" s="32"/>
      <c r="M140" s="189"/>
      <c r="T140" s="56"/>
      <c r="AT140" s="17" t="s">
        <v>699</v>
      </c>
      <c r="AU140" s="17" t="s">
        <v>87</v>
      </c>
    </row>
    <row r="141" spans="2:51" s="14" customFormat="1" ht="12">
      <c r="B141" s="165"/>
      <c r="D141" s="151" t="s">
        <v>270</v>
      </c>
      <c r="E141" s="166" t="s">
        <v>1</v>
      </c>
      <c r="F141" s="167" t="s">
        <v>4845</v>
      </c>
      <c r="H141" s="166" t="s">
        <v>1</v>
      </c>
      <c r="I141" s="168"/>
      <c r="L141" s="165"/>
      <c r="M141" s="169"/>
      <c r="T141" s="170"/>
      <c r="AT141" s="166" t="s">
        <v>270</v>
      </c>
      <c r="AU141" s="166" t="s">
        <v>87</v>
      </c>
      <c r="AV141" s="14" t="s">
        <v>85</v>
      </c>
      <c r="AW141" s="14" t="s">
        <v>32</v>
      </c>
      <c r="AX141" s="14" t="s">
        <v>77</v>
      </c>
      <c r="AY141" s="166" t="s">
        <v>262</v>
      </c>
    </row>
    <row r="142" spans="2:51" s="12" customFormat="1" ht="12">
      <c r="B142" s="150"/>
      <c r="D142" s="151" t="s">
        <v>270</v>
      </c>
      <c r="E142" s="152" t="s">
        <v>1</v>
      </c>
      <c r="F142" s="153" t="s">
        <v>4847</v>
      </c>
      <c r="H142" s="154">
        <v>18.74</v>
      </c>
      <c r="I142" s="155"/>
      <c r="L142" s="150"/>
      <c r="M142" s="156"/>
      <c r="T142" s="157"/>
      <c r="AT142" s="152" t="s">
        <v>270</v>
      </c>
      <c r="AU142" s="152" t="s">
        <v>87</v>
      </c>
      <c r="AV142" s="12" t="s">
        <v>87</v>
      </c>
      <c r="AW142" s="12" t="s">
        <v>32</v>
      </c>
      <c r="AX142" s="12" t="s">
        <v>77</v>
      </c>
      <c r="AY142" s="152" t="s">
        <v>262</v>
      </c>
    </row>
    <row r="143" spans="2:51" s="12" customFormat="1" ht="12">
      <c r="B143" s="150"/>
      <c r="D143" s="151" t="s">
        <v>270</v>
      </c>
      <c r="E143" s="152" t="s">
        <v>1</v>
      </c>
      <c r="F143" s="153" t="s">
        <v>4848</v>
      </c>
      <c r="H143" s="154">
        <v>72.3</v>
      </c>
      <c r="I143" s="155"/>
      <c r="L143" s="150"/>
      <c r="M143" s="156"/>
      <c r="T143" s="157"/>
      <c r="AT143" s="152" t="s">
        <v>270</v>
      </c>
      <c r="AU143" s="152" t="s">
        <v>87</v>
      </c>
      <c r="AV143" s="12" t="s">
        <v>87</v>
      </c>
      <c r="AW143" s="12" t="s">
        <v>32</v>
      </c>
      <c r="AX143" s="12" t="s">
        <v>77</v>
      </c>
      <c r="AY143" s="152" t="s">
        <v>262</v>
      </c>
    </row>
    <row r="144" spans="2:51" s="12" customFormat="1" ht="12">
      <c r="B144" s="150"/>
      <c r="D144" s="151" t="s">
        <v>270</v>
      </c>
      <c r="E144" s="152" t="s">
        <v>1</v>
      </c>
      <c r="F144" s="153" t="s">
        <v>4849</v>
      </c>
      <c r="H144" s="154">
        <v>14.4</v>
      </c>
      <c r="I144" s="155"/>
      <c r="L144" s="150"/>
      <c r="M144" s="156"/>
      <c r="T144" s="157"/>
      <c r="AT144" s="152" t="s">
        <v>270</v>
      </c>
      <c r="AU144" s="152" t="s">
        <v>87</v>
      </c>
      <c r="AV144" s="12" t="s">
        <v>87</v>
      </c>
      <c r="AW144" s="12" t="s">
        <v>32</v>
      </c>
      <c r="AX144" s="12" t="s">
        <v>77</v>
      </c>
      <c r="AY144" s="152" t="s">
        <v>262</v>
      </c>
    </row>
    <row r="145" spans="2:51" s="12" customFormat="1" ht="12">
      <c r="B145" s="150"/>
      <c r="D145" s="151" t="s">
        <v>270</v>
      </c>
      <c r="E145" s="152" t="s">
        <v>1</v>
      </c>
      <c r="F145" s="153" t="s">
        <v>4850</v>
      </c>
      <c r="H145" s="154">
        <v>13.54</v>
      </c>
      <c r="I145" s="155"/>
      <c r="L145" s="150"/>
      <c r="M145" s="156"/>
      <c r="T145" s="157"/>
      <c r="AT145" s="152" t="s">
        <v>270</v>
      </c>
      <c r="AU145" s="152" t="s">
        <v>87</v>
      </c>
      <c r="AV145" s="12" t="s">
        <v>87</v>
      </c>
      <c r="AW145" s="12" t="s">
        <v>32</v>
      </c>
      <c r="AX145" s="12" t="s">
        <v>77</v>
      </c>
      <c r="AY145" s="152" t="s">
        <v>262</v>
      </c>
    </row>
    <row r="146" spans="2:51" s="12" customFormat="1" ht="12">
      <c r="B146" s="150"/>
      <c r="D146" s="151" t="s">
        <v>270</v>
      </c>
      <c r="E146" s="152" t="s">
        <v>1</v>
      </c>
      <c r="F146" s="153" t="s">
        <v>4851</v>
      </c>
      <c r="H146" s="154">
        <v>33.72</v>
      </c>
      <c r="I146" s="155"/>
      <c r="L146" s="150"/>
      <c r="M146" s="156"/>
      <c r="T146" s="157"/>
      <c r="AT146" s="152" t="s">
        <v>270</v>
      </c>
      <c r="AU146" s="152" t="s">
        <v>87</v>
      </c>
      <c r="AV146" s="12" t="s">
        <v>87</v>
      </c>
      <c r="AW146" s="12" t="s">
        <v>32</v>
      </c>
      <c r="AX146" s="12" t="s">
        <v>77</v>
      </c>
      <c r="AY146" s="152" t="s">
        <v>262</v>
      </c>
    </row>
    <row r="147" spans="2:51" s="12" customFormat="1" ht="22.5">
      <c r="B147" s="150"/>
      <c r="D147" s="151" t="s">
        <v>270</v>
      </c>
      <c r="E147" s="152" t="s">
        <v>1</v>
      </c>
      <c r="F147" s="153" t="s">
        <v>4852</v>
      </c>
      <c r="H147" s="154">
        <v>38.97</v>
      </c>
      <c r="I147" s="155"/>
      <c r="L147" s="150"/>
      <c r="M147" s="156"/>
      <c r="T147" s="157"/>
      <c r="AT147" s="152" t="s">
        <v>270</v>
      </c>
      <c r="AU147" s="152" t="s">
        <v>87</v>
      </c>
      <c r="AV147" s="12" t="s">
        <v>87</v>
      </c>
      <c r="AW147" s="12" t="s">
        <v>32</v>
      </c>
      <c r="AX147" s="12" t="s">
        <v>77</v>
      </c>
      <c r="AY147" s="152" t="s">
        <v>262</v>
      </c>
    </row>
    <row r="148" spans="2:51" s="12" customFormat="1" ht="12">
      <c r="B148" s="150"/>
      <c r="D148" s="151" t="s">
        <v>270</v>
      </c>
      <c r="E148" s="152" t="s">
        <v>1</v>
      </c>
      <c r="F148" s="153" t="s">
        <v>4853</v>
      </c>
      <c r="H148" s="154">
        <v>14.33</v>
      </c>
      <c r="I148" s="155"/>
      <c r="L148" s="150"/>
      <c r="M148" s="156"/>
      <c r="T148" s="157"/>
      <c r="AT148" s="152" t="s">
        <v>270</v>
      </c>
      <c r="AU148" s="152" t="s">
        <v>87</v>
      </c>
      <c r="AV148" s="12" t="s">
        <v>87</v>
      </c>
      <c r="AW148" s="12" t="s">
        <v>32</v>
      </c>
      <c r="AX148" s="12" t="s">
        <v>77</v>
      </c>
      <c r="AY148" s="152" t="s">
        <v>262</v>
      </c>
    </row>
    <row r="149" spans="2:51" s="12" customFormat="1" ht="12">
      <c r="B149" s="150"/>
      <c r="D149" s="151" t="s">
        <v>270</v>
      </c>
      <c r="E149" s="152" t="s">
        <v>1</v>
      </c>
      <c r="F149" s="153" t="s">
        <v>4854</v>
      </c>
      <c r="H149" s="154">
        <v>22.68</v>
      </c>
      <c r="I149" s="155"/>
      <c r="L149" s="150"/>
      <c r="M149" s="156"/>
      <c r="T149" s="157"/>
      <c r="AT149" s="152" t="s">
        <v>270</v>
      </c>
      <c r="AU149" s="152" t="s">
        <v>87</v>
      </c>
      <c r="AV149" s="12" t="s">
        <v>87</v>
      </c>
      <c r="AW149" s="12" t="s">
        <v>32</v>
      </c>
      <c r="AX149" s="12" t="s">
        <v>77</v>
      </c>
      <c r="AY149" s="152" t="s">
        <v>262</v>
      </c>
    </row>
    <row r="150" spans="2:51" s="12" customFormat="1" ht="12">
      <c r="B150" s="150"/>
      <c r="D150" s="151" t="s">
        <v>270</v>
      </c>
      <c r="E150" s="152" t="s">
        <v>1</v>
      </c>
      <c r="F150" s="153" t="s">
        <v>4855</v>
      </c>
      <c r="H150" s="154">
        <v>1.23</v>
      </c>
      <c r="I150" s="155"/>
      <c r="L150" s="150"/>
      <c r="M150" s="156"/>
      <c r="T150" s="157"/>
      <c r="AT150" s="152" t="s">
        <v>270</v>
      </c>
      <c r="AU150" s="152" t="s">
        <v>87</v>
      </c>
      <c r="AV150" s="12" t="s">
        <v>87</v>
      </c>
      <c r="AW150" s="12" t="s">
        <v>32</v>
      </c>
      <c r="AX150" s="12" t="s">
        <v>77</v>
      </c>
      <c r="AY150" s="152" t="s">
        <v>262</v>
      </c>
    </row>
    <row r="151" spans="2:51" s="12" customFormat="1" ht="12">
      <c r="B151" s="150"/>
      <c r="D151" s="151" t="s">
        <v>270</v>
      </c>
      <c r="E151" s="152" t="s">
        <v>1</v>
      </c>
      <c r="F151" s="153" t="s">
        <v>4856</v>
      </c>
      <c r="H151" s="154">
        <v>1.2</v>
      </c>
      <c r="I151" s="155"/>
      <c r="L151" s="150"/>
      <c r="M151" s="156"/>
      <c r="T151" s="157"/>
      <c r="AT151" s="152" t="s">
        <v>270</v>
      </c>
      <c r="AU151" s="152" t="s">
        <v>87</v>
      </c>
      <c r="AV151" s="12" t="s">
        <v>87</v>
      </c>
      <c r="AW151" s="12" t="s">
        <v>32</v>
      </c>
      <c r="AX151" s="12" t="s">
        <v>77</v>
      </c>
      <c r="AY151" s="152" t="s">
        <v>262</v>
      </c>
    </row>
    <row r="152" spans="2:51" s="13" customFormat="1" ht="12">
      <c r="B152" s="158"/>
      <c r="D152" s="151" t="s">
        <v>270</v>
      </c>
      <c r="E152" s="159" t="s">
        <v>1</v>
      </c>
      <c r="F152" s="160" t="s">
        <v>273</v>
      </c>
      <c r="H152" s="161">
        <v>231.11</v>
      </c>
      <c r="I152" s="162"/>
      <c r="L152" s="158"/>
      <c r="M152" s="163"/>
      <c r="T152" s="164"/>
      <c r="AT152" s="159" t="s">
        <v>270</v>
      </c>
      <c r="AU152" s="159" t="s">
        <v>87</v>
      </c>
      <c r="AV152" s="13" t="s">
        <v>268</v>
      </c>
      <c r="AW152" s="13" t="s">
        <v>32</v>
      </c>
      <c r="AX152" s="13" t="s">
        <v>85</v>
      </c>
      <c r="AY152" s="159" t="s">
        <v>262</v>
      </c>
    </row>
    <row r="153" spans="2:65" s="1" customFormat="1" ht="21.75" customHeight="1">
      <c r="B153" s="32"/>
      <c r="C153" s="138" t="s">
        <v>103</v>
      </c>
      <c r="D153" s="138" t="s">
        <v>264</v>
      </c>
      <c r="E153" s="139" t="s">
        <v>4620</v>
      </c>
      <c r="F153" s="140" t="s">
        <v>4621</v>
      </c>
      <c r="G153" s="141" t="s">
        <v>552</v>
      </c>
      <c r="H153" s="142">
        <v>115.55</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312</v>
      </c>
    </row>
    <row r="154" spans="2:47" s="1" customFormat="1" ht="165.75">
      <c r="B154" s="32"/>
      <c r="D154" s="151" t="s">
        <v>699</v>
      </c>
      <c r="F154" s="187" t="s">
        <v>4857</v>
      </c>
      <c r="I154" s="188"/>
      <c r="L154" s="32"/>
      <c r="M154" s="189"/>
      <c r="T154" s="56"/>
      <c r="AT154" s="17" t="s">
        <v>699</v>
      </c>
      <c r="AU154" s="17" t="s">
        <v>87</v>
      </c>
    </row>
    <row r="155" spans="2:51" s="14" customFormat="1" ht="12">
      <c r="B155" s="165"/>
      <c r="D155" s="151" t="s">
        <v>270</v>
      </c>
      <c r="E155" s="166" t="s">
        <v>1</v>
      </c>
      <c r="F155" s="167" t="s">
        <v>4845</v>
      </c>
      <c r="H155" s="166" t="s">
        <v>1</v>
      </c>
      <c r="I155" s="168"/>
      <c r="L155" s="165"/>
      <c r="M155" s="169"/>
      <c r="T155" s="170"/>
      <c r="AT155" s="166" t="s">
        <v>270</v>
      </c>
      <c r="AU155" s="166" t="s">
        <v>87</v>
      </c>
      <c r="AV155" s="14" t="s">
        <v>85</v>
      </c>
      <c r="AW155" s="14" t="s">
        <v>32</v>
      </c>
      <c r="AX155" s="14" t="s">
        <v>77</v>
      </c>
      <c r="AY155" s="166" t="s">
        <v>262</v>
      </c>
    </row>
    <row r="156" spans="2:51" s="12" customFormat="1" ht="12">
      <c r="B156" s="150"/>
      <c r="D156" s="151" t="s">
        <v>270</v>
      </c>
      <c r="E156" s="152" t="s">
        <v>1</v>
      </c>
      <c r="F156" s="153" t="s">
        <v>4858</v>
      </c>
      <c r="H156" s="154">
        <v>115.55</v>
      </c>
      <c r="I156" s="155"/>
      <c r="L156" s="150"/>
      <c r="M156" s="156"/>
      <c r="T156" s="157"/>
      <c r="AT156" s="152" t="s">
        <v>270</v>
      </c>
      <c r="AU156" s="152" t="s">
        <v>87</v>
      </c>
      <c r="AV156" s="12" t="s">
        <v>87</v>
      </c>
      <c r="AW156" s="12" t="s">
        <v>32</v>
      </c>
      <c r="AX156" s="12" t="s">
        <v>77</v>
      </c>
      <c r="AY156" s="152" t="s">
        <v>262</v>
      </c>
    </row>
    <row r="157" spans="2:51" s="13" customFormat="1" ht="12">
      <c r="B157" s="158"/>
      <c r="D157" s="151" t="s">
        <v>270</v>
      </c>
      <c r="E157" s="159" t="s">
        <v>1</v>
      </c>
      <c r="F157" s="160" t="s">
        <v>273</v>
      </c>
      <c r="H157" s="161">
        <v>115.55</v>
      </c>
      <c r="I157" s="162"/>
      <c r="L157" s="158"/>
      <c r="M157" s="163"/>
      <c r="T157" s="164"/>
      <c r="AT157" s="159" t="s">
        <v>270</v>
      </c>
      <c r="AU157" s="159" t="s">
        <v>87</v>
      </c>
      <c r="AV157" s="13" t="s">
        <v>268</v>
      </c>
      <c r="AW157" s="13" t="s">
        <v>32</v>
      </c>
      <c r="AX157" s="13" t="s">
        <v>85</v>
      </c>
      <c r="AY157" s="159" t="s">
        <v>262</v>
      </c>
    </row>
    <row r="158" spans="2:65" s="1" customFormat="1" ht="21.75" customHeight="1">
      <c r="B158" s="32"/>
      <c r="C158" s="138" t="s">
        <v>268</v>
      </c>
      <c r="D158" s="138" t="s">
        <v>264</v>
      </c>
      <c r="E158" s="139" t="s">
        <v>4624</v>
      </c>
      <c r="F158" s="140" t="s">
        <v>4625</v>
      </c>
      <c r="G158" s="141" t="s">
        <v>152</v>
      </c>
      <c r="H158" s="142">
        <v>22.85</v>
      </c>
      <c r="I158" s="143"/>
      <c r="J158" s="142">
        <f>ROUND(I158*H158,2)</f>
        <v>0</v>
      </c>
      <c r="K158" s="140" t="s">
        <v>1</v>
      </c>
      <c r="L158" s="32"/>
      <c r="M158" s="144" t="s">
        <v>1</v>
      </c>
      <c r="N158" s="145" t="s">
        <v>42</v>
      </c>
      <c r="P158" s="146">
        <f>O158*H158</f>
        <v>0</v>
      </c>
      <c r="Q158" s="146">
        <v>0</v>
      </c>
      <c r="R158" s="146">
        <f>Q158*H158</f>
        <v>0</v>
      </c>
      <c r="S158" s="146">
        <v>0</v>
      </c>
      <c r="T158" s="147">
        <f>S158*H158</f>
        <v>0</v>
      </c>
      <c r="AR158" s="148" t="s">
        <v>268</v>
      </c>
      <c r="AT158" s="148" t="s">
        <v>264</v>
      </c>
      <c r="AU158" s="148" t="s">
        <v>87</v>
      </c>
      <c r="AY158" s="17" t="s">
        <v>262</v>
      </c>
      <c r="BE158" s="149">
        <f>IF(N158="základní",J158,0)</f>
        <v>0</v>
      </c>
      <c r="BF158" s="149">
        <f>IF(N158="snížená",J158,0)</f>
        <v>0</v>
      </c>
      <c r="BG158" s="149">
        <f>IF(N158="zákl. přenesená",J158,0)</f>
        <v>0</v>
      </c>
      <c r="BH158" s="149">
        <f>IF(N158="sníž. přenesená",J158,0)</f>
        <v>0</v>
      </c>
      <c r="BI158" s="149">
        <f>IF(N158="nulová",J158,0)</f>
        <v>0</v>
      </c>
      <c r="BJ158" s="17" t="s">
        <v>85</v>
      </c>
      <c r="BK158" s="149">
        <f>ROUND(I158*H158,2)</f>
        <v>0</v>
      </c>
      <c r="BL158" s="17" t="s">
        <v>268</v>
      </c>
      <c r="BM158" s="148" t="s">
        <v>304</v>
      </c>
    </row>
    <row r="159" spans="2:51" s="14" customFormat="1" ht="12">
      <c r="B159" s="165"/>
      <c r="D159" s="151" t="s">
        <v>270</v>
      </c>
      <c r="E159" s="166" t="s">
        <v>1</v>
      </c>
      <c r="F159" s="167" t="s">
        <v>4845</v>
      </c>
      <c r="H159" s="166" t="s">
        <v>1</v>
      </c>
      <c r="I159" s="168"/>
      <c r="L159" s="165"/>
      <c r="M159" s="169"/>
      <c r="T159" s="170"/>
      <c r="AT159" s="166" t="s">
        <v>270</v>
      </c>
      <c r="AU159" s="166" t="s">
        <v>87</v>
      </c>
      <c r="AV159" s="14" t="s">
        <v>85</v>
      </c>
      <c r="AW159" s="14" t="s">
        <v>32</v>
      </c>
      <c r="AX159" s="14" t="s">
        <v>77</v>
      </c>
      <c r="AY159" s="166" t="s">
        <v>262</v>
      </c>
    </row>
    <row r="160" spans="2:51" s="12" customFormat="1" ht="22.5">
      <c r="B160" s="150"/>
      <c r="D160" s="151" t="s">
        <v>270</v>
      </c>
      <c r="E160" s="152" t="s">
        <v>1</v>
      </c>
      <c r="F160" s="153" t="s">
        <v>4859</v>
      </c>
      <c r="H160" s="154">
        <v>16.77</v>
      </c>
      <c r="I160" s="155"/>
      <c r="L160" s="150"/>
      <c r="M160" s="156"/>
      <c r="T160" s="157"/>
      <c r="AT160" s="152" t="s">
        <v>270</v>
      </c>
      <c r="AU160" s="152" t="s">
        <v>87</v>
      </c>
      <c r="AV160" s="12" t="s">
        <v>87</v>
      </c>
      <c r="AW160" s="12" t="s">
        <v>32</v>
      </c>
      <c r="AX160" s="12" t="s">
        <v>77</v>
      </c>
      <c r="AY160" s="152" t="s">
        <v>262</v>
      </c>
    </row>
    <row r="161" spans="2:51" s="12" customFormat="1" ht="12">
      <c r="B161" s="150"/>
      <c r="D161" s="151" t="s">
        <v>270</v>
      </c>
      <c r="E161" s="152" t="s">
        <v>1</v>
      </c>
      <c r="F161" s="153" t="s">
        <v>4860</v>
      </c>
      <c r="H161" s="154">
        <v>3.08</v>
      </c>
      <c r="I161" s="155"/>
      <c r="L161" s="150"/>
      <c r="M161" s="156"/>
      <c r="T161" s="157"/>
      <c r="AT161" s="152" t="s">
        <v>270</v>
      </c>
      <c r="AU161" s="152" t="s">
        <v>87</v>
      </c>
      <c r="AV161" s="12" t="s">
        <v>87</v>
      </c>
      <c r="AW161" s="12" t="s">
        <v>32</v>
      </c>
      <c r="AX161" s="12" t="s">
        <v>77</v>
      </c>
      <c r="AY161" s="152" t="s">
        <v>262</v>
      </c>
    </row>
    <row r="162" spans="2:51" s="12" customFormat="1" ht="12">
      <c r="B162" s="150"/>
      <c r="D162" s="151" t="s">
        <v>270</v>
      </c>
      <c r="E162" s="152" t="s">
        <v>1</v>
      </c>
      <c r="F162" s="153" t="s">
        <v>4861</v>
      </c>
      <c r="H162" s="154">
        <v>3</v>
      </c>
      <c r="I162" s="155"/>
      <c r="L162" s="150"/>
      <c r="M162" s="156"/>
      <c r="T162" s="157"/>
      <c r="AT162" s="152" t="s">
        <v>270</v>
      </c>
      <c r="AU162" s="152" t="s">
        <v>87</v>
      </c>
      <c r="AV162" s="12" t="s">
        <v>87</v>
      </c>
      <c r="AW162" s="12" t="s">
        <v>32</v>
      </c>
      <c r="AX162" s="12" t="s">
        <v>77</v>
      </c>
      <c r="AY162" s="152" t="s">
        <v>262</v>
      </c>
    </row>
    <row r="163" spans="2:51" s="13" customFormat="1" ht="12">
      <c r="B163" s="158"/>
      <c r="D163" s="151" t="s">
        <v>270</v>
      </c>
      <c r="E163" s="159" t="s">
        <v>1</v>
      </c>
      <c r="F163" s="160" t="s">
        <v>273</v>
      </c>
      <c r="H163" s="161">
        <v>22.85</v>
      </c>
      <c r="I163" s="162"/>
      <c r="L163" s="158"/>
      <c r="M163" s="163"/>
      <c r="T163" s="164"/>
      <c r="AT163" s="159" t="s">
        <v>270</v>
      </c>
      <c r="AU163" s="159" t="s">
        <v>87</v>
      </c>
      <c r="AV163" s="13" t="s">
        <v>268</v>
      </c>
      <c r="AW163" s="13" t="s">
        <v>32</v>
      </c>
      <c r="AX163" s="13" t="s">
        <v>85</v>
      </c>
      <c r="AY163" s="159" t="s">
        <v>262</v>
      </c>
    </row>
    <row r="164" spans="2:65" s="1" customFormat="1" ht="21.75" customHeight="1">
      <c r="B164" s="32"/>
      <c r="C164" s="138" t="s">
        <v>295</v>
      </c>
      <c r="D164" s="138" t="s">
        <v>264</v>
      </c>
      <c r="E164" s="139" t="s">
        <v>4768</v>
      </c>
      <c r="F164" s="140" t="s">
        <v>4769</v>
      </c>
      <c r="G164" s="141" t="s">
        <v>152</v>
      </c>
      <c r="H164" s="142">
        <v>382.28</v>
      </c>
      <c r="I164" s="143"/>
      <c r="J164" s="142">
        <f>ROUND(I164*H164,2)</f>
        <v>0</v>
      </c>
      <c r="K164" s="140" t="s">
        <v>1</v>
      </c>
      <c r="L164" s="32"/>
      <c r="M164" s="144" t="s">
        <v>1</v>
      </c>
      <c r="N164" s="145" t="s">
        <v>42</v>
      </c>
      <c r="P164" s="146">
        <f>O164*H164</f>
        <v>0</v>
      </c>
      <c r="Q164" s="146">
        <v>0</v>
      </c>
      <c r="R164" s="146">
        <f>Q164*H164</f>
        <v>0</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342</v>
      </c>
    </row>
    <row r="165" spans="2:51" s="14" customFormat="1" ht="12">
      <c r="B165" s="165"/>
      <c r="D165" s="151" t="s">
        <v>270</v>
      </c>
      <c r="E165" s="166" t="s">
        <v>1</v>
      </c>
      <c r="F165" s="167" t="s">
        <v>4845</v>
      </c>
      <c r="H165" s="166" t="s">
        <v>1</v>
      </c>
      <c r="I165" s="168"/>
      <c r="L165" s="165"/>
      <c r="M165" s="169"/>
      <c r="T165" s="170"/>
      <c r="AT165" s="166" t="s">
        <v>270</v>
      </c>
      <c r="AU165" s="166" t="s">
        <v>87</v>
      </c>
      <c r="AV165" s="14" t="s">
        <v>85</v>
      </c>
      <c r="AW165" s="14" t="s">
        <v>32</v>
      </c>
      <c r="AX165" s="14" t="s">
        <v>77</v>
      </c>
      <c r="AY165" s="166" t="s">
        <v>262</v>
      </c>
    </row>
    <row r="166" spans="2:51" s="12" customFormat="1" ht="12">
      <c r="B166" s="150"/>
      <c r="D166" s="151" t="s">
        <v>270</v>
      </c>
      <c r="E166" s="152" t="s">
        <v>1</v>
      </c>
      <c r="F166" s="153" t="s">
        <v>4862</v>
      </c>
      <c r="H166" s="154">
        <v>31.23</v>
      </c>
      <c r="I166" s="155"/>
      <c r="L166" s="150"/>
      <c r="M166" s="156"/>
      <c r="T166" s="157"/>
      <c r="AT166" s="152" t="s">
        <v>270</v>
      </c>
      <c r="AU166" s="152" t="s">
        <v>87</v>
      </c>
      <c r="AV166" s="12" t="s">
        <v>87</v>
      </c>
      <c r="AW166" s="12" t="s">
        <v>32</v>
      </c>
      <c r="AX166" s="12" t="s">
        <v>77</v>
      </c>
      <c r="AY166" s="152" t="s">
        <v>262</v>
      </c>
    </row>
    <row r="167" spans="2:51" s="12" customFormat="1" ht="12">
      <c r="B167" s="150"/>
      <c r="D167" s="151" t="s">
        <v>270</v>
      </c>
      <c r="E167" s="152" t="s">
        <v>1</v>
      </c>
      <c r="F167" s="153" t="s">
        <v>4863</v>
      </c>
      <c r="H167" s="154">
        <v>120.5</v>
      </c>
      <c r="I167" s="155"/>
      <c r="L167" s="150"/>
      <c r="M167" s="156"/>
      <c r="T167" s="157"/>
      <c r="AT167" s="152" t="s">
        <v>270</v>
      </c>
      <c r="AU167" s="152" t="s">
        <v>87</v>
      </c>
      <c r="AV167" s="12" t="s">
        <v>87</v>
      </c>
      <c r="AW167" s="12" t="s">
        <v>32</v>
      </c>
      <c r="AX167" s="12" t="s">
        <v>77</v>
      </c>
      <c r="AY167" s="152" t="s">
        <v>262</v>
      </c>
    </row>
    <row r="168" spans="2:51" s="12" customFormat="1" ht="12">
      <c r="B168" s="150"/>
      <c r="D168" s="151" t="s">
        <v>270</v>
      </c>
      <c r="E168" s="152" t="s">
        <v>1</v>
      </c>
      <c r="F168" s="153" t="s">
        <v>4864</v>
      </c>
      <c r="H168" s="154">
        <v>24</v>
      </c>
      <c r="I168" s="155"/>
      <c r="L168" s="150"/>
      <c r="M168" s="156"/>
      <c r="T168" s="157"/>
      <c r="AT168" s="152" t="s">
        <v>270</v>
      </c>
      <c r="AU168" s="152" t="s">
        <v>87</v>
      </c>
      <c r="AV168" s="12" t="s">
        <v>87</v>
      </c>
      <c r="AW168" s="12" t="s">
        <v>32</v>
      </c>
      <c r="AX168" s="12" t="s">
        <v>77</v>
      </c>
      <c r="AY168" s="152" t="s">
        <v>262</v>
      </c>
    </row>
    <row r="169" spans="2:51" s="12" customFormat="1" ht="12">
      <c r="B169" s="150"/>
      <c r="D169" s="151" t="s">
        <v>270</v>
      </c>
      <c r="E169" s="152" t="s">
        <v>1</v>
      </c>
      <c r="F169" s="153" t="s">
        <v>4865</v>
      </c>
      <c r="H169" s="154">
        <v>22.57</v>
      </c>
      <c r="I169" s="155"/>
      <c r="L169" s="150"/>
      <c r="M169" s="156"/>
      <c r="T169" s="157"/>
      <c r="AT169" s="152" t="s">
        <v>270</v>
      </c>
      <c r="AU169" s="152" t="s">
        <v>87</v>
      </c>
      <c r="AV169" s="12" t="s">
        <v>87</v>
      </c>
      <c r="AW169" s="12" t="s">
        <v>32</v>
      </c>
      <c r="AX169" s="12" t="s">
        <v>77</v>
      </c>
      <c r="AY169" s="152" t="s">
        <v>262</v>
      </c>
    </row>
    <row r="170" spans="2:51" s="12" customFormat="1" ht="12">
      <c r="B170" s="150"/>
      <c r="D170" s="151" t="s">
        <v>270</v>
      </c>
      <c r="E170" s="152" t="s">
        <v>1</v>
      </c>
      <c r="F170" s="153" t="s">
        <v>4866</v>
      </c>
      <c r="H170" s="154">
        <v>56.2</v>
      </c>
      <c r="I170" s="155"/>
      <c r="L170" s="150"/>
      <c r="M170" s="156"/>
      <c r="T170" s="157"/>
      <c r="AT170" s="152" t="s">
        <v>270</v>
      </c>
      <c r="AU170" s="152" t="s">
        <v>87</v>
      </c>
      <c r="AV170" s="12" t="s">
        <v>87</v>
      </c>
      <c r="AW170" s="12" t="s">
        <v>32</v>
      </c>
      <c r="AX170" s="12" t="s">
        <v>77</v>
      </c>
      <c r="AY170" s="152" t="s">
        <v>262</v>
      </c>
    </row>
    <row r="171" spans="2:51" s="12" customFormat="1" ht="22.5">
      <c r="B171" s="150"/>
      <c r="D171" s="151" t="s">
        <v>270</v>
      </c>
      <c r="E171" s="152" t="s">
        <v>1</v>
      </c>
      <c r="F171" s="153" t="s">
        <v>4867</v>
      </c>
      <c r="H171" s="154">
        <v>53.77</v>
      </c>
      <c r="I171" s="155"/>
      <c r="L171" s="150"/>
      <c r="M171" s="156"/>
      <c r="T171" s="157"/>
      <c r="AT171" s="152" t="s">
        <v>270</v>
      </c>
      <c r="AU171" s="152" t="s">
        <v>87</v>
      </c>
      <c r="AV171" s="12" t="s">
        <v>87</v>
      </c>
      <c r="AW171" s="12" t="s">
        <v>32</v>
      </c>
      <c r="AX171" s="12" t="s">
        <v>77</v>
      </c>
      <c r="AY171" s="152" t="s">
        <v>262</v>
      </c>
    </row>
    <row r="172" spans="2:51" s="12" customFormat="1" ht="12">
      <c r="B172" s="150"/>
      <c r="D172" s="151" t="s">
        <v>270</v>
      </c>
      <c r="E172" s="152" t="s">
        <v>1</v>
      </c>
      <c r="F172" s="153" t="s">
        <v>4868</v>
      </c>
      <c r="H172" s="154">
        <v>28.65</v>
      </c>
      <c r="I172" s="155"/>
      <c r="L172" s="150"/>
      <c r="M172" s="156"/>
      <c r="T172" s="157"/>
      <c r="AT172" s="152" t="s">
        <v>270</v>
      </c>
      <c r="AU172" s="152" t="s">
        <v>87</v>
      </c>
      <c r="AV172" s="12" t="s">
        <v>87</v>
      </c>
      <c r="AW172" s="12" t="s">
        <v>32</v>
      </c>
      <c r="AX172" s="12" t="s">
        <v>77</v>
      </c>
      <c r="AY172" s="152" t="s">
        <v>262</v>
      </c>
    </row>
    <row r="173" spans="2:51" s="12" customFormat="1" ht="12">
      <c r="B173" s="150"/>
      <c r="D173" s="151" t="s">
        <v>270</v>
      </c>
      <c r="E173" s="152" t="s">
        <v>1</v>
      </c>
      <c r="F173" s="153" t="s">
        <v>4869</v>
      </c>
      <c r="H173" s="154">
        <v>45.36</v>
      </c>
      <c r="I173" s="155"/>
      <c r="L173" s="150"/>
      <c r="M173" s="156"/>
      <c r="T173" s="157"/>
      <c r="AT173" s="152" t="s">
        <v>270</v>
      </c>
      <c r="AU173" s="152" t="s">
        <v>87</v>
      </c>
      <c r="AV173" s="12" t="s">
        <v>87</v>
      </c>
      <c r="AW173" s="12" t="s">
        <v>32</v>
      </c>
      <c r="AX173" s="12" t="s">
        <v>77</v>
      </c>
      <c r="AY173" s="152" t="s">
        <v>262</v>
      </c>
    </row>
    <row r="174" spans="2:51" s="13" customFormat="1" ht="12">
      <c r="B174" s="158"/>
      <c r="D174" s="151" t="s">
        <v>270</v>
      </c>
      <c r="E174" s="159" t="s">
        <v>1</v>
      </c>
      <c r="F174" s="160" t="s">
        <v>273</v>
      </c>
      <c r="H174" s="161">
        <v>382.28</v>
      </c>
      <c r="I174" s="162"/>
      <c r="L174" s="158"/>
      <c r="M174" s="163"/>
      <c r="T174" s="164"/>
      <c r="AT174" s="159" t="s">
        <v>270</v>
      </c>
      <c r="AU174" s="159" t="s">
        <v>87</v>
      </c>
      <c r="AV174" s="13" t="s">
        <v>268</v>
      </c>
      <c r="AW174" s="13" t="s">
        <v>32</v>
      </c>
      <c r="AX174" s="13" t="s">
        <v>85</v>
      </c>
      <c r="AY174" s="159" t="s">
        <v>262</v>
      </c>
    </row>
    <row r="175" spans="2:65" s="1" customFormat="1" ht="21.75" customHeight="1">
      <c r="B175" s="32"/>
      <c r="C175" s="138" t="s">
        <v>312</v>
      </c>
      <c r="D175" s="138" t="s">
        <v>264</v>
      </c>
      <c r="E175" s="139" t="s">
        <v>4628</v>
      </c>
      <c r="F175" s="140" t="s">
        <v>4629</v>
      </c>
      <c r="G175" s="141" t="s">
        <v>152</v>
      </c>
      <c r="H175" s="142">
        <v>22.85</v>
      </c>
      <c r="I175" s="143"/>
      <c r="J175" s="142">
        <f>ROUND(I175*H175,2)</f>
        <v>0</v>
      </c>
      <c r="K175" s="140" t="s">
        <v>1</v>
      </c>
      <c r="L175" s="32"/>
      <c r="M175" s="144" t="s">
        <v>1</v>
      </c>
      <c r="N175" s="145" t="s">
        <v>42</v>
      </c>
      <c r="P175" s="146">
        <f>O175*H175</f>
        <v>0</v>
      </c>
      <c r="Q175" s="146">
        <v>0</v>
      </c>
      <c r="R175" s="146">
        <f>Q175*H175</f>
        <v>0</v>
      </c>
      <c r="S175" s="146">
        <v>0</v>
      </c>
      <c r="T175" s="147">
        <f>S175*H175</f>
        <v>0</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351</v>
      </c>
    </row>
    <row r="176" spans="2:51" s="14" customFormat="1" ht="12">
      <c r="B176" s="165"/>
      <c r="D176" s="151" t="s">
        <v>270</v>
      </c>
      <c r="E176" s="166" t="s">
        <v>1</v>
      </c>
      <c r="F176" s="167" t="s">
        <v>4845</v>
      </c>
      <c r="H176" s="166" t="s">
        <v>1</v>
      </c>
      <c r="I176" s="168"/>
      <c r="L176" s="165"/>
      <c r="M176" s="169"/>
      <c r="T176" s="170"/>
      <c r="AT176" s="166" t="s">
        <v>270</v>
      </c>
      <c r="AU176" s="166" t="s">
        <v>87</v>
      </c>
      <c r="AV176" s="14" t="s">
        <v>85</v>
      </c>
      <c r="AW176" s="14" t="s">
        <v>32</v>
      </c>
      <c r="AX176" s="14" t="s">
        <v>77</v>
      </c>
      <c r="AY176" s="166" t="s">
        <v>262</v>
      </c>
    </row>
    <row r="177" spans="2:51" s="12" customFormat="1" ht="22.5">
      <c r="B177" s="150"/>
      <c r="D177" s="151" t="s">
        <v>270</v>
      </c>
      <c r="E177" s="152" t="s">
        <v>1</v>
      </c>
      <c r="F177" s="153" t="s">
        <v>4859</v>
      </c>
      <c r="H177" s="154">
        <v>16.77</v>
      </c>
      <c r="I177" s="155"/>
      <c r="L177" s="150"/>
      <c r="M177" s="156"/>
      <c r="T177" s="157"/>
      <c r="AT177" s="152" t="s">
        <v>270</v>
      </c>
      <c r="AU177" s="152" t="s">
        <v>87</v>
      </c>
      <c r="AV177" s="12" t="s">
        <v>87</v>
      </c>
      <c r="AW177" s="12" t="s">
        <v>32</v>
      </c>
      <c r="AX177" s="12" t="s">
        <v>77</v>
      </c>
      <c r="AY177" s="152" t="s">
        <v>262</v>
      </c>
    </row>
    <row r="178" spans="2:51" s="12" customFormat="1" ht="12">
      <c r="B178" s="150"/>
      <c r="D178" s="151" t="s">
        <v>270</v>
      </c>
      <c r="E178" s="152" t="s">
        <v>1</v>
      </c>
      <c r="F178" s="153" t="s">
        <v>4860</v>
      </c>
      <c r="H178" s="154">
        <v>3.08</v>
      </c>
      <c r="I178" s="155"/>
      <c r="L178" s="150"/>
      <c r="M178" s="156"/>
      <c r="T178" s="157"/>
      <c r="AT178" s="152" t="s">
        <v>270</v>
      </c>
      <c r="AU178" s="152" t="s">
        <v>87</v>
      </c>
      <c r="AV178" s="12" t="s">
        <v>87</v>
      </c>
      <c r="AW178" s="12" t="s">
        <v>32</v>
      </c>
      <c r="AX178" s="12" t="s">
        <v>77</v>
      </c>
      <c r="AY178" s="152" t="s">
        <v>262</v>
      </c>
    </row>
    <row r="179" spans="2:51" s="12" customFormat="1" ht="12">
      <c r="B179" s="150"/>
      <c r="D179" s="151" t="s">
        <v>270</v>
      </c>
      <c r="E179" s="152" t="s">
        <v>1</v>
      </c>
      <c r="F179" s="153" t="s">
        <v>4861</v>
      </c>
      <c r="H179" s="154">
        <v>3</v>
      </c>
      <c r="I179" s="155"/>
      <c r="L179" s="150"/>
      <c r="M179" s="156"/>
      <c r="T179" s="157"/>
      <c r="AT179" s="152" t="s">
        <v>270</v>
      </c>
      <c r="AU179" s="152" t="s">
        <v>87</v>
      </c>
      <c r="AV179" s="12" t="s">
        <v>87</v>
      </c>
      <c r="AW179" s="12" t="s">
        <v>32</v>
      </c>
      <c r="AX179" s="12" t="s">
        <v>77</v>
      </c>
      <c r="AY179" s="152" t="s">
        <v>262</v>
      </c>
    </row>
    <row r="180" spans="2:51" s="13" customFormat="1" ht="12">
      <c r="B180" s="158"/>
      <c r="D180" s="151" t="s">
        <v>270</v>
      </c>
      <c r="E180" s="159" t="s">
        <v>1</v>
      </c>
      <c r="F180" s="160" t="s">
        <v>273</v>
      </c>
      <c r="H180" s="161">
        <v>22.85</v>
      </c>
      <c r="I180" s="162"/>
      <c r="L180" s="158"/>
      <c r="M180" s="163"/>
      <c r="T180" s="164"/>
      <c r="AT180" s="159" t="s">
        <v>270</v>
      </c>
      <c r="AU180" s="159" t="s">
        <v>87</v>
      </c>
      <c r="AV180" s="13" t="s">
        <v>268</v>
      </c>
      <c r="AW180" s="13" t="s">
        <v>32</v>
      </c>
      <c r="AX180" s="13" t="s">
        <v>85</v>
      </c>
      <c r="AY180" s="159" t="s">
        <v>262</v>
      </c>
    </row>
    <row r="181" spans="2:65" s="1" customFormat="1" ht="21.75" customHeight="1">
      <c r="B181" s="32"/>
      <c r="C181" s="138" t="s">
        <v>317</v>
      </c>
      <c r="D181" s="138" t="s">
        <v>264</v>
      </c>
      <c r="E181" s="139" t="s">
        <v>4771</v>
      </c>
      <c r="F181" s="140" t="s">
        <v>4772</v>
      </c>
      <c r="G181" s="141" t="s">
        <v>152</v>
      </c>
      <c r="H181" s="142">
        <v>382.28</v>
      </c>
      <c r="I181" s="143"/>
      <c r="J181" s="142">
        <f>ROUND(I181*H181,2)</f>
        <v>0</v>
      </c>
      <c r="K181" s="140" t="s">
        <v>1</v>
      </c>
      <c r="L181" s="32"/>
      <c r="M181" s="144" t="s">
        <v>1</v>
      </c>
      <c r="N181" s="145" t="s">
        <v>42</v>
      </c>
      <c r="P181" s="146">
        <f>O181*H181</f>
        <v>0</v>
      </c>
      <c r="Q181" s="146">
        <v>0</v>
      </c>
      <c r="R181" s="146">
        <f>Q181*H181</f>
        <v>0</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359</v>
      </c>
    </row>
    <row r="182" spans="2:51" s="14" customFormat="1" ht="12">
      <c r="B182" s="165"/>
      <c r="D182" s="151" t="s">
        <v>270</v>
      </c>
      <c r="E182" s="166" t="s">
        <v>1</v>
      </c>
      <c r="F182" s="167" t="s">
        <v>4845</v>
      </c>
      <c r="H182" s="166" t="s">
        <v>1</v>
      </c>
      <c r="I182" s="168"/>
      <c r="L182" s="165"/>
      <c r="M182" s="169"/>
      <c r="T182" s="170"/>
      <c r="AT182" s="166" t="s">
        <v>270</v>
      </c>
      <c r="AU182" s="166" t="s">
        <v>87</v>
      </c>
      <c r="AV182" s="14" t="s">
        <v>85</v>
      </c>
      <c r="AW182" s="14" t="s">
        <v>32</v>
      </c>
      <c r="AX182" s="14" t="s">
        <v>77</v>
      </c>
      <c r="AY182" s="166" t="s">
        <v>262</v>
      </c>
    </row>
    <row r="183" spans="2:51" s="12" customFormat="1" ht="12">
      <c r="B183" s="150"/>
      <c r="D183" s="151" t="s">
        <v>270</v>
      </c>
      <c r="E183" s="152" t="s">
        <v>1</v>
      </c>
      <c r="F183" s="153" t="s">
        <v>4862</v>
      </c>
      <c r="H183" s="154">
        <v>31.23</v>
      </c>
      <c r="I183" s="155"/>
      <c r="L183" s="150"/>
      <c r="M183" s="156"/>
      <c r="T183" s="157"/>
      <c r="AT183" s="152" t="s">
        <v>270</v>
      </c>
      <c r="AU183" s="152" t="s">
        <v>87</v>
      </c>
      <c r="AV183" s="12" t="s">
        <v>87</v>
      </c>
      <c r="AW183" s="12" t="s">
        <v>32</v>
      </c>
      <c r="AX183" s="12" t="s">
        <v>77</v>
      </c>
      <c r="AY183" s="152" t="s">
        <v>262</v>
      </c>
    </row>
    <row r="184" spans="2:51" s="12" customFormat="1" ht="12">
      <c r="B184" s="150"/>
      <c r="D184" s="151" t="s">
        <v>270</v>
      </c>
      <c r="E184" s="152" t="s">
        <v>1</v>
      </c>
      <c r="F184" s="153" t="s">
        <v>4863</v>
      </c>
      <c r="H184" s="154">
        <v>120.5</v>
      </c>
      <c r="I184" s="155"/>
      <c r="L184" s="150"/>
      <c r="M184" s="156"/>
      <c r="T184" s="157"/>
      <c r="AT184" s="152" t="s">
        <v>270</v>
      </c>
      <c r="AU184" s="152" t="s">
        <v>87</v>
      </c>
      <c r="AV184" s="12" t="s">
        <v>87</v>
      </c>
      <c r="AW184" s="12" t="s">
        <v>32</v>
      </c>
      <c r="AX184" s="12" t="s">
        <v>77</v>
      </c>
      <c r="AY184" s="152" t="s">
        <v>262</v>
      </c>
    </row>
    <row r="185" spans="2:51" s="12" customFormat="1" ht="12">
      <c r="B185" s="150"/>
      <c r="D185" s="151" t="s">
        <v>270</v>
      </c>
      <c r="E185" s="152" t="s">
        <v>1</v>
      </c>
      <c r="F185" s="153" t="s">
        <v>4864</v>
      </c>
      <c r="H185" s="154">
        <v>24</v>
      </c>
      <c r="I185" s="155"/>
      <c r="L185" s="150"/>
      <c r="M185" s="156"/>
      <c r="T185" s="157"/>
      <c r="AT185" s="152" t="s">
        <v>270</v>
      </c>
      <c r="AU185" s="152" t="s">
        <v>87</v>
      </c>
      <c r="AV185" s="12" t="s">
        <v>87</v>
      </c>
      <c r="AW185" s="12" t="s">
        <v>32</v>
      </c>
      <c r="AX185" s="12" t="s">
        <v>77</v>
      </c>
      <c r="AY185" s="152" t="s">
        <v>262</v>
      </c>
    </row>
    <row r="186" spans="2:51" s="12" customFormat="1" ht="12">
      <c r="B186" s="150"/>
      <c r="D186" s="151" t="s">
        <v>270</v>
      </c>
      <c r="E186" s="152" t="s">
        <v>1</v>
      </c>
      <c r="F186" s="153" t="s">
        <v>4865</v>
      </c>
      <c r="H186" s="154">
        <v>22.57</v>
      </c>
      <c r="I186" s="155"/>
      <c r="L186" s="150"/>
      <c r="M186" s="156"/>
      <c r="T186" s="157"/>
      <c r="AT186" s="152" t="s">
        <v>270</v>
      </c>
      <c r="AU186" s="152" t="s">
        <v>87</v>
      </c>
      <c r="AV186" s="12" t="s">
        <v>87</v>
      </c>
      <c r="AW186" s="12" t="s">
        <v>32</v>
      </c>
      <c r="AX186" s="12" t="s">
        <v>77</v>
      </c>
      <c r="AY186" s="152" t="s">
        <v>262</v>
      </c>
    </row>
    <row r="187" spans="2:51" s="12" customFormat="1" ht="12">
      <c r="B187" s="150"/>
      <c r="D187" s="151" t="s">
        <v>270</v>
      </c>
      <c r="E187" s="152" t="s">
        <v>1</v>
      </c>
      <c r="F187" s="153" t="s">
        <v>4866</v>
      </c>
      <c r="H187" s="154">
        <v>56.2</v>
      </c>
      <c r="I187" s="155"/>
      <c r="L187" s="150"/>
      <c r="M187" s="156"/>
      <c r="T187" s="157"/>
      <c r="AT187" s="152" t="s">
        <v>270</v>
      </c>
      <c r="AU187" s="152" t="s">
        <v>87</v>
      </c>
      <c r="AV187" s="12" t="s">
        <v>87</v>
      </c>
      <c r="AW187" s="12" t="s">
        <v>32</v>
      </c>
      <c r="AX187" s="12" t="s">
        <v>77</v>
      </c>
      <c r="AY187" s="152" t="s">
        <v>262</v>
      </c>
    </row>
    <row r="188" spans="2:51" s="12" customFormat="1" ht="22.5">
      <c r="B188" s="150"/>
      <c r="D188" s="151" t="s">
        <v>270</v>
      </c>
      <c r="E188" s="152" t="s">
        <v>1</v>
      </c>
      <c r="F188" s="153" t="s">
        <v>4867</v>
      </c>
      <c r="H188" s="154">
        <v>53.77</v>
      </c>
      <c r="I188" s="155"/>
      <c r="L188" s="150"/>
      <c r="M188" s="156"/>
      <c r="T188" s="157"/>
      <c r="AT188" s="152" t="s">
        <v>270</v>
      </c>
      <c r="AU188" s="152" t="s">
        <v>87</v>
      </c>
      <c r="AV188" s="12" t="s">
        <v>87</v>
      </c>
      <c r="AW188" s="12" t="s">
        <v>32</v>
      </c>
      <c r="AX188" s="12" t="s">
        <v>77</v>
      </c>
      <c r="AY188" s="152" t="s">
        <v>262</v>
      </c>
    </row>
    <row r="189" spans="2:51" s="12" customFormat="1" ht="12">
      <c r="B189" s="150"/>
      <c r="D189" s="151" t="s">
        <v>270</v>
      </c>
      <c r="E189" s="152" t="s">
        <v>1</v>
      </c>
      <c r="F189" s="153" t="s">
        <v>4868</v>
      </c>
      <c r="H189" s="154">
        <v>28.65</v>
      </c>
      <c r="I189" s="155"/>
      <c r="L189" s="150"/>
      <c r="M189" s="156"/>
      <c r="T189" s="157"/>
      <c r="AT189" s="152" t="s">
        <v>270</v>
      </c>
      <c r="AU189" s="152" t="s">
        <v>87</v>
      </c>
      <c r="AV189" s="12" t="s">
        <v>87</v>
      </c>
      <c r="AW189" s="12" t="s">
        <v>32</v>
      </c>
      <c r="AX189" s="12" t="s">
        <v>77</v>
      </c>
      <c r="AY189" s="152" t="s">
        <v>262</v>
      </c>
    </row>
    <row r="190" spans="2:51" s="12" customFormat="1" ht="12">
      <c r="B190" s="150"/>
      <c r="D190" s="151" t="s">
        <v>270</v>
      </c>
      <c r="E190" s="152" t="s">
        <v>1</v>
      </c>
      <c r="F190" s="153" t="s">
        <v>4869</v>
      </c>
      <c r="H190" s="154">
        <v>45.36</v>
      </c>
      <c r="I190" s="155"/>
      <c r="L190" s="150"/>
      <c r="M190" s="156"/>
      <c r="T190" s="157"/>
      <c r="AT190" s="152" t="s">
        <v>270</v>
      </c>
      <c r="AU190" s="152" t="s">
        <v>87</v>
      </c>
      <c r="AV190" s="12" t="s">
        <v>87</v>
      </c>
      <c r="AW190" s="12" t="s">
        <v>32</v>
      </c>
      <c r="AX190" s="12" t="s">
        <v>77</v>
      </c>
      <c r="AY190" s="152" t="s">
        <v>262</v>
      </c>
    </row>
    <row r="191" spans="2:51" s="13" customFormat="1" ht="12">
      <c r="B191" s="158"/>
      <c r="D191" s="151" t="s">
        <v>270</v>
      </c>
      <c r="E191" s="159" t="s">
        <v>1</v>
      </c>
      <c r="F191" s="160" t="s">
        <v>273</v>
      </c>
      <c r="H191" s="161">
        <v>382.28</v>
      </c>
      <c r="I191" s="162"/>
      <c r="L191" s="158"/>
      <c r="M191" s="163"/>
      <c r="T191" s="164"/>
      <c r="AT191" s="159" t="s">
        <v>270</v>
      </c>
      <c r="AU191" s="159" t="s">
        <v>87</v>
      </c>
      <c r="AV191" s="13" t="s">
        <v>268</v>
      </c>
      <c r="AW191" s="13" t="s">
        <v>32</v>
      </c>
      <c r="AX191" s="13" t="s">
        <v>85</v>
      </c>
      <c r="AY191" s="159" t="s">
        <v>262</v>
      </c>
    </row>
    <row r="192" spans="2:65" s="1" customFormat="1" ht="24.2" customHeight="1">
      <c r="B192" s="32"/>
      <c r="C192" s="138" t="s">
        <v>304</v>
      </c>
      <c r="D192" s="138" t="s">
        <v>264</v>
      </c>
      <c r="E192" s="139" t="s">
        <v>4630</v>
      </c>
      <c r="F192" s="140" t="s">
        <v>4631</v>
      </c>
      <c r="G192" s="141" t="s">
        <v>552</v>
      </c>
      <c r="H192" s="142">
        <v>134.34</v>
      </c>
      <c r="I192" s="143"/>
      <c r="J192" s="142">
        <f>ROUND(I192*H192,2)</f>
        <v>0</v>
      </c>
      <c r="K192" s="140" t="s">
        <v>1</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369</v>
      </c>
    </row>
    <row r="193" spans="2:51" s="14" customFormat="1" ht="12">
      <c r="B193" s="165"/>
      <c r="D193" s="151" t="s">
        <v>270</v>
      </c>
      <c r="E193" s="166" t="s">
        <v>1</v>
      </c>
      <c r="F193" s="167" t="s">
        <v>4870</v>
      </c>
      <c r="H193" s="166" t="s">
        <v>1</v>
      </c>
      <c r="I193" s="168"/>
      <c r="L193" s="165"/>
      <c r="M193" s="169"/>
      <c r="T193" s="170"/>
      <c r="AT193" s="166" t="s">
        <v>270</v>
      </c>
      <c r="AU193" s="166" t="s">
        <v>87</v>
      </c>
      <c r="AV193" s="14" t="s">
        <v>85</v>
      </c>
      <c r="AW193" s="14" t="s">
        <v>32</v>
      </c>
      <c r="AX193" s="14" t="s">
        <v>77</v>
      </c>
      <c r="AY193" s="166" t="s">
        <v>262</v>
      </c>
    </row>
    <row r="194" spans="2:51" s="12" customFormat="1" ht="12">
      <c r="B194" s="150"/>
      <c r="D194" s="151" t="s">
        <v>270</v>
      </c>
      <c r="E194" s="152" t="s">
        <v>1</v>
      </c>
      <c r="F194" s="153" t="s">
        <v>4871</v>
      </c>
      <c r="H194" s="154">
        <v>17.18</v>
      </c>
      <c r="I194" s="155"/>
      <c r="L194" s="150"/>
      <c r="M194" s="156"/>
      <c r="T194" s="157"/>
      <c r="AT194" s="152" t="s">
        <v>270</v>
      </c>
      <c r="AU194" s="152" t="s">
        <v>87</v>
      </c>
      <c r="AV194" s="12" t="s">
        <v>87</v>
      </c>
      <c r="AW194" s="12" t="s">
        <v>32</v>
      </c>
      <c r="AX194" s="12" t="s">
        <v>77</v>
      </c>
      <c r="AY194" s="152" t="s">
        <v>262</v>
      </c>
    </row>
    <row r="195" spans="2:51" s="12" customFormat="1" ht="12">
      <c r="B195" s="150"/>
      <c r="D195" s="151" t="s">
        <v>270</v>
      </c>
      <c r="E195" s="152" t="s">
        <v>1</v>
      </c>
      <c r="F195" s="153" t="s">
        <v>4872</v>
      </c>
      <c r="H195" s="154">
        <v>18.1</v>
      </c>
      <c r="I195" s="155"/>
      <c r="L195" s="150"/>
      <c r="M195" s="156"/>
      <c r="T195" s="157"/>
      <c r="AT195" s="152" t="s">
        <v>270</v>
      </c>
      <c r="AU195" s="152" t="s">
        <v>87</v>
      </c>
      <c r="AV195" s="12" t="s">
        <v>87</v>
      </c>
      <c r="AW195" s="12" t="s">
        <v>32</v>
      </c>
      <c r="AX195" s="12" t="s">
        <v>77</v>
      </c>
      <c r="AY195" s="152" t="s">
        <v>262</v>
      </c>
    </row>
    <row r="196" spans="2:51" s="14" customFormat="1" ht="12">
      <c r="B196" s="165"/>
      <c r="D196" s="151" t="s">
        <v>270</v>
      </c>
      <c r="E196" s="166" t="s">
        <v>1</v>
      </c>
      <c r="F196" s="167" t="s">
        <v>4873</v>
      </c>
      <c r="H196" s="166" t="s">
        <v>1</v>
      </c>
      <c r="I196" s="168"/>
      <c r="L196" s="165"/>
      <c r="M196" s="169"/>
      <c r="T196" s="170"/>
      <c r="AT196" s="166" t="s">
        <v>270</v>
      </c>
      <c r="AU196" s="166" t="s">
        <v>87</v>
      </c>
      <c r="AV196" s="14" t="s">
        <v>85</v>
      </c>
      <c r="AW196" s="14" t="s">
        <v>32</v>
      </c>
      <c r="AX196" s="14" t="s">
        <v>77</v>
      </c>
      <c r="AY196" s="166" t="s">
        <v>262</v>
      </c>
    </row>
    <row r="197" spans="2:51" s="12" customFormat="1" ht="12">
      <c r="B197" s="150"/>
      <c r="D197" s="151" t="s">
        <v>270</v>
      </c>
      <c r="E197" s="152" t="s">
        <v>1</v>
      </c>
      <c r="F197" s="153" t="s">
        <v>4847</v>
      </c>
      <c r="H197" s="154">
        <v>18.74</v>
      </c>
      <c r="I197" s="155"/>
      <c r="L197" s="150"/>
      <c r="M197" s="156"/>
      <c r="T197" s="157"/>
      <c r="AT197" s="152" t="s">
        <v>270</v>
      </c>
      <c r="AU197" s="152" t="s">
        <v>87</v>
      </c>
      <c r="AV197" s="12" t="s">
        <v>87</v>
      </c>
      <c r="AW197" s="12" t="s">
        <v>32</v>
      </c>
      <c r="AX197" s="12" t="s">
        <v>77</v>
      </c>
      <c r="AY197" s="152" t="s">
        <v>262</v>
      </c>
    </row>
    <row r="198" spans="2:51" s="12" customFormat="1" ht="12">
      <c r="B198" s="150"/>
      <c r="D198" s="151" t="s">
        <v>270</v>
      </c>
      <c r="E198" s="152" t="s">
        <v>1</v>
      </c>
      <c r="F198" s="153" t="s">
        <v>4848</v>
      </c>
      <c r="H198" s="154">
        <v>72.3</v>
      </c>
      <c r="I198" s="155"/>
      <c r="L198" s="150"/>
      <c r="M198" s="156"/>
      <c r="T198" s="157"/>
      <c r="AT198" s="152" t="s">
        <v>270</v>
      </c>
      <c r="AU198" s="152" t="s">
        <v>87</v>
      </c>
      <c r="AV198" s="12" t="s">
        <v>87</v>
      </c>
      <c r="AW198" s="12" t="s">
        <v>32</v>
      </c>
      <c r="AX198" s="12" t="s">
        <v>77</v>
      </c>
      <c r="AY198" s="152" t="s">
        <v>262</v>
      </c>
    </row>
    <row r="199" spans="2:51" s="12" customFormat="1" ht="12">
      <c r="B199" s="150"/>
      <c r="D199" s="151" t="s">
        <v>270</v>
      </c>
      <c r="E199" s="152" t="s">
        <v>1</v>
      </c>
      <c r="F199" s="153" t="s">
        <v>4849</v>
      </c>
      <c r="H199" s="154">
        <v>14.4</v>
      </c>
      <c r="I199" s="155"/>
      <c r="L199" s="150"/>
      <c r="M199" s="156"/>
      <c r="T199" s="157"/>
      <c r="AT199" s="152" t="s">
        <v>270</v>
      </c>
      <c r="AU199" s="152" t="s">
        <v>87</v>
      </c>
      <c r="AV199" s="12" t="s">
        <v>87</v>
      </c>
      <c r="AW199" s="12" t="s">
        <v>32</v>
      </c>
      <c r="AX199" s="12" t="s">
        <v>77</v>
      </c>
      <c r="AY199" s="152" t="s">
        <v>262</v>
      </c>
    </row>
    <row r="200" spans="2:51" s="12" customFormat="1" ht="12">
      <c r="B200" s="150"/>
      <c r="D200" s="151" t="s">
        <v>270</v>
      </c>
      <c r="E200" s="152" t="s">
        <v>1</v>
      </c>
      <c r="F200" s="153" t="s">
        <v>4850</v>
      </c>
      <c r="H200" s="154">
        <v>13.54</v>
      </c>
      <c r="I200" s="155"/>
      <c r="L200" s="150"/>
      <c r="M200" s="156"/>
      <c r="T200" s="157"/>
      <c r="AT200" s="152" t="s">
        <v>270</v>
      </c>
      <c r="AU200" s="152" t="s">
        <v>87</v>
      </c>
      <c r="AV200" s="12" t="s">
        <v>87</v>
      </c>
      <c r="AW200" s="12" t="s">
        <v>32</v>
      </c>
      <c r="AX200" s="12" t="s">
        <v>77</v>
      </c>
      <c r="AY200" s="152" t="s">
        <v>262</v>
      </c>
    </row>
    <row r="201" spans="2:51" s="12" customFormat="1" ht="12">
      <c r="B201" s="150"/>
      <c r="D201" s="151" t="s">
        <v>270</v>
      </c>
      <c r="E201" s="152" t="s">
        <v>1</v>
      </c>
      <c r="F201" s="153" t="s">
        <v>4851</v>
      </c>
      <c r="H201" s="154">
        <v>33.72</v>
      </c>
      <c r="I201" s="155"/>
      <c r="L201" s="150"/>
      <c r="M201" s="156"/>
      <c r="T201" s="157"/>
      <c r="AT201" s="152" t="s">
        <v>270</v>
      </c>
      <c r="AU201" s="152" t="s">
        <v>87</v>
      </c>
      <c r="AV201" s="12" t="s">
        <v>87</v>
      </c>
      <c r="AW201" s="12" t="s">
        <v>32</v>
      </c>
      <c r="AX201" s="12" t="s">
        <v>77</v>
      </c>
      <c r="AY201" s="152" t="s">
        <v>262</v>
      </c>
    </row>
    <row r="202" spans="2:51" s="12" customFormat="1" ht="22.5">
      <c r="B202" s="150"/>
      <c r="D202" s="151" t="s">
        <v>270</v>
      </c>
      <c r="E202" s="152" t="s">
        <v>1</v>
      </c>
      <c r="F202" s="153" t="s">
        <v>4852</v>
      </c>
      <c r="H202" s="154">
        <v>38.97</v>
      </c>
      <c r="I202" s="155"/>
      <c r="L202" s="150"/>
      <c r="M202" s="156"/>
      <c r="T202" s="157"/>
      <c r="AT202" s="152" t="s">
        <v>270</v>
      </c>
      <c r="AU202" s="152" t="s">
        <v>87</v>
      </c>
      <c r="AV202" s="12" t="s">
        <v>87</v>
      </c>
      <c r="AW202" s="12" t="s">
        <v>32</v>
      </c>
      <c r="AX202" s="12" t="s">
        <v>77</v>
      </c>
      <c r="AY202" s="152" t="s">
        <v>262</v>
      </c>
    </row>
    <row r="203" spans="2:51" s="12" customFormat="1" ht="12">
      <c r="B203" s="150"/>
      <c r="D203" s="151" t="s">
        <v>270</v>
      </c>
      <c r="E203" s="152" t="s">
        <v>1</v>
      </c>
      <c r="F203" s="153" t="s">
        <v>4853</v>
      </c>
      <c r="H203" s="154">
        <v>14.33</v>
      </c>
      <c r="I203" s="155"/>
      <c r="L203" s="150"/>
      <c r="M203" s="156"/>
      <c r="T203" s="157"/>
      <c r="AT203" s="152" t="s">
        <v>270</v>
      </c>
      <c r="AU203" s="152" t="s">
        <v>87</v>
      </c>
      <c r="AV203" s="12" t="s">
        <v>87</v>
      </c>
      <c r="AW203" s="12" t="s">
        <v>32</v>
      </c>
      <c r="AX203" s="12" t="s">
        <v>77</v>
      </c>
      <c r="AY203" s="152" t="s">
        <v>262</v>
      </c>
    </row>
    <row r="204" spans="2:51" s="12" customFormat="1" ht="12">
      <c r="B204" s="150"/>
      <c r="D204" s="151" t="s">
        <v>270</v>
      </c>
      <c r="E204" s="152" t="s">
        <v>1</v>
      </c>
      <c r="F204" s="153" t="s">
        <v>4854</v>
      </c>
      <c r="H204" s="154">
        <v>22.68</v>
      </c>
      <c r="I204" s="155"/>
      <c r="L204" s="150"/>
      <c r="M204" s="156"/>
      <c r="T204" s="157"/>
      <c r="AT204" s="152" t="s">
        <v>270</v>
      </c>
      <c r="AU204" s="152" t="s">
        <v>87</v>
      </c>
      <c r="AV204" s="12" t="s">
        <v>87</v>
      </c>
      <c r="AW204" s="12" t="s">
        <v>32</v>
      </c>
      <c r="AX204" s="12" t="s">
        <v>77</v>
      </c>
      <c r="AY204" s="152" t="s">
        <v>262</v>
      </c>
    </row>
    <row r="205" spans="2:51" s="12" customFormat="1" ht="12">
      <c r="B205" s="150"/>
      <c r="D205" s="151" t="s">
        <v>270</v>
      </c>
      <c r="E205" s="152" t="s">
        <v>1</v>
      </c>
      <c r="F205" s="153" t="s">
        <v>4855</v>
      </c>
      <c r="H205" s="154">
        <v>1.23</v>
      </c>
      <c r="I205" s="155"/>
      <c r="L205" s="150"/>
      <c r="M205" s="156"/>
      <c r="T205" s="157"/>
      <c r="AT205" s="152" t="s">
        <v>270</v>
      </c>
      <c r="AU205" s="152" t="s">
        <v>87</v>
      </c>
      <c r="AV205" s="12" t="s">
        <v>87</v>
      </c>
      <c r="AW205" s="12" t="s">
        <v>32</v>
      </c>
      <c r="AX205" s="12" t="s">
        <v>77</v>
      </c>
      <c r="AY205" s="152" t="s">
        <v>262</v>
      </c>
    </row>
    <row r="206" spans="2:51" s="12" customFormat="1" ht="12">
      <c r="B206" s="150"/>
      <c r="D206" s="151" t="s">
        <v>270</v>
      </c>
      <c r="E206" s="152" t="s">
        <v>1</v>
      </c>
      <c r="F206" s="153" t="s">
        <v>4856</v>
      </c>
      <c r="H206" s="154">
        <v>1.2</v>
      </c>
      <c r="I206" s="155"/>
      <c r="L206" s="150"/>
      <c r="M206" s="156"/>
      <c r="T206" s="157"/>
      <c r="AT206" s="152" t="s">
        <v>270</v>
      </c>
      <c r="AU206" s="152" t="s">
        <v>87</v>
      </c>
      <c r="AV206" s="12" t="s">
        <v>87</v>
      </c>
      <c r="AW206" s="12" t="s">
        <v>32</v>
      </c>
      <c r="AX206" s="12" t="s">
        <v>77</v>
      </c>
      <c r="AY206" s="152" t="s">
        <v>262</v>
      </c>
    </row>
    <row r="207" spans="2:51" s="12" customFormat="1" ht="12">
      <c r="B207" s="150"/>
      <c r="D207" s="151" t="s">
        <v>270</v>
      </c>
      <c r="E207" s="152" t="s">
        <v>1</v>
      </c>
      <c r="F207" s="153" t="s">
        <v>4874</v>
      </c>
      <c r="H207" s="154">
        <v>-132.05</v>
      </c>
      <c r="I207" s="155"/>
      <c r="L207" s="150"/>
      <c r="M207" s="156"/>
      <c r="T207" s="157"/>
      <c r="AT207" s="152" t="s">
        <v>270</v>
      </c>
      <c r="AU207" s="152" t="s">
        <v>87</v>
      </c>
      <c r="AV207" s="12" t="s">
        <v>87</v>
      </c>
      <c r="AW207" s="12" t="s">
        <v>32</v>
      </c>
      <c r="AX207" s="12" t="s">
        <v>77</v>
      </c>
      <c r="AY207" s="152" t="s">
        <v>262</v>
      </c>
    </row>
    <row r="208" spans="2:51" s="13" customFormat="1" ht="12">
      <c r="B208" s="158"/>
      <c r="D208" s="151" t="s">
        <v>270</v>
      </c>
      <c r="E208" s="159" t="s">
        <v>1</v>
      </c>
      <c r="F208" s="160" t="s">
        <v>273</v>
      </c>
      <c r="H208" s="161">
        <v>134.34</v>
      </c>
      <c r="I208" s="162"/>
      <c r="L208" s="158"/>
      <c r="M208" s="163"/>
      <c r="T208" s="164"/>
      <c r="AT208" s="159" t="s">
        <v>270</v>
      </c>
      <c r="AU208" s="159" t="s">
        <v>87</v>
      </c>
      <c r="AV208" s="13" t="s">
        <v>268</v>
      </c>
      <c r="AW208" s="13" t="s">
        <v>32</v>
      </c>
      <c r="AX208" s="13" t="s">
        <v>85</v>
      </c>
      <c r="AY208" s="159" t="s">
        <v>262</v>
      </c>
    </row>
    <row r="209" spans="2:65" s="1" customFormat="1" ht="16.5" customHeight="1">
      <c r="B209" s="32"/>
      <c r="C209" s="138" t="s">
        <v>325</v>
      </c>
      <c r="D209" s="138" t="s">
        <v>264</v>
      </c>
      <c r="E209" s="139" t="s">
        <v>4633</v>
      </c>
      <c r="F209" s="140" t="s">
        <v>4634</v>
      </c>
      <c r="G209" s="141" t="s">
        <v>552</v>
      </c>
      <c r="H209" s="142">
        <v>35.28</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381</v>
      </c>
    </row>
    <row r="210" spans="2:51" s="12" customFormat="1" ht="12">
      <c r="B210" s="150"/>
      <c r="D210" s="151" t="s">
        <v>270</v>
      </c>
      <c r="E210" s="152" t="s">
        <v>1</v>
      </c>
      <c r="F210" s="153" t="s">
        <v>4871</v>
      </c>
      <c r="H210" s="154">
        <v>17.18</v>
      </c>
      <c r="I210" s="155"/>
      <c r="L210" s="150"/>
      <c r="M210" s="156"/>
      <c r="T210" s="157"/>
      <c r="AT210" s="152" t="s">
        <v>270</v>
      </c>
      <c r="AU210" s="152" t="s">
        <v>87</v>
      </c>
      <c r="AV210" s="12" t="s">
        <v>87</v>
      </c>
      <c r="AW210" s="12" t="s">
        <v>32</v>
      </c>
      <c r="AX210" s="12" t="s">
        <v>77</v>
      </c>
      <c r="AY210" s="152" t="s">
        <v>262</v>
      </c>
    </row>
    <row r="211" spans="2:51" s="12" customFormat="1" ht="12">
      <c r="B211" s="150"/>
      <c r="D211" s="151" t="s">
        <v>270</v>
      </c>
      <c r="E211" s="152" t="s">
        <v>1</v>
      </c>
      <c r="F211" s="153" t="s">
        <v>4872</v>
      </c>
      <c r="H211" s="154">
        <v>18.1</v>
      </c>
      <c r="I211" s="155"/>
      <c r="L211" s="150"/>
      <c r="M211" s="156"/>
      <c r="T211" s="157"/>
      <c r="AT211" s="152" t="s">
        <v>270</v>
      </c>
      <c r="AU211" s="152" t="s">
        <v>87</v>
      </c>
      <c r="AV211" s="12" t="s">
        <v>87</v>
      </c>
      <c r="AW211" s="12" t="s">
        <v>32</v>
      </c>
      <c r="AX211" s="12" t="s">
        <v>77</v>
      </c>
      <c r="AY211" s="152" t="s">
        <v>262</v>
      </c>
    </row>
    <row r="212" spans="2:51" s="13" customFormat="1" ht="12">
      <c r="B212" s="158"/>
      <c r="D212" s="151" t="s">
        <v>270</v>
      </c>
      <c r="E212" s="159" t="s">
        <v>1</v>
      </c>
      <c r="F212" s="160" t="s">
        <v>273</v>
      </c>
      <c r="H212" s="161">
        <v>35.28</v>
      </c>
      <c r="I212" s="162"/>
      <c r="L212" s="158"/>
      <c r="M212" s="163"/>
      <c r="T212" s="164"/>
      <c r="AT212" s="159" t="s">
        <v>270</v>
      </c>
      <c r="AU212" s="159" t="s">
        <v>87</v>
      </c>
      <c r="AV212" s="13" t="s">
        <v>268</v>
      </c>
      <c r="AW212" s="13" t="s">
        <v>32</v>
      </c>
      <c r="AX212" s="13" t="s">
        <v>85</v>
      </c>
      <c r="AY212" s="159" t="s">
        <v>262</v>
      </c>
    </row>
    <row r="213" spans="2:65" s="1" customFormat="1" ht="21.75" customHeight="1">
      <c r="B213" s="32"/>
      <c r="C213" s="138" t="s">
        <v>342</v>
      </c>
      <c r="D213" s="138" t="s">
        <v>264</v>
      </c>
      <c r="E213" s="139" t="s">
        <v>4635</v>
      </c>
      <c r="F213" s="140" t="s">
        <v>4636</v>
      </c>
      <c r="G213" s="141" t="s">
        <v>552</v>
      </c>
      <c r="H213" s="142">
        <v>35.28</v>
      </c>
      <c r="I213" s="143"/>
      <c r="J213" s="142">
        <f>ROUND(I213*H213,2)</f>
        <v>0</v>
      </c>
      <c r="K213" s="140" t="s">
        <v>1</v>
      </c>
      <c r="L213" s="32"/>
      <c r="M213" s="144" t="s">
        <v>1</v>
      </c>
      <c r="N213" s="145" t="s">
        <v>42</v>
      </c>
      <c r="P213" s="146">
        <f>O213*H213</f>
        <v>0</v>
      </c>
      <c r="Q213" s="146">
        <v>0</v>
      </c>
      <c r="R213" s="146">
        <f>Q213*H213</f>
        <v>0</v>
      </c>
      <c r="S213" s="146">
        <v>0</v>
      </c>
      <c r="T213" s="147">
        <f>S213*H213</f>
        <v>0</v>
      </c>
      <c r="AR213" s="148" t="s">
        <v>268</v>
      </c>
      <c r="AT213" s="148" t="s">
        <v>264</v>
      </c>
      <c r="AU213" s="148" t="s">
        <v>87</v>
      </c>
      <c r="AY213" s="17" t="s">
        <v>262</v>
      </c>
      <c r="BE213" s="149">
        <f>IF(N213="základní",J213,0)</f>
        <v>0</v>
      </c>
      <c r="BF213" s="149">
        <f>IF(N213="snížená",J213,0)</f>
        <v>0</v>
      </c>
      <c r="BG213" s="149">
        <f>IF(N213="zákl. přenesená",J213,0)</f>
        <v>0</v>
      </c>
      <c r="BH213" s="149">
        <f>IF(N213="sníž. přenesená",J213,0)</f>
        <v>0</v>
      </c>
      <c r="BI213" s="149">
        <f>IF(N213="nulová",J213,0)</f>
        <v>0</v>
      </c>
      <c r="BJ213" s="17" t="s">
        <v>85</v>
      </c>
      <c r="BK213" s="149">
        <f>ROUND(I213*H213,2)</f>
        <v>0</v>
      </c>
      <c r="BL213" s="17" t="s">
        <v>268</v>
      </c>
      <c r="BM213" s="148" t="s">
        <v>400</v>
      </c>
    </row>
    <row r="214" spans="2:51" s="12" customFormat="1" ht="12">
      <c r="B214" s="150"/>
      <c r="D214" s="151" t="s">
        <v>270</v>
      </c>
      <c r="E214" s="152" t="s">
        <v>1</v>
      </c>
      <c r="F214" s="153" t="s">
        <v>4871</v>
      </c>
      <c r="H214" s="154">
        <v>17.18</v>
      </c>
      <c r="I214" s="155"/>
      <c r="L214" s="150"/>
      <c r="M214" s="156"/>
      <c r="T214" s="157"/>
      <c r="AT214" s="152" t="s">
        <v>270</v>
      </c>
      <c r="AU214" s="152" t="s">
        <v>87</v>
      </c>
      <c r="AV214" s="12" t="s">
        <v>87</v>
      </c>
      <c r="AW214" s="12" t="s">
        <v>32</v>
      </c>
      <c r="AX214" s="12" t="s">
        <v>77</v>
      </c>
      <c r="AY214" s="152" t="s">
        <v>262</v>
      </c>
    </row>
    <row r="215" spans="2:51" s="12" customFormat="1" ht="12">
      <c r="B215" s="150"/>
      <c r="D215" s="151" t="s">
        <v>270</v>
      </c>
      <c r="E215" s="152" t="s">
        <v>1</v>
      </c>
      <c r="F215" s="153" t="s">
        <v>4872</v>
      </c>
      <c r="H215" s="154">
        <v>18.1</v>
      </c>
      <c r="I215" s="155"/>
      <c r="L215" s="150"/>
      <c r="M215" s="156"/>
      <c r="T215" s="157"/>
      <c r="AT215" s="152" t="s">
        <v>270</v>
      </c>
      <c r="AU215" s="152" t="s">
        <v>87</v>
      </c>
      <c r="AV215" s="12" t="s">
        <v>87</v>
      </c>
      <c r="AW215" s="12" t="s">
        <v>32</v>
      </c>
      <c r="AX215" s="12" t="s">
        <v>77</v>
      </c>
      <c r="AY215" s="152" t="s">
        <v>262</v>
      </c>
    </row>
    <row r="216" spans="2:51" s="13" customFormat="1" ht="12">
      <c r="B216" s="158"/>
      <c r="D216" s="151" t="s">
        <v>270</v>
      </c>
      <c r="E216" s="159" t="s">
        <v>1</v>
      </c>
      <c r="F216" s="160" t="s">
        <v>273</v>
      </c>
      <c r="H216" s="161">
        <v>35.28</v>
      </c>
      <c r="I216" s="162"/>
      <c r="L216" s="158"/>
      <c r="M216" s="163"/>
      <c r="T216" s="164"/>
      <c r="AT216" s="159" t="s">
        <v>270</v>
      </c>
      <c r="AU216" s="159" t="s">
        <v>87</v>
      </c>
      <c r="AV216" s="13" t="s">
        <v>268</v>
      </c>
      <c r="AW216" s="13" t="s">
        <v>32</v>
      </c>
      <c r="AX216" s="13" t="s">
        <v>85</v>
      </c>
      <c r="AY216" s="159" t="s">
        <v>262</v>
      </c>
    </row>
    <row r="217" spans="2:65" s="1" customFormat="1" ht="16.5" customHeight="1">
      <c r="B217" s="32"/>
      <c r="C217" s="138" t="s">
        <v>347</v>
      </c>
      <c r="D217" s="138" t="s">
        <v>264</v>
      </c>
      <c r="E217" s="139" t="s">
        <v>4638</v>
      </c>
      <c r="F217" s="140" t="s">
        <v>4639</v>
      </c>
      <c r="G217" s="141" t="s">
        <v>552</v>
      </c>
      <c r="H217" s="142">
        <v>132.05</v>
      </c>
      <c r="I217" s="143"/>
      <c r="J217" s="142">
        <f>ROUND(I217*H217,2)</f>
        <v>0</v>
      </c>
      <c r="K217" s="140" t="s">
        <v>1</v>
      </c>
      <c r="L217" s="32"/>
      <c r="M217" s="144" t="s">
        <v>1</v>
      </c>
      <c r="N217" s="145" t="s">
        <v>42</v>
      </c>
      <c r="P217" s="146">
        <f>O217*H217</f>
        <v>0</v>
      </c>
      <c r="Q217" s="146">
        <v>0</v>
      </c>
      <c r="R217" s="146">
        <f>Q217*H217</f>
        <v>0</v>
      </c>
      <c r="S217" s="146">
        <v>0</v>
      </c>
      <c r="T217" s="147">
        <f>S217*H217</f>
        <v>0</v>
      </c>
      <c r="AR217" s="148" t="s">
        <v>268</v>
      </c>
      <c r="AT217" s="148" t="s">
        <v>264</v>
      </c>
      <c r="AU217" s="148" t="s">
        <v>87</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268</v>
      </c>
      <c r="BM217" s="148" t="s">
        <v>407</v>
      </c>
    </row>
    <row r="218" spans="2:47" s="1" customFormat="1" ht="312">
      <c r="B218" s="32"/>
      <c r="D218" s="151" t="s">
        <v>699</v>
      </c>
      <c r="F218" s="187" t="s">
        <v>4875</v>
      </c>
      <c r="I218" s="188"/>
      <c r="L218" s="32"/>
      <c r="M218" s="189"/>
      <c r="T218" s="56"/>
      <c r="AT218" s="17" t="s">
        <v>699</v>
      </c>
      <c r="AU218" s="17" t="s">
        <v>87</v>
      </c>
    </row>
    <row r="219" spans="2:51" s="14" customFormat="1" ht="12">
      <c r="B219" s="165"/>
      <c r="D219" s="151" t="s">
        <v>270</v>
      </c>
      <c r="E219" s="166" t="s">
        <v>1</v>
      </c>
      <c r="F219" s="167" t="s">
        <v>4845</v>
      </c>
      <c r="H219" s="166" t="s">
        <v>1</v>
      </c>
      <c r="I219" s="168"/>
      <c r="L219" s="165"/>
      <c r="M219" s="169"/>
      <c r="T219" s="170"/>
      <c r="AT219" s="166" t="s">
        <v>270</v>
      </c>
      <c r="AU219" s="166" t="s">
        <v>87</v>
      </c>
      <c r="AV219" s="14" t="s">
        <v>85</v>
      </c>
      <c r="AW219" s="14" t="s">
        <v>32</v>
      </c>
      <c r="AX219" s="14" t="s">
        <v>77</v>
      </c>
      <c r="AY219" s="166" t="s">
        <v>262</v>
      </c>
    </row>
    <row r="220" spans="2:51" s="12" customFormat="1" ht="22.5">
      <c r="B220" s="150"/>
      <c r="D220" s="151" t="s">
        <v>270</v>
      </c>
      <c r="E220" s="152" t="s">
        <v>1</v>
      </c>
      <c r="F220" s="153" t="s">
        <v>4876</v>
      </c>
      <c r="H220" s="154">
        <v>132.05</v>
      </c>
      <c r="I220" s="155"/>
      <c r="L220" s="150"/>
      <c r="M220" s="156"/>
      <c r="T220" s="157"/>
      <c r="AT220" s="152" t="s">
        <v>270</v>
      </c>
      <c r="AU220" s="152" t="s">
        <v>87</v>
      </c>
      <c r="AV220" s="12" t="s">
        <v>87</v>
      </c>
      <c r="AW220" s="12" t="s">
        <v>32</v>
      </c>
      <c r="AX220" s="12" t="s">
        <v>77</v>
      </c>
      <c r="AY220" s="152" t="s">
        <v>262</v>
      </c>
    </row>
    <row r="221" spans="2:51" s="13" customFormat="1" ht="12">
      <c r="B221" s="158"/>
      <c r="D221" s="151" t="s">
        <v>270</v>
      </c>
      <c r="E221" s="159" t="s">
        <v>1</v>
      </c>
      <c r="F221" s="160" t="s">
        <v>273</v>
      </c>
      <c r="H221" s="161">
        <v>132.05</v>
      </c>
      <c r="I221" s="162"/>
      <c r="L221" s="158"/>
      <c r="M221" s="163"/>
      <c r="T221" s="164"/>
      <c r="AT221" s="159" t="s">
        <v>270</v>
      </c>
      <c r="AU221" s="159" t="s">
        <v>87</v>
      </c>
      <c r="AV221" s="13" t="s">
        <v>268</v>
      </c>
      <c r="AW221" s="13" t="s">
        <v>32</v>
      </c>
      <c r="AX221" s="13" t="s">
        <v>85</v>
      </c>
      <c r="AY221" s="159" t="s">
        <v>262</v>
      </c>
    </row>
    <row r="222" spans="2:65" s="1" customFormat="1" ht="16.5" customHeight="1">
      <c r="B222" s="32"/>
      <c r="C222" s="138" t="s">
        <v>351</v>
      </c>
      <c r="D222" s="138" t="s">
        <v>264</v>
      </c>
      <c r="E222" s="139" t="s">
        <v>4643</v>
      </c>
      <c r="F222" s="140" t="s">
        <v>4644</v>
      </c>
      <c r="G222" s="141" t="s">
        <v>552</v>
      </c>
      <c r="H222" s="142">
        <v>24.66</v>
      </c>
      <c r="I222" s="143"/>
      <c r="J222" s="142">
        <f>ROUND(I222*H222,2)</f>
        <v>0</v>
      </c>
      <c r="K222" s="140" t="s">
        <v>1</v>
      </c>
      <c r="L222" s="32"/>
      <c r="M222" s="144" t="s">
        <v>1</v>
      </c>
      <c r="N222" s="145" t="s">
        <v>42</v>
      </c>
      <c r="P222" s="146">
        <f>O222*H222</f>
        <v>0</v>
      </c>
      <c r="Q222" s="146">
        <v>0</v>
      </c>
      <c r="R222" s="146">
        <f>Q222*H222</f>
        <v>0</v>
      </c>
      <c r="S222" s="146">
        <v>0</v>
      </c>
      <c r="T222" s="147">
        <f>S222*H222</f>
        <v>0</v>
      </c>
      <c r="AR222" s="148" t="s">
        <v>268</v>
      </c>
      <c r="AT222" s="148" t="s">
        <v>264</v>
      </c>
      <c r="AU222" s="148" t="s">
        <v>87</v>
      </c>
      <c r="AY222" s="17" t="s">
        <v>262</v>
      </c>
      <c r="BE222" s="149">
        <f>IF(N222="základní",J222,0)</f>
        <v>0</v>
      </c>
      <c r="BF222" s="149">
        <f>IF(N222="snížená",J222,0)</f>
        <v>0</v>
      </c>
      <c r="BG222" s="149">
        <f>IF(N222="zákl. přenesená",J222,0)</f>
        <v>0</v>
      </c>
      <c r="BH222" s="149">
        <f>IF(N222="sníž. přenesená",J222,0)</f>
        <v>0</v>
      </c>
      <c r="BI222" s="149">
        <f>IF(N222="nulová",J222,0)</f>
        <v>0</v>
      </c>
      <c r="BJ222" s="17" t="s">
        <v>85</v>
      </c>
      <c r="BK222" s="149">
        <f>ROUND(I222*H222,2)</f>
        <v>0</v>
      </c>
      <c r="BL222" s="17" t="s">
        <v>268</v>
      </c>
      <c r="BM222" s="148" t="s">
        <v>423</v>
      </c>
    </row>
    <row r="223" spans="2:51" s="14" customFormat="1" ht="12">
      <c r="B223" s="165"/>
      <c r="D223" s="151" t="s">
        <v>270</v>
      </c>
      <c r="E223" s="166" t="s">
        <v>1</v>
      </c>
      <c r="F223" s="167" t="s">
        <v>4845</v>
      </c>
      <c r="H223" s="166" t="s">
        <v>1</v>
      </c>
      <c r="I223" s="168"/>
      <c r="L223" s="165"/>
      <c r="M223" s="169"/>
      <c r="T223" s="170"/>
      <c r="AT223" s="166" t="s">
        <v>270</v>
      </c>
      <c r="AU223" s="166" t="s">
        <v>87</v>
      </c>
      <c r="AV223" s="14" t="s">
        <v>85</v>
      </c>
      <c r="AW223" s="14" t="s">
        <v>32</v>
      </c>
      <c r="AX223" s="14" t="s">
        <v>77</v>
      </c>
      <c r="AY223" s="166" t="s">
        <v>262</v>
      </c>
    </row>
    <row r="224" spans="2:51" s="12" customFormat="1" ht="22.5">
      <c r="B224" s="150"/>
      <c r="D224" s="151" t="s">
        <v>270</v>
      </c>
      <c r="E224" s="152" t="s">
        <v>1</v>
      </c>
      <c r="F224" s="153" t="s">
        <v>4877</v>
      </c>
      <c r="H224" s="154">
        <v>7.57</v>
      </c>
      <c r="I224" s="155"/>
      <c r="L224" s="150"/>
      <c r="M224" s="156"/>
      <c r="T224" s="157"/>
      <c r="AT224" s="152" t="s">
        <v>270</v>
      </c>
      <c r="AU224" s="152" t="s">
        <v>87</v>
      </c>
      <c r="AV224" s="12" t="s">
        <v>87</v>
      </c>
      <c r="AW224" s="12" t="s">
        <v>32</v>
      </c>
      <c r="AX224" s="12" t="s">
        <v>77</v>
      </c>
      <c r="AY224" s="152" t="s">
        <v>262</v>
      </c>
    </row>
    <row r="225" spans="2:51" s="12" customFormat="1" ht="22.5">
      <c r="B225" s="150"/>
      <c r="D225" s="151" t="s">
        <v>270</v>
      </c>
      <c r="E225" s="152" t="s">
        <v>1</v>
      </c>
      <c r="F225" s="153" t="s">
        <v>4878</v>
      </c>
      <c r="H225" s="154">
        <v>1.13</v>
      </c>
      <c r="I225" s="155"/>
      <c r="L225" s="150"/>
      <c r="M225" s="156"/>
      <c r="T225" s="157"/>
      <c r="AT225" s="152" t="s">
        <v>270</v>
      </c>
      <c r="AU225" s="152" t="s">
        <v>87</v>
      </c>
      <c r="AV225" s="12" t="s">
        <v>87</v>
      </c>
      <c r="AW225" s="12" t="s">
        <v>32</v>
      </c>
      <c r="AX225" s="12" t="s">
        <v>77</v>
      </c>
      <c r="AY225" s="152" t="s">
        <v>262</v>
      </c>
    </row>
    <row r="226" spans="2:51" s="12" customFormat="1" ht="12">
      <c r="B226" s="150"/>
      <c r="D226" s="151" t="s">
        <v>270</v>
      </c>
      <c r="E226" s="152" t="s">
        <v>1</v>
      </c>
      <c r="F226" s="153" t="s">
        <v>4879</v>
      </c>
      <c r="H226" s="154">
        <v>1.15</v>
      </c>
      <c r="I226" s="155"/>
      <c r="L226" s="150"/>
      <c r="M226" s="156"/>
      <c r="T226" s="157"/>
      <c r="AT226" s="152" t="s">
        <v>270</v>
      </c>
      <c r="AU226" s="152" t="s">
        <v>87</v>
      </c>
      <c r="AV226" s="12" t="s">
        <v>87</v>
      </c>
      <c r="AW226" s="12" t="s">
        <v>32</v>
      </c>
      <c r="AX226" s="12" t="s">
        <v>77</v>
      </c>
      <c r="AY226" s="152" t="s">
        <v>262</v>
      </c>
    </row>
    <row r="227" spans="2:51" s="12" customFormat="1" ht="12">
      <c r="B227" s="150"/>
      <c r="D227" s="151" t="s">
        <v>270</v>
      </c>
      <c r="E227" s="152" t="s">
        <v>1</v>
      </c>
      <c r="F227" s="153" t="s">
        <v>4880</v>
      </c>
      <c r="H227" s="154">
        <v>0.47</v>
      </c>
      <c r="I227" s="155"/>
      <c r="L227" s="150"/>
      <c r="M227" s="156"/>
      <c r="T227" s="157"/>
      <c r="AT227" s="152" t="s">
        <v>270</v>
      </c>
      <c r="AU227" s="152" t="s">
        <v>87</v>
      </c>
      <c r="AV227" s="12" t="s">
        <v>87</v>
      </c>
      <c r="AW227" s="12" t="s">
        <v>32</v>
      </c>
      <c r="AX227" s="12" t="s">
        <v>77</v>
      </c>
      <c r="AY227" s="152" t="s">
        <v>262</v>
      </c>
    </row>
    <row r="228" spans="2:51" s="12" customFormat="1" ht="22.5">
      <c r="B228" s="150"/>
      <c r="D228" s="151" t="s">
        <v>270</v>
      </c>
      <c r="E228" s="152" t="s">
        <v>1</v>
      </c>
      <c r="F228" s="153" t="s">
        <v>4881</v>
      </c>
      <c r="H228" s="154">
        <v>3.29</v>
      </c>
      <c r="I228" s="155"/>
      <c r="L228" s="150"/>
      <c r="M228" s="156"/>
      <c r="T228" s="157"/>
      <c r="AT228" s="152" t="s">
        <v>270</v>
      </c>
      <c r="AU228" s="152" t="s">
        <v>87</v>
      </c>
      <c r="AV228" s="12" t="s">
        <v>87</v>
      </c>
      <c r="AW228" s="12" t="s">
        <v>32</v>
      </c>
      <c r="AX228" s="12" t="s">
        <v>77</v>
      </c>
      <c r="AY228" s="152" t="s">
        <v>262</v>
      </c>
    </row>
    <row r="229" spans="2:51" s="12" customFormat="1" ht="12">
      <c r="B229" s="150"/>
      <c r="D229" s="151" t="s">
        <v>270</v>
      </c>
      <c r="E229" s="152" t="s">
        <v>1</v>
      </c>
      <c r="F229" s="153" t="s">
        <v>4882</v>
      </c>
      <c r="H229" s="154">
        <v>1.18</v>
      </c>
      <c r="I229" s="155"/>
      <c r="L229" s="150"/>
      <c r="M229" s="156"/>
      <c r="T229" s="157"/>
      <c r="AT229" s="152" t="s">
        <v>270</v>
      </c>
      <c r="AU229" s="152" t="s">
        <v>87</v>
      </c>
      <c r="AV229" s="12" t="s">
        <v>87</v>
      </c>
      <c r="AW229" s="12" t="s">
        <v>32</v>
      </c>
      <c r="AX229" s="12" t="s">
        <v>77</v>
      </c>
      <c r="AY229" s="152" t="s">
        <v>262</v>
      </c>
    </row>
    <row r="230" spans="2:51" s="12" customFormat="1" ht="33.75">
      <c r="B230" s="150"/>
      <c r="D230" s="151" t="s">
        <v>270</v>
      </c>
      <c r="E230" s="152" t="s">
        <v>1</v>
      </c>
      <c r="F230" s="153" t="s">
        <v>4883</v>
      </c>
      <c r="H230" s="154">
        <v>5.13</v>
      </c>
      <c r="I230" s="155"/>
      <c r="L230" s="150"/>
      <c r="M230" s="156"/>
      <c r="T230" s="157"/>
      <c r="AT230" s="152" t="s">
        <v>270</v>
      </c>
      <c r="AU230" s="152" t="s">
        <v>87</v>
      </c>
      <c r="AV230" s="12" t="s">
        <v>87</v>
      </c>
      <c r="AW230" s="12" t="s">
        <v>32</v>
      </c>
      <c r="AX230" s="12" t="s">
        <v>77</v>
      </c>
      <c r="AY230" s="152" t="s">
        <v>262</v>
      </c>
    </row>
    <row r="231" spans="2:51" s="12" customFormat="1" ht="22.5">
      <c r="B231" s="150"/>
      <c r="D231" s="151" t="s">
        <v>270</v>
      </c>
      <c r="E231" s="152" t="s">
        <v>1</v>
      </c>
      <c r="F231" s="153" t="s">
        <v>4884</v>
      </c>
      <c r="H231" s="154">
        <v>3.93</v>
      </c>
      <c r="I231" s="155"/>
      <c r="L231" s="150"/>
      <c r="M231" s="156"/>
      <c r="T231" s="157"/>
      <c r="AT231" s="152" t="s">
        <v>270</v>
      </c>
      <c r="AU231" s="152" t="s">
        <v>87</v>
      </c>
      <c r="AV231" s="12" t="s">
        <v>87</v>
      </c>
      <c r="AW231" s="12" t="s">
        <v>32</v>
      </c>
      <c r="AX231" s="12" t="s">
        <v>77</v>
      </c>
      <c r="AY231" s="152" t="s">
        <v>262</v>
      </c>
    </row>
    <row r="232" spans="2:51" s="12" customFormat="1" ht="12">
      <c r="B232" s="150"/>
      <c r="D232" s="151" t="s">
        <v>270</v>
      </c>
      <c r="E232" s="152" t="s">
        <v>1</v>
      </c>
      <c r="F232" s="153" t="s">
        <v>4885</v>
      </c>
      <c r="H232" s="154">
        <v>0.34</v>
      </c>
      <c r="I232" s="155"/>
      <c r="L232" s="150"/>
      <c r="M232" s="156"/>
      <c r="T232" s="157"/>
      <c r="AT232" s="152" t="s">
        <v>270</v>
      </c>
      <c r="AU232" s="152" t="s">
        <v>87</v>
      </c>
      <c r="AV232" s="12" t="s">
        <v>87</v>
      </c>
      <c r="AW232" s="12" t="s">
        <v>32</v>
      </c>
      <c r="AX232" s="12" t="s">
        <v>77</v>
      </c>
      <c r="AY232" s="152" t="s">
        <v>262</v>
      </c>
    </row>
    <row r="233" spans="2:51" s="12" customFormat="1" ht="12">
      <c r="B233" s="150"/>
      <c r="D233" s="151" t="s">
        <v>270</v>
      </c>
      <c r="E233" s="152" t="s">
        <v>1</v>
      </c>
      <c r="F233" s="153" t="s">
        <v>4880</v>
      </c>
      <c r="H233" s="154">
        <v>0.47</v>
      </c>
      <c r="I233" s="155"/>
      <c r="L233" s="150"/>
      <c r="M233" s="156"/>
      <c r="T233" s="157"/>
      <c r="AT233" s="152" t="s">
        <v>270</v>
      </c>
      <c r="AU233" s="152" t="s">
        <v>87</v>
      </c>
      <c r="AV233" s="12" t="s">
        <v>87</v>
      </c>
      <c r="AW233" s="12" t="s">
        <v>32</v>
      </c>
      <c r="AX233" s="12" t="s">
        <v>77</v>
      </c>
      <c r="AY233" s="152" t="s">
        <v>262</v>
      </c>
    </row>
    <row r="234" spans="2:51" s="13" customFormat="1" ht="12">
      <c r="B234" s="158"/>
      <c r="D234" s="151" t="s">
        <v>270</v>
      </c>
      <c r="E234" s="159" t="s">
        <v>1</v>
      </c>
      <c r="F234" s="160" t="s">
        <v>273</v>
      </c>
      <c r="H234" s="161">
        <v>24.66</v>
      </c>
      <c r="I234" s="162"/>
      <c r="L234" s="158"/>
      <c r="M234" s="163"/>
      <c r="T234" s="164"/>
      <c r="AT234" s="159" t="s">
        <v>270</v>
      </c>
      <c r="AU234" s="159" t="s">
        <v>87</v>
      </c>
      <c r="AV234" s="13" t="s">
        <v>268</v>
      </c>
      <c r="AW234" s="13" t="s">
        <v>32</v>
      </c>
      <c r="AX234" s="13" t="s">
        <v>85</v>
      </c>
      <c r="AY234" s="159" t="s">
        <v>262</v>
      </c>
    </row>
    <row r="235" spans="2:65" s="1" customFormat="1" ht="24.2" customHeight="1">
      <c r="B235" s="32"/>
      <c r="C235" s="138" t="s">
        <v>355</v>
      </c>
      <c r="D235" s="138" t="s">
        <v>264</v>
      </c>
      <c r="E235" s="139" t="s">
        <v>4647</v>
      </c>
      <c r="F235" s="140" t="s">
        <v>4648</v>
      </c>
      <c r="G235" s="141" t="s">
        <v>552</v>
      </c>
      <c r="H235" s="142">
        <v>134.34</v>
      </c>
      <c r="I235" s="143"/>
      <c r="J235" s="142">
        <f>ROUND(I235*H235,2)</f>
        <v>0</v>
      </c>
      <c r="K235" s="140" t="s">
        <v>1</v>
      </c>
      <c r="L235" s="32"/>
      <c r="M235" s="144" t="s">
        <v>1</v>
      </c>
      <c r="N235" s="145" t="s">
        <v>42</v>
      </c>
      <c r="P235" s="146">
        <f>O235*H235</f>
        <v>0</v>
      </c>
      <c r="Q235" s="146">
        <v>0</v>
      </c>
      <c r="R235" s="146">
        <f>Q235*H235</f>
        <v>0</v>
      </c>
      <c r="S235" s="146">
        <v>0</v>
      </c>
      <c r="T235" s="147">
        <f>S235*H235</f>
        <v>0</v>
      </c>
      <c r="AR235" s="148" t="s">
        <v>268</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431</v>
      </c>
    </row>
    <row r="236" spans="2:51" s="14" customFormat="1" ht="12">
      <c r="B236" s="165"/>
      <c r="D236" s="151" t="s">
        <v>270</v>
      </c>
      <c r="E236" s="166" t="s">
        <v>1</v>
      </c>
      <c r="F236" s="167" t="s">
        <v>4870</v>
      </c>
      <c r="H236" s="166" t="s">
        <v>1</v>
      </c>
      <c r="I236" s="168"/>
      <c r="L236" s="165"/>
      <c r="M236" s="169"/>
      <c r="T236" s="170"/>
      <c r="AT236" s="166" t="s">
        <v>270</v>
      </c>
      <c r="AU236" s="166" t="s">
        <v>87</v>
      </c>
      <c r="AV236" s="14" t="s">
        <v>85</v>
      </c>
      <c r="AW236" s="14" t="s">
        <v>32</v>
      </c>
      <c r="AX236" s="14" t="s">
        <v>77</v>
      </c>
      <c r="AY236" s="166" t="s">
        <v>262</v>
      </c>
    </row>
    <row r="237" spans="2:51" s="12" customFormat="1" ht="12">
      <c r="B237" s="150"/>
      <c r="D237" s="151" t="s">
        <v>270</v>
      </c>
      <c r="E237" s="152" t="s">
        <v>1</v>
      </c>
      <c r="F237" s="153" t="s">
        <v>4871</v>
      </c>
      <c r="H237" s="154">
        <v>17.18</v>
      </c>
      <c r="I237" s="155"/>
      <c r="L237" s="150"/>
      <c r="M237" s="156"/>
      <c r="T237" s="157"/>
      <c r="AT237" s="152" t="s">
        <v>270</v>
      </c>
      <c r="AU237" s="152" t="s">
        <v>87</v>
      </c>
      <c r="AV237" s="12" t="s">
        <v>87</v>
      </c>
      <c r="AW237" s="12" t="s">
        <v>32</v>
      </c>
      <c r="AX237" s="12" t="s">
        <v>77</v>
      </c>
      <c r="AY237" s="152" t="s">
        <v>262</v>
      </c>
    </row>
    <row r="238" spans="2:51" s="12" customFormat="1" ht="12">
      <c r="B238" s="150"/>
      <c r="D238" s="151" t="s">
        <v>270</v>
      </c>
      <c r="E238" s="152" t="s">
        <v>1</v>
      </c>
      <c r="F238" s="153" t="s">
        <v>4872</v>
      </c>
      <c r="H238" s="154">
        <v>18.1</v>
      </c>
      <c r="I238" s="155"/>
      <c r="L238" s="150"/>
      <c r="M238" s="156"/>
      <c r="T238" s="157"/>
      <c r="AT238" s="152" t="s">
        <v>270</v>
      </c>
      <c r="AU238" s="152" t="s">
        <v>87</v>
      </c>
      <c r="AV238" s="12" t="s">
        <v>87</v>
      </c>
      <c r="AW238" s="12" t="s">
        <v>32</v>
      </c>
      <c r="AX238" s="12" t="s">
        <v>77</v>
      </c>
      <c r="AY238" s="152" t="s">
        <v>262</v>
      </c>
    </row>
    <row r="239" spans="2:51" s="14" customFormat="1" ht="12">
      <c r="B239" s="165"/>
      <c r="D239" s="151" t="s">
        <v>270</v>
      </c>
      <c r="E239" s="166" t="s">
        <v>1</v>
      </c>
      <c r="F239" s="167" t="s">
        <v>4873</v>
      </c>
      <c r="H239" s="166" t="s">
        <v>1</v>
      </c>
      <c r="I239" s="168"/>
      <c r="L239" s="165"/>
      <c r="M239" s="169"/>
      <c r="T239" s="170"/>
      <c r="AT239" s="166" t="s">
        <v>270</v>
      </c>
      <c r="AU239" s="166" t="s">
        <v>87</v>
      </c>
      <c r="AV239" s="14" t="s">
        <v>85</v>
      </c>
      <c r="AW239" s="14" t="s">
        <v>32</v>
      </c>
      <c r="AX239" s="14" t="s">
        <v>77</v>
      </c>
      <c r="AY239" s="166" t="s">
        <v>262</v>
      </c>
    </row>
    <row r="240" spans="2:51" s="12" customFormat="1" ht="12">
      <c r="B240" s="150"/>
      <c r="D240" s="151" t="s">
        <v>270</v>
      </c>
      <c r="E240" s="152" t="s">
        <v>1</v>
      </c>
      <c r="F240" s="153" t="s">
        <v>4847</v>
      </c>
      <c r="H240" s="154">
        <v>18.74</v>
      </c>
      <c r="I240" s="155"/>
      <c r="L240" s="150"/>
      <c r="M240" s="156"/>
      <c r="T240" s="157"/>
      <c r="AT240" s="152" t="s">
        <v>270</v>
      </c>
      <c r="AU240" s="152" t="s">
        <v>87</v>
      </c>
      <c r="AV240" s="12" t="s">
        <v>87</v>
      </c>
      <c r="AW240" s="12" t="s">
        <v>32</v>
      </c>
      <c r="AX240" s="12" t="s">
        <v>77</v>
      </c>
      <c r="AY240" s="152" t="s">
        <v>262</v>
      </c>
    </row>
    <row r="241" spans="2:51" s="12" customFormat="1" ht="12">
      <c r="B241" s="150"/>
      <c r="D241" s="151" t="s">
        <v>270</v>
      </c>
      <c r="E241" s="152" t="s">
        <v>1</v>
      </c>
      <c r="F241" s="153" t="s">
        <v>4848</v>
      </c>
      <c r="H241" s="154">
        <v>72.3</v>
      </c>
      <c r="I241" s="155"/>
      <c r="L241" s="150"/>
      <c r="M241" s="156"/>
      <c r="T241" s="157"/>
      <c r="AT241" s="152" t="s">
        <v>270</v>
      </c>
      <c r="AU241" s="152" t="s">
        <v>87</v>
      </c>
      <c r="AV241" s="12" t="s">
        <v>87</v>
      </c>
      <c r="AW241" s="12" t="s">
        <v>32</v>
      </c>
      <c r="AX241" s="12" t="s">
        <v>77</v>
      </c>
      <c r="AY241" s="152" t="s">
        <v>262</v>
      </c>
    </row>
    <row r="242" spans="2:51" s="12" customFormat="1" ht="12">
      <c r="B242" s="150"/>
      <c r="D242" s="151" t="s">
        <v>270</v>
      </c>
      <c r="E242" s="152" t="s">
        <v>1</v>
      </c>
      <c r="F242" s="153" t="s">
        <v>4849</v>
      </c>
      <c r="H242" s="154">
        <v>14.4</v>
      </c>
      <c r="I242" s="155"/>
      <c r="L242" s="150"/>
      <c r="M242" s="156"/>
      <c r="T242" s="157"/>
      <c r="AT242" s="152" t="s">
        <v>270</v>
      </c>
      <c r="AU242" s="152" t="s">
        <v>87</v>
      </c>
      <c r="AV242" s="12" t="s">
        <v>87</v>
      </c>
      <c r="AW242" s="12" t="s">
        <v>32</v>
      </c>
      <c r="AX242" s="12" t="s">
        <v>77</v>
      </c>
      <c r="AY242" s="152" t="s">
        <v>262</v>
      </c>
    </row>
    <row r="243" spans="2:51" s="12" customFormat="1" ht="12">
      <c r="B243" s="150"/>
      <c r="D243" s="151" t="s">
        <v>270</v>
      </c>
      <c r="E243" s="152" t="s">
        <v>1</v>
      </c>
      <c r="F243" s="153" t="s">
        <v>4850</v>
      </c>
      <c r="H243" s="154">
        <v>13.54</v>
      </c>
      <c r="I243" s="155"/>
      <c r="L243" s="150"/>
      <c r="M243" s="156"/>
      <c r="T243" s="157"/>
      <c r="AT243" s="152" t="s">
        <v>270</v>
      </c>
      <c r="AU243" s="152" t="s">
        <v>87</v>
      </c>
      <c r="AV243" s="12" t="s">
        <v>87</v>
      </c>
      <c r="AW243" s="12" t="s">
        <v>32</v>
      </c>
      <c r="AX243" s="12" t="s">
        <v>77</v>
      </c>
      <c r="AY243" s="152" t="s">
        <v>262</v>
      </c>
    </row>
    <row r="244" spans="2:51" s="12" customFormat="1" ht="12">
      <c r="B244" s="150"/>
      <c r="D244" s="151" t="s">
        <v>270</v>
      </c>
      <c r="E244" s="152" t="s">
        <v>1</v>
      </c>
      <c r="F244" s="153" t="s">
        <v>4851</v>
      </c>
      <c r="H244" s="154">
        <v>33.72</v>
      </c>
      <c r="I244" s="155"/>
      <c r="L244" s="150"/>
      <c r="M244" s="156"/>
      <c r="T244" s="157"/>
      <c r="AT244" s="152" t="s">
        <v>270</v>
      </c>
      <c r="AU244" s="152" t="s">
        <v>87</v>
      </c>
      <c r="AV244" s="12" t="s">
        <v>87</v>
      </c>
      <c r="AW244" s="12" t="s">
        <v>32</v>
      </c>
      <c r="AX244" s="12" t="s">
        <v>77</v>
      </c>
      <c r="AY244" s="152" t="s">
        <v>262</v>
      </c>
    </row>
    <row r="245" spans="2:51" s="12" customFormat="1" ht="22.5">
      <c r="B245" s="150"/>
      <c r="D245" s="151" t="s">
        <v>270</v>
      </c>
      <c r="E245" s="152" t="s">
        <v>1</v>
      </c>
      <c r="F245" s="153" t="s">
        <v>4852</v>
      </c>
      <c r="H245" s="154">
        <v>38.97</v>
      </c>
      <c r="I245" s="155"/>
      <c r="L245" s="150"/>
      <c r="M245" s="156"/>
      <c r="T245" s="157"/>
      <c r="AT245" s="152" t="s">
        <v>270</v>
      </c>
      <c r="AU245" s="152" t="s">
        <v>87</v>
      </c>
      <c r="AV245" s="12" t="s">
        <v>87</v>
      </c>
      <c r="AW245" s="12" t="s">
        <v>32</v>
      </c>
      <c r="AX245" s="12" t="s">
        <v>77</v>
      </c>
      <c r="AY245" s="152" t="s">
        <v>262</v>
      </c>
    </row>
    <row r="246" spans="2:51" s="12" customFormat="1" ht="12">
      <c r="B246" s="150"/>
      <c r="D246" s="151" t="s">
        <v>270</v>
      </c>
      <c r="E246" s="152" t="s">
        <v>1</v>
      </c>
      <c r="F246" s="153" t="s">
        <v>4853</v>
      </c>
      <c r="H246" s="154">
        <v>14.33</v>
      </c>
      <c r="I246" s="155"/>
      <c r="L246" s="150"/>
      <c r="M246" s="156"/>
      <c r="T246" s="157"/>
      <c r="AT246" s="152" t="s">
        <v>270</v>
      </c>
      <c r="AU246" s="152" t="s">
        <v>87</v>
      </c>
      <c r="AV246" s="12" t="s">
        <v>87</v>
      </c>
      <c r="AW246" s="12" t="s">
        <v>32</v>
      </c>
      <c r="AX246" s="12" t="s">
        <v>77</v>
      </c>
      <c r="AY246" s="152" t="s">
        <v>262</v>
      </c>
    </row>
    <row r="247" spans="2:51" s="12" customFormat="1" ht="12">
      <c r="B247" s="150"/>
      <c r="D247" s="151" t="s">
        <v>270</v>
      </c>
      <c r="E247" s="152" t="s">
        <v>1</v>
      </c>
      <c r="F247" s="153" t="s">
        <v>4854</v>
      </c>
      <c r="H247" s="154">
        <v>22.68</v>
      </c>
      <c r="I247" s="155"/>
      <c r="L247" s="150"/>
      <c r="M247" s="156"/>
      <c r="T247" s="157"/>
      <c r="AT247" s="152" t="s">
        <v>270</v>
      </c>
      <c r="AU247" s="152" t="s">
        <v>87</v>
      </c>
      <c r="AV247" s="12" t="s">
        <v>87</v>
      </c>
      <c r="AW247" s="12" t="s">
        <v>32</v>
      </c>
      <c r="AX247" s="12" t="s">
        <v>77</v>
      </c>
      <c r="AY247" s="152" t="s">
        <v>262</v>
      </c>
    </row>
    <row r="248" spans="2:51" s="12" customFormat="1" ht="12">
      <c r="B248" s="150"/>
      <c r="D248" s="151" t="s">
        <v>270</v>
      </c>
      <c r="E248" s="152" t="s">
        <v>1</v>
      </c>
      <c r="F248" s="153" t="s">
        <v>4855</v>
      </c>
      <c r="H248" s="154">
        <v>1.23</v>
      </c>
      <c r="I248" s="155"/>
      <c r="L248" s="150"/>
      <c r="M248" s="156"/>
      <c r="T248" s="157"/>
      <c r="AT248" s="152" t="s">
        <v>270</v>
      </c>
      <c r="AU248" s="152" t="s">
        <v>87</v>
      </c>
      <c r="AV248" s="12" t="s">
        <v>87</v>
      </c>
      <c r="AW248" s="12" t="s">
        <v>32</v>
      </c>
      <c r="AX248" s="12" t="s">
        <v>77</v>
      </c>
      <c r="AY248" s="152" t="s">
        <v>262</v>
      </c>
    </row>
    <row r="249" spans="2:51" s="12" customFormat="1" ht="12">
      <c r="B249" s="150"/>
      <c r="D249" s="151" t="s">
        <v>270</v>
      </c>
      <c r="E249" s="152" t="s">
        <v>1</v>
      </c>
      <c r="F249" s="153" t="s">
        <v>4856</v>
      </c>
      <c r="H249" s="154">
        <v>1.2</v>
      </c>
      <c r="I249" s="155"/>
      <c r="L249" s="150"/>
      <c r="M249" s="156"/>
      <c r="T249" s="157"/>
      <c r="AT249" s="152" t="s">
        <v>270</v>
      </c>
      <c r="AU249" s="152" t="s">
        <v>87</v>
      </c>
      <c r="AV249" s="12" t="s">
        <v>87</v>
      </c>
      <c r="AW249" s="12" t="s">
        <v>32</v>
      </c>
      <c r="AX249" s="12" t="s">
        <v>77</v>
      </c>
      <c r="AY249" s="152" t="s">
        <v>262</v>
      </c>
    </row>
    <row r="250" spans="2:51" s="12" customFormat="1" ht="12">
      <c r="B250" s="150"/>
      <c r="D250" s="151" t="s">
        <v>270</v>
      </c>
      <c r="E250" s="152" t="s">
        <v>1</v>
      </c>
      <c r="F250" s="153" t="s">
        <v>4874</v>
      </c>
      <c r="H250" s="154">
        <v>-132.05</v>
      </c>
      <c r="I250" s="155"/>
      <c r="L250" s="150"/>
      <c r="M250" s="156"/>
      <c r="T250" s="157"/>
      <c r="AT250" s="152" t="s">
        <v>270</v>
      </c>
      <c r="AU250" s="152" t="s">
        <v>87</v>
      </c>
      <c r="AV250" s="12" t="s">
        <v>87</v>
      </c>
      <c r="AW250" s="12" t="s">
        <v>32</v>
      </c>
      <c r="AX250" s="12" t="s">
        <v>77</v>
      </c>
      <c r="AY250" s="152" t="s">
        <v>262</v>
      </c>
    </row>
    <row r="251" spans="2:51" s="13" customFormat="1" ht="12">
      <c r="B251" s="158"/>
      <c r="D251" s="151" t="s">
        <v>270</v>
      </c>
      <c r="E251" s="159" t="s">
        <v>1</v>
      </c>
      <c r="F251" s="160" t="s">
        <v>273</v>
      </c>
      <c r="H251" s="161">
        <v>134.34</v>
      </c>
      <c r="I251" s="162"/>
      <c r="L251" s="158"/>
      <c r="M251" s="163"/>
      <c r="T251" s="164"/>
      <c r="AT251" s="159" t="s">
        <v>270</v>
      </c>
      <c r="AU251" s="159" t="s">
        <v>87</v>
      </c>
      <c r="AV251" s="13" t="s">
        <v>268</v>
      </c>
      <c r="AW251" s="13" t="s">
        <v>32</v>
      </c>
      <c r="AX251" s="13" t="s">
        <v>85</v>
      </c>
      <c r="AY251" s="159" t="s">
        <v>262</v>
      </c>
    </row>
    <row r="252" spans="2:65" s="1" customFormat="1" ht="16.5" customHeight="1">
      <c r="B252" s="32"/>
      <c r="C252" s="138" t="s">
        <v>359</v>
      </c>
      <c r="D252" s="138" t="s">
        <v>264</v>
      </c>
      <c r="E252" s="139" t="s">
        <v>4649</v>
      </c>
      <c r="F252" s="140" t="s">
        <v>4650</v>
      </c>
      <c r="G252" s="141" t="s">
        <v>303</v>
      </c>
      <c r="H252" s="142">
        <v>48.65</v>
      </c>
      <c r="I252" s="143"/>
      <c r="J252" s="142">
        <f>ROUND(I252*H252,2)</f>
        <v>0</v>
      </c>
      <c r="K252" s="140" t="s">
        <v>1</v>
      </c>
      <c r="L252" s="32"/>
      <c r="M252" s="144" t="s">
        <v>1</v>
      </c>
      <c r="N252" s="145" t="s">
        <v>42</v>
      </c>
      <c r="P252" s="146">
        <f>O252*H252</f>
        <v>0</v>
      </c>
      <c r="Q252" s="146">
        <v>0</v>
      </c>
      <c r="R252" s="146">
        <f>Q252*H252</f>
        <v>0</v>
      </c>
      <c r="S252" s="146">
        <v>0</v>
      </c>
      <c r="T252" s="147">
        <f>S252*H252</f>
        <v>0</v>
      </c>
      <c r="AR252" s="148" t="s">
        <v>268</v>
      </c>
      <c r="AT252" s="148" t="s">
        <v>264</v>
      </c>
      <c r="AU252" s="148" t="s">
        <v>87</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268</v>
      </c>
      <c r="BM252" s="148" t="s">
        <v>441</v>
      </c>
    </row>
    <row r="253" spans="2:47" s="1" customFormat="1" ht="156">
      <c r="B253" s="32"/>
      <c r="D253" s="151" t="s">
        <v>699</v>
      </c>
      <c r="F253" s="187" t="s">
        <v>4886</v>
      </c>
      <c r="I253" s="188"/>
      <c r="L253" s="32"/>
      <c r="M253" s="189"/>
      <c r="T253" s="56"/>
      <c r="AT253" s="17" t="s">
        <v>699</v>
      </c>
      <c r="AU253" s="17" t="s">
        <v>87</v>
      </c>
    </row>
    <row r="254" spans="2:51" s="14" customFormat="1" ht="12">
      <c r="B254" s="165"/>
      <c r="D254" s="151" t="s">
        <v>270</v>
      </c>
      <c r="E254" s="166" t="s">
        <v>1</v>
      </c>
      <c r="F254" s="167" t="s">
        <v>4845</v>
      </c>
      <c r="H254" s="166" t="s">
        <v>1</v>
      </c>
      <c r="I254" s="168"/>
      <c r="L254" s="165"/>
      <c r="M254" s="169"/>
      <c r="T254" s="170"/>
      <c r="AT254" s="166" t="s">
        <v>270</v>
      </c>
      <c r="AU254" s="166" t="s">
        <v>87</v>
      </c>
      <c r="AV254" s="14" t="s">
        <v>85</v>
      </c>
      <c r="AW254" s="14" t="s">
        <v>32</v>
      </c>
      <c r="AX254" s="14" t="s">
        <v>77</v>
      </c>
      <c r="AY254" s="166" t="s">
        <v>262</v>
      </c>
    </row>
    <row r="255" spans="2:51" s="12" customFormat="1" ht="12">
      <c r="B255" s="150"/>
      <c r="D255" s="151" t="s">
        <v>270</v>
      </c>
      <c r="E255" s="152" t="s">
        <v>1</v>
      </c>
      <c r="F255" s="153" t="s">
        <v>4887</v>
      </c>
      <c r="H255" s="154">
        <v>48.65</v>
      </c>
      <c r="I255" s="155"/>
      <c r="L255" s="150"/>
      <c r="M255" s="156"/>
      <c r="T255" s="157"/>
      <c r="AT255" s="152" t="s">
        <v>270</v>
      </c>
      <c r="AU255" s="152" t="s">
        <v>87</v>
      </c>
      <c r="AV255" s="12" t="s">
        <v>87</v>
      </c>
      <c r="AW255" s="12" t="s">
        <v>32</v>
      </c>
      <c r="AX255" s="12" t="s">
        <v>77</v>
      </c>
      <c r="AY255" s="152" t="s">
        <v>262</v>
      </c>
    </row>
    <row r="256" spans="2:51" s="13" customFormat="1" ht="12">
      <c r="B256" s="158"/>
      <c r="D256" s="151" t="s">
        <v>270</v>
      </c>
      <c r="E256" s="159" t="s">
        <v>1</v>
      </c>
      <c r="F256" s="160" t="s">
        <v>273</v>
      </c>
      <c r="H256" s="161">
        <v>48.65</v>
      </c>
      <c r="I256" s="162"/>
      <c r="L256" s="158"/>
      <c r="M256" s="163"/>
      <c r="T256" s="164"/>
      <c r="AT256" s="159" t="s">
        <v>270</v>
      </c>
      <c r="AU256" s="159" t="s">
        <v>87</v>
      </c>
      <c r="AV256" s="13" t="s">
        <v>268</v>
      </c>
      <c r="AW256" s="13" t="s">
        <v>32</v>
      </c>
      <c r="AX256" s="13" t="s">
        <v>85</v>
      </c>
      <c r="AY256" s="159" t="s">
        <v>262</v>
      </c>
    </row>
    <row r="257" spans="2:63" s="11" customFormat="1" ht="22.9" customHeight="1">
      <c r="B257" s="126"/>
      <c r="D257" s="127" t="s">
        <v>76</v>
      </c>
      <c r="E257" s="136" t="s">
        <v>423</v>
      </c>
      <c r="F257" s="136" t="s">
        <v>4888</v>
      </c>
      <c r="I257" s="129"/>
      <c r="J257" s="137">
        <f>BK257</f>
        <v>0</v>
      </c>
      <c r="L257" s="126"/>
      <c r="M257" s="131"/>
      <c r="P257" s="132">
        <f>SUM(P258:P332)</f>
        <v>0</v>
      </c>
      <c r="R257" s="132">
        <f>SUM(R258:R332)</f>
        <v>0</v>
      </c>
      <c r="T257" s="133">
        <f>SUM(T258:T332)</f>
        <v>0</v>
      </c>
      <c r="AR257" s="127" t="s">
        <v>85</v>
      </c>
      <c r="AT257" s="134" t="s">
        <v>76</v>
      </c>
      <c r="AU257" s="134" t="s">
        <v>85</v>
      </c>
      <c r="AY257" s="127" t="s">
        <v>262</v>
      </c>
      <c r="BK257" s="135">
        <f>SUM(BK258:BK332)</f>
        <v>0</v>
      </c>
    </row>
    <row r="258" spans="2:65" s="1" customFormat="1" ht="21.75" customHeight="1">
      <c r="B258" s="32"/>
      <c r="C258" s="138" t="s">
        <v>9</v>
      </c>
      <c r="D258" s="138" t="s">
        <v>264</v>
      </c>
      <c r="E258" s="139" t="s">
        <v>4889</v>
      </c>
      <c r="F258" s="140" t="s">
        <v>4890</v>
      </c>
      <c r="G258" s="141" t="s">
        <v>416</v>
      </c>
      <c r="H258" s="142">
        <v>28</v>
      </c>
      <c r="I258" s="143"/>
      <c r="J258" s="142">
        <f>ROUND(I258*H258,2)</f>
        <v>0</v>
      </c>
      <c r="K258" s="140" t="s">
        <v>1</v>
      </c>
      <c r="L258" s="32"/>
      <c r="M258" s="144" t="s">
        <v>1</v>
      </c>
      <c r="N258" s="145" t="s">
        <v>42</v>
      </c>
      <c r="P258" s="146">
        <f>O258*H258</f>
        <v>0</v>
      </c>
      <c r="Q258" s="146">
        <v>0</v>
      </c>
      <c r="R258" s="146">
        <f>Q258*H258</f>
        <v>0</v>
      </c>
      <c r="S258" s="146">
        <v>0</v>
      </c>
      <c r="T258" s="147">
        <f>S258*H258</f>
        <v>0</v>
      </c>
      <c r="AR258" s="148" t="s">
        <v>268</v>
      </c>
      <c r="AT258" s="148" t="s">
        <v>264</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451</v>
      </c>
    </row>
    <row r="259" spans="2:51" s="12" customFormat="1" ht="12">
      <c r="B259" s="150"/>
      <c r="D259" s="151" t="s">
        <v>270</v>
      </c>
      <c r="E259" s="152" t="s">
        <v>1</v>
      </c>
      <c r="F259" s="153" t="s">
        <v>4891</v>
      </c>
      <c r="H259" s="154">
        <v>13.25</v>
      </c>
      <c r="I259" s="155"/>
      <c r="L259" s="150"/>
      <c r="M259" s="156"/>
      <c r="T259" s="157"/>
      <c r="AT259" s="152" t="s">
        <v>270</v>
      </c>
      <c r="AU259" s="152" t="s">
        <v>87</v>
      </c>
      <c r="AV259" s="12" t="s">
        <v>87</v>
      </c>
      <c r="AW259" s="12" t="s">
        <v>32</v>
      </c>
      <c r="AX259" s="12" t="s">
        <v>77</v>
      </c>
      <c r="AY259" s="152" t="s">
        <v>262</v>
      </c>
    </row>
    <row r="260" spans="2:51" s="12" customFormat="1" ht="12">
      <c r="B260" s="150"/>
      <c r="D260" s="151" t="s">
        <v>270</v>
      </c>
      <c r="E260" s="152" t="s">
        <v>1</v>
      </c>
      <c r="F260" s="153" t="s">
        <v>4892</v>
      </c>
      <c r="H260" s="154">
        <v>14.75</v>
      </c>
      <c r="I260" s="155"/>
      <c r="L260" s="150"/>
      <c r="M260" s="156"/>
      <c r="T260" s="157"/>
      <c r="AT260" s="152" t="s">
        <v>270</v>
      </c>
      <c r="AU260" s="152" t="s">
        <v>87</v>
      </c>
      <c r="AV260" s="12" t="s">
        <v>87</v>
      </c>
      <c r="AW260" s="12" t="s">
        <v>32</v>
      </c>
      <c r="AX260" s="12" t="s">
        <v>77</v>
      </c>
      <c r="AY260" s="152" t="s">
        <v>262</v>
      </c>
    </row>
    <row r="261" spans="2:51" s="13" customFormat="1" ht="12">
      <c r="B261" s="158"/>
      <c r="D261" s="151" t="s">
        <v>270</v>
      </c>
      <c r="E261" s="159" t="s">
        <v>1</v>
      </c>
      <c r="F261" s="160" t="s">
        <v>273</v>
      </c>
      <c r="H261" s="161">
        <v>28</v>
      </c>
      <c r="I261" s="162"/>
      <c r="L261" s="158"/>
      <c r="M261" s="163"/>
      <c r="T261" s="164"/>
      <c r="AT261" s="159" t="s">
        <v>270</v>
      </c>
      <c r="AU261" s="159" t="s">
        <v>87</v>
      </c>
      <c r="AV261" s="13" t="s">
        <v>268</v>
      </c>
      <c r="AW261" s="13" t="s">
        <v>32</v>
      </c>
      <c r="AX261" s="13" t="s">
        <v>85</v>
      </c>
      <c r="AY261" s="159" t="s">
        <v>262</v>
      </c>
    </row>
    <row r="262" spans="2:65" s="1" customFormat="1" ht="16.5" customHeight="1">
      <c r="B262" s="32"/>
      <c r="C262" s="138" t="s">
        <v>369</v>
      </c>
      <c r="D262" s="138" t="s">
        <v>264</v>
      </c>
      <c r="E262" s="139" t="s">
        <v>4893</v>
      </c>
      <c r="F262" s="140" t="s">
        <v>4894</v>
      </c>
      <c r="G262" s="141" t="s">
        <v>152</v>
      </c>
      <c r="H262" s="142">
        <v>115.85</v>
      </c>
      <c r="I262" s="143"/>
      <c r="J262" s="142">
        <f>ROUND(I262*H262,2)</f>
        <v>0</v>
      </c>
      <c r="K262" s="140" t="s">
        <v>1</v>
      </c>
      <c r="L262" s="32"/>
      <c r="M262" s="144" t="s">
        <v>1</v>
      </c>
      <c r="N262" s="145" t="s">
        <v>42</v>
      </c>
      <c r="P262" s="146">
        <f>O262*H262</f>
        <v>0</v>
      </c>
      <c r="Q262" s="146">
        <v>0</v>
      </c>
      <c r="R262" s="146">
        <f>Q262*H262</f>
        <v>0</v>
      </c>
      <c r="S262" s="146">
        <v>0</v>
      </c>
      <c r="T262" s="147">
        <f>S262*H262</f>
        <v>0</v>
      </c>
      <c r="AR262" s="148" t="s">
        <v>268</v>
      </c>
      <c r="AT262" s="148" t="s">
        <v>264</v>
      </c>
      <c r="AU262" s="148" t="s">
        <v>87</v>
      </c>
      <c r="AY262" s="17" t="s">
        <v>262</v>
      </c>
      <c r="BE262" s="149">
        <f>IF(N262="základní",J262,0)</f>
        <v>0</v>
      </c>
      <c r="BF262" s="149">
        <f>IF(N262="snížená",J262,0)</f>
        <v>0</v>
      </c>
      <c r="BG262" s="149">
        <f>IF(N262="zákl. přenesená",J262,0)</f>
        <v>0</v>
      </c>
      <c r="BH262" s="149">
        <f>IF(N262="sníž. přenesená",J262,0)</f>
        <v>0</v>
      </c>
      <c r="BI262" s="149">
        <f>IF(N262="nulová",J262,0)</f>
        <v>0</v>
      </c>
      <c r="BJ262" s="17" t="s">
        <v>85</v>
      </c>
      <c r="BK262" s="149">
        <f>ROUND(I262*H262,2)</f>
        <v>0</v>
      </c>
      <c r="BL262" s="17" t="s">
        <v>268</v>
      </c>
      <c r="BM262" s="148" t="s">
        <v>459</v>
      </c>
    </row>
    <row r="263" spans="2:47" s="1" customFormat="1" ht="19.5">
      <c r="B263" s="32"/>
      <c r="D263" s="151" t="s">
        <v>699</v>
      </c>
      <c r="F263" s="187" t="s">
        <v>4895</v>
      </c>
      <c r="I263" s="188"/>
      <c r="L263" s="32"/>
      <c r="M263" s="189"/>
      <c r="T263" s="56"/>
      <c r="AT263" s="17" t="s">
        <v>699</v>
      </c>
      <c r="AU263" s="17" t="s">
        <v>87</v>
      </c>
    </row>
    <row r="264" spans="2:51" s="12" customFormat="1" ht="12">
      <c r="B264" s="150"/>
      <c r="D264" s="151" t="s">
        <v>270</v>
      </c>
      <c r="E264" s="152" t="s">
        <v>1</v>
      </c>
      <c r="F264" s="153" t="s">
        <v>4896</v>
      </c>
      <c r="H264" s="154">
        <v>54.98</v>
      </c>
      <c r="I264" s="155"/>
      <c r="L264" s="150"/>
      <c r="M264" s="156"/>
      <c r="T264" s="157"/>
      <c r="AT264" s="152" t="s">
        <v>270</v>
      </c>
      <c r="AU264" s="152" t="s">
        <v>87</v>
      </c>
      <c r="AV264" s="12" t="s">
        <v>87</v>
      </c>
      <c r="AW264" s="12" t="s">
        <v>32</v>
      </c>
      <c r="AX264" s="12" t="s">
        <v>77</v>
      </c>
      <c r="AY264" s="152" t="s">
        <v>262</v>
      </c>
    </row>
    <row r="265" spans="2:51" s="12" customFormat="1" ht="12">
      <c r="B265" s="150"/>
      <c r="D265" s="151" t="s">
        <v>270</v>
      </c>
      <c r="E265" s="152" t="s">
        <v>1</v>
      </c>
      <c r="F265" s="153" t="s">
        <v>4897</v>
      </c>
      <c r="H265" s="154">
        <v>60.87</v>
      </c>
      <c r="I265" s="155"/>
      <c r="L265" s="150"/>
      <c r="M265" s="156"/>
      <c r="T265" s="157"/>
      <c r="AT265" s="152" t="s">
        <v>270</v>
      </c>
      <c r="AU265" s="152" t="s">
        <v>87</v>
      </c>
      <c r="AV265" s="12" t="s">
        <v>87</v>
      </c>
      <c r="AW265" s="12" t="s">
        <v>32</v>
      </c>
      <c r="AX265" s="12" t="s">
        <v>77</v>
      </c>
      <c r="AY265" s="152" t="s">
        <v>262</v>
      </c>
    </row>
    <row r="266" spans="2:51" s="13" customFormat="1" ht="12">
      <c r="B266" s="158"/>
      <c r="D266" s="151" t="s">
        <v>270</v>
      </c>
      <c r="E266" s="159" t="s">
        <v>1</v>
      </c>
      <c r="F266" s="160" t="s">
        <v>273</v>
      </c>
      <c r="H266" s="161">
        <v>115.85</v>
      </c>
      <c r="I266" s="162"/>
      <c r="L266" s="158"/>
      <c r="M266" s="163"/>
      <c r="T266" s="164"/>
      <c r="AT266" s="159" t="s">
        <v>270</v>
      </c>
      <c r="AU266" s="159" t="s">
        <v>87</v>
      </c>
      <c r="AV266" s="13" t="s">
        <v>268</v>
      </c>
      <c r="AW266" s="13" t="s">
        <v>32</v>
      </c>
      <c r="AX266" s="13" t="s">
        <v>85</v>
      </c>
      <c r="AY266" s="159" t="s">
        <v>262</v>
      </c>
    </row>
    <row r="267" spans="2:65" s="1" customFormat="1" ht="21.75" customHeight="1">
      <c r="B267" s="32"/>
      <c r="C267" s="138" t="s">
        <v>376</v>
      </c>
      <c r="D267" s="138" t="s">
        <v>264</v>
      </c>
      <c r="E267" s="139" t="s">
        <v>4898</v>
      </c>
      <c r="F267" s="140" t="s">
        <v>4899</v>
      </c>
      <c r="G267" s="141" t="s">
        <v>552</v>
      </c>
      <c r="H267" s="142">
        <v>0.78</v>
      </c>
      <c r="I267" s="143"/>
      <c r="J267" s="142">
        <f>ROUND(I267*H267,2)</f>
        <v>0</v>
      </c>
      <c r="K267" s="140" t="s">
        <v>1</v>
      </c>
      <c r="L267" s="32"/>
      <c r="M267" s="144" t="s">
        <v>1</v>
      </c>
      <c r="N267" s="145" t="s">
        <v>42</v>
      </c>
      <c r="P267" s="146">
        <f>O267*H267</f>
        <v>0</v>
      </c>
      <c r="Q267" s="146">
        <v>0</v>
      </c>
      <c r="R267" s="146">
        <f>Q267*H267</f>
        <v>0</v>
      </c>
      <c r="S267" s="146">
        <v>0</v>
      </c>
      <c r="T267" s="147">
        <f>S267*H267</f>
        <v>0</v>
      </c>
      <c r="AR267" s="148" t="s">
        <v>268</v>
      </c>
      <c r="AT267" s="148" t="s">
        <v>264</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472</v>
      </c>
    </row>
    <row r="268" spans="2:51" s="12" customFormat="1" ht="12">
      <c r="B268" s="150"/>
      <c r="D268" s="151" t="s">
        <v>270</v>
      </c>
      <c r="E268" s="152" t="s">
        <v>1</v>
      </c>
      <c r="F268" s="153" t="s">
        <v>4900</v>
      </c>
      <c r="H268" s="154">
        <v>0.39</v>
      </c>
      <c r="I268" s="155"/>
      <c r="L268" s="150"/>
      <c r="M268" s="156"/>
      <c r="T268" s="157"/>
      <c r="AT268" s="152" t="s">
        <v>270</v>
      </c>
      <c r="AU268" s="152" t="s">
        <v>87</v>
      </c>
      <c r="AV268" s="12" t="s">
        <v>87</v>
      </c>
      <c r="AW268" s="12" t="s">
        <v>32</v>
      </c>
      <c r="AX268" s="12" t="s">
        <v>77</v>
      </c>
      <c r="AY268" s="152" t="s">
        <v>262</v>
      </c>
    </row>
    <row r="269" spans="2:51" s="12" customFormat="1" ht="12">
      <c r="B269" s="150"/>
      <c r="D269" s="151" t="s">
        <v>270</v>
      </c>
      <c r="E269" s="152" t="s">
        <v>1</v>
      </c>
      <c r="F269" s="153" t="s">
        <v>4901</v>
      </c>
      <c r="H269" s="154">
        <v>0.39</v>
      </c>
      <c r="I269" s="155"/>
      <c r="L269" s="150"/>
      <c r="M269" s="156"/>
      <c r="T269" s="157"/>
      <c r="AT269" s="152" t="s">
        <v>270</v>
      </c>
      <c r="AU269" s="152" t="s">
        <v>87</v>
      </c>
      <c r="AV269" s="12" t="s">
        <v>87</v>
      </c>
      <c r="AW269" s="12" t="s">
        <v>32</v>
      </c>
      <c r="AX269" s="12" t="s">
        <v>77</v>
      </c>
      <c r="AY269" s="152" t="s">
        <v>262</v>
      </c>
    </row>
    <row r="270" spans="2:51" s="13" customFormat="1" ht="12">
      <c r="B270" s="158"/>
      <c r="D270" s="151" t="s">
        <v>270</v>
      </c>
      <c r="E270" s="159" t="s">
        <v>1</v>
      </c>
      <c r="F270" s="160" t="s">
        <v>273</v>
      </c>
      <c r="H270" s="161">
        <v>0.78</v>
      </c>
      <c r="I270" s="162"/>
      <c r="L270" s="158"/>
      <c r="M270" s="163"/>
      <c r="T270" s="164"/>
      <c r="AT270" s="159" t="s">
        <v>270</v>
      </c>
      <c r="AU270" s="159" t="s">
        <v>87</v>
      </c>
      <c r="AV270" s="13" t="s">
        <v>268</v>
      </c>
      <c r="AW270" s="13" t="s">
        <v>32</v>
      </c>
      <c r="AX270" s="13" t="s">
        <v>85</v>
      </c>
      <c r="AY270" s="159" t="s">
        <v>262</v>
      </c>
    </row>
    <row r="271" spans="2:65" s="1" customFormat="1" ht="21.75" customHeight="1">
      <c r="B271" s="32"/>
      <c r="C271" s="138" t="s">
        <v>381</v>
      </c>
      <c r="D271" s="138" t="s">
        <v>264</v>
      </c>
      <c r="E271" s="139" t="s">
        <v>4902</v>
      </c>
      <c r="F271" s="140" t="s">
        <v>4903</v>
      </c>
      <c r="G271" s="141" t="s">
        <v>552</v>
      </c>
      <c r="H271" s="142">
        <v>0.78</v>
      </c>
      <c r="I271" s="143"/>
      <c r="J271" s="142">
        <f>ROUND(I271*H271,2)</f>
        <v>0</v>
      </c>
      <c r="K271" s="140" t="s">
        <v>1</v>
      </c>
      <c r="L271" s="32"/>
      <c r="M271" s="144" t="s">
        <v>1</v>
      </c>
      <c r="N271" s="145" t="s">
        <v>42</v>
      </c>
      <c r="P271" s="146">
        <f>O271*H271</f>
        <v>0</v>
      </c>
      <c r="Q271" s="146">
        <v>0</v>
      </c>
      <c r="R271" s="146">
        <f>Q271*H271</f>
        <v>0</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480</v>
      </c>
    </row>
    <row r="272" spans="2:51" s="12" customFormat="1" ht="12">
      <c r="B272" s="150"/>
      <c r="D272" s="151" t="s">
        <v>270</v>
      </c>
      <c r="E272" s="152" t="s">
        <v>1</v>
      </c>
      <c r="F272" s="153" t="s">
        <v>4900</v>
      </c>
      <c r="H272" s="154">
        <v>0.39</v>
      </c>
      <c r="I272" s="155"/>
      <c r="L272" s="150"/>
      <c r="M272" s="156"/>
      <c r="T272" s="157"/>
      <c r="AT272" s="152" t="s">
        <v>270</v>
      </c>
      <c r="AU272" s="152" t="s">
        <v>87</v>
      </c>
      <c r="AV272" s="12" t="s">
        <v>87</v>
      </c>
      <c r="AW272" s="12" t="s">
        <v>32</v>
      </c>
      <c r="AX272" s="12" t="s">
        <v>77</v>
      </c>
      <c r="AY272" s="152" t="s">
        <v>262</v>
      </c>
    </row>
    <row r="273" spans="2:51" s="12" customFormat="1" ht="12">
      <c r="B273" s="150"/>
      <c r="D273" s="151" t="s">
        <v>270</v>
      </c>
      <c r="E273" s="152" t="s">
        <v>1</v>
      </c>
      <c r="F273" s="153" t="s">
        <v>4901</v>
      </c>
      <c r="H273" s="154">
        <v>0.39</v>
      </c>
      <c r="I273" s="155"/>
      <c r="L273" s="150"/>
      <c r="M273" s="156"/>
      <c r="T273" s="157"/>
      <c r="AT273" s="152" t="s">
        <v>270</v>
      </c>
      <c r="AU273" s="152" t="s">
        <v>87</v>
      </c>
      <c r="AV273" s="12" t="s">
        <v>87</v>
      </c>
      <c r="AW273" s="12" t="s">
        <v>32</v>
      </c>
      <c r="AX273" s="12" t="s">
        <v>77</v>
      </c>
      <c r="AY273" s="152" t="s">
        <v>262</v>
      </c>
    </row>
    <row r="274" spans="2:51" s="13" customFormat="1" ht="12">
      <c r="B274" s="158"/>
      <c r="D274" s="151" t="s">
        <v>270</v>
      </c>
      <c r="E274" s="159" t="s">
        <v>1</v>
      </c>
      <c r="F274" s="160" t="s">
        <v>273</v>
      </c>
      <c r="H274" s="161">
        <v>0.78</v>
      </c>
      <c r="I274" s="162"/>
      <c r="L274" s="158"/>
      <c r="M274" s="163"/>
      <c r="T274" s="164"/>
      <c r="AT274" s="159" t="s">
        <v>270</v>
      </c>
      <c r="AU274" s="159" t="s">
        <v>87</v>
      </c>
      <c r="AV274" s="13" t="s">
        <v>268</v>
      </c>
      <c r="AW274" s="13" t="s">
        <v>32</v>
      </c>
      <c r="AX274" s="13" t="s">
        <v>85</v>
      </c>
      <c r="AY274" s="159" t="s">
        <v>262</v>
      </c>
    </row>
    <row r="275" spans="2:65" s="1" customFormat="1" ht="21.75" customHeight="1">
      <c r="B275" s="32"/>
      <c r="C275" s="138" t="s">
        <v>396</v>
      </c>
      <c r="D275" s="138" t="s">
        <v>264</v>
      </c>
      <c r="E275" s="139" t="s">
        <v>4904</v>
      </c>
      <c r="F275" s="140" t="s">
        <v>4905</v>
      </c>
      <c r="G275" s="141" t="s">
        <v>416</v>
      </c>
      <c r="H275" s="142">
        <v>4</v>
      </c>
      <c r="I275" s="143"/>
      <c r="J275" s="142">
        <f>ROUND(I275*H275,2)</f>
        <v>0</v>
      </c>
      <c r="K275" s="140" t="s">
        <v>1</v>
      </c>
      <c r="L275" s="32"/>
      <c r="M275" s="144" t="s">
        <v>1</v>
      </c>
      <c r="N275" s="145" t="s">
        <v>42</v>
      </c>
      <c r="P275" s="146">
        <f>O275*H275</f>
        <v>0</v>
      </c>
      <c r="Q275" s="146">
        <v>0</v>
      </c>
      <c r="R275" s="146">
        <f>Q275*H275</f>
        <v>0</v>
      </c>
      <c r="S275" s="146">
        <v>0</v>
      </c>
      <c r="T275" s="147">
        <f>S275*H275</f>
        <v>0</v>
      </c>
      <c r="AR275" s="148" t="s">
        <v>268</v>
      </c>
      <c r="AT275" s="148" t="s">
        <v>264</v>
      </c>
      <c r="AU275" s="148" t="s">
        <v>87</v>
      </c>
      <c r="AY275" s="17" t="s">
        <v>262</v>
      </c>
      <c r="BE275" s="149">
        <f>IF(N275="základní",J275,0)</f>
        <v>0</v>
      </c>
      <c r="BF275" s="149">
        <f>IF(N275="snížená",J275,0)</f>
        <v>0</v>
      </c>
      <c r="BG275" s="149">
        <f>IF(N275="zákl. přenesená",J275,0)</f>
        <v>0</v>
      </c>
      <c r="BH275" s="149">
        <f>IF(N275="sníž. přenesená",J275,0)</f>
        <v>0</v>
      </c>
      <c r="BI275" s="149">
        <f>IF(N275="nulová",J275,0)</f>
        <v>0</v>
      </c>
      <c r="BJ275" s="17" t="s">
        <v>85</v>
      </c>
      <c r="BK275" s="149">
        <f>ROUND(I275*H275,2)</f>
        <v>0</v>
      </c>
      <c r="BL275" s="17" t="s">
        <v>268</v>
      </c>
      <c r="BM275" s="148" t="s">
        <v>492</v>
      </c>
    </row>
    <row r="276" spans="2:51" s="12" customFormat="1" ht="12">
      <c r="B276" s="150"/>
      <c r="D276" s="151" t="s">
        <v>270</v>
      </c>
      <c r="E276" s="152" t="s">
        <v>1</v>
      </c>
      <c r="F276" s="153" t="s">
        <v>4906</v>
      </c>
      <c r="H276" s="154">
        <v>2</v>
      </c>
      <c r="I276" s="155"/>
      <c r="L276" s="150"/>
      <c r="M276" s="156"/>
      <c r="T276" s="157"/>
      <c r="AT276" s="152" t="s">
        <v>270</v>
      </c>
      <c r="AU276" s="152" t="s">
        <v>87</v>
      </c>
      <c r="AV276" s="12" t="s">
        <v>87</v>
      </c>
      <c r="AW276" s="12" t="s">
        <v>32</v>
      </c>
      <c r="AX276" s="12" t="s">
        <v>77</v>
      </c>
      <c r="AY276" s="152" t="s">
        <v>262</v>
      </c>
    </row>
    <row r="277" spans="2:51" s="12" customFormat="1" ht="12">
      <c r="B277" s="150"/>
      <c r="D277" s="151" t="s">
        <v>270</v>
      </c>
      <c r="E277" s="152" t="s">
        <v>1</v>
      </c>
      <c r="F277" s="153" t="s">
        <v>4907</v>
      </c>
      <c r="H277" s="154">
        <v>2</v>
      </c>
      <c r="I277" s="155"/>
      <c r="L277" s="150"/>
      <c r="M277" s="156"/>
      <c r="T277" s="157"/>
      <c r="AT277" s="152" t="s">
        <v>270</v>
      </c>
      <c r="AU277" s="152" t="s">
        <v>87</v>
      </c>
      <c r="AV277" s="12" t="s">
        <v>87</v>
      </c>
      <c r="AW277" s="12" t="s">
        <v>32</v>
      </c>
      <c r="AX277" s="12" t="s">
        <v>77</v>
      </c>
      <c r="AY277" s="152" t="s">
        <v>262</v>
      </c>
    </row>
    <row r="278" spans="2:51" s="13" customFormat="1" ht="12">
      <c r="B278" s="158"/>
      <c r="D278" s="151" t="s">
        <v>270</v>
      </c>
      <c r="E278" s="159" t="s">
        <v>1</v>
      </c>
      <c r="F278" s="160" t="s">
        <v>273</v>
      </c>
      <c r="H278" s="161">
        <v>4</v>
      </c>
      <c r="I278" s="162"/>
      <c r="L278" s="158"/>
      <c r="M278" s="163"/>
      <c r="T278" s="164"/>
      <c r="AT278" s="159" t="s">
        <v>270</v>
      </c>
      <c r="AU278" s="159" t="s">
        <v>87</v>
      </c>
      <c r="AV278" s="13" t="s">
        <v>268</v>
      </c>
      <c r="AW278" s="13" t="s">
        <v>32</v>
      </c>
      <c r="AX278" s="13" t="s">
        <v>85</v>
      </c>
      <c r="AY278" s="159" t="s">
        <v>262</v>
      </c>
    </row>
    <row r="279" spans="2:65" s="1" customFormat="1" ht="21.75" customHeight="1">
      <c r="B279" s="32"/>
      <c r="C279" s="138" t="s">
        <v>400</v>
      </c>
      <c r="D279" s="138" t="s">
        <v>264</v>
      </c>
      <c r="E279" s="139" t="s">
        <v>4908</v>
      </c>
      <c r="F279" s="140" t="s">
        <v>4909</v>
      </c>
      <c r="G279" s="141" t="s">
        <v>416</v>
      </c>
      <c r="H279" s="142">
        <v>1</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503</v>
      </c>
    </row>
    <row r="280" spans="2:51" s="12" customFormat="1" ht="12">
      <c r="B280" s="150"/>
      <c r="D280" s="151" t="s">
        <v>270</v>
      </c>
      <c r="E280" s="152" t="s">
        <v>1</v>
      </c>
      <c r="F280" s="153" t="s">
        <v>4910</v>
      </c>
      <c r="H280" s="154">
        <v>1</v>
      </c>
      <c r="I280" s="155"/>
      <c r="L280" s="150"/>
      <c r="M280" s="156"/>
      <c r="T280" s="157"/>
      <c r="AT280" s="152" t="s">
        <v>270</v>
      </c>
      <c r="AU280" s="152" t="s">
        <v>87</v>
      </c>
      <c r="AV280" s="12" t="s">
        <v>87</v>
      </c>
      <c r="AW280" s="12" t="s">
        <v>32</v>
      </c>
      <c r="AX280" s="12" t="s">
        <v>77</v>
      </c>
      <c r="AY280" s="152" t="s">
        <v>262</v>
      </c>
    </row>
    <row r="281" spans="2:51" s="13" customFormat="1" ht="12">
      <c r="B281" s="158"/>
      <c r="D281" s="151" t="s">
        <v>270</v>
      </c>
      <c r="E281" s="159" t="s">
        <v>1</v>
      </c>
      <c r="F281" s="160" t="s">
        <v>273</v>
      </c>
      <c r="H281" s="161">
        <v>1</v>
      </c>
      <c r="I281" s="162"/>
      <c r="L281" s="158"/>
      <c r="M281" s="163"/>
      <c r="T281" s="164"/>
      <c r="AT281" s="159" t="s">
        <v>270</v>
      </c>
      <c r="AU281" s="159" t="s">
        <v>87</v>
      </c>
      <c r="AV281" s="13" t="s">
        <v>268</v>
      </c>
      <c r="AW281" s="13" t="s">
        <v>32</v>
      </c>
      <c r="AX281" s="13" t="s">
        <v>85</v>
      </c>
      <c r="AY281" s="159" t="s">
        <v>262</v>
      </c>
    </row>
    <row r="282" spans="2:65" s="1" customFormat="1" ht="21.75" customHeight="1">
      <c r="B282" s="32"/>
      <c r="C282" s="138" t="s">
        <v>7</v>
      </c>
      <c r="D282" s="138" t="s">
        <v>264</v>
      </c>
      <c r="E282" s="139" t="s">
        <v>4911</v>
      </c>
      <c r="F282" s="140" t="s">
        <v>4912</v>
      </c>
      <c r="G282" s="141" t="s">
        <v>416</v>
      </c>
      <c r="H282" s="142">
        <v>29.5</v>
      </c>
      <c r="I282" s="143"/>
      <c r="J282" s="142">
        <f>ROUND(I282*H282,2)</f>
        <v>0</v>
      </c>
      <c r="K282" s="140" t="s">
        <v>1</v>
      </c>
      <c r="L282" s="32"/>
      <c r="M282" s="144" t="s">
        <v>1</v>
      </c>
      <c r="N282" s="145" t="s">
        <v>42</v>
      </c>
      <c r="P282" s="146">
        <f>O282*H282</f>
        <v>0</v>
      </c>
      <c r="Q282" s="146">
        <v>0</v>
      </c>
      <c r="R282" s="146">
        <f>Q282*H282</f>
        <v>0</v>
      </c>
      <c r="S282" s="146">
        <v>0</v>
      </c>
      <c r="T282" s="147">
        <f>S282*H282</f>
        <v>0</v>
      </c>
      <c r="AR282" s="148" t="s">
        <v>268</v>
      </c>
      <c r="AT282" s="148" t="s">
        <v>264</v>
      </c>
      <c r="AU282" s="148" t="s">
        <v>87</v>
      </c>
      <c r="AY282" s="17" t="s">
        <v>262</v>
      </c>
      <c r="BE282" s="149">
        <f>IF(N282="základní",J282,0)</f>
        <v>0</v>
      </c>
      <c r="BF282" s="149">
        <f>IF(N282="snížená",J282,0)</f>
        <v>0</v>
      </c>
      <c r="BG282" s="149">
        <f>IF(N282="zákl. přenesená",J282,0)</f>
        <v>0</v>
      </c>
      <c r="BH282" s="149">
        <f>IF(N282="sníž. přenesená",J282,0)</f>
        <v>0</v>
      </c>
      <c r="BI282" s="149">
        <f>IF(N282="nulová",J282,0)</f>
        <v>0</v>
      </c>
      <c r="BJ282" s="17" t="s">
        <v>85</v>
      </c>
      <c r="BK282" s="149">
        <f>ROUND(I282*H282,2)</f>
        <v>0</v>
      </c>
      <c r="BL282" s="17" t="s">
        <v>268</v>
      </c>
      <c r="BM282" s="148" t="s">
        <v>529</v>
      </c>
    </row>
    <row r="283" spans="2:47" s="1" customFormat="1" ht="19.5">
      <c r="B283" s="32"/>
      <c r="D283" s="151" t="s">
        <v>699</v>
      </c>
      <c r="F283" s="187" t="s">
        <v>4913</v>
      </c>
      <c r="I283" s="188"/>
      <c r="L283" s="32"/>
      <c r="M283" s="189"/>
      <c r="T283" s="56"/>
      <c r="AT283" s="17" t="s">
        <v>699</v>
      </c>
      <c r="AU283" s="17" t="s">
        <v>87</v>
      </c>
    </row>
    <row r="284" spans="2:51" s="12" customFormat="1" ht="12">
      <c r="B284" s="150"/>
      <c r="D284" s="151" t="s">
        <v>270</v>
      </c>
      <c r="E284" s="152" t="s">
        <v>1</v>
      </c>
      <c r="F284" s="153" t="s">
        <v>4914</v>
      </c>
      <c r="H284" s="154">
        <v>14</v>
      </c>
      <c r="I284" s="155"/>
      <c r="L284" s="150"/>
      <c r="M284" s="156"/>
      <c r="T284" s="157"/>
      <c r="AT284" s="152" t="s">
        <v>270</v>
      </c>
      <c r="AU284" s="152" t="s">
        <v>87</v>
      </c>
      <c r="AV284" s="12" t="s">
        <v>87</v>
      </c>
      <c r="AW284" s="12" t="s">
        <v>32</v>
      </c>
      <c r="AX284" s="12" t="s">
        <v>77</v>
      </c>
      <c r="AY284" s="152" t="s">
        <v>262</v>
      </c>
    </row>
    <row r="285" spans="2:51" s="12" customFormat="1" ht="12">
      <c r="B285" s="150"/>
      <c r="D285" s="151" t="s">
        <v>270</v>
      </c>
      <c r="E285" s="152" t="s">
        <v>1</v>
      </c>
      <c r="F285" s="153" t="s">
        <v>4915</v>
      </c>
      <c r="H285" s="154">
        <v>15.5</v>
      </c>
      <c r="I285" s="155"/>
      <c r="L285" s="150"/>
      <c r="M285" s="156"/>
      <c r="T285" s="157"/>
      <c r="AT285" s="152" t="s">
        <v>270</v>
      </c>
      <c r="AU285" s="152" t="s">
        <v>87</v>
      </c>
      <c r="AV285" s="12" t="s">
        <v>87</v>
      </c>
      <c r="AW285" s="12" t="s">
        <v>32</v>
      </c>
      <c r="AX285" s="12" t="s">
        <v>77</v>
      </c>
      <c r="AY285" s="152" t="s">
        <v>262</v>
      </c>
    </row>
    <row r="286" spans="2:51" s="13" customFormat="1" ht="12">
      <c r="B286" s="158"/>
      <c r="D286" s="151" t="s">
        <v>270</v>
      </c>
      <c r="E286" s="159" t="s">
        <v>1</v>
      </c>
      <c r="F286" s="160" t="s">
        <v>273</v>
      </c>
      <c r="H286" s="161">
        <v>29.5</v>
      </c>
      <c r="I286" s="162"/>
      <c r="L286" s="158"/>
      <c r="M286" s="163"/>
      <c r="T286" s="164"/>
      <c r="AT286" s="159" t="s">
        <v>270</v>
      </c>
      <c r="AU286" s="159" t="s">
        <v>87</v>
      </c>
      <c r="AV286" s="13" t="s">
        <v>268</v>
      </c>
      <c r="AW286" s="13" t="s">
        <v>32</v>
      </c>
      <c r="AX286" s="13" t="s">
        <v>85</v>
      </c>
      <c r="AY286" s="159" t="s">
        <v>262</v>
      </c>
    </row>
    <row r="287" spans="2:65" s="1" customFormat="1" ht="21.75" customHeight="1">
      <c r="B287" s="32"/>
      <c r="C287" s="138" t="s">
        <v>407</v>
      </c>
      <c r="D287" s="138" t="s">
        <v>264</v>
      </c>
      <c r="E287" s="139" t="s">
        <v>4789</v>
      </c>
      <c r="F287" s="140" t="s">
        <v>4790</v>
      </c>
      <c r="G287" s="141" t="s">
        <v>675</v>
      </c>
      <c r="H287" s="142">
        <v>3</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538</v>
      </c>
    </row>
    <row r="288" spans="2:47" s="1" customFormat="1" ht="29.25">
      <c r="B288" s="32"/>
      <c r="D288" s="151" t="s">
        <v>699</v>
      </c>
      <c r="F288" s="187" t="s">
        <v>4791</v>
      </c>
      <c r="I288" s="188"/>
      <c r="L288" s="32"/>
      <c r="M288" s="189"/>
      <c r="T288" s="56"/>
      <c r="AT288" s="17" t="s">
        <v>699</v>
      </c>
      <c r="AU288" s="17" t="s">
        <v>87</v>
      </c>
    </row>
    <row r="289" spans="2:51" s="12" customFormat="1" ht="12">
      <c r="B289" s="150"/>
      <c r="D289" s="151" t="s">
        <v>270</v>
      </c>
      <c r="E289" s="152" t="s">
        <v>1</v>
      </c>
      <c r="F289" s="153" t="s">
        <v>4916</v>
      </c>
      <c r="H289" s="154">
        <v>1</v>
      </c>
      <c r="I289" s="155"/>
      <c r="L289" s="150"/>
      <c r="M289" s="156"/>
      <c r="T289" s="157"/>
      <c r="AT289" s="152" t="s">
        <v>270</v>
      </c>
      <c r="AU289" s="152" t="s">
        <v>87</v>
      </c>
      <c r="AV289" s="12" t="s">
        <v>87</v>
      </c>
      <c r="AW289" s="12" t="s">
        <v>32</v>
      </c>
      <c r="AX289" s="12" t="s">
        <v>77</v>
      </c>
      <c r="AY289" s="152" t="s">
        <v>262</v>
      </c>
    </row>
    <row r="290" spans="2:51" s="12" customFormat="1" ht="12">
      <c r="B290" s="150"/>
      <c r="D290" s="151" t="s">
        <v>270</v>
      </c>
      <c r="E290" s="152" t="s">
        <v>1</v>
      </c>
      <c r="F290" s="153" t="s">
        <v>4917</v>
      </c>
      <c r="H290" s="154">
        <v>1</v>
      </c>
      <c r="I290" s="155"/>
      <c r="L290" s="150"/>
      <c r="M290" s="156"/>
      <c r="T290" s="157"/>
      <c r="AT290" s="152" t="s">
        <v>270</v>
      </c>
      <c r="AU290" s="152" t="s">
        <v>87</v>
      </c>
      <c r="AV290" s="12" t="s">
        <v>87</v>
      </c>
      <c r="AW290" s="12" t="s">
        <v>32</v>
      </c>
      <c r="AX290" s="12" t="s">
        <v>77</v>
      </c>
      <c r="AY290" s="152" t="s">
        <v>262</v>
      </c>
    </row>
    <row r="291" spans="2:51" s="12" customFormat="1" ht="12">
      <c r="B291" s="150"/>
      <c r="D291" s="151" t="s">
        <v>270</v>
      </c>
      <c r="E291" s="152" t="s">
        <v>1</v>
      </c>
      <c r="F291" s="153" t="s">
        <v>4918</v>
      </c>
      <c r="H291" s="154">
        <v>1</v>
      </c>
      <c r="I291" s="155"/>
      <c r="L291" s="150"/>
      <c r="M291" s="156"/>
      <c r="T291" s="157"/>
      <c r="AT291" s="152" t="s">
        <v>270</v>
      </c>
      <c r="AU291" s="152" t="s">
        <v>87</v>
      </c>
      <c r="AV291" s="12" t="s">
        <v>87</v>
      </c>
      <c r="AW291" s="12" t="s">
        <v>32</v>
      </c>
      <c r="AX291" s="12" t="s">
        <v>77</v>
      </c>
      <c r="AY291" s="152" t="s">
        <v>262</v>
      </c>
    </row>
    <row r="292" spans="2:51" s="13" customFormat="1" ht="12">
      <c r="B292" s="158"/>
      <c r="D292" s="151" t="s">
        <v>270</v>
      </c>
      <c r="E292" s="159" t="s">
        <v>1</v>
      </c>
      <c r="F292" s="160" t="s">
        <v>273</v>
      </c>
      <c r="H292" s="161">
        <v>3</v>
      </c>
      <c r="I292" s="162"/>
      <c r="L292" s="158"/>
      <c r="M292" s="163"/>
      <c r="T292" s="164"/>
      <c r="AT292" s="159" t="s">
        <v>270</v>
      </c>
      <c r="AU292" s="159" t="s">
        <v>87</v>
      </c>
      <c r="AV292" s="13" t="s">
        <v>268</v>
      </c>
      <c r="AW292" s="13" t="s">
        <v>32</v>
      </c>
      <c r="AX292" s="13" t="s">
        <v>85</v>
      </c>
      <c r="AY292" s="159" t="s">
        <v>262</v>
      </c>
    </row>
    <row r="293" spans="2:65" s="1" customFormat="1" ht="21.75" customHeight="1">
      <c r="B293" s="32"/>
      <c r="C293" s="138" t="s">
        <v>413</v>
      </c>
      <c r="D293" s="138" t="s">
        <v>264</v>
      </c>
      <c r="E293" s="139" t="s">
        <v>4919</v>
      </c>
      <c r="F293" s="140" t="s">
        <v>4920</v>
      </c>
      <c r="G293" s="141" t="s">
        <v>152</v>
      </c>
      <c r="H293" s="142">
        <v>0.5</v>
      </c>
      <c r="I293" s="143"/>
      <c r="J293" s="142">
        <f>ROUND(I293*H293,2)</f>
        <v>0</v>
      </c>
      <c r="K293" s="140" t="s">
        <v>1</v>
      </c>
      <c r="L293" s="32"/>
      <c r="M293" s="144" t="s">
        <v>1</v>
      </c>
      <c r="N293" s="145" t="s">
        <v>42</v>
      </c>
      <c r="P293" s="146">
        <f>O293*H293</f>
        <v>0</v>
      </c>
      <c r="Q293" s="146">
        <v>0</v>
      </c>
      <c r="R293" s="146">
        <f>Q293*H293</f>
        <v>0</v>
      </c>
      <c r="S293" s="146">
        <v>0</v>
      </c>
      <c r="T293" s="147">
        <f>S293*H293</f>
        <v>0</v>
      </c>
      <c r="AR293" s="148" t="s">
        <v>268</v>
      </c>
      <c r="AT293" s="148" t="s">
        <v>264</v>
      </c>
      <c r="AU293" s="148" t="s">
        <v>87</v>
      </c>
      <c r="AY293" s="17" t="s">
        <v>262</v>
      </c>
      <c r="BE293" s="149">
        <f>IF(N293="základní",J293,0)</f>
        <v>0</v>
      </c>
      <c r="BF293" s="149">
        <f>IF(N293="snížená",J293,0)</f>
        <v>0</v>
      </c>
      <c r="BG293" s="149">
        <f>IF(N293="zákl. přenesená",J293,0)</f>
        <v>0</v>
      </c>
      <c r="BH293" s="149">
        <f>IF(N293="sníž. přenesená",J293,0)</f>
        <v>0</v>
      </c>
      <c r="BI293" s="149">
        <f>IF(N293="nulová",J293,0)</f>
        <v>0</v>
      </c>
      <c r="BJ293" s="17" t="s">
        <v>85</v>
      </c>
      <c r="BK293" s="149">
        <f>ROUND(I293*H293,2)</f>
        <v>0</v>
      </c>
      <c r="BL293" s="17" t="s">
        <v>268</v>
      </c>
      <c r="BM293" s="148" t="s">
        <v>549</v>
      </c>
    </row>
    <row r="294" spans="2:47" s="1" customFormat="1" ht="19.5">
      <c r="B294" s="32"/>
      <c r="D294" s="151" t="s">
        <v>699</v>
      </c>
      <c r="F294" s="187" t="s">
        <v>4921</v>
      </c>
      <c r="I294" s="188"/>
      <c r="L294" s="32"/>
      <c r="M294" s="189"/>
      <c r="T294" s="56"/>
      <c r="AT294" s="17" t="s">
        <v>699</v>
      </c>
      <c r="AU294" s="17" t="s">
        <v>87</v>
      </c>
    </row>
    <row r="295" spans="2:51" s="12" customFormat="1" ht="12">
      <c r="B295" s="150"/>
      <c r="D295" s="151" t="s">
        <v>270</v>
      </c>
      <c r="E295" s="152" t="s">
        <v>1</v>
      </c>
      <c r="F295" s="153" t="s">
        <v>4922</v>
      </c>
      <c r="H295" s="154">
        <v>0.25</v>
      </c>
      <c r="I295" s="155"/>
      <c r="L295" s="150"/>
      <c r="M295" s="156"/>
      <c r="T295" s="157"/>
      <c r="AT295" s="152" t="s">
        <v>270</v>
      </c>
      <c r="AU295" s="152" t="s">
        <v>87</v>
      </c>
      <c r="AV295" s="12" t="s">
        <v>87</v>
      </c>
      <c r="AW295" s="12" t="s">
        <v>32</v>
      </c>
      <c r="AX295" s="12" t="s">
        <v>77</v>
      </c>
      <c r="AY295" s="152" t="s">
        <v>262</v>
      </c>
    </row>
    <row r="296" spans="2:51" s="12" customFormat="1" ht="12">
      <c r="B296" s="150"/>
      <c r="D296" s="151" t="s">
        <v>270</v>
      </c>
      <c r="E296" s="152" t="s">
        <v>1</v>
      </c>
      <c r="F296" s="153" t="s">
        <v>4923</v>
      </c>
      <c r="H296" s="154">
        <v>0.25</v>
      </c>
      <c r="I296" s="155"/>
      <c r="L296" s="150"/>
      <c r="M296" s="156"/>
      <c r="T296" s="157"/>
      <c r="AT296" s="152" t="s">
        <v>270</v>
      </c>
      <c r="AU296" s="152" t="s">
        <v>87</v>
      </c>
      <c r="AV296" s="12" t="s">
        <v>87</v>
      </c>
      <c r="AW296" s="12" t="s">
        <v>32</v>
      </c>
      <c r="AX296" s="12" t="s">
        <v>77</v>
      </c>
      <c r="AY296" s="152" t="s">
        <v>262</v>
      </c>
    </row>
    <row r="297" spans="2:51" s="13" customFormat="1" ht="12">
      <c r="B297" s="158"/>
      <c r="D297" s="151" t="s">
        <v>270</v>
      </c>
      <c r="E297" s="159" t="s">
        <v>1</v>
      </c>
      <c r="F297" s="160" t="s">
        <v>273</v>
      </c>
      <c r="H297" s="161">
        <v>0.5</v>
      </c>
      <c r="I297" s="162"/>
      <c r="L297" s="158"/>
      <c r="M297" s="163"/>
      <c r="T297" s="164"/>
      <c r="AT297" s="159" t="s">
        <v>270</v>
      </c>
      <c r="AU297" s="159" t="s">
        <v>87</v>
      </c>
      <c r="AV297" s="13" t="s">
        <v>268</v>
      </c>
      <c r="AW297" s="13" t="s">
        <v>32</v>
      </c>
      <c r="AX297" s="13" t="s">
        <v>85</v>
      </c>
      <c r="AY297" s="159" t="s">
        <v>262</v>
      </c>
    </row>
    <row r="298" spans="2:65" s="1" customFormat="1" ht="24.2" customHeight="1">
      <c r="B298" s="32"/>
      <c r="C298" s="138" t="s">
        <v>423</v>
      </c>
      <c r="D298" s="138" t="s">
        <v>264</v>
      </c>
      <c r="E298" s="139" t="s">
        <v>4811</v>
      </c>
      <c r="F298" s="140" t="s">
        <v>4812</v>
      </c>
      <c r="G298" s="141" t="s">
        <v>675</v>
      </c>
      <c r="H298" s="142">
        <v>2</v>
      </c>
      <c r="I298" s="143"/>
      <c r="J298" s="142">
        <f>ROUND(I298*H298,2)</f>
        <v>0</v>
      </c>
      <c r="K298" s="140" t="s">
        <v>1</v>
      </c>
      <c r="L298" s="32"/>
      <c r="M298" s="144" t="s">
        <v>1</v>
      </c>
      <c r="N298" s="145" t="s">
        <v>42</v>
      </c>
      <c r="P298" s="146">
        <f>O298*H298</f>
        <v>0</v>
      </c>
      <c r="Q298" s="146">
        <v>0</v>
      </c>
      <c r="R298" s="146">
        <f>Q298*H298</f>
        <v>0</v>
      </c>
      <c r="S298" s="146">
        <v>0</v>
      </c>
      <c r="T298" s="147">
        <f>S298*H298</f>
        <v>0</v>
      </c>
      <c r="AR298" s="148" t="s">
        <v>268</v>
      </c>
      <c r="AT298" s="148" t="s">
        <v>264</v>
      </c>
      <c r="AU298" s="148" t="s">
        <v>87</v>
      </c>
      <c r="AY298" s="17" t="s">
        <v>262</v>
      </c>
      <c r="BE298" s="149">
        <f>IF(N298="základní",J298,0)</f>
        <v>0</v>
      </c>
      <c r="BF298" s="149">
        <f>IF(N298="snížená",J298,0)</f>
        <v>0</v>
      </c>
      <c r="BG298" s="149">
        <f>IF(N298="zákl. přenesená",J298,0)</f>
        <v>0</v>
      </c>
      <c r="BH298" s="149">
        <f>IF(N298="sníž. přenesená",J298,0)</f>
        <v>0</v>
      </c>
      <c r="BI298" s="149">
        <f>IF(N298="nulová",J298,0)</f>
        <v>0</v>
      </c>
      <c r="BJ298" s="17" t="s">
        <v>85</v>
      </c>
      <c r="BK298" s="149">
        <f>ROUND(I298*H298,2)</f>
        <v>0</v>
      </c>
      <c r="BL298" s="17" t="s">
        <v>268</v>
      </c>
      <c r="BM298" s="148" t="s">
        <v>563</v>
      </c>
    </row>
    <row r="299" spans="2:47" s="1" customFormat="1" ht="39">
      <c r="B299" s="32"/>
      <c r="D299" s="151" t="s">
        <v>699</v>
      </c>
      <c r="F299" s="187" t="s">
        <v>4813</v>
      </c>
      <c r="I299" s="188"/>
      <c r="L299" s="32"/>
      <c r="M299" s="189"/>
      <c r="T299" s="56"/>
      <c r="AT299" s="17" t="s">
        <v>699</v>
      </c>
      <c r="AU299" s="17" t="s">
        <v>87</v>
      </c>
    </row>
    <row r="300" spans="2:51" s="12" customFormat="1" ht="12">
      <c r="B300" s="150"/>
      <c r="D300" s="151" t="s">
        <v>270</v>
      </c>
      <c r="E300" s="152" t="s">
        <v>1</v>
      </c>
      <c r="F300" s="153" t="s">
        <v>4924</v>
      </c>
      <c r="H300" s="154">
        <v>1</v>
      </c>
      <c r="I300" s="155"/>
      <c r="L300" s="150"/>
      <c r="M300" s="156"/>
      <c r="T300" s="157"/>
      <c r="AT300" s="152" t="s">
        <v>270</v>
      </c>
      <c r="AU300" s="152" t="s">
        <v>87</v>
      </c>
      <c r="AV300" s="12" t="s">
        <v>87</v>
      </c>
      <c r="AW300" s="12" t="s">
        <v>32</v>
      </c>
      <c r="AX300" s="12" t="s">
        <v>77</v>
      </c>
      <c r="AY300" s="152" t="s">
        <v>262</v>
      </c>
    </row>
    <row r="301" spans="2:51" s="12" customFormat="1" ht="12">
      <c r="B301" s="150"/>
      <c r="D301" s="151" t="s">
        <v>270</v>
      </c>
      <c r="E301" s="152" t="s">
        <v>1</v>
      </c>
      <c r="F301" s="153" t="s">
        <v>4925</v>
      </c>
      <c r="H301" s="154">
        <v>1</v>
      </c>
      <c r="I301" s="155"/>
      <c r="L301" s="150"/>
      <c r="M301" s="156"/>
      <c r="T301" s="157"/>
      <c r="AT301" s="152" t="s">
        <v>270</v>
      </c>
      <c r="AU301" s="152" t="s">
        <v>87</v>
      </c>
      <c r="AV301" s="12" t="s">
        <v>87</v>
      </c>
      <c r="AW301" s="12" t="s">
        <v>32</v>
      </c>
      <c r="AX301" s="12" t="s">
        <v>77</v>
      </c>
      <c r="AY301" s="152" t="s">
        <v>262</v>
      </c>
    </row>
    <row r="302" spans="2:51" s="13" customFormat="1" ht="12">
      <c r="B302" s="158"/>
      <c r="D302" s="151" t="s">
        <v>270</v>
      </c>
      <c r="E302" s="159" t="s">
        <v>1</v>
      </c>
      <c r="F302" s="160" t="s">
        <v>273</v>
      </c>
      <c r="H302" s="161">
        <v>2</v>
      </c>
      <c r="I302" s="162"/>
      <c r="L302" s="158"/>
      <c r="M302" s="163"/>
      <c r="T302" s="164"/>
      <c r="AT302" s="159" t="s">
        <v>270</v>
      </c>
      <c r="AU302" s="159" t="s">
        <v>87</v>
      </c>
      <c r="AV302" s="13" t="s">
        <v>268</v>
      </c>
      <c r="AW302" s="13" t="s">
        <v>32</v>
      </c>
      <c r="AX302" s="13" t="s">
        <v>85</v>
      </c>
      <c r="AY302" s="159" t="s">
        <v>262</v>
      </c>
    </row>
    <row r="303" spans="2:65" s="1" customFormat="1" ht="16.5" customHeight="1">
      <c r="B303" s="32"/>
      <c r="C303" s="138" t="s">
        <v>426</v>
      </c>
      <c r="D303" s="138" t="s">
        <v>264</v>
      </c>
      <c r="E303" s="139" t="s">
        <v>4820</v>
      </c>
      <c r="F303" s="140" t="s">
        <v>4821</v>
      </c>
      <c r="G303" s="141" t="s">
        <v>675</v>
      </c>
      <c r="H303" s="142">
        <v>2</v>
      </c>
      <c r="I303" s="143"/>
      <c r="J303" s="142">
        <f>ROUND(I303*H303,2)</f>
        <v>0</v>
      </c>
      <c r="K303" s="140" t="s">
        <v>1</v>
      </c>
      <c r="L303" s="32"/>
      <c r="M303" s="144" t="s">
        <v>1</v>
      </c>
      <c r="N303" s="145" t="s">
        <v>42</v>
      </c>
      <c r="P303" s="146">
        <f>O303*H303</f>
        <v>0</v>
      </c>
      <c r="Q303" s="146">
        <v>0</v>
      </c>
      <c r="R303" s="146">
        <f>Q303*H303</f>
        <v>0</v>
      </c>
      <c r="S303" s="146">
        <v>0</v>
      </c>
      <c r="T303" s="147">
        <f>S303*H303</f>
        <v>0</v>
      </c>
      <c r="AR303" s="148" t="s">
        <v>268</v>
      </c>
      <c r="AT303" s="148" t="s">
        <v>264</v>
      </c>
      <c r="AU303" s="148" t="s">
        <v>87</v>
      </c>
      <c r="AY303" s="17" t="s">
        <v>262</v>
      </c>
      <c r="BE303" s="149">
        <f>IF(N303="základní",J303,0)</f>
        <v>0</v>
      </c>
      <c r="BF303" s="149">
        <f>IF(N303="snížená",J303,0)</f>
        <v>0</v>
      </c>
      <c r="BG303" s="149">
        <f>IF(N303="zákl. přenesená",J303,0)</f>
        <v>0</v>
      </c>
      <c r="BH303" s="149">
        <f>IF(N303="sníž. přenesená",J303,0)</f>
        <v>0</v>
      </c>
      <c r="BI303" s="149">
        <f>IF(N303="nulová",J303,0)</f>
        <v>0</v>
      </c>
      <c r="BJ303" s="17" t="s">
        <v>85</v>
      </c>
      <c r="BK303" s="149">
        <f>ROUND(I303*H303,2)</f>
        <v>0</v>
      </c>
      <c r="BL303" s="17" t="s">
        <v>268</v>
      </c>
      <c r="BM303" s="148" t="s">
        <v>571</v>
      </c>
    </row>
    <row r="304" spans="2:51" s="12" customFormat="1" ht="12">
      <c r="B304" s="150"/>
      <c r="D304" s="151" t="s">
        <v>270</v>
      </c>
      <c r="E304" s="152" t="s">
        <v>1</v>
      </c>
      <c r="F304" s="153" t="s">
        <v>4926</v>
      </c>
      <c r="H304" s="154">
        <v>1</v>
      </c>
      <c r="I304" s="155"/>
      <c r="L304" s="150"/>
      <c r="M304" s="156"/>
      <c r="T304" s="157"/>
      <c r="AT304" s="152" t="s">
        <v>270</v>
      </c>
      <c r="AU304" s="152" t="s">
        <v>87</v>
      </c>
      <c r="AV304" s="12" t="s">
        <v>87</v>
      </c>
      <c r="AW304" s="12" t="s">
        <v>32</v>
      </c>
      <c r="AX304" s="12" t="s">
        <v>77</v>
      </c>
      <c r="AY304" s="152" t="s">
        <v>262</v>
      </c>
    </row>
    <row r="305" spans="2:51" s="12" customFormat="1" ht="12">
      <c r="B305" s="150"/>
      <c r="D305" s="151" t="s">
        <v>270</v>
      </c>
      <c r="E305" s="152" t="s">
        <v>1</v>
      </c>
      <c r="F305" s="153" t="s">
        <v>4927</v>
      </c>
      <c r="H305" s="154">
        <v>1</v>
      </c>
      <c r="I305" s="155"/>
      <c r="L305" s="150"/>
      <c r="M305" s="156"/>
      <c r="T305" s="157"/>
      <c r="AT305" s="152" t="s">
        <v>270</v>
      </c>
      <c r="AU305" s="152" t="s">
        <v>87</v>
      </c>
      <c r="AV305" s="12" t="s">
        <v>87</v>
      </c>
      <c r="AW305" s="12" t="s">
        <v>32</v>
      </c>
      <c r="AX305" s="12" t="s">
        <v>77</v>
      </c>
      <c r="AY305" s="152" t="s">
        <v>262</v>
      </c>
    </row>
    <row r="306" spans="2:51" s="13" customFormat="1" ht="12">
      <c r="B306" s="158"/>
      <c r="D306" s="151" t="s">
        <v>270</v>
      </c>
      <c r="E306" s="159" t="s">
        <v>1</v>
      </c>
      <c r="F306" s="160" t="s">
        <v>273</v>
      </c>
      <c r="H306" s="161">
        <v>2</v>
      </c>
      <c r="I306" s="162"/>
      <c r="L306" s="158"/>
      <c r="M306" s="163"/>
      <c r="T306" s="164"/>
      <c r="AT306" s="159" t="s">
        <v>270</v>
      </c>
      <c r="AU306" s="159" t="s">
        <v>87</v>
      </c>
      <c r="AV306" s="13" t="s">
        <v>268</v>
      </c>
      <c r="AW306" s="13" t="s">
        <v>32</v>
      </c>
      <c r="AX306" s="13" t="s">
        <v>85</v>
      </c>
      <c r="AY306" s="159" t="s">
        <v>262</v>
      </c>
    </row>
    <row r="307" spans="2:65" s="1" customFormat="1" ht="21.75" customHeight="1">
      <c r="B307" s="32"/>
      <c r="C307" s="138" t="s">
        <v>431</v>
      </c>
      <c r="D307" s="138" t="s">
        <v>264</v>
      </c>
      <c r="E307" s="139" t="s">
        <v>4928</v>
      </c>
      <c r="F307" s="140" t="s">
        <v>4929</v>
      </c>
      <c r="G307" s="141" t="s">
        <v>675</v>
      </c>
      <c r="H307" s="142">
        <v>2</v>
      </c>
      <c r="I307" s="143"/>
      <c r="J307" s="142">
        <f>ROUND(I307*H307,2)</f>
        <v>0</v>
      </c>
      <c r="K307" s="140" t="s">
        <v>1</v>
      </c>
      <c r="L307" s="32"/>
      <c r="M307" s="144" t="s">
        <v>1</v>
      </c>
      <c r="N307" s="145" t="s">
        <v>42</v>
      </c>
      <c r="P307" s="146">
        <f>O307*H307</f>
        <v>0</v>
      </c>
      <c r="Q307" s="146">
        <v>0</v>
      </c>
      <c r="R307" s="146">
        <f>Q307*H307</f>
        <v>0</v>
      </c>
      <c r="S307" s="146">
        <v>0</v>
      </c>
      <c r="T307" s="147">
        <f>S307*H307</f>
        <v>0</v>
      </c>
      <c r="AR307" s="148" t="s">
        <v>268</v>
      </c>
      <c r="AT307" s="148" t="s">
        <v>264</v>
      </c>
      <c r="AU307" s="148" t="s">
        <v>87</v>
      </c>
      <c r="AY307" s="17" t="s">
        <v>262</v>
      </c>
      <c r="BE307" s="149">
        <f>IF(N307="základní",J307,0)</f>
        <v>0</v>
      </c>
      <c r="BF307" s="149">
        <f>IF(N307="snížená",J307,0)</f>
        <v>0</v>
      </c>
      <c r="BG307" s="149">
        <f>IF(N307="zákl. přenesená",J307,0)</f>
        <v>0</v>
      </c>
      <c r="BH307" s="149">
        <f>IF(N307="sníž. přenesená",J307,0)</f>
        <v>0</v>
      </c>
      <c r="BI307" s="149">
        <f>IF(N307="nulová",J307,0)</f>
        <v>0</v>
      </c>
      <c r="BJ307" s="17" t="s">
        <v>85</v>
      </c>
      <c r="BK307" s="149">
        <f>ROUND(I307*H307,2)</f>
        <v>0</v>
      </c>
      <c r="BL307" s="17" t="s">
        <v>268</v>
      </c>
      <c r="BM307" s="148" t="s">
        <v>583</v>
      </c>
    </row>
    <row r="308" spans="2:47" s="1" customFormat="1" ht="19.5">
      <c r="B308" s="32"/>
      <c r="D308" s="151" t="s">
        <v>699</v>
      </c>
      <c r="F308" s="187" t="s">
        <v>4930</v>
      </c>
      <c r="I308" s="188"/>
      <c r="L308" s="32"/>
      <c r="M308" s="189"/>
      <c r="T308" s="56"/>
      <c r="AT308" s="17" t="s">
        <v>699</v>
      </c>
      <c r="AU308" s="17" t="s">
        <v>87</v>
      </c>
    </row>
    <row r="309" spans="2:51" s="12" customFormat="1" ht="12">
      <c r="B309" s="150"/>
      <c r="D309" s="151" t="s">
        <v>270</v>
      </c>
      <c r="E309" s="152" t="s">
        <v>1</v>
      </c>
      <c r="F309" s="153" t="s">
        <v>4926</v>
      </c>
      <c r="H309" s="154">
        <v>1</v>
      </c>
      <c r="I309" s="155"/>
      <c r="L309" s="150"/>
      <c r="M309" s="156"/>
      <c r="T309" s="157"/>
      <c r="AT309" s="152" t="s">
        <v>270</v>
      </c>
      <c r="AU309" s="152" t="s">
        <v>87</v>
      </c>
      <c r="AV309" s="12" t="s">
        <v>87</v>
      </c>
      <c r="AW309" s="12" t="s">
        <v>32</v>
      </c>
      <c r="AX309" s="12" t="s">
        <v>77</v>
      </c>
      <c r="AY309" s="152" t="s">
        <v>262</v>
      </c>
    </row>
    <row r="310" spans="2:51" s="12" customFormat="1" ht="12">
      <c r="B310" s="150"/>
      <c r="D310" s="151" t="s">
        <v>270</v>
      </c>
      <c r="E310" s="152" t="s">
        <v>1</v>
      </c>
      <c r="F310" s="153" t="s">
        <v>4927</v>
      </c>
      <c r="H310" s="154">
        <v>1</v>
      </c>
      <c r="I310" s="155"/>
      <c r="L310" s="150"/>
      <c r="M310" s="156"/>
      <c r="T310" s="157"/>
      <c r="AT310" s="152" t="s">
        <v>270</v>
      </c>
      <c r="AU310" s="152" t="s">
        <v>87</v>
      </c>
      <c r="AV310" s="12" t="s">
        <v>87</v>
      </c>
      <c r="AW310" s="12" t="s">
        <v>32</v>
      </c>
      <c r="AX310" s="12" t="s">
        <v>77</v>
      </c>
      <c r="AY310" s="152" t="s">
        <v>262</v>
      </c>
    </row>
    <row r="311" spans="2:51" s="13" customFormat="1" ht="12">
      <c r="B311" s="158"/>
      <c r="D311" s="151" t="s">
        <v>270</v>
      </c>
      <c r="E311" s="159" t="s">
        <v>1</v>
      </c>
      <c r="F311" s="160" t="s">
        <v>273</v>
      </c>
      <c r="H311" s="161">
        <v>2</v>
      </c>
      <c r="I311" s="162"/>
      <c r="L311" s="158"/>
      <c r="M311" s="163"/>
      <c r="T311" s="164"/>
      <c r="AT311" s="159" t="s">
        <v>270</v>
      </c>
      <c r="AU311" s="159" t="s">
        <v>87</v>
      </c>
      <c r="AV311" s="13" t="s">
        <v>268</v>
      </c>
      <c r="AW311" s="13" t="s">
        <v>32</v>
      </c>
      <c r="AX311" s="13" t="s">
        <v>85</v>
      </c>
      <c r="AY311" s="159" t="s">
        <v>262</v>
      </c>
    </row>
    <row r="312" spans="2:65" s="1" customFormat="1" ht="16.5" customHeight="1">
      <c r="B312" s="32"/>
      <c r="C312" s="138" t="s">
        <v>436</v>
      </c>
      <c r="D312" s="138" t="s">
        <v>264</v>
      </c>
      <c r="E312" s="139" t="s">
        <v>4797</v>
      </c>
      <c r="F312" s="140" t="s">
        <v>4798</v>
      </c>
      <c r="G312" s="141" t="s">
        <v>675</v>
      </c>
      <c r="H312" s="142">
        <v>3.03</v>
      </c>
      <c r="I312" s="143"/>
      <c r="J312" s="142">
        <f>ROUND(I312*H312,2)</f>
        <v>0</v>
      </c>
      <c r="K312" s="140" t="s">
        <v>1</v>
      </c>
      <c r="L312" s="32"/>
      <c r="M312" s="144" t="s">
        <v>1</v>
      </c>
      <c r="N312" s="145" t="s">
        <v>42</v>
      </c>
      <c r="P312" s="146">
        <f>O312*H312</f>
        <v>0</v>
      </c>
      <c r="Q312" s="146">
        <v>0</v>
      </c>
      <c r="R312" s="146">
        <f>Q312*H312</f>
        <v>0</v>
      </c>
      <c r="S312" s="146">
        <v>0</v>
      </c>
      <c r="T312" s="147">
        <f>S312*H312</f>
        <v>0</v>
      </c>
      <c r="AR312" s="148" t="s">
        <v>268</v>
      </c>
      <c r="AT312" s="148" t="s">
        <v>264</v>
      </c>
      <c r="AU312" s="148" t="s">
        <v>87</v>
      </c>
      <c r="AY312" s="17" t="s">
        <v>262</v>
      </c>
      <c r="BE312" s="149">
        <f>IF(N312="základní",J312,0)</f>
        <v>0</v>
      </c>
      <c r="BF312" s="149">
        <f>IF(N312="snížená",J312,0)</f>
        <v>0</v>
      </c>
      <c r="BG312" s="149">
        <f>IF(N312="zákl. přenesená",J312,0)</f>
        <v>0</v>
      </c>
      <c r="BH312" s="149">
        <f>IF(N312="sníž. přenesená",J312,0)</f>
        <v>0</v>
      </c>
      <c r="BI312" s="149">
        <f>IF(N312="nulová",J312,0)</f>
        <v>0</v>
      </c>
      <c r="BJ312" s="17" t="s">
        <v>85</v>
      </c>
      <c r="BK312" s="149">
        <f>ROUND(I312*H312,2)</f>
        <v>0</v>
      </c>
      <c r="BL312" s="17" t="s">
        <v>268</v>
      </c>
      <c r="BM312" s="148" t="s">
        <v>606</v>
      </c>
    </row>
    <row r="313" spans="2:51" s="12" customFormat="1" ht="12">
      <c r="B313" s="150"/>
      <c r="D313" s="151" t="s">
        <v>270</v>
      </c>
      <c r="E313" s="152" t="s">
        <v>1</v>
      </c>
      <c r="F313" s="153" t="s">
        <v>4931</v>
      </c>
      <c r="H313" s="154">
        <v>1.01</v>
      </c>
      <c r="I313" s="155"/>
      <c r="L313" s="150"/>
      <c r="M313" s="156"/>
      <c r="T313" s="157"/>
      <c r="AT313" s="152" t="s">
        <v>270</v>
      </c>
      <c r="AU313" s="152" t="s">
        <v>87</v>
      </c>
      <c r="AV313" s="12" t="s">
        <v>87</v>
      </c>
      <c r="AW313" s="12" t="s">
        <v>32</v>
      </c>
      <c r="AX313" s="12" t="s">
        <v>77</v>
      </c>
      <c r="AY313" s="152" t="s">
        <v>262</v>
      </c>
    </row>
    <row r="314" spans="2:51" s="12" customFormat="1" ht="12">
      <c r="B314" s="150"/>
      <c r="D314" s="151" t="s">
        <v>270</v>
      </c>
      <c r="E314" s="152" t="s">
        <v>1</v>
      </c>
      <c r="F314" s="153" t="s">
        <v>4932</v>
      </c>
      <c r="H314" s="154">
        <v>1.01</v>
      </c>
      <c r="I314" s="155"/>
      <c r="L314" s="150"/>
      <c r="M314" s="156"/>
      <c r="T314" s="157"/>
      <c r="AT314" s="152" t="s">
        <v>270</v>
      </c>
      <c r="AU314" s="152" t="s">
        <v>87</v>
      </c>
      <c r="AV314" s="12" t="s">
        <v>87</v>
      </c>
      <c r="AW314" s="12" t="s">
        <v>32</v>
      </c>
      <c r="AX314" s="12" t="s">
        <v>77</v>
      </c>
      <c r="AY314" s="152" t="s">
        <v>262</v>
      </c>
    </row>
    <row r="315" spans="2:51" s="12" customFormat="1" ht="12">
      <c r="B315" s="150"/>
      <c r="D315" s="151" t="s">
        <v>270</v>
      </c>
      <c r="E315" s="152" t="s">
        <v>1</v>
      </c>
      <c r="F315" s="153" t="s">
        <v>4933</v>
      </c>
      <c r="H315" s="154">
        <v>1.01</v>
      </c>
      <c r="I315" s="155"/>
      <c r="L315" s="150"/>
      <c r="M315" s="156"/>
      <c r="T315" s="157"/>
      <c r="AT315" s="152" t="s">
        <v>270</v>
      </c>
      <c r="AU315" s="152" t="s">
        <v>87</v>
      </c>
      <c r="AV315" s="12" t="s">
        <v>87</v>
      </c>
      <c r="AW315" s="12" t="s">
        <v>32</v>
      </c>
      <c r="AX315" s="12" t="s">
        <v>77</v>
      </c>
      <c r="AY315" s="152" t="s">
        <v>262</v>
      </c>
    </row>
    <row r="316" spans="2:51" s="13" customFormat="1" ht="12">
      <c r="B316" s="158"/>
      <c r="D316" s="151" t="s">
        <v>270</v>
      </c>
      <c r="E316" s="159" t="s">
        <v>1</v>
      </c>
      <c r="F316" s="160" t="s">
        <v>273</v>
      </c>
      <c r="H316" s="161">
        <v>3.03</v>
      </c>
      <c r="I316" s="162"/>
      <c r="L316" s="158"/>
      <c r="M316" s="163"/>
      <c r="T316" s="164"/>
      <c r="AT316" s="159" t="s">
        <v>270</v>
      </c>
      <c r="AU316" s="159" t="s">
        <v>87</v>
      </c>
      <c r="AV316" s="13" t="s">
        <v>268</v>
      </c>
      <c r="AW316" s="13" t="s">
        <v>32</v>
      </c>
      <c r="AX316" s="13" t="s">
        <v>85</v>
      </c>
      <c r="AY316" s="159" t="s">
        <v>262</v>
      </c>
    </row>
    <row r="317" spans="2:65" s="1" customFormat="1" ht="16.5" customHeight="1">
      <c r="B317" s="32"/>
      <c r="C317" s="138" t="s">
        <v>441</v>
      </c>
      <c r="D317" s="138" t="s">
        <v>264</v>
      </c>
      <c r="E317" s="139" t="s">
        <v>4934</v>
      </c>
      <c r="F317" s="140" t="s">
        <v>4935</v>
      </c>
      <c r="G317" s="141" t="s">
        <v>675</v>
      </c>
      <c r="H317" s="142">
        <v>2.02</v>
      </c>
      <c r="I317" s="143"/>
      <c r="J317" s="142">
        <f>ROUND(I317*H317,2)</f>
        <v>0</v>
      </c>
      <c r="K317" s="140" t="s">
        <v>1</v>
      </c>
      <c r="L317" s="32"/>
      <c r="M317" s="144" t="s">
        <v>1</v>
      </c>
      <c r="N317" s="145" t="s">
        <v>42</v>
      </c>
      <c r="P317" s="146">
        <f>O317*H317</f>
        <v>0</v>
      </c>
      <c r="Q317" s="146">
        <v>0</v>
      </c>
      <c r="R317" s="146">
        <f>Q317*H317</f>
        <v>0</v>
      </c>
      <c r="S317" s="146">
        <v>0</v>
      </c>
      <c r="T317" s="147">
        <f>S317*H317</f>
        <v>0</v>
      </c>
      <c r="AR317" s="148" t="s">
        <v>268</v>
      </c>
      <c r="AT317" s="148" t="s">
        <v>264</v>
      </c>
      <c r="AU317" s="148" t="s">
        <v>87</v>
      </c>
      <c r="AY317" s="17" t="s">
        <v>262</v>
      </c>
      <c r="BE317" s="149">
        <f>IF(N317="základní",J317,0)</f>
        <v>0</v>
      </c>
      <c r="BF317" s="149">
        <f>IF(N317="snížená",J317,0)</f>
        <v>0</v>
      </c>
      <c r="BG317" s="149">
        <f>IF(N317="zákl. přenesená",J317,0)</f>
        <v>0</v>
      </c>
      <c r="BH317" s="149">
        <f>IF(N317="sníž. přenesená",J317,0)</f>
        <v>0</v>
      </c>
      <c r="BI317" s="149">
        <f>IF(N317="nulová",J317,0)</f>
        <v>0</v>
      </c>
      <c r="BJ317" s="17" t="s">
        <v>85</v>
      </c>
      <c r="BK317" s="149">
        <f>ROUND(I317*H317,2)</f>
        <v>0</v>
      </c>
      <c r="BL317" s="17" t="s">
        <v>268</v>
      </c>
      <c r="BM317" s="148" t="s">
        <v>622</v>
      </c>
    </row>
    <row r="318" spans="2:51" s="12" customFormat="1" ht="12">
      <c r="B318" s="150"/>
      <c r="D318" s="151" t="s">
        <v>270</v>
      </c>
      <c r="E318" s="152" t="s">
        <v>1</v>
      </c>
      <c r="F318" s="153" t="s">
        <v>4936</v>
      </c>
      <c r="H318" s="154">
        <v>1.01</v>
      </c>
      <c r="I318" s="155"/>
      <c r="L318" s="150"/>
      <c r="M318" s="156"/>
      <c r="T318" s="157"/>
      <c r="AT318" s="152" t="s">
        <v>270</v>
      </c>
      <c r="AU318" s="152" t="s">
        <v>87</v>
      </c>
      <c r="AV318" s="12" t="s">
        <v>87</v>
      </c>
      <c r="AW318" s="12" t="s">
        <v>32</v>
      </c>
      <c r="AX318" s="12" t="s">
        <v>77</v>
      </c>
      <c r="AY318" s="152" t="s">
        <v>262</v>
      </c>
    </row>
    <row r="319" spans="2:51" s="12" customFormat="1" ht="12">
      <c r="B319" s="150"/>
      <c r="D319" s="151" t="s">
        <v>270</v>
      </c>
      <c r="E319" s="152" t="s">
        <v>1</v>
      </c>
      <c r="F319" s="153" t="s">
        <v>4937</v>
      </c>
      <c r="H319" s="154">
        <v>1.01</v>
      </c>
      <c r="I319" s="155"/>
      <c r="L319" s="150"/>
      <c r="M319" s="156"/>
      <c r="T319" s="157"/>
      <c r="AT319" s="152" t="s">
        <v>270</v>
      </c>
      <c r="AU319" s="152" t="s">
        <v>87</v>
      </c>
      <c r="AV319" s="12" t="s">
        <v>87</v>
      </c>
      <c r="AW319" s="12" t="s">
        <v>32</v>
      </c>
      <c r="AX319" s="12" t="s">
        <v>77</v>
      </c>
      <c r="AY319" s="152" t="s">
        <v>262</v>
      </c>
    </row>
    <row r="320" spans="2:51" s="13" customFormat="1" ht="12">
      <c r="B320" s="158"/>
      <c r="D320" s="151" t="s">
        <v>270</v>
      </c>
      <c r="E320" s="159" t="s">
        <v>1</v>
      </c>
      <c r="F320" s="160" t="s">
        <v>273</v>
      </c>
      <c r="H320" s="161">
        <v>2.02</v>
      </c>
      <c r="I320" s="162"/>
      <c r="L320" s="158"/>
      <c r="M320" s="163"/>
      <c r="T320" s="164"/>
      <c r="AT320" s="159" t="s">
        <v>270</v>
      </c>
      <c r="AU320" s="159" t="s">
        <v>87</v>
      </c>
      <c r="AV320" s="13" t="s">
        <v>268</v>
      </c>
      <c r="AW320" s="13" t="s">
        <v>32</v>
      </c>
      <c r="AX320" s="13" t="s">
        <v>85</v>
      </c>
      <c r="AY320" s="159" t="s">
        <v>262</v>
      </c>
    </row>
    <row r="321" spans="2:65" s="1" customFormat="1" ht="16.5" customHeight="1">
      <c r="B321" s="32"/>
      <c r="C321" s="138" t="s">
        <v>446</v>
      </c>
      <c r="D321" s="138" t="s">
        <v>264</v>
      </c>
      <c r="E321" s="139" t="s">
        <v>4938</v>
      </c>
      <c r="F321" s="140" t="s">
        <v>4939</v>
      </c>
      <c r="G321" s="141" t="s">
        <v>675</v>
      </c>
      <c r="H321" s="142">
        <v>1.01</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87</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637</v>
      </c>
    </row>
    <row r="322" spans="2:51" s="12" customFormat="1" ht="12">
      <c r="B322" s="150"/>
      <c r="D322" s="151" t="s">
        <v>270</v>
      </c>
      <c r="E322" s="152" t="s">
        <v>1</v>
      </c>
      <c r="F322" s="153" t="s">
        <v>4940</v>
      </c>
      <c r="H322" s="154">
        <v>0</v>
      </c>
      <c r="I322" s="155"/>
      <c r="L322" s="150"/>
      <c r="M322" s="156"/>
      <c r="T322" s="157"/>
      <c r="AT322" s="152" t="s">
        <v>270</v>
      </c>
      <c r="AU322" s="152" t="s">
        <v>87</v>
      </c>
      <c r="AV322" s="12" t="s">
        <v>87</v>
      </c>
      <c r="AW322" s="12" t="s">
        <v>32</v>
      </c>
      <c r="AX322" s="12" t="s">
        <v>77</v>
      </c>
      <c r="AY322" s="152" t="s">
        <v>262</v>
      </c>
    </row>
    <row r="323" spans="2:51" s="12" customFormat="1" ht="12">
      <c r="B323" s="150"/>
      <c r="D323" s="151" t="s">
        <v>270</v>
      </c>
      <c r="E323" s="152" t="s">
        <v>1</v>
      </c>
      <c r="F323" s="153" t="s">
        <v>4941</v>
      </c>
      <c r="H323" s="154">
        <v>1.01</v>
      </c>
      <c r="I323" s="155"/>
      <c r="L323" s="150"/>
      <c r="M323" s="156"/>
      <c r="T323" s="157"/>
      <c r="AT323" s="152" t="s">
        <v>270</v>
      </c>
      <c r="AU323" s="152" t="s">
        <v>87</v>
      </c>
      <c r="AV323" s="12" t="s">
        <v>87</v>
      </c>
      <c r="AW323" s="12" t="s">
        <v>32</v>
      </c>
      <c r="AX323" s="12" t="s">
        <v>77</v>
      </c>
      <c r="AY323" s="152" t="s">
        <v>262</v>
      </c>
    </row>
    <row r="324" spans="2:51" s="13" customFormat="1" ht="12">
      <c r="B324" s="158"/>
      <c r="D324" s="151" t="s">
        <v>270</v>
      </c>
      <c r="E324" s="159" t="s">
        <v>1</v>
      </c>
      <c r="F324" s="160" t="s">
        <v>273</v>
      </c>
      <c r="H324" s="161">
        <v>1.01</v>
      </c>
      <c r="I324" s="162"/>
      <c r="L324" s="158"/>
      <c r="M324" s="163"/>
      <c r="T324" s="164"/>
      <c r="AT324" s="159" t="s">
        <v>270</v>
      </c>
      <c r="AU324" s="159" t="s">
        <v>87</v>
      </c>
      <c r="AV324" s="13" t="s">
        <v>268</v>
      </c>
      <c r="AW324" s="13" t="s">
        <v>32</v>
      </c>
      <c r="AX324" s="13" t="s">
        <v>85</v>
      </c>
      <c r="AY324" s="159" t="s">
        <v>262</v>
      </c>
    </row>
    <row r="325" spans="2:65" s="1" customFormat="1" ht="16.5" customHeight="1">
      <c r="B325" s="32"/>
      <c r="C325" s="138" t="s">
        <v>451</v>
      </c>
      <c r="D325" s="138" t="s">
        <v>264</v>
      </c>
      <c r="E325" s="139" t="s">
        <v>4942</v>
      </c>
      <c r="F325" s="140" t="s">
        <v>4831</v>
      </c>
      <c r="G325" s="141" t="s">
        <v>675</v>
      </c>
      <c r="H325" s="142">
        <v>27.27</v>
      </c>
      <c r="I325" s="143"/>
      <c r="J325" s="142">
        <f>ROUND(I325*H325,2)</f>
        <v>0</v>
      </c>
      <c r="K325" s="140" t="s">
        <v>1</v>
      </c>
      <c r="L325" s="32"/>
      <c r="M325" s="144" t="s">
        <v>1</v>
      </c>
      <c r="N325" s="145" t="s">
        <v>42</v>
      </c>
      <c r="P325" s="146">
        <f>O325*H325</f>
        <v>0</v>
      </c>
      <c r="Q325" s="146">
        <v>0</v>
      </c>
      <c r="R325" s="146">
        <f>Q325*H325</f>
        <v>0</v>
      </c>
      <c r="S325" s="146">
        <v>0</v>
      </c>
      <c r="T325" s="147">
        <f>S325*H325</f>
        <v>0</v>
      </c>
      <c r="AR325" s="148" t="s">
        <v>268</v>
      </c>
      <c r="AT325" s="148" t="s">
        <v>264</v>
      </c>
      <c r="AU325" s="148" t="s">
        <v>87</v>
      </c>
      <c r="AY325" s="17" t="s">
        <v>262</v>
      </c>
      <c r="BE325" s="149">
        <f>IF(N325="základní",J325,0)</f>
        <v>0</v>
      </c>
      <c r="BF325" s="149">
        <f>IF(N325="snížená",J325,0)</f>
        <v>0</v>
      </c>
      <c r="BG325" s="149">
        <f>IF(N325="zákl. přenesená",J325,0)</f>
        <v>0</v>
      </c>
      <c r="BH325" s="149">
        <f>IF(N325="sníž. přenesená",J325,0)</f>
        <v>0</v>
      </c>
      <c r="BI325" s="149">
        <f>IF(N325="nulová",J325,0)</f>
        <v>0</v>
      </c>
      <c r="BJ325" s="17" t="s">
        <v>85</v>
      </c>
      <c r="BK325" s="149">
        <f>ROUND(I325*H325,2)</f>
        <v>0</v>
      </c>
      <c r="BL325" s="17" t="s">
        <v>268</v>
      </c>
      <c r="BM325" s="148" t="s">
        <v>647</v>
      </c>
    </row>
    <row r="326" spans="2:51" s="12" customFormat="1" ht="12">
      <c r="B326" s="150"/>
      <c r="D326" s="151" t="s">
        <v>270</v>
      </c>
      <c r="E326" s="152" t="s">
        <v>1</v>
      </c>
      <c r="F326" s="153" t="s">
        <v>4943</v>
      </c>
      <c r="H326" s="154">
        <v>13.13</v>
      </c>
      <c r="I326" s="155"/>
      <c r="L326" s="150"/>
      <c r="M326" s="156"/>
      <c r="T326" s="157"/>
      <c r="AT326" s="152" t="s">
        <v>270</v>
      </c>
      <c r="AU326" s="152" t="s">
        <v>87</v>
      </c>
      <c r="AV326" s="12" t="s">
        <v>87</v>
      </c>
      <c r="AW326" s="12" t="s">
        <v>32</v>
      </c>
      <c r="AX326" s="12" t="s">
        <v>77</v>
      </c>
      <c r="AY326" s="152" t="s">
        <v>262</v>
      </c>
    </row>
    <row r="327" spans="2:51" s="12" customFormat="1" ht="12">
      <c r="B327" s="150"/>
      <c r="D327" s="151" t="s">
        <v>270</v>
      </c>
      <c r="E327" s="152" t="s">
        <v>1</v>
      </c>
      <c r="F327" s="153" t="s">
        <v>4944</v>
      </c>
      <c r="H327" s="154">
        <v>14.14</v>
      </c>
      <c r="I327" s="155"/>
      <c r="L327" s="150"/>
      <c r="M327" s="156"/>
      <c r="T327" s="157"/>
      <c r="AT327" s="152" t="s">
        <v>270</v>
      </c>
      <c r="AU327" s="152" t="s">
        <v>87</v>
      </c>
      <c r="AV327" s="12" t="s">
        <v>87</v>
      </c>
      <c r="AW327" s="12" t="s">
        <v>32</v>
      </c>
      <c r="AX327" s="12" t="s">
        <v>77</v>
      </c>
      <c r="AY327" s="152" t="s">
        <v>262</v>
      </c>
    </row>
    <row r="328" spans="2:51" s="13" customFormat="1" ht="12">
      <c r="B328" s="158"/>
      <c r="D328" s="151" t="s">
        <v>270</v>
      </c>
      <c r="E328" s="159" t="s">
        <v>1</v>
      </c>
      <c r="F328" s="160" t="s">
        <v>273</v>
      </c>
      <c r="H328" s="161">
        <v>27.27</v>
      </c>
      <c r="I328" s="162"/>
      <c r="L328" s="158"/>
      <c r="M328" s="163"/>
      <c r="T328" s="164"/>
      <c r="AT328" s="159" t="s">
        <v>270</v>
      </c>
      <c r="AU328" s="159" t="s">
        <v>87</v>
      </c>
      <c r="AV328" s="13" t="s">
        <v>268</v>
      </c>
      <c r="AW328" s="13" t="s">
        <v>32</v>
      </c>
      <c r="AX328" s="13" t="s">
        <v>85</v>
      </c>
      <c r="AY328" s="159" t="s">
        <v>262</v>
      </c>
    </row>
    <row r="329" spans="2:65" s="1" customFormat="1" ht="21.75" customHeight="1">
      <c r="B329" s="32"/>
      <c r="C329" s="138" t="s">
        <v>189</v>
      </c>
      <c r="D329" s="138" t="s">
        <v>264</v>
      </c>
      <c r="E329" s="139" t="s">
        <v>4839</v>
      </c>
      <c r="F329" s="140" t="s">
        <v>4840</v>
      </c>
      <c r="G329" s="141" t="s">
        <v>675</v>
      </c>
      <c r="H329" s="142">
        <v>30.3</v>
      </c>
      <c r="I329" s="143"/>
      <c r="J329" s="142">
        <f>ROUND(I329*H329,2)</f>
        <v>0</v>
      </c>
      <c r="K329" s="140" t="s">
        <v>1</v>
      </c>
      <c r="L329" s="32"/>
      <c r="M329" s="144" t="s">
        <v>1</v>
      </c>
      <c r="N329" s="145" t="s">
        <v>42</v>
      </c>
      <c r="P329" s="146">
        <f>O329*H329</f>
        <v>0</v>
      </c>
      <c r="Q329" s="146">
        <v>0</v>
      </c>
      <c r="R329" s="146">
        <f>Q329*H329</f>
        <v>0</v>
      </c>
      <c r="S329" s="146">
        <v>0</v>
      </c>
      <c r="T329" s="147">
        <f>S329*H329</f>
        <v>0</v>
      </c>
      <c r="AR329" s="148" t="s">
        <v>268</v>
      </c>
      <c r="AT329" s="148" t="s">
        <v>264</v>
      </c>
      <c r="AU329" s="148" t="s">
        <v>87</v>
      </c>
      <c r="AY329" s="17" t="s">
        <v>262</v>
      </c>
      <c r="BE329" s="149">
        <f>IF(N329="základní",J329,0)</f>
        <v>0</v>
      </c>
      <c r="BF329" s="149">
        <f>IF(N329="snížená",J329,0)</f>
        <v>0</v>
      </c>
      <c r="BG329" s="149">
        <f>IF(N329="zákl. přenesená",J329,0)</f>
        <v>0</v>
      </c>
      <c r="BH329" s="149">
        <f>IF(N329="sníž. přenesená",J329,0)</f>
        <v>0</v>
      </c>
      <c r="BI329" s="149">
        <f>IF(N329="nulová",J329,0)</f>
        <v>0</v>
      </c>
      <c r="BJ329" s="17" t="s">
        <v>85</v>
      </c>
      <c r="BK329" s="149">
        <f>ROUND(I329*H329,2)</f>
        <v>0</v>
      </c>
      <c r="BL329" s="17" t="s">
        <v>268</v>
      </c>
      <c r="BM329" s="148" t="s">
        <v>655</v>
      </c>
    </row>
    <row r="330" spans="2:51" s="12" customFormat="1" ht="12">
      <c r="B330" s="150"/>
      <c r="D330" s="151" t="s">
        <v>270</v>
      </c>
      <c r="E330" s="152" t="s">
        <v>1</v>
      </c>
      <c r="F330" s="153" t="s">
        <v>4945</v>
      </c>
      <c r="H330" s="154">
        <v>14.14</v>
      </c>
      <c r="I330" s="155"/>
      <c r="L330" s="150"/>
      <c r="M330" s="156"/>
      <c r="T330" s="157"/>
      <c r="AT330" s="152" t="s">
        <v>270</v>
      </c>
      <c r="AU330" s="152" t="s">
        <v>87</v>
      </c>
      <c r="AV330" s="12" t="s">
        <v>87</v>
      </c>
      <c r="AW330" s="12" t="s">
        <v>32</v>
      </c>
      <c r="AX330" s="12" t="s">
        <v>77</v>
      </c>
      <c r="AY330" s="152" t="s">
        <v>262</v>
      </c>
    </row>
    <row r="331" spans="2:51" s="12" customFormat="1" ht="12">
      <c r="B331" s="150"/>
      <c r="D331" s="151" t="s">
        <v>270</v>
      </c>
      <c r="E331" s="152" t="s">
        <v>1</v>
      </c>
      <c r="F331" s="153" t="s">
        <v>4946</v>
      </c>
      <c r="H331" s="154">
        <v>16.16</v>
      </c>
      <c r="I331" s="155"/>
      <c r="L331" s="150"/>
      <c r="M331" s="156"/>
      <c r="T331" s="157"/>
      <c r="AT331" s="152" t="s">
        <v>270</v>
      </c>
      <c r="AU331" s="152" t="s">
        <v>87</v>
      </c>
      <c r="AV331" s="12" t="s">
        <v>87</v>
      </c>
      <c r="AW331" s="12" t="s">
        <v>32</v>
      </c>
      <c r="AX331" s="12" t="s">
        <v>77</v>
      </c>
      <c r="AY331" s="152" t="s">
        <v>262</v>
      </c>
    </row>
    <row r="332" spans="2:51" s="13" customFormat="1" ht="12">
      <c r="B332" s="158"/>
      <c r="D332" s="151" t="s">
        <v>270</v>
      </c>
      <c r="E332" s="159" t="s">
        <v>1</v>
      </c>
      <c r="F332" s="160" t="s">
        <v>273</v>
      </c>
      <c r="H332" s="161">
        <v>30.3</v>
      </c>
      <c r="I332" s="162"/>
      <c r="L332" s="158"/>
      <c r="M332" s="163"/>
      <c r="T332" s="164"/>
      <c r="AT332" s="159" t="s">
        <v>270</v>
      </c>
      <c r="AU332" s="159" t="s">
        <v>87</v>
      </c>
      <c r="AV332" s="13" t="s">
        <v>268</v>
      </c>
      <c r="AW332" s="13" t="s">
        <v>32</v>
      </c>
      <c r="AX332" s="13" t="s">
        <v>85</v>
      </c>
      <c r="AY332" s="159" t="s">
        <v>262</v>
      </c>
    </row>
    <row r="333" spans="2:63" s="11" customFormat="1" ht="22.9" customHeight="1">
      <c r="B333" s="126"/>
      <c r="D333" s="127" t="s">
        <v>76</v>
      </c>
      <c r="E333" s="136" t="s">
        <v>545</v>
      </c>
      <c r="F333" s="136" t="s">
        <v>4657</v>
      </c>
      <c r="I333" s="129"/>
      <c r="J333" s="137">
        <f>BK333</f>
        <v>0</v>
      </c>
      <c r="L333" s="126"/>
      <c r="M333" s="131"/>
      <c r="P333" s="132">
        <f>SUM(P334:P346)</f>
        <v>0</v>
      </c>
      <c r="R333" s="132">
        <f>SUM(R334:R346)</f>
        <v>0</v>
      </c>
      <c r="T333" s="133">
        <f>SUM(T334:T346)</f>
        <v>0</v>
      </c>
      <c r="AR333" s="127" t="s">
        <v>85</v>
      </c>
      <c r="AT333" s="134" t="s">
        <v>76</v>
      </c>
      <c r="AU333" s="134" t="s">
        <v>85</v>
      </c>
      <c r="AY333" s="127" t="s">
        <v>262</v>
      </c>
      <c r="BK333" s="135">
        <f>SUM(BK334:BK346)</f>
        <v>0</v>
      </c>
    </row>
    <row r="334" spans="2:65" s="1" customFormat="1" ht="21.75" customHeight="1">
      <c r="B334" s="32"/>
      <c r="C334" s="138" t="s">
        <v>459</v>
      </c>
      <c r="D334" s="138" t="s">
        <v>264</v>
      </c>
      <c r="E334" s="139" t="s">
        <v>4658</v>
      </c>
      <c r="F334" s="140" t="s">
        <v>4659</v>
      </c>
      <c r="G334" s="141" t="s">
        <v>552</v>
      </c>
      <c r="H334" s="142">
        <v>9.2</v>
      </c>
      <c r="I334" s="143"/>
      <c r="J334" s="142">
        <f>ROUND(I334*H334,2)</f>
        <v>0</v>
      </c>
      <c r="K334" s="140" t="s">
        <v>1</v>
      </c>
      <c r="L334" s="32"/>
      <c r="M334" s="144" t="s">
        <v>1</v>
      </c>
      <c r="N334" s="145" t="s">
        <v>42</v>
      </c>
      <c r="P334" s="146">
        <f>O334*H334</f>
        <v>0</v>
      </c>
      <c r="Q334" s="146">
        <v>0</v>
      </c>
      <c r="R334" s="146">
        <f>Q334*H334</f>
        <v>0</v>
      </c>
      <c r="S334" s="146">
        <v>0</v>
      </c>
      <c r="T334" s="147">
        <f>S334*H334</f>
        <v>0</v>
      </c>
      <c r="AR334" s="148" t="s">
        <v>268</v>
      </c>
      <c r="AT334" s="148" t="s">
        <v>264</v>
      </c>
      <c r="AU334" s="148" t="s">
        <v>87</v>
      </c>
      <c r="AY334" s="17" t="s">
        <v>262</v>
      </c>
      <c r="BE334" s="149">
        <f>IF(N334="základní",J334,0)</f>
        <v>0</v>
      </c>
      <c r="BF334" s="149">
        <f>IF(N334="snížená",J334,0)</f>
        <v>0</v>
      </c>
      <c r="BG334" s="149">
        <f>IF(N334="zákl. přenesená",J334,0)</f>
        <v>0</v>
      </c>
      <c r="BH334" s="149">
        <f>IF(N334="sníž. přenesená",J334,0)</f>
        <v>0</v>
      </c>
      <c r="BI334" s="149">
        <f>IF(N334="nulová",J334,0)</f>
        <v>0</v>
      </c>
      <c r="BJ334" s="17" t="s">
        <v>85</v>
      </c>
      <c r="BK334" s="149">
        <f>ROUND(I334*H334,2)</f>
        <v>0</v>
      </c>
      <c r="BL334" s="17" t="s">
        <v>268</v>
      </c>
      <c r="BM334" s="148" t="s">
        <v>668</v>
      </c>
    </row>
    <row r="335" spans="2:51" s="14" customFormat="1" ht="12">
      <c r="B335" s="165"/>
      <c r="D335" s="151" t="s">
        <v>270</v>
      </c>
      <c r="E335" s="166" t="s">
        <v>1</v>
      </c>
      <c r="F335" s="167" t="s">
        <v>4845</v>
      </c>
      <c r="H335" s="166" t="s">
        <v>1</v>
      </c>
      <c r="I335" s="168"/>
      <c r="L335" s="165"/>
      <c r="M335" s="169"/>
      <c r="T335" s="170"/>
      <c r="AT335" s="166" t="s">
        <v>270</v>
      </c>
      <c r="AU335" s="166" t="s">
        <v>87</v>
      </c>
      <c r="AV335" s="14" t="s">
        <v>85</v>
      </c>
      <c r="AW335" s="14" t="s">
        <v>32</v>
      </c>
      <c r="AX335" s="14" t="s">
        <v>77</v>
      </c>
      <c r="AY335" s="166" t="s">
        <v>262</v>
      </c>
    </row>
    <row r="336" spans="2:51" s="12" customFormat="1" ht="12">
      <c r="B336" s="150"/>
      <c r="D336" s="151" t="s">
        <v>270</v>
      </c>
      <c r="E336" s="152" t="s">
        <v>1</v>
      </c>
      <c r="F336" s="153" t="s">
        <v>4947</v>
      </c>
      <c r="H336" s="154">
        <v>2.74</v>
      </c>
      <c r="I336" s="155"/>
      <c r="L336" s="150"/>
      <c r="M336" s="156"/>
      <c r="T336" s="157"/>
      <c r="AT336" s="152" t="s">
        <v>270</v>
      </c>
      <c r="AU336" s="152" t="s">
        <v>87</v>
      </c>
      <c r="AV336" s="12" t="s">
        <v>87</v>
      </c>
      <c r="AW336" s="12" t="s">
        <v>32</v>
      </c>
      <c r="AX336" s="12" t="s">
        <v>77</v>
      </c>
      <c r="AY336" s="152" t="s">
        <v>262</v>
      </c>
    </row>
    <row r="337" spans="2:51" s="12" customFormat="1" ht="12">
      <c r="B337" s="150"/>
      <c r="D337" s="151" t="s">
        <v>270</v>
      </c>
      <c r="E337" s="152" t="s">
        <v>1</v>
      </c>
      <c r="F337" s="153" t="s">
        <v>4948</v>
      </c>
      <c r="H337" s="154">
        <v>0.43</v>
      </c>
      <c r="I337" s="155"/>
      <c r="L337" s="150"/>
      <c r="M337" s="156"/>
      <c r="T337" s="157"/>
      <c r="AT337" s="152" t="s">
        <v>270</v>
      </c>
      <c r="AU337" s="152" t="s">
        <v>87</v>
      </c>
      <c r="AV337" s="12" t="s">
        <v>87</v>
      </c>
      <c r="AW337" s="12" t="s">
        <v>32</v>
      </c>
      <c r="AX337" s="12" t="s">
        <v>77</v>
      </c>
      <c r="AY337" s="152" t="s">
        <v>262</v>
      </c>
    </row>
    <row r="338" spans="2:51" s="12" customFormat="1" ht="12">
      <c r="B338" s="150"/>
      <c r="D338" s="151" t="s">
        <v>270</v>
      </c>
      <c r="E338" s="152" t="s">
        <v>1</v>
      </c>
      <c r="F338" s="153" t="s">
        <v>4949</v>
      </c>
      <c r="H338" s="154">
        <v>0.4</v>
      </c>
      <c r="I338" s="155"/>
      <c r="L338" s="150"/>
      <c r="M338" s="156"/>
      <c r="T338" s="157"/>
      <c r="AT338" s="152" t="s">
        <v>270</v>
      </c>
      <c r="AU338" s="152" t="s">
        <v>87</v>
      </c>
      <c r="AV338" s="12" t="s">
        <v>87</v>
      </c>
      <c r="AW338" s="12" t="s">
        <v>32</v>
      </c>
      <c r="AX338" s="12" t="s">
        <v>77</v>
      </c>
      <c r="AY338" s="152" t="s">
        <v>262</v>
      </c>
    </row>
    <row r="339" spans="2:51" s="12" customFormat="1" ht="12">
      <c r="B339" s="150"/>
      <c r="D339" s="151" t="s">
        <v>270</v>
      </c>
      <c r="E339" s="152" t="s">
        <v>1</v>
      </c>
      <c r="F339" s="153" t="s">
        <v>4950</v>
      </c>
      <c r="H339" s="154">
        <v>0.18</v>
      </c>
      <c r="I339" s="155"/>
      <c r="L339" s="150"/>
      <c r="M339" s="156"/>
      <c r="T339" s="157"/>
      <c r="AT339" s="152" t="s">
        <v>270</v>
      </c>
      <c r="AU339" s="152" t="s">
        <v>87</v>
      </c>
      <c r="AV339" s="12" t="s">
        <v>87</v>
      </c>
      <c r="AW339" s="12" t="s">
        <v>32</v>
      </c>
      <c r="AX339" s="12" t="s">
        <v>77</v>
      </c>
      <c r="AY339" s="152" t="s">
        <v>262</v>
      </c>
    </row>
    <row r="340" spans="2:51" s="12" customFormat="1" ht="12">
      <c r="B340" s="150"/>
      <c r="D340" s="151" t="s">
        <v>270</v>
      </c>
      <c r="E340" s="152" t="s">
        <v>1</v>
      </c>
      <c r="F340" s="153" t="s">
        <v>4951</v>
      </c>
      <c r="H340" s="154">
        <v>1.13</v>
      </c>
      <c r="I340" s="155"/>
      <c r="L340" s="150"/>
      <c r="M340" s="156"/>
      <c r="T340" s="157"/>
      <c r="AT340" s="152" t="s">
        <v>270</v>
      </c>
      <c r="AU340" s="152" t="s">
        <v>87</v>
      </c>
      <c r="AV340" s="12" t="s">
        <v>87</v>
      </c>
      <c r="AW340" s="12" t="s">
        <v>32</v>
      </c>
      <c r="AX340" s="12" t="s">
        <v>77</v>
      </c>
      <c r="AY340" s="152" t="s">
        <v>262</v>
      </c>
    </row>
    <row r="341" spans="2:51" s="12" customFormat="1" ht="12">
      <c r="B341" s="150"/>
      <c r="D341" s="151" t="s">
        <v>270</v>
      </c>
      <c r="E341" s="152" t="s">
        <v>1</v>
      </c>
      <c r="F341" s="153" t="s">
        <v>4952</v>
      </c>
      <c r="H341" s="154">
        <v>0.45</v>
      </c>
      <c r="I341" s="155"/>
      <c r="L341" s="150"/>
      <c r="M341" s="156"/>
      <c r="T341" s="157"/>
      <c r="AT341" s="152" t="s">
        <v>270</v>
      </c>
      <c r="AU341" s="152" t="s">
        <v>87</v>
      </c>
      <c r="AV341" s="12" t="s">
        <v>87</v>
      </c>
      <c r="AW341" s="12" t="s">
        <v>32</v>
      </c>
      <c r="AX341" s="12" t="s">
        <v>77</v>
      </c>
      <c r="AY341" s="152" t="s">
        <v>262</v>
      </c>
    </row>
    <row r="342" spans="2:51" s="12" customFormat="1" ht="22.5">
      <c r="B342" s="150"/>
      <c r="D342" s="151" t="s">
        <v>270</v>
      </c>
      <c r="E342" s="152" t="s">
        <v>1</v>
      </c>
      <c r="F342" s="153" t="s">
        <v>4953</v>
      </c>
      <c r="H342" s="154">
        <v>2.14</v>
      </c>
      <c r="I342" s="155"/>
      <c r="L342" s="150"/>
      <c r="M342" s="156"/>
      <c r="T342" s="157"/>
      <c r="AT342" s="152" t="s">
        <v>270</v>
      </c>
      <c r="AU342" s="152" t="s">
        <v>87</v>
      </c>
      <c r="AV342" s="12" t="s">
        <v>87</v>
      </c>
      <c r="AW342" s="12" t="s">
        <v>32</v>
      </c>
      <c r="AX342" s="12" t="s">
        <v>77</v>
      </c>
      <c r="AY342" s="152" t="s">
        <v>262</v>
      </c>
    </row>
    <row r="343" spans="2:51" s="12" customFormat="1" ht="12">
      <c r="B343" s="150"/>
      <c r="D343" s="151" t="s">
        <v>270</v>
      </c>
      <c r="E343" s="152" t="s">
        <v>1</v>
      </c>
      <c r="F343" s="153" t="s">
        <v>4954</v>
      </c>
      <c r="H343" s="154">
        <v>1.43</v>
      </c>
      <c r="I343" s="155"/>
      <c r="L343" s="150"/>
      <c r="M343" s="156"/>
      <c r="T343" s="157"/>
      <c r="AT343" s="152" t="s">
        <v>270</v>
      </c>
      <c r="AU343" s="152" t="s">
        <v>87</v>
      </c>
      <c r="AV343" s="12" t="s">
        <v>87</v>
      </c>
      <c r="AW343" s="12" t="s">
        <v>32</v>
      </c>
      <c r="AX343" s="12" t="s">
        <v>77</v>
      </c>
      <c r="AY343" s="152" t="s">
        <v>262</v>
      </c>
    </row>
    <row r="344" spans="2:51" s="12" customFormat="1" ht="12">
      <c r="B344" s="150"/>
      <c r="D344" s="151" t="s">
        <v>270</v>
      </c>
      <c r="E344" s="152" t="s">
        <v>1</v>
      </c>
      <c r="F344" s="153" t="s">
        <v>4955</v>
      </c>
      <c r="H344" s="154">
        <v>0.12</v>
      </c>
      <c r="I344" s="155"/>
      <c r="L344" s="150"/>
      <c r="M344" s="156"/>
      <c r="T344" s="157"/>
      <c r="AT344" s="152" t="s">
        <v>270</v>
      </c>
      <c r="AU344" s="152" t="s">
        <v>87</v>
      </c>
      <c r="AV344" s="12" t="s">
        <v>87</v>
      </c>
      <c r="AW344" s="12" t="s">
        <v>32</v>
      </c>
      <c r="AX344" s="12" t="s">
        <v>77</v>
      </c>
      <c r="AY344" s="152" t="s">
        <v>262</v>
      </c>
    </row>
    <row r="345" spans="2:51" s="12" customFormat="1" ht="12">
      <c r="B345" s="150"/>
      <c r="D345" s="151" t="s">
        <v>270</v>
      </c>
      <c r="E345" s="152" t="s">
        <v>1</v>
      </c>
      <c r="F345" s="153" t="s">
        <v>4950</v>
      </c>
      <c r="H345" s="154">
        <v>0.18</v>
      </c>
      <c r="I345" s="155"/>
      <c r="L345" s="150"/>
      <c r="M345" s="156"/>
      <c r="T345" s="157"/>
      <c r="AT345" s="152" t="s">
        <v>270</v>
      </c>
      <c r="AU345" s="152" t="s">
        <v>87</v>
      </c>
      <c r="AV345" s="12" t="s">
        <v>87</v>
      </c>
      <c r="AW345" s="12" t="s">
        <v>32</v>
      </c>
      <c r="AX345" s="12" t="s">
        <v>77</v>
      </c>
      <c r="AY345" s="152" t="s">
        <v>262</v>
      </c>
    </row>
    <row r="346" spans="2:51" s="13" customFormat="1" ht="12">
      <c r="B346" s="158"/>
      <c r="D346" s="151" t="s">
        <v>270</v>
      </c>
      <c r="E346" s="159" t="s">
        <v>1</v>
      </c>
      <c r="F346" s="160" t="s">
        <v>273</v>
      </c>
      <c r="H346" s="161">
        <v>9.2</v>
      </c>
      <c r="I346" s="162"/>
      <c r="L346" s="158"/>
      <c r="M346" s="163"/>
      <c r="T346" s="164"/>
      <c r="AT346" s="159" t="s">
        <v>270</v>
      </c>
      <c r="AU346" s="159" t="s">
        <v>87</v>
      </c>
      <c r="AV346" s="13" t="s">
        <v>268</v>
      </c>
      <c r="AW346" s="13" t="s">
        <v>32</v>
      </c>
      <c r="AX346" s="13" t="s">
        <v>85</v>
      </c>
      <c r="AY346" s="159" t="s">
        <v>262</v>
      </c>
    </row>
    <row r="347" spans="2:63" s="11" customFormat="1" ht="22.9" customHeight="1">
      <c r="B347" s="126"/>
      <c r="D347" s="127" t="s">
        <v>76</v>
      </c>
      <c r="E347" s="136" t="s">
        <v>295</v>
      </c>
      <c r="F347" s="136" t="s">
        <v>4662</v>
      </c>
      <c r="I347" s="129"/>
      <c r="J347" s="137">
        <f>BK347</f>
        <v>0</v>
      </c>
      <c r="L347" s="126"/>
      <c r="M347" s="131"/>
      <c r="P347" s="132">
        <f>SUM(P348:P353)</f>
        <v>0</v>
      </c>
      <c r="R347" s="132">
        <f>SUM(R348:R353)</f>
        <v>0</v>
      </c>
      <c r="T347" s="133">
        <f>SUM(T348:T353)</f>
        <v>0</v>
      </c>
      <c r="AR347" s="127" t="s">
        <v>85</v>
      </c>
      <c r="AT347" s="134" t="s">
        <v>76</v>
      </c>
      <c r="AU347" s="134" t="s">
        <v>85</v>
      </c>
      <c r="AY347" s="127" t="s">
        <v>262</v>
      </c>
      <c r="BK347" s="135">
        <f>SUM(BK348:BK353)</f>
        <v>0</v>
      </c>
    </row>
    <row r="348" spans="2:65" s="1" customFormat="1" ht="21.75" customHeight="1">
      <c r="B348" s="32"/>
      <c r="C348" s="138" t="s">
        <v>467</v>
      </c>
      <c r="D348" s="138" t="s">
        <v>264</v>
      </c>
      <c r="E348" s="139" t="s">
        <v>4956</v>
      </c>
      <c r="F348" s="140" t="s">
        <v>4957</v>
      </c>
      <c r="G348" s="141" t="s">
        <v>675</v>
      </c>
      <c r="H348" s="142">
        <v>7.5</v>
      </c>
      <c r="I348" s="143"/>
      <c r="J348" s="142">
        <f>ROUND(I348*H348,2)</f>
        <v>0</v>
      </c>
      <c r="K348" s="140" t="s">
        <v>1</v>
      </c>
      <c r="L348" s="32"/>
      <c r="M348" s="144" t="s">
        <v>1</v>
      </c>
      <c r="N348" s="145" t="s">
        <v>42</v>
      </c>
      <c r="P348" s="146">
        <f>O348*H348</f>
        <v>0</v>
      </c>
      <c r="Q348" s="146">
        <v>0</v>
      </c>
      <c r="R348" s="146">
        <f>Q348*H348</f>
        <v>0</v>
      </c>
      <c r="S348" s="146">
        <v>0</v>
      </c>
      <c r="T348" s="147">
        <f>S348*H348</f>
        <v>0</v>
      </c>
      <c r="AR348" s="148" t="s">
        <v>268</v>
      </c>
      <c r="AT348" s="148" t="s">
        <v>264</v>
      </c>
      <c r="AU348" s="148" t="s">
        <v>87</v>
      </c>
      <c r="AY348" s="17" t="s">
        <v>262</v>
      </c>
      <c r="BE348" s="149">
        <f>IF(N348="základní",J348,0)</f>
        <v>0</v>
      </c>
      <c r="BF348" s="149">
        <f>IF(N348="snížená",J348,0)</f>
        <v>0</v>
      </c>
      <c r="BG348" s="149">
        <f>IF(N348="zákl. přenesená",J348,0)</f>
        <v>0</v>
      </c>
      <c r="BH348" s="149">
        <f>IF(N348="sníž. přenesená",J348,0)</f>
        <v>0</v>
      </c>
      <c r="BI348" s="149">
        <f>IF(N348="nulová",J348,0)</f>
        <v>0</v>
      </c>
      <c r="BJ348" s="17" t="s">
        <v>85</v>
      </c>
      <c r="BK348" s="149">
        <f>ROUND(I348*H348,2)</f>
        <v>0</v>
      </c>
      <c r="BL348" s="17" t="s">
        <v>268</v>
      </c>
      <c r="BM348" s="148" t="s">
        <v>677</v>
      </c>
    </row>
    <row r="349" spans="2:47" s="1" customFormat="1" ht="19.5">
      <c r="B349" s="32"/>
      <c r="D349" s="151" t="s">
        <v>699</v>
      </c>
      <c r="F349" s="187" t="s">
        <v>4958</v>
      </c>
      <c r="I349" s="188"/>
      <c r="L349" s="32"/>
      <c r="M349" s="189"/>
      <c r="T349" s="56"/>
      <c r="AT349" s="17" t="s">
        <v>699</v>
      </c>
      <c r="AU349" s="17" t="s">
        <v>87</v>
      </c>
    </row>
    <row r="350" spans="2:51" s="12" customFormat="1" ht="12">
      <c r="B350" s="150"/>
      <c r="D350" s="151" t="s">
        <v>270</v>
      </c>
      <c r="E350" s="152" t="s">
        <v>1</v>
      </c>
      <c r="F350" s="153" t="s">
        <v>4959</v>
      </c>
      <c r="H350" s="154">
        <v>7.5</v>
      </c>
      <c r="I350" s="155"/>
      <c r="L350" s="150"/>
      <c r="M350" s="156"/>
      <c r="T350" s="157"/>
      <c r="AT350" s="152" t="s">
        <v>270</v>
      </c>
      <c r="AU350" s="152" t="s">
        <v>87</v>
      </c>
      <c r="AV350" s="12" t="s">
        <v>87</v>
      </c>
      <c r="AW350" s="12" t="s">
        <v>32</v>
      </c>
      <c r="AX350" s="12" t="s">
        <v>77</v>
      </c>
      <c r="AY350" s="152" t="s">
        <v>262</v>
      </c>
    </row>
    <row r="351" spans="2:51" s="13" customFormat="1" ht="12">
      <c r="B351" s="158"/>
      <c r="D351" s="151" t="s">
        <v>270</v>
      </c>
      <c r="E351" s="159" t="s">
        <v>1</v>
      </c>
      <c r="F351" s="160" t="s">
        <v>273</v>
      </c>
      <c r="H351" s="161">
        <v>7.5</v>
      </c>
      <c r="I351" s="162"/>
      <c r="L351" s="158"/>
      <c r="M351" s="163"/>
      <c r="T351" s="164"/>
      <c r="AT351" s="159" t="s">
        <v>270</v>
      </c>
      <c r="AU351" s="159" t="s">
        <v>87</v>
      </c>
      <c r="AV351" s="13" t="s">
        <v>268</v>
      </c>
      <c r="AW351" s="13" t="s">
        <v>32</v>
      </c>
      <c r="AX351" s="13" t="s">
        <v>85</v>
      </c>
      <c r="AY351" s="159" t="s">
        <v>262</v>
      </c>
    </row>
    <row r="352" spans="2:65" s="1" customFormat="1" ht="16.5" customHeight="1">
      <c r="B352" s="32"/>
      <c r="C352" s="138" t="s">
        <v>472</v>
      </c>
      <c r="D352" s="138" t="s">
        <v>264</v>
      </c>
      <c r="E352" s="139" t="s">
        <v>4960</v>
      </c>
      <c r="F352" s="140" t="s">
        <v>4961</v>
      </c>
      <c r="G352" s="141" t="s">
        <v>675</v>
      </c>
      <c r="H352" s="142">
        <v>10</v>
      </c>
      <c r="I352" s="143"/>
      <c r="J352" s="142">
        <f>ROUND(I352*H352,2)</f>
        <v>0</v>
      </c>
      <c r="K352" s="140" t="s">
        <v>1</v>
      </c>
      <c r="L352" s="32"/>
      <c r="M352" s="144" t="s">
        <v>1</v>
      </c>
      <c r="N352" s="145" t="s">
        <v>42</v>
      </c>
      <c r="P352" s="146">
        <f>O352*H352</f>
        <v>0</v>
      </c>
      <c r="Q352" s="146">
        <v>0</v>
      </c>
      <c r="R352" s="146">
        <f>Q352*H352</f>
        <v>0</v>
      </c>
      <c r="S352" s="146">
        <v>0</v>
      </c>
      <c r="T352" s="147">
        <f>S352*H352</f>
        <v>0</v>
      </c>
      <c r="AR352" s="148" t="s">
        <v>268</v>
      </c>
      <c r="AT352" s="148" t="s">
        <v>264</v>
      </c>
      <c r="AU352" s="148" t="s">
        <v>87</v>
      </c>
      <c r="AY352" s="17" t="s">
        <v>262</v>
      </c>
      <c r="BE352" s="149">
        <f>IF(N352="základní",J352,0)</f>
        <v>0</v>
      </c>
      <c r="BF352" s="149">
        <f>IF(N352="snížená",J352,0)</f>
        <v>0</v>
      </c>
      <c r="BG352" s="149">
        <f>IF(N352="zákl. přenesená",J352,0)</f>
        <v>0</v>
      </c>
      <c r="BH352" s="149">
        <f>IF(N352="sníž. přenesená",J352,0)</f>
        <v>0</v>
      </c>
      <c r="BI352" s="149">
        <f>IF(N352="nulová",J352,0)</f>
        <v>0</v>
      </c>
      <c r="BJ352" s="17" t="s">
        <v>85</v>
      </c>
      <c r="BK352" s="149">
        <f>ROUND(I352*H352,2)</f>
        <v>0</v>
      </c>
      <c r="BL352" s="17" t="s">
        <v>268</v>
      </c>
      <c r="BM352" s="148" t="s">
        <v>685</v>
      </c>
    </row>
    <row r="353" spans="2:65" s="1" customFormat="1" ht="24.2" customHeight="1">
      <c r="B353" s="32"/>
      <c r="C353" s="138" t="s">
        <v>476</v>
      </c>
      <c r="D353" s="138" t="s">
        <v>264</v>
      </c>
      <c r="E353" s="139" t="s">
        <v>4962</v>
      </c>
      <c r="F353" s="140" t="s">
        <v>4963</v>
      </c>
      <c r="G353" s="141" t="s">
        <v>675</v>
      </c>
      <c r="H353" s="142">
        <v>13</v>
      </c>
      <c r="I353" s="143"/>
      <c r="J353" s="142">
        <f>ROUND(I353*H353,2)</f>
        <v>0</v>
      </c>
      <c r="K353" s="140" t="s">
        <v>1</v>
      </c>
      <c r="L353" s="32"/>
      <c r="M353" s="144" t="s">
        <v>1</v>
      </c>
      <c r="N353" s="145" t="s">
        <v>42</v>
      </c>
      <c r="P353" s="146">
        <f>O353*H353</f>
        <v>0</v>
      </c>
      <c r="Q353" s="146">
        <v>0</v>
      </c>
      <c r="R353" s="146">
        <f>Q353*H353</f>
        <v>0</v>
      </c>
      <c r="S353" s="146">
        <v>0</v>
      </c>
      <c r="T353" s="147">
        <f>S353*H353</f>
        <v>0</v>
      </c>
      <c r="AR353" s="148" t="s">
        <v>268</v>
      </c>
      <c r="AT353" s="148" t="s">
        <v>264</v>
      </c>
      <c r="AU353" s="148" t="s">
        <v>87</v>
      </c>
      <c r="AY353" s="17" t="s">
        <v>262</v>
      </c>
      <c r="BE353" s="149">
        <f>IF(N353="základní",J353,0)</f>
        <v>0</v>
      </c>
      <c r="BF353" s="149">
        <f>IF(N353="snížená",J353,0)</f>
        <v>0</v>
      </c>
      <c r="BG353" s="149">
        <f>IF(N353="zákl. přenesená",J353,0)</f>
        <v>0</v>
      </c>
      <c r="BH353" s="149">
        <f>IF(N353="sníž. přenesená",J353,0)</f>
        <v>0</v>
      </c>
      <c r="BI353" s="149">
        <f>IF(N353="nulová",J353,0)</f>
        <v>0</v>
      </c>
      <c r="BJ353" s="17" t="s">
        <v>85</v>
      </c>
      <c r="BK353" s="149">
        <f>ROUND(I353*H353,2)</f>
        <v>0</v>
      </c>
      <c r="BL353" s="17" t="s">
        <v>268</v>
      </c>
      <c r="BM353" s="148" t="s">
        <v>694</v>
      </c>
    </row>
    <row r="354" spans="2:63" s="11" customFormat="1" ht="22.9" customHeight="1">
      <c r="B354" s="126"/>
      <c r="D354" s="127" t="s">
        <v>76</v>
      </c>
      <c r="E354" s="136" t="s">
        <v>304</v>
      </c>
      <c r="F354" s="136" t="s">
        <v>4692</v>
      </c>
      <c r="I354" s="129"/>
      <c r="J354" s="137">
        <f>BK354</f>
        <v>0</v>
      </c>
      <c r="L354" s="126"/>
      <c r="M354" s="131"/>
      <c r="P354" s="132">
        <f>SUM(P355:P466)</f>
        <v>0</v>
      </c>
      <c r="R354" s="132">
        <f>SUM(R355:R466)</f>
        <v>0</v>
      </c>
      <c r="T354" s="133">
        <f>SUM(T355:T466)</f>
        <v>0</v>
      </c>
      <c r="AR354" s="127" t="s">
        <v>85</v>
      </c>
      <c r="AT354" s="134" t="s">
        <v>76</v>
      </c>
      <c r="AU354" s="134" t="s">
        <v>85</v>
      </c>
      <c r="AY354" s="127" t="s">
        <v>262</v>
      </c>
      <c r="BK354" s="135">
        <f>SUM(BK355:BK466)</f>
        <v>0</v>
      </c>
    </row>
    <row r="355" spans="2:65" s="1" customFormat="1" ht="16.5" customHeight="1">
      <c r="B355" s="32"/>
      <c r="C355" s="138" t="s">
        <v>480</v>
      </c>
      <c r="D355" s="138" t="s">
        <v>264</v>
      </c>
      <c r="E355" s="139" t="s">
        <v>4964</v>
      </c>
      <c r="F355" s="140" t="s">
        <v>4965</v>
      </c>
      <c r="G355" s="141" t="s">
        <v>416</v>
      </c>
      <c r="H355" s="142">
        <v>68.63</v>
      </c>
      <c r="I355" s="143"/>
      <c r="J355" s="142">
        <f>ROUND(I355*H355,2)</f>
        <v>0</v>
      </c>
      <c r="K355" s="140" t="s">
        <v>1</v>
      </c>
      <c r="L355" s="32"/>
      <c r="M355" s="144" t="s">
        <v>1</v>
      </c>
      <c r="N355" s="145" t="s">
        <v>42</v>
      </c>
      <c r="P355" s="146">
        <f>O355*H355</f>
        <v>0</v>
      </c>
      <c r="Q355" s="146">
        <v>0</v>
      </c>
      <c r="R355" s="146">
        <f>Q355*H355</f>
        <v>0</v>
      </c>
      <c r="S355" s="146">
        <v>0</v>
      </c>
      <c r="T355" s="147">
        <f>S355*H355</f>
        <v>0</v>
      </c>
      <c r="AR355" s="148" t="s">
        <v>268</v>
      </c>
      <c r="AT355" s="148" t="s">
        <v>264</v>
      </c>
      <c r="AU355" s="148" t="s">
        <v>87</v>
      </c>
      <c r="AY355" s="17" t="s">
        <v>262</v>
      </c>
      <c r="BE355" s="149">
        <f>IF(N355="základní",J355,0)</f>
        <v>0</v>
      </c>
      <c r="BF355" s="149">
        <f>IF(N355="snížená",J355,0)</f>
        <v>0</v>
      </c>
      <c r="BG355" s="149">
        <f>IF(N355="zákl. přenesená",J355,0)</f>
        <v>0</v>
      </c>
      <c r="BH355" s="149">
        <f>IF(N355="sníž. přenesená",J355,0)</f>
        <v>0</v>
      </c>
      <c r="BI355" s="149">
        <f>IF(N355="nulová",J355,0)</f>
        <v>0</v>
      </c>
      <c r="BJ355" s="17" t="s">
        <v>85</v>
      </c>
      <c r="BK355" s="149">
        <f>ROUND(I355*H355,2)</f>
        <v>0</v>
      </c>
      <c r="BL355" s="17" t="s">
        <v>268</v>
      </c>
      <c r="BM355" s="148" t="s">
        <v>706</v>
      </c>
    </row>
    <row r="356" spans="2:47" s="1" customFormat="1" ht="39">
      <c r="B356" s="32"/>
      <c r="D356" s="151" t="s">
        <v>699</v>
      </c>
      <c r="F356" s="187" t="s">
        <v>4802</v>
      </c>
      <c r="I356" s="188"/>
      <c r="L356" s="32"/>
      <c r="M356" s="189"/>
      <c r="T356" s="56"/>
      <c r="AT356" s="17" t="s">
        <v>699</v>
      </c>
      <c r="AU356" s="17" t="s">
        <v>87</v>
      </c>
    </row>
    <row r="357" spans="2:51" s="14" customFormat="1" ht="12">
      <c r="B357" s="165"/>
      <c r="D357" s="151" t="s">
        <v>270</v>
      </c>
      <c r="E357" s="166" t="s">
        <v>1</v>
      </c>
      <c r="F357" s="167" t="s">
        <v>4845</v>
      </c>
      <c r="H357" s="166" t="s">
        <v>1</v>
      </c>
      <c r="I357" s="168"/>
      <c r="L357" s="165"/>
      <c r="M357" s="169"/>
      <c r="T357" s="170"/>
      <c r="AT357" s="166" t="s">
        <v>270</v>
      </c>
      <c r="AU357" s="166" t="s">
        <v>87</v>
      </c>
      <c r="AV357" s="14" t="s">
        <v>85</v>
      </c>
      <c r="AW357" s="14" t="s">
        <v>32</v>
      </c>
      <c r="AX357" s="14" t="s">
        <v>77</v>
      </c>
      <c r="AY357" s="166" t="s">
        <v>262</v>
      </c>
    </row>
    <row r="358" spans="2:51" s="12" customFormat="1" ht="12">
      <c r="B358" s="150"/>
      <c r="D358" s="151" t="s">
        <v>270</v>
      </c>
      <c r="E358" s="152" t="s">
        <v>1</v>
      </c>
      <c r="F358" s="153" t="s">
        <v>4966</v>
      </c>
      <c r="H358" s="154">
        <v>15.2</v>
      </c>
      <c r="I358" s="155"/>
      <c r="L358" s="150"/>
      <c r="M358" s="156"/>
      <c r="T358" s="157"/>
      <c r="AT358" s="152" t="s">
        <v>270</v>
      </c>
      <c r="AU358" s="152" t="s">
        <v>87</v>
      </c>
      <c r="AV358" s="12" t="s">
        <v>87</v>
      </c>
      <c r="AW358" s="12" t="s">
        <v>32</v>
      </c>
      <c r="AX358" s="12" t="s">
        <v>77</v>
      </c>
      <c r="AY358" s="152" t="s">
        <v>262</v>
      </c>
    </row>
    <row r="359" spans="2:51" s="12" customFormat="1" ht="12">
      <c r="B359" s="150"/>
      <c r="D359" s="151" t="s">
        <v>270</v>
      </c>
      <c r="E359" s="152" t="s">
        <v>1</v>
      </c>
      <c r="F359" s="153" t="s">
        <v>4967</v>
      </c>
      <c r="H359" s="154">
        <v>2.4</v>
      </c>
      <c r="I359" s="155"/>
      <c r="L359" s="150"/>
      <c r="M359" s="156"/>
      <c r="T359" s="157"/>
      <c r="AT359" s="152" t="s">
        <v>270</v>
      </c>
      <c r="AU359" s="152" t="s">
        <v>87</v>
      </c>
      <c r="AV359" s="12" t="s">
        <v>87</v>
      </c>
      <c r="AW359" s="12" t="s">
        <v>32</v>
      </c>
      <c r="AX359" s="12" t="s">
        <v>77</v>
      </c>
      <c r="AY359" s="152" t="s">
        <v>262</v>
      </c>
    </row>
    <row r="360" spans="2:51" s="12" customFormat="1" ht="12">
      <c r="B360" s="150"/>
      <c r="D360" s="151" t="s">
        <v>270</v>
      </c>
      <c r="E360" s="152" t="s">
        <v>1</v>
      </c>
      <c r="F360" s="153" t="s">
        <v>4968</v>
      </c>
      <c r="H360" s="154">
        <v>2.2</v>
      </c>
      <c r="I360" s="155"/>
      <c r="L360" s="150"/>
      <c r="M360" s="156"/>
      <c r="T360" s="157"/>
      <c r="AT360" s="152" t="s">
        <v>270</v>
      </c>
      <c r="AU360" s="152" t="s">
        <v>87</v>
      </c>
      <c r="AV360" s="12" t="s">
        <v>87</v>
      </c>
      <c r="AW360" s="12" t="s">
        <v>32</v>
      </c>
      <c r="AX360" s="12" t="s">
        <v>77</v>
      </c>
      <c r="AY360" s="152" t="s">
        <v>262</v>
      </c>
    </row>
    <row r="361" spans="2:51" s="12" customFormat="1" ht="12">
      <c r="B361" s="150"/>
      <c r="D361" s="151" t="s">
        <v>270</v>
      </c>
      <c r="E361" s="152" t="s">
        <v>1</v>
      </c>
      <c r="F361" s="153" t="s">
        <v>4969</v>
      </c>
      <c r="H361" s="154">
        <v>1.5</v>
      </c>
      <c r="I361" s="155"/>
      <c r="L361" s="150"/>
      <c r="M361" s="156"/>
      <c r="T361" s="157"/>
      <c r="AT361" s="152" t="s">
        <v>270</v>
      </c>
      <c r="AU361" s="152" t="s">
        <v>87</v>
      </c>
      <c r="AV361" s="12" t="s">
        <v>87</v>
      </c>
      <c r="AW361" s="12" t="s">
        <v>32</v>
      </c>
      <c r="AX361" s="12" t="s">
        <v>77</v>
      </c>
      <c r="AY361" s="152" t="s">
        <v>262</v>
      </c>
    </row>
    <row r="362" spans="2:51" s="12" customFormat="1" ht="12">
      <c r="B362" s="150"/>
      <c r="D362" s="151" t="s">
        <v>270</v>
      </c>
      <c r="E362" s="152" t="s">
        <v>1</v>
      </c>
      <c r="F362" s="153" t="s">
        <v>4970</v>
      </c>
      <c r="H362" s="154">
        <v>6.3</v>
      </c>
      <c r="I362" s="155"/>
      <c r="L362" s="150"/>
      <c r="M362" s="156"/>
      <c r="T362" s="157"/>
      <c r="AT362" s="152" t="s">
        <v>270</v>
      </c>
      <c r="AU362" s="152" t="s">
        <v>87</v>
      </c>
      <c r="AV362" s="12" t="s">
        <v>87</v>
      </c>
      <c r="AW362" s="12" t="s">
        <v>32</v>
      </c>
      <c r="AX362" s="12" t="s">
        <v>77</v>
      </c>
      <c r="AY362" s="152" t="s">
        <v>262</v>
      </c>
    </row>
    <row r="363" spans="2:51" s="12" customFormat="1" ht="12">
      <c r="B363" s="150"/>
      <c r="D363" s="151" t="s">
        <v>270</v>
      </c>
      <c r="E363" s="152" t="s">
        <v>1</v>
      </c>
      <c r="F363" s="153" t="s">
        <v>4971</v>
      </c>
      <c r="H363" s="154">
        <v>15</v>
      </c>
      <c r="I363" s="155"/>
      <c r="L363" s="150"/>
      <c r="M363" s="156"/>
      <c r="T363" s="157"/>
      <c r="AT363" s="152" t="s">
        <v>270</v>
      </c>
      <c r="AU363" s="152" t="s">
        <v>87</v>
      </c>
      <c r="AV363" s="12" t="s">
        <v>87</v>
      </c>
      <c r="AW363" s="12" t="s">
        <v>32</v>
      </c>
      <c r="AX363" s="12" t="s">
        <v>77</v>
      </c>
      <c r="AY363" s="152" t="s">
        <v>262</v>
      </c>
    </row>
    <row r="364" spans="2:51" s="12" customFormat="1" ht="12">
      <c r="B364" s="150"/>
      <c r="D364" s="151" t="s">
        <v>270</v>
      </c>
      <c r="E364" s="152" t="s">
        <v>1</v>
      </c>
      <c r="F364" s="153" t="s">
        <v>4972</v>
      </c>
      <c r="H364" s="154">
        <v>14</v>
      </c>
      <c r="I364" s="155"/>
      <c r="L364" s="150"/>
      <c r="M364" s="156"/>
      <c r="T364" s="157"/>
      <c r="AT364" s="152" t="s">
        <v>270</v>
      </c>
      <c r="AU364" s="152" t="s">
        <v>87</v>
      </c>
      <c r="AV364" s="12" t="s">
        <v>87</v>
      </c>
      <c r="AW364" s="12" t="s">
        <v>32</v>
      </c>
      <c r="AX364" s="12" t="s">
        <v>77</v>
      </c>
      <c r="AY364" s="152" t="s">
        <v>262</v>
      </c>
    </row>
    <row r="365" spans="2:51" s="12" customFormat="1" ht="12">
      <c r="B365" s="150"/>
      <c r="D365" s="151" t="s">
        <v>270</v>
      </c>
      <c r="E365" s="152" t="s">
        <v>1</v>
      </c>
      <c r="F365" s="153" t="s">
        <v>4973</v>
      </c>
      <c r="H365" s="154">
        <v>9.53</v>
      </c>
      <c r="I365" s="155"/>
      <c r="L365" s="150"/>
      <c r="M365" s="156"/>
      <c r="T365" s="157"/>
      <c r="AT365" s="152" t="s">
        <v>270</v>
      </c>
      <c r="AU365" s="152" t="s">
        <v>87</v>
      </c>
      <c r="AV365" s="12" t="s">
        <v>87</v>
      </c>
      <c r="AW365" s="12" t="s">
        <v>32</v>
      </c>
      <c r="AX365" s="12" t="s">
        <v>77</v>
      </c>
      <c r="AY365" s="152" t="s">
        <v>262</v>
      </c>
    </row>
    <row r="366" spans="2:51" s="12" customFormat="1" ht="12">
      <c r="B366" s="150"/>
      <c r="D366" s="151" t="s">
        <v>270</v>
      </c>
      <c r="E366" s="152" t="s">
        <v>1</v>
      </c>
      <c r="F366" s="153" t="s">
        <v>4974</v>
      </c>
      <c r="H366" s="154">
        <v>1</v>
      </c>
      <c r="I366" s="155"/>
      <c r="L366" s="150"/>
      <c r="M366" s="156"/>
      <c r="T366" s="157"/>
      <c r="AT366" s="152" t="s">
        <v>270</v>
      </c>
      <c r="AU366" s="152" t="s">
        <v>87</v>
      </c>
      <c r="AV366" s="12" t="s">
        <v>87</v>
      </c>
      <c r="AW366" s="12" t="s">
        <v>32</v>
      </c>
      <c r="AX366" s="12" t="s">
        <v>77</v>
      </c>
      <c r="AY366" s="152" t="s">
        <v>262</v>
      </c>
    </row>
    <row r="367" spans="2:51" s="12" customFormat="1" ht="12">
      <c r="B367" s="150"/>
      <c r="D367" s="151" t="s">
        <v>270</v>
      </c>
      <c r="E367" s="152" t="s">
        <v>1</v>
      </c>
      <c r="F367" s="153" t="s">
        <v>4969</v>
      </c>
      <c r="H367" s="154">
        <v>1.5</v>
      </c>
      <c r="I367" s="155"/>
      <c r="L367" s="150"/>
      <c r="M367" s="156"/>
      <c r="T367" s="157"/>
      <c r="AT367" s="152" t="s">
        <v>270</v>
      </c>
      <c r="AU367" s="152" t="s">
        <v>87</v>
      </c>
      <c r="AV367" s="12" t="s">
        <v>87</v>
      </c>
      <c r="AW367" s="12" t="s">
        <v>32</v>
      </c>
      <c r="AX367" s="12" t="s">
        <v>77</v>
      </c>
      <c r="AY367" s="152" t="s">
        <v>262</v>
      </c>
    </row>
    <row r="368" spans="2:51" s="13" customFormat="1" ht="12">
      <c r="B368" s="158"/>
      <c r="D368" s="151" t="s">
        <v>270</v>
      </c>
      <c r="E368" s="159" t="s">
        <v>1</v>
      </c>
      <c r="F368" s="160" t="s">
        <v>273</v>
      </c>
      <c r="H368" s="161">
        <v>68.63</v>
      </c>
      <c r="I368" s="162"/>
      <c r="L368" s="158"/>
      <c r="M368" s="163"/>
      <c r="T368" s="164"/>
      <c r="AT368" s="159" t="s">
        <v>270</v>
      </c>
      <c r="AU368" s="159" t="s">
        <v>87</v>
      </c>
      <c r="AV368" s="13" t="s">
        <v>268</v>
      </c>
      <c r="AW368" s="13" t="s">
        <v>32</v>
      </c>
      <c r="AX368" s="13" t="s">
        <v>85</v>
      </c>
      <c r="AY368" s="159" t="s">
        <v>262</v>
      </c>
    </row>
    <row r="369" spans="2:65" s="1" customFormat="1" ht="21.75" customHeight="1">
      <c r="B369" s="32"/>
      <c r="C369" s="138" t="s">
        <v>484</v>
      </c>
      <c r="D369" s="138" t="s">
        <v>264</v>
      </c>
      <c r="E369" s="139" t="s">
        <v>4975</v>
      </c>
      <c r="F369" s="140" t="s">
        <v>4976</v>
      </c>
      <c r="G369" s="141" t="s">
        <v>675</v>
      </c>
      <c r="H369" s="142">
        <v>18</v>
      </c>
      <c r="I369" s="143"/>
      <c r="J369" s="142">
        <f>ROUND(I369*H369,2)</f>
        <v>0</v>
      </c>
      <c r="K369" s="140" t="s">
        <v>1</v>
      </c>
      <c r="L369" s="32"/>
      <c r="M369" s="144" t="s">
        <v>1</v>
      </c>
      <c r="N369" s="145" t="s">
        <v>42</v>
      </c>
      <c r="P369" s="146">
        <f>O369*H369</f>
        <v>0</v>
      </c>
      <c r="Q369" s="146">
        <v>0</v>
      </c>
      <c r="R369" s="146">
        <f>Q369*H369</f>
        <v>0</v>
      </c>
      <c r="S369" s="146">
        <v>0</v>
      </c>
      <c r="T369" s="147">
        <f>S369*H369</f>
        <v>0</v>
      </c>
      <c r="AR369" s="148" t="s">
        <v>268</v>
      </c>
      <c r="AT369" s="148" t="s">
        <v>264</v>
      </c>
      <c r="AU369" s="148" t="s">
        <v>87</v>
      </c>
      <c r="AY369" s="17" t="s">
        <v>262</v>
      </c>
      <c r="BE369" s="149">
        <f>IF(N369="základní",J369,0)</f>
        <v>0</v>
      </c>
      <c r="BF369" s="149">
        <f>IF(N369="snížená",J369,0)</f>
        <v>0</v>
      </c>
      <c r="BG369" s="149">
        <f>IF(N369="zákl. přenesená",J369,0)</f>
        <v>0</v>
      </c>
      <c r="BH369" s="149">
        <f>IF(N369="sníž. přenesená",J369,0)</f>
        <v>0</v>
      </c>
      <c r="BI369" s="149">
        <f>IF(N369="nulová",J369,0)</f>
        <v>0</v>
      </c>
      <c r="BJ369" s="17" t="s">
        <v>85</v>
      </c>
      <c r="BK369" s="149">
        <f>ROUND(I369*H369,2)</f>
        <v>0</v>
      </c>
      <c r="BL369" s="17" t="s">
        <v>268</v>
      </c>
      <c r="BM369" s="148" t="s">
        <v>715</v>
      </c>
    </row>
    <row r="370" spans="2:47" s="1" customFormat="1" ht="39">
      <c r="B370" s="32"/>
      <c r="D370" s="151" t="s">
        <v>699</v>
      </c>
      <c r="F370" s="187" t="s">
        <v>4977</v>
      </c>
      <c r="I370" s="188"/>
      <c r="L370" s="32"/>
      <c r="M370" s="189"/>
      <c r="T370" s="56"/>
      <c r="AT370" s="17" t="s">
        <v>699</v>
      </c>
      <c r="AU370" s="17" t="s">
        <v>87</v>
      </c>
    </row>
    <row r="371" spans="2:51" s="14" customFormat="1" ht="12">
      <c r="B371" s="165"/>
      <c r="D371" s="151" t="s">
        <v>270</v>
      </c>
      <c r="E371" s="166" t="s">
        <v>1</v>
      </c>
      <c r="F371" s="167" t="s">
        <v>4978</v>
      </c>
      <c r="H371" s="166" t="s">
        <v>1</v>
      </c>
      <c r="I371" s="168"/>
      <c r="L371" s="165"/>
      <c r="M371" s="169"/>
      <c r="T371" s="170"/>
      <c r="AT371" s="166" t="s">
        <v>270</v>
      </c>
      <c r="AU371" s="166" t="s">
        <v>87</v>
      </c>
      <c r="AV371" s="14" t="s">
        <v>85</v>
      </c>
      <c r="AW371" s="14" t="s">
        <v>32</v>
      </c>
      <c r="AX371" s="14" t="s">
        <v>77</v>
      </c>
      <c r="AY371" s="166" t="s">
        <v>262</v>
      </c>
    </row>
    <row r="372" spans="2:51" s="12" customFormat="1" ht="12">
      <c r="B372" s="150"/>
      <c r="D372" s="151" t="s">
        <v>270</v>
      </c>
      <c r="E372" s="152" t="s">
        <v>1</v>
      </c>
      <c r="F372" s="153" t="s">
        <v>4979</v>
      </c>
      <c r="H372" s="154">
        <v>15</v>
      </c>
      <c r="I372" s="155"/>
      <c r="L372" s="150"/>
      <c r="M372" s="156"/>
      <c r="T372" s="157"/>
      <c r="AT372" s="152" t="s">
        <v>270</v>
      </c>
      <c r="AU372" s="152" t="s">
        <v>87</v>
      </c>
      <c r="AV372" s="12" t="s">
        <v>87</v>
      </c>
      <c r="AW372" s="12" t="s">
        <v>32</v>
      </c>
      <c r="AX372" s="12" t="s">
        <v>77</v>
      </c>
      <c r="AY372" s="152" t="s">
        <v>262</v>
      </c>
    </row>
    <row r="373" spans="2:51" s="12" customFormat="1" ht="12">
      <c r="B373" s="150"/>
      <c r="D373" s="151" t="s">
        <v>270</v>
      </c>
      <c r="E373" s="152" t="s">
        <v>1</v>
      </c>
      <c r="F373" s="153" t="s">
        <v>4980</v>
      </c>
      <c r="H373" s="154">
        <v>3</v>
      </c>
      <c r="I373" s="155"/>
      <c r="L373" s="150"/>
      <c r="M373" s="156"/>
      <c r="T373" s="157"/>
      <c r="AT373" s="152" t="s">
        <v>270</v>
      </c>
      <c r="AU373" s="152" t="s">
        <v>87</v>
      </c>
      <c r="AV373" s="12" t="s">
        <v>87</v>
      </c>
      <c r="AW373" s="12" t="s">
        <v>32</v>
      </c>
      <c r="AX373" s="12" t="s">
        <v>77</v>
      </c>
      <c r="AY373" s="152" t="s">
        <v>262</v>
      </c>
    </row>
    <row r="374" spans="2:51" s="13" customFormat="1" ht="12">
      <c r="B374" s="158"/>
      <c r="D374" s="151" t="s">
        <v>270</v>
      </c>
      <c r="E374" s="159" t="s">
        <v>1</v>
      </c>
      <c r="F374" s="160" t="s">
        <v>273</v>
      </c>
      <c r="H374" s="161">
        <v>18</v>
      </c>
      <c r="I374" s="162"/>
      <c r="L374" s="158"/>
      <c r="M374" s="163"/>
      <c r="T374" s="164"/>
      <c r="AT374" s="159" t="s">
        <v>270</v>
      </c>
      <c r="AU374" s="159" t="s">
        <v>87</v>
      </c>
      <c r="AV374" s="13" t="s">
        <v>268</v>
      </c>
      <c r="AW374" s="13" t="s">
        <v>32</v>
      </c>
      <c r="AX374" s="13" t="s">
        <v>85</v>
      </c>
      <c r="AY374" s="159" t="s">
        <v>262</v>
      </c>
    </row>
    <row r="375" spans="2:65" s="1" customFormat="1" ht="21.75" customHeight="1">
      <c r="B375" s="32"/>
      <c r="C375" s="138" t="s">
        <v>492</v>
      </c>
      <c r="D375" s="138" t="s">
        <v>264</v>
      </c>
      <c r="E375" s="139" t="s">
        <v>4981</v>
      </c>
      <c r="F375" s="140" t="s">
        <v>4982</v>
      </c>
      <c r="G375" s="141" t="s">
        <v>675</v>
      </c>
      <c r="H375" s="142">
        <v>3</v>
      </c>
      <c r="I375" s="143"/>
      <c r="J375" s="142">
        <f>ROUND(I375*H375,2)</f>
        <v>0</v>
      </c>
      <c r="K375" s="140" t="s">
        <v>1</v>
      </c>
      <c r="L375" s="32"/>
      <c r="M375" s="144" t="s">
        <v>1</v>
      </c>
      <c r="N375" s="145" t="s">
        <v>42</v>
      </c>
      <c r="P375" s="146">
        <f>O375*H375</f>
        <v>0</v>
      </c>
      <c r="Q375" s="146">
        <v>0</v>
      </c>
      <c r="R375" s="146">
        <f>Q375*H375</f>
        <v>0</v>
      </c>
      <c r="S375" s="146">
        <v>0</v>
      </c>
      <c r="T375" s="147">
        <f>S375*H375</f>
        <v>0</v>
      </c>
      <c r="AR375" s="148" t="s">
        <v>268</v>
      </c>
      <c r="AT375" s="148" t="s">
        <v>264</v>
      </c>
      <c r="AU375" s="148" t="s">
        <v>87</v>
      </c>
      <c r="AY375" s="17" t="s">
        <v>262</v>
      </c>
      <c r="BE375" s="149">
        <f>IF(N375="základní",J375,0)</f>
        <v>0</v>
      </c>
      <c r="BF375" s="149">
        <f>IF(N375="snížená",J375,0)</f>
        <v>0</v>
      </c>
      <c r="BG375" s="149">
        <f>IF(N375="zákl. přenesená",J375,0)</f>
        <v>0</v>
      </c>
      <c r="BH375" s="149">
        <f>IF(N375="sníž. přenesená",J375,0)</f>
        <v>0</v>
      </c>
      <c r="BI375" s="149">
        <f>IF(N375="nulová",J375,0)</f>
        <v>0</v>
      </c>
      <c r="BJ375" s="17" t="s">
        <v>85</v>
      </c>
      <c r="BK375" s="149">
        <f>ROUND(I375*H375,2)</f>
        <v>0</v>
      </c>
      <c r="BL375" s="17" t="s">
        <v>268</v>
      </c>
      <c r="BM375" s="148" t="s">
        <v>724</v>
      </c>
    </row>
    <row r="376" spans="2:51" s="12" customFormat="1" ht="12">
      <c r="B376" s="150"/>
      <c r="D376" s="151" t="s">
        <v>270</v>
      </c>
      <c r="E376" s="152" t="s">
        <v>1</v>
      </c>
      <c r="F376" s="153" t="s">
        <v>4983</v>
      </c>
      <c r="H376" s="154">
        <v>2</v>
      </c>
      <c r="I376" s="155"/>
      <c r="L376" s="150"/>
      <c r="M376" s="156"/>
      <c r="T376" s="157"/>
      <c r="AT376" s="152" t="s">
        <v>270</v>
      </c>
      <c r="AU376" s="152" t="s">
        <v>87</v>
      </c>
      <c r="AV376" s="12" t="s">
        <v>87</v>
      </c>
      <c r="AW376" s="12" t="s">
        <v>32</v>
      </c>
      <c r="AX376" s="12" t="s">
        <v>77</v>
      </c>
      <c r="AY376" s="152" t="s">
        <v>262</v>
      </c>
    </row>
    <row r="377" spans="2:51" s="12" customFormat="1" ht="12">
      <c r="B377" s="150"/>
      <c r="D377" s="151" t="s">
        <v>270</v>
      </c>
      <c r="E377" s="152" t="s">
        <v>1</v>
      </c>
      <c r="F377" s="153" t="s">
        <v>4984</v>
      </c>
      <c r="H377" s="154">
        <v>1</v>
      </c>
      <c r="I377" s="155"/>
      <c r="L377" s="150"/>
      <c r="M377" s="156"/>
      <c r="T377" s="157"/>
      <c r="AT377" s="152" t="s">
        <v>270</v>
      </c>
      <c r="AU377" s="152" t="s">
        <v>87</v>
      </c>
      <c r="AV377" s="12" t="s">
        <v>87</v>
      </c>
      <c r="AW377" s="12" t="s">
        <v>32</v>
      </c>
      <c r="AX377" s="12" t="s">
        <v>77</v>
      </c>
      <c r="AY377" s="152" t="s">
        <v>262</v>
      </c>
    </row>
    <row r="378" spans="2:51" s="13" customFormat="1" ht="12">
      <c r="B378" s="158"/>
      <c r="D378" s="151" t="s">
        <v>270</v>
      </c>
      <c r="E378" s="159" t="s">
        <v>1</v>
      </c>
      <c r="F378" s="160" t="s">
        <v>273</v>
      </c>
      <c r="H378" s="161">
        <v>3</v>
      </c>
      <c r="I378" s="162"/>
      <c r="L378" s="158"/>
      <c r="M378" s="163"/>
      <c r="T378" s="164"/>
      <c r="AT378" s="159" t="s">
        <v>270</v>
      </c>
      <c r="AU378" s="159" t="s">
        <v>87</v>
      </c>
      <c r="AV378" s="13" t="s">
        <v>268</v>
      </c>
      <c r="AW378" s="13" t="s">
        <v>32</v>
      </c>
      <c r="AX378" s="13" t="s">
        <v>85</v>
      </c>
      <c r="AY378" s="159" t="s">
        <v>262</v>
      </c>
    </row>
    <row r="379" spans="2:65" s="1" customFormat="1" ht="16.5" customHeight="1">
      <c r="B379" s="32"/>
      <c r="C379" s="138" t="s">
        <v>498</v>
      </c>
      <c r="D379" s="138" t="s">
        <v>264</v>
      </c>
      <c r="E379" s="139" t="s">
        <v>4804</v>
      </c>
      <c r="F379" s="140" t="s">
        <v>4805</v>
      </c>
      <c r="G379" s="141" t="s">
        <v>416</v>
      </c>
      <c r="H379" s="142">
        <v>68.63</v>
      </c>
      <c r="I379" s="143"/>
      <c r="J379" s="142">
        <f>ROUND(I379*H379,2)</f>
        <v>0</v>
      </c>
      <c r="K379" s="140" t="s">
        <v>1</v>
      </c>
      <c r="L379" s="32"/>
      <c r="M379" s="144" t="s">
        <v>1</v>
      </c>
      <c r="N379" s="145" t="s">
        <v>42</v>
      </c>
      <c r="P379" s="146">
        <f>O379*H379</f>
        <v>0</v>
      </c>
      <c r="Q379" s="146">
        <v>0</v>
      </c>
      <c r="R379" s="146">
        <f>Q379*H379</f>
        <v>0</v>
      </c>
      <c r="S379" s="146">
        <v>0</v>
      </c>
      <c r="T379" s="147">
        <f>S379*H379</f>
        <v>0</v>
      </c>
      <c r="AR379" s="148" t="s">
        <v>268</v>
      </c>
      <c r="AT379" s="148" t="s">
        <v>264</v>
      </c>
      <c r="AU379" s="148" t="s">
        <v>87</v>
      </c>
      <c r="AY379" s="17" t="s">
        <v>262</v>
      </c>
      <c r="BE379" s="149">
        <f>IF(N379="základní",J379,0)</f>
        <v>0</v>
      </c>
      <c r="BF379" s="149">
        <f>IF(N379="snížená",J379,0)</f>
        <v>0</v>
      </c>
      <c r="BG379" s="149">
        <f>IF(N379="zákl. přenesená",J379,0)</f>
        <v>0</v>
      </c>
      <c r="BH379" s="149">
        <f>IF(N379="sníž. přenesená",J379,0)</f>
        <v>0</v>
      </c>
      <c r="BI379" s="149">
        <f>IF(N379="nulová",J379,0)</f>
        <v>0</v>
      </c>
      <c r="BJ379" s="17" t="s">
        <v>85</v>
      </c>
      <c r="BK379" s="149">
        <f>ROUND(I379*H379,2)</f>
        <v>0</v>
      </c>
      <c r="BL379" s="17" t="s">
        <v>268</v>
      </c>
      <c r="BM379" s="148" t="s">
        <v>734</v>
      </c>
    </row>
    <row r="380" spans="2:47" s="1" customFormat="1" ht="39">
      <c r="B380" s="32"/>
      <c r="D380" s="151" t="s">
        <v>699</v>
      </c>
      <c r="F380" s="187" t="s">
        <v>4806</v>
      </c>
      <c r="I380" s="188"/>
      <c r="L380" s="32"/>
      <c r="M380" s="189"/>
      <c r="T380" s="56"/>
      <c r="AT380" s="17" t="s">
        <v>699</v>
      </c>
      <c r="AU380" s="17" t="s">
        <v>87</v>
      </c>
    </row>
    <row r="381" spans="2:51" s="14" customFormat="1" ht="12">
      <c r="B381" s="165"/>
      <c r="D381" s="151" t="s">
        <v>270</v>
      </c>
      <c r="E381" s="166" t="s">
        <v>1</v>
      </c>
      <c r="F381" s="167" t="s">
        <v>4845</v>
      </c>
      <c r="H381" s="166" t="s">
        <v>1</v>
      </c>
      <c r="I381" s="168"/>
      <c r="L381" s="165"/>
      <c r="M381" s="169"/>
      <c r="T381" s="170"/>
      <c r="AT381" s="166" t="s">
        <v>270</v>
      </c>
      <c r="AU381" s="166" t="s">
        <v>87</v>
      </c>
      <c r="AV381" s="14" t="s">
        <v>85</v>
      </c>
      <c r="AW381" s="14" t="s">
        <v>32</v>
      </c>
      <c r="AX381" s="14" t="s">
        <v>77</v>
      </c>
      <c r="AY381" s="166" t="s">
        <v>262</v>
      </c>
    </row>
    <row r="382" spans="2:51" s="12" customFormat="1" ht="12">
      <c r="B382" s="150"/>
      <c r="D382" s="151" t="s">
        <v>270</v>
      </c>
      <c r="E382" s="152" t="s">
        <v>1</v>
      </c>
      <c r="F382" s="153" t="s">
        <v>4966</v>
      </c>
      <c r="H382" s="154">
        <v>15.2</v>
      </c>
      <c r="I382" s="155"/>
      <c r="L382" s="150"/>
      <c r="M382" s="156"/>
      <c r="T382" s="157"/>
      <c r="AT382" s="152" t="s">
        <v>270</v>
      </c>
      <c r="AU382" s="152" t="s">
        <v>87</v>
      </c>
      <c r="AV382" s="12" t="s">
        <v>87</v>
      </c>
      <c r="AW382" s="12" t="s">
        <v>32</v>
      </c>
      <c r="AX382" s="12" t="s">
        <v>77</v>
      </c>
      <c r="AY382" s="152" t="s">
        <v>262</v>
      </c>
    </row>
    <row r="383" spans="2:51" s="12" customFormat="1" ht="12">
      <c r="B383" s="150"/>
      <c r="D383" s="151" t="s">
        <v>270</v>
      </c>
      <c r="E383" s="152" t="s">
        <v>1</v>
      </c>
      <c r="F383" s="153" t="s">
        <v>4967</v>
      </c>
      <c r="H383" s="154">
        <v>2.4</v>
      </c>
      <c r="I383" s="155"/>
      <c r="L383" s="150"/>
      <c r="M383" s="156"/>
      <c r="T383" s="157"/>
      <c r="AT383" s="152" t="s">
        <v>270</v>
      </c>
      <c r="AU383" s="152" t="s">
        <v>87</v>
      </c>
      <c r="AV383" s="12" t="s">
        <v>87</v>
      </c>
      <c r="AW383" s="12" t="s">
        <v>32</v>
      </c>
      <c r="AX383" s="12" t="s">
        <v>77</v>
      </c>
      <c r="AY383" s="152" t="s">
        <v>262</v>
      </c>
    </row>
    <row r="384" spans="2:51" s="12" customFormat="1" ht="12">
      <c r="B384" s="150"/>
      <c r="D384" s="151" t="s">
        <v>270</v>
      </c>
      <c r="E384" s="152" t="s">
        <v>1</v>
      </c>
      <c r="F384" s="153" t="s">
        <v>4968</v>
      </c>
      <c r="H384" s="154">
        <v>2.2</v>
      </c>
      <c r="I384" s="155"/>
      <c r="L384" s="150"/>
      <c r="M384" s="156"/>
      <c r="T384" s="157"/>
      <c r="AT384" s="152" t="s">
        <v>270</v>
      </c>
      <c r="AU384" s="152" t="s">
        <v>87</v>
      </c>
      <c r="AV384" s="12" t="s">
        <v>87</v>
      </c>
      <c r="AW384" s="12" t="s">
        <v>32</v>
      </c>
      <c r="AX384" s="12" t="s">
        <v>77</v>
      </c>
      <c r="AY384" s="152" t="s">
        <v>262</v>
      </c>
    </row>
    <row r="385" spans="2:51" s="12" customFormat="1" ht="12">
      <c r="B385" s="150"/>
      <c r="D385" s="151" t="s">
        <v>270</v>
      </c>
      <c r="E385" s="152" t="s">
        <v>1</v>
      </c>
      <c r="F385" s="153" t="s">
        <v>4969</v>
      </c>
      <c r="H385" s="154">
        <v>1.5</v>
      </c>
      <c r="I385" s="155"/>
      <c r="L385" s="150"/>
      <c r="M385" s="156"/>
      <c r="T385" s="157"/>
      <c r="AT385" s="152" t="s">
        <v>270</v>
      </c>
      <c r="AU385" s="152" t="s">
        <v>87</v>
      </c>
      <c r="AV385" s="12" t="s">
        <v>87</v>
      </c>
      <c r="AW385" s="12" t="s">
        <v>32</v>
      </c>
      <c r="AX385" s="12" t="s">
        <v>77</v>
      </c>
      <c r="AY385" s="152" t="s">
        <v>262</v>
      </c>
    </row>
    <row r="386" spans="2:51" s="12" customFormat="1" ht="12">
      <c r="B386" s="150"/>
      <c r="D386" s="151" t="s">
        <v>270</v>
      </c>
      <c r="E386" s="152" t="s">
        <v>1</v>
      </c>
      <c r="F386" s="153" t="s">
        <v>4970</v>
      </c>
      <c r="H386" s="154">
        <v>6.3</v>
      </c>
      <c r="I386" s="155"/>
      <c r="L386" s="150"/>
      <c r="M386" s="156"/>
      <c r="T386" s="157"/>
      <c r="AT386" s="152" t="s">
        <v>270</v>
      </c>
      <c r="AU386" s="152" t="s">
        <v>87</v>
      </c>
      <c r="AV386" s="12" t="s">
        <v>87</v>
      </c>
      <c r="AW386" s="12" t="s">
        <v>32</v>
      </c>
      <c r="AX386" s="12" t="s">
        <v>77</v>
      </c>
      <c r="AY386" s="152" t="s">
        <v>262</v>
      </c>
    </row>
    <row r="387" spans="2:51" s="12" customFormat="1" ht="12">
      <c r="B387" s="150"/>
      <c r="D387" s="151" t="s">
        <v>270</v>
      </c>
      <c r="E387" s="152" t="s">
        <v>1</v>
      </c>
      <c r="F387" s="153" t="s">
        <v>4971</v>
      </c>
      <c r="H387" s="154">
        <v>15</v>
      </c>
      <c r="I387" s="155"/>
      <c r="L387" s="150"/>
      <c r="M387" s="156"/>
      <c r="T387" s="157"/>
      <c r="AT387" s="152" t="s">
        <v>270</v>
      </c>
      <c r="AU387" s="152" t="s">
        <v>87</v>
      </c>
      <c r="AV387" s="12" t="s">
        <v>87</v>
      </c>
      <c r="AW387" s="12" t="s">
        <v>32</v>
      </c>
      <c r="AX387" s="12" t="s">
        <v>77</v>
      </c>
      <c r="AY387" s="152" t="s">
        <v>262</v>
      </c>
    </row>
    <row r="388" spans="2:51" s="12" customFormat="1" ht="12">
      <c r="B388" s="150"/>
      <c r="D388" s="151" t="s">
        <v>270</v>
      </c>
      <c r="E388" s="152" t="s">
        <v>1</v>
      </c>
      <c r="F388" s="153" t="s">
        <v>4972</v>
      </c>
      <c r="H388" s="154">
        <v>14</v>
      </c>
      <c r="I388" s="155"/>
      <c r="L388" s="150"/>
      <c r="M388" s="156"/>
      <c r="T388" s="157"/>
      <c r="AT388" s="152" t="s">
        <v>270</v>
      </c>
      <c r="AU388" s="152" t="s">
        <v>87</v>
      </c>
      <c r="AV388" s="12" t="s">
        <v>87</v>
      </c>
      <c r="AW388" s="12" t="s">
        <v>32</v>
      </c>
      <c r="AX388" s="12" t="s">
        <v>77</v>
      </c>
      <c r="AY388" s="152" t="s">
        <v>262</v>
      </c>
    </row>
    <row r="389" spans="2:51" s="12" customFormat="1" ht="12">
      <c r="B389" s="150"/>
      <c r="D389" s="151" t="s">
        <v>270</v>
      </c>
      <c r="E389" s="152" t="s">
        <v>1</v>
      </c>
      <c r="F389" s="153" t="s">
        <v>4973</v>
      </c>
      <c r="H389" s="154">
        <v>9.53</v>
      </c>
      <c r="I389" s="155"/>
      <c r="L389" s="150"/>
      <c r="M389" s="156"/>
      <c r="T389" s="157"/>
      <c r="AT389" s="152" t="s">
        <v>270</v>
      </c>
      <c r="AU389" s="152" t="s">
        <v>87</v>
      </c>
      <c r="AV389" s="12" t="s">
        <v>87</v>
      </c>
      <c r="AW389" s="12" t="s">
        <v>32</v>
      </c>
      <c r="AX389" s="12" t="s">
        <v>77</v>
      </c>
      <c r="AY389" s="152" t="s">
        <v>262</v>
      </c>
    </row>
    <row r="390" spans="2:51" s="12" customFormat="1" ht="12">
      <c r="B390" s="150"/>
      <c r="D390" s="151" t="s">
        <v>270</v>
      </c>
      <c r="E390" s="152" t="s">
        <v>1</v>
      </c>
      <c r="F390" s="153" t="s">
        <v>4974</v>
      </c>
      <c r="H390" s="154">
        <v>1</v>
      </c>
      <c r="I390" s="155"/>
      <c r="L390" s="150"/>
      <c r="M390" s="156"/>
      <c r="T390" s="157"/>
      <c r="AT390" s="152" t="s">
        <v>270</v>
      </c>
      <c r="AU390" s="152" t="s">
        <v>87</v>
      </c>
      <c r="AV390" s="12" t="s">
        <v>87</v>
      </c>
      <c r="AW390" s="12" t="s">
        <v>32</v>
      </c>
      <c r="AX390" s="12" t="s">
        <v>77</v>
      </c>
      <c r="AY390" s="152" t="s">
        <v>262</v>
      </c>
    </row>
    <row r="391" spans="2:51" s="12" customFormat="1" ht="12">
      <c r="B391" s="150"/>
      <c r="D391" s="151" t="s">
        <v>270</v>
      </c>
      <c r="E391" s="152" t="s">
        <v>1</v>
      </c>
      <c r="F391" s="153" t="s">
        <v>4969</v>
      </c>
      <c r="H391" s="154">
        <v>1.5</v>
      </c>
      <c r="I391" s="155"/>
      <c r="L391" s="150"/>
      <c r="M391" s="156"/>
      <c r="T391" s="157"/>
      <c r="AT391" s="152" t="s">
        <v>270</v>
      </c>
      <c r="AU391" s="152" t="s">
        <v>87</v>
      </c>
      <c r="AV391" s="12" t="s">
        <v>87</v>
      </c>
      <c r="AW391" s="12" t="s">
        <v>32</v>
      </c>
      <c r="AX391" s="12" t="s">
        <v>77</v>
      </c>
      <c r="AY391" s="152" t="s">
        <v>262</v>
      </c>
    </row>
    <row r="392" spans="2:51" s="13" customFormat="1" ht="12">
      <c r="B392" s="158"/>
      <c r="D392" s="151" t="s">
        <v>270</v>
      </c>
      <c r="E392" s="159" t="s">
        <v>1</v>
      </c>
      <c r="F392" s="160" t="s">
        <v>273</v>
      </c>
      <c r="H392" s="161">
        <v>68.63</v>
      </c>
      <c r="I392" s="162"/>
      <c r="L392" s="158"/>
      <c r="M392" s="163"/>
      <c r="T392" s="164"/>
      <c r="AT392" s="159" t="s">
        <v>270</v>
      </c>
      <c r="AU392" s="159" t="s">
        <v>87</v>
      </c>
      <c r="AV392" s="13" t="s">
        <v>268</v>
      </c>
      <c r="AW392" s="13" t="s">
        <v>32</v>
      </c>
      <c r="AX392" s="13" t="s">
        <v>85</v>
      </c>
      <c r="AY392" s="159" t="s">
        <v>262</v>
      </c>
    </row>
    <row r="393" spans="2:65" s="1" customFormat="1" ht="24.2" customHeight="1">
      <c r="B393" s="32"/>
      <c r="C393" s="138" t="s">
        <v>503</v>
      </c>
      <c r="D393" s="138" t="s">
        <v>264</v>
      </c>
      <c r="E393" s="139" t="s">
        <v>4807</v>
      </c>
      <c r="F393" s="140" t="s">
        <v>4808</v>
      </c>
      <c r="G393" s="141" t="s">
        <v>675</v>
      </c>
      <c r="H393" s="142">
        <v>3</v>
      </c>
      <c r="I393" s="143"/>
      <c r="J393" s="142">
        <f>ROUND(I393*H393,2)</f>
        <v>0</v>
      </c>
      <c r="K393" s="140" t="s">
        <v>1</v>
      </c>
      <c r="L393" s="32"/>
      <c r="M393" s="144" t="s">
        <v>1</v>
      </c>
      <c r="N393" s="145" t="s">
        <v>42</v>
      </c>
      <c r="P393" s="146">
        <f>O393*H393</f>
        <v>0</v>
      </c>
      <c r="Q393" s="146">
        <v>0</v>
      </c>
      <c r="R393" s="146">
        <f>Q393*H393</f>
        <v>0</v>
      </c>
      <c r="S393" s="146">
        <v>0</v>
      </c>
      <c r="T393" s="147">
        <f>S393*H393</f>
        <v>0</v>
      </c>
      <c r="AR393" s="148" t="s">
        <v>268</v>
      </c>
      <c r="AT393" s="148" t="s">
        <v>264</v>
      </c>
      <c r="AU393" s="148" t="s">
        <v>87</v>
      </c>
      <c r="AY393" s="17" t="s">
        <v>262</v>
      </c>
      <c r="BE393" s="149">
        <f>IF(N393="základní",J393,0)</f>
        <v>0</v>
      </c>
      <c r="BF393" s="149">
        <f>IF(N393="snížená",J393,0)</f>
        <v>0</v>
      </c>
      <c r="BG393" s="149">
        <f>IF(N393="zákl. přenesená",J393,0)</f>
        <v>0</v>
      </c>
      <c r="BH393" s="149">
        <f>IF(N393="sníž. přenesená",J393,0)</f>
        <v>0</v>
      </c>
      <c r="BI393" s="149">
        <f>IF(N393="nulová",J393,0)</f>
        <v>0</v>
      </c>
      <c r="BJ393" s="17" t="s">
        <v>85</v>
      </c>
      <c r="BK393" s="149">
        <f>ROUND(I393*H393,2)</f>
        <v>0</v>
      </c>
      <c r="BL393" s="17" t="s">
        <v>268</v>
      </c>
      <c r="BM393" s="148" t="s">
        <v>746</v>
      </c>
    </row>
    <row r="394" spans="2:47" s="1" customFormat="1" ht="48.75">
      <c r="B394" s="32"/>
      <c r="D394" s="151" t="s">
        <v>699</v>
      </c>
      <c r="F394" s="187" t="s">
        <v>4809</v>
      </c>
      <c r="I394" s="188"/>
      <c r="L394" s="32"/>
      <c r="M394" s="189"/>
      <c r="T394" s="56"/>
      <c r="AT394" s="17" t="s">
        <v>699</v>
      </c>
      <c r="AU394" s="17" t="s">
        <v>87</v>
      </c>
    </row>
    <row r="395" spans="2:51" s="14" customFormat="1" ht="12">
      <c r="B395" s="165"/>
      <c r="D395" s="151" t="s">
        <v>270</v>
      </c>
      <c r="E395" s="166" t="s">
        <v>1</v>
      </c>
      <c r="F395" s="167" t="s">
        <v>4845</v>
      </c>
      <c r="H395" s="166" t="s">
        <v>1</v>
      </c>
      <c r="I395" s="168"/>
      <c r="L395" s="165"/>
      <c r="M395" s="169"/>
      <c r="T395" s="170"/>
      <c r="AT395" s="166" t="s">
        <v>270</v>
      </c>
      <c r="AU395" s="166" t="s">
        <v>87</v>
      </c>
      <c r="AV395" s="14" t="s">
        <v>85</v>
      </c>
      <c r="AW395" s="14" t="s">
        <v>32</v>
      </c>
      <c r="AX395" s="14" t="s">
        <v>77</v>
      </c>
      <c r="AY395" s="166" t="s">
        <v>262</v>
      </c>
    </row>
    <row r="396" spans="2:51" s="12" customFormat="1" ht="12">
      <c r="B396" s="150"/>
      <c r="D396" s="151" t="s">
        <v>270</v>
      </c>
      <c r="E396" s="152" t="s">
        <v>1</v>
      </c>
      <c r="F396" s="153" t="s">
        <v>4985</v>
      </c>
      <c r="H396" s="154">
        <v>3</v>
      </c>
      <c r="I396" s="155"/>
      <c r="L396" s="150"/>
      <c r="M396" s="156"/>
      <c r="T396" s="157"/>
      <c r="AT396" s="152" t="s">
        <v>270</v>
      </c>
      <c r="AU396" s="152" t="s">
        <v>87</v>
      </c>
      <c r="AV396" s="12" t="s">
        <v>87</v>
      </c>
      <c r="AW396" s="12" t="s">
        <v>32</v>
      </c>
      <c r="AX396" s="12" t="s">
        <v>77</v>
      </c>
      <c r="AY396" s="152" t="s">
        <v>262</v>
      </c>
    </row>
    <row r="397" spans="2:51" s="13" customFormat="1" ht="12">
      <c r="B397" s="158"/>
      <c r="D397" s="151" t="s">
        <v>270</v>
      </c>
      <c r="E397" s="159" t="s">
        <v>1</v>
      </c>
      <c r="F397" s="160" t="s">
        <v>273</v>
      </c>
      <c r="H397" s="161">
        <v>3</v>
      </c>
      <c r="I397" s="162"/>
      <c r="L397" s="158"/>
      <c r="M397" s="163"/>
      <c r="T397" s="164"/>
      <c r="AT397" s="159" t="s">
        <v>270</v>
      </c>
      <c r="AU397" s="159" t="s">
        <v>87</v>
      </c>
      <c r="AV397" s="13" t="s">
        <v>268</v>
      </c>
      <c r="AW397" s="13" t="s">
        <v>32</v>
      </c>
      <c r="AX397" s="13" t="s">
        <v>85</v>
      </c>
      <c r="AY397" s="159" t="s">
        <v>262</v>
      </c>
    </row>
    <row r="398" spans="2:65" s="1" customFormat="1" ht="24.2" customHeight="1">
      <c r="B398" s="32"/>
      <c r="C398" s="138" t="s">
        <v>511</v>
      </c>
      <c r="D398" s="138" t="s">
        <v>264</v>
      </c>
      <c r="E398" s="139" t="s">
        <v>4811</v>
      </c>
      <c r="F398" s="140" t="s">
        <v>4812</v>
      </c>
      <c r="G398" s="141" t="s">
        <v>675</v>
      </c>
      <c r="H398" s="142">
        <v>1</v>
      </c>
      <c r="I398" s="143"/>
      <c r="J398" s="142">
        <f>ROUND(I398*H398,2)</f>
        <v>0</v>
      </c>
      <c r="K398" s="140" t="s">
        <v>1</v>
      </c>
      <c r="L398" s="32"/>
      <c r="M398" s="144" t="s">
        <v>1</v>
      </c>
      <c r="N398" s="145" t="s">
        <v>42</v>
      </c>
      <c r="P398" s="146">
        <f>O398*H398</f>
        <v>0</v>
      </c>
      <c r="Q398" s="146">
        <v>0</v>
      </c>
      <c r="R398" s="146">
        <f>Q398*H398</f>
        <v>0</v>
      </c>
      <c r="S398" s="146">
        <v>0</v>
      </c>
      <c r="T398" s="147">
        <f>S398*H398</f>
        <v>0</v>
      </c>
      <c r="AR398" s="148" t="s">
        <v>268</v>
      </c>
      <c r="AT398" s="148" t="s">
        <v>264</v>
      </c>
      <c r="AU398" s="148" t="s">
        <v>87</v>
      </c>
      <c r="AY398" s="17" t="s">
        <v>262</v>
      </c>
      <c r="BE398" s="149">
        <f>IF(N398="základní",J398,0)</f>
        <v>0</v>
      </c>
      <c r="BF398" s="149">
        <f>IF(N398="snížená",J398,0)</f>
        <v>0</v>
      </c>
      <c r="BG398" s="149">
        <f>IF(N398="zákl. přenesená",J398,0)</f>
        <v>0</v>
      </c>
      <c r="BH398" s="149">
        <f>IF(N398="sníž. přenesená",J398,0)</f>
        <v>0</v>
      </c>
      <c r="BI398" s="149">
        <f>IF(N398="nulová",J398,0)</f>
        <v>0</v>
      </c>
      <c r="BJ398" s="17" t="s">
        <v>85</v>
      </c>
      <c r="BK398" s="149">
        <f>ROUND(I398*H398,2)</f>
        <v>0</v>
      </c>
      <c r="BL398" s="17" t="s">
        <v>268</v>
      </c>
      <c r="BM398" s="148" t="s">
        <v>767</v>
      </c>
    </row>
    <row r="399" spans="2:47" s="1" customFormat="1" ht="39">
      <c r="B399" s="32"/>
      <c r="D399" s="151" t="s">
        <v>699</v>
      </c>
      <c r="F399" s="187" t="s">
        <v>4813</v>
      </c>
      <c r="I399" s="188"/>
      <c r="L399" s="32"/>
      <c r="M399" s="189"/>
      <c r="T399" s="56"/>
      <c r="AT399" s="17" t="s">
        <v>699</v>
      </c>
      <c r="AU399" s="17" t="s">
        <v>87</v>
      </c>
    </row>
    <row r="400" spans="2:51" s="14" customFormat="1" ht="12">
      <c r="B400" s="165"/>
      <c r="D400" s="151" t="s">
        <v>270</v>
      </c>
      <c r="E400" s="166" t="s">
        <v>1</v>
      </c>
      <c r="F400" s="167" t="s">
        <v>4845</v>
      </c>
      <c r="H400" s="166" t="s">
        <v>1</v>
      </c>
      <c r="I400" s="168"/>
      <c r="L400" s="165"/>
      <c r="M400" s="169"/>
      <c r="T400" s="170"/>
      <c r="AT400" s="166" t="s">
        <v>270</v>
      </c>
      <c r="AU400" s="166" t="s">
        <v>87</v>
      </c>
      <c r="AV400" s="14" t="s">
        <v>85</v>
      </c>
      <c r="AW400" s="14" t="s">
        <v>32</v>
      </c>
      <c r="AX400" s="14" t="s">
        <v>77</v>
      </c>
      <c r="AY400" s="166" t="s">
        <v>262</v>
      </c>
    </row>
    <row r="401" spans="2:51" s="12" customFormat="1" ht="12">
      <c r="B401" s="150"/>
      <c r="D401" s="151" t="s">
        <v>270</v>
      </c>
      <c r="E401" s="152" t="s">
        <v>1</v>
      </c>
      <c r="F401" s="153" t="s">
        <v>4986</v>
      </c>
      <c r="H401" s="154">
        <v>1</v>
      </c>
      <c r="I401" s="155"/>
      <c r="L401" s="150"/>
      <c r="M401" s="156"/>
      <c r="T401" s="157"/>
      <c r="AT401" s="152" t="s">
        <v>270</v>
      </c>
      <c r="AU401" s="152" t="s">
        <v>87</v>
      </c>
      <c r="AV401" s="12" t="s">
        <v>87</v>
      </c>
      <c r="AW401" s="12" t="s">
        <v>32</v>
      </c>
      <c r="AX401" s="12" t="s">
        <v>77</v>
      </c>
      <c r="AY401" s="152" t="s">
        <v>262</v>
      </c>
    </row>
    <row r="402" spans="2:51" s="13" customFormat="1" ht="12">
      <c r="B402" s="158"/>
      <c r="D402" s="151" t="s">
        <v>270</v>
      </c>
      <c r="E402" s="159" t="s">
        <v>1</v>
      </c>
      <c r="F402" s="160" t="s">
        <v>273</v>
      </c>
      <c r="H402" s="161">
        <v>1</v>
      </c>
      <c r="I402" s="162"/>
      <c r="L402" s="158"/>
      <c r="M402" s="163"/>
      <c r="T402" s="164"/>
      <c r="AT402" s="159" t="s">
        <v>270</v>
      </c>
      <c r="AU402" s="159" t="s">
        <v>87</v>
      </c>
      <c r="AV402" s="13" t="s">
        <v>268</v>
      </c>
      <c r="AW402" s="13" t="s">
        <v>32</v>
      </c>
      <c r="AX402" s="13" t="s">
        <v>85</v>
      </c>
      <c r="AY402" s="159" t="s">
        <v>262</v>
      </c>
    </row>
    <row r="403" spans="2:65" s="1" customFormat="1" ht="24.2" customHeight="1">
      <c r="B403" s="32"/>
      <c r="C403" s="138" t="s">
        <v>529</v>
      </c>
      <c r="D403" s="138" t="s">
        <v>264</v>
      </c>
      <c r="E403" s="139" t="s">
        <v>4815</v>
      </c>
      <c r="F403" s="140" t="s">
        <v>4816</v>
      </c>
      <c r="G403" s="141" t="s">
        <v>675</v>
      </c>
      <c r="H403" s="142">
        <v>1</v>
      </c>
      <c r="I403" s="143"/>
      <c r="J403" s="142">
        <f>ROUND(I403*H403,2)</f>
        <v>0</v>
      </c>
      <c r="K403" s="140" t="s">
        <v>1</v>
      </c>
      <c r="L403" s="32"/>
      <c r="M403" s="144" t="s">
        <v>1</v>
      </c>
      <c r="N403" s="145" t="s">
        <v>42</v>
      </c>
      <c r="P403" s="146">
        <f>O403*H403</f>
        <v>0</v>
      </c>
      <c r="Q403" s="146">
        <v>0</v>
      </c>
      <c r="R403" s="146">
        <f>Q403*H403</f>
        <v>0</v>
      </c>
      <c r="S403" s="146">
        <v>0</v>
      </c>
      <c r="T403" s="147">
        <f>S403*H403</f>
        <v>0</v>
      </c>
      <c r="AR403" s="148" t="s">
        <v>268</v>
      </c>
      <c r="AT403" s="148" t="s">
        <v>264</v>
      </c>
      <c r="AU403" s="148" t="s">
        <v>87</v>
      </c>
      <c r="AY403" s="17" t="s">
        <v>262</v>
      </c>
      <c r="BE403" s="149">
        <f>IF(N403="základní",J403,0)</f>
        <v>0</v>
      </c>
      <c r="BF403" s="149">
        <f>IF(N403="snížená",J403,0)</f>
        <v>0</v>
      </c>
      <c r="BG403" s="149">
        <f>IF(N403="zákl. přenesená",J403,0)</f>
        <v>0</v>
      </c>
      <c r="BH403" s="149">
        <f>IF(N403="sníž. přenesená",J403,0)</f>
        <v>0</v>
      </c>
      <c r="BI403" s="149">
        <f>IF(N403="nulová",J403,0)</f>
        <v>0</v>
      </c>
      <c r="BJ403" s="17" t="s">
        <v>85</v>
      </c>
      <c r="BK403" s="149">
        <f>ROUND(I403*H403,2)</f>
        <v>0</v>
      </c>
      <c r="BL403" s="17" t="s">
        <v>268</v>
      </c>
      <c r="BM403" s="148" t="s">
        <v>777</v>
      </c>
    </row>
    <row r="404" spans="2:47" s="1" customFormat="1" ht="39">
      <c r="B404" s="32"/>
      <c r="D404" s="151" t="s">
        <v>699</v>
      </c>
      <c r="F404" s="187" t="s">
        <v>4817</v>
      </c>
      <c r="I404" s="188"/>
      <c r="L404" s="32"/>
      <c r="M404" s="189"/>
      <c r="T404" s="56"/>
      <c r="AT404" s="17" t="s">
        <v>699</v>
      </c>
      <c r="AU404" s="17" t="s">
        <v>87</v>
      </c>
    </row>
    <row r="405" spans="2:51" s="14" customFormat="1" ht="12">
      <c r="B405" s="165"/>
      <c r="D405" s="151" t="s">
        <v>270</v>
      </c>
      <c r="E405" s="166" t="s">
        <v>1</v>
      </c>
      <c r="F405" s="167" t="s">
        <v>4845</v>
      </c>
      <c r="H405" s="166" t="s">
        <v>1</v>
      </c>
      <c r="I405" s="168"/>
      <c r="L405" s="165"/>
      <c r="M405" s="169"/>
      <c r="T405" s="170"/>
      <c r="AT405" s="166" t="s">
        <v>270</v>
      </c>
      <c r="AU405" s="166" t="s">
        <v>87</v>
      </c>
      <c r="AV405" s="14" t="s">
        <v>85</v>
      </c>
      <c r="AW405" s="14" t="s">
        <v>32</v>
      </c>
      <c r="AX405" s="14" t="s">
        <v>77</v>
      </c>
      <c r="AY405" s="166" t="s">
        <v>262</v>
      </c>
    </row>
    <row r="406" spans="2:51" s="12" customFormat="1" ht="12">
      <c r="B406" s="150"/>
      <c r="D406" s="151" t="s">
        <v>270</v>
      </c>
      <c r="E406" s="152" t="s">
        <v>1</v>
      </c>
      <c r="F406" s="153" t="s">
        <v>4987</v>
      </c>
      <c r="H406" s="154">
        <v>1</v>
      </c>
      <c r="I406" s="155"/>
      <c r="L406" s="150"/>
      <c r="M406" s="156"/>
      <c r="T406" s="157"/>
      <c r="AT406" s="152" t="s">
        <v>270</v>
      </c>
      <c r="AU406" s="152" t="s">
        <v>87</v>
      </c>
      <c r="AV406" s="12" t="s">
        <v>87</v>
      </c>
      <c r="AW406" s="12" t="s">
        <v>32</v>
      </c>
      <c r="AX406" s="12" t="s">
        <v>77</v>
      </c>
      <c r="AY406" s="152" t="s">
        <v>262</v>
      </c>
    </row>
    <row r="407" spans="2:51" s="13" customFormat="1" ht="12">
      <c r="B407" s="158"/>
      <c r="D407" s="151" t="s">
        <v>270</v>
      </c>
      <c r="E407" s="159" t="s">
        <v>1</v>
      </c>
      <c r="F407" s="160" t="s">
        <v>273</v>
      </c>
      <c r="H407" s="161">
        <v>1</v>
      </c>
      <c r="I407" s="162"/>
      <c r="L407" s="158"/>
      <c r="M407" s="163"/>
      <c r="T407" s="164"/>
      <c r="AT407" s="159" t="s">
        <v>270</v>
      </c>
      <c r="AU407" s="159" t="s">
        <v>87</v>
      </c>
      <c r="AV407" s="13" t="s">
        <v>268</v>
      </c>
      <c r="AW407" s="13" t="s">
        <v>32</v>
      </c>
      <c r="AX407" s="13" t="s">
        <v>85</v>
      </c>
      <c r="AY407" s="159" t="s">
        <v>262</v>
      </c>
    </row>
    <row r="408" spans="2:65" s="1" customFormat="1" ht="24.2" customHeight="1">
      <c r="B408" s="32"/>
      <c r="C408" s="138" t="s">
        <v>534</v>
      </c>
      <c r="D408" s="138" t="s">
        <v>264</v>
      </c>
      <c r="E408" s="139" t="s">
        <v>4988</v>
      </c>
      <c r="F408" s="140" t="s">
        <v>4989</v>
      </c>
      <c r="G408" s="141" t="s">
        <v>675</v>
      </c>
      <c r="H408" s="142">
        <v>3</v>
      </c>
      <c r="I408" s="143"/>
      <c r="J408" s="142">
        <f>ROUND(I408*H408,2)</f>
        <v>0</v>
      </c>
      <c r="K408" s="140" t="s">
        <v>1</v>
      </c>
      <c r="L408" s="32"/>
      <c r="M408" s="144" t="s">
        <v>1</v>
      </c>
      <c r="N408" s="145" t="s">
        <v>42</v>
      </c>
      <c r="P408" s="146">
        <f>O408*H408</f>
        <v>0</v>
      </c>
      <c r="Q408" s="146">
        <v>0</v>
      </c>
      <c r="R408" s="146">
        <f>Q408*H408</f>
        <v>0</v>
      </c>
      <c r="S408" s="146">
        <v>0</v>
      </c>
      <c r="T408" s="147">
        <f>S408*H408</f>
        <v>0</v>
      </c>
      <c r="AR408" s="148" t="s">
        <v>268</v>
      </c>
      <c r="AT408" s="148" t="s">
        <v>264</v>
      </c>
      <c r="AU408" s="148" t="s">
        <v>87</v>
      </c>
      <c r="AY408" s="17" t="s">
        <v>262</v>
      </c>
      <c r="BE408" s="149">
        <f>IF(N408="základní",J408,0)</f>
        <v>0</v>
      </c>
      <c r="BF408" s="149">
        <f>IF(N408="snížená",J408,0)</f>
        <v>0</v>
      </c>
      <c r="BG408" s="149">
        <f>IF(N408="zákl. přenesená",J408,0)</f>
        <v>0</v>
      </c>
      <c r="BH408" s="149">
        <f>IF(N408="sníž. přenesená",J408,0)</f>
        <v>0</v>
      </c>
      <c r="BI408" s="149">
        <f>IF(N408="nulová",J408,0)</f>
        <v>0</v>
      </c>
      <c r="BJ408" s="17" t="s">
        <v>85</v>
      </c>
      <c r="BK408" s="149">
        <f>ROUND(I408*H408,2)</f>
        <v>0</v>
      </c>
      <c r="BL408" s="17" t="s">
        <v>268</v>
      </c>
      <c r="BM408" s="148" t="s">
        <v>790</v>
      </c>
    </row>
    <row r="409" spans="2:47" s="1" customFormat="1" ht="29.25">
      <c r="B409" s="32"/>
      <c r="D409" s="151" t="s">
        <v>699</v>
      </c>
      <c r="F409" s="187" t="s">
        <v>4990</v>
      </c>
      <c r="I409" s="188"/>
      <c r="L409" s="32"/>
      <c r="M409" s="189"/>
      <c r="T409" s="56"/>
      <c r="AT409" s="17" t="s">
        <v>699</v>
      </c>
      <c r="AU409" s="17" t="s">
        <v>87</v>
      </c>
    </row>
    <row r="410" spans="2:51" s="14" customFormat="1" ht="12">
      <c r="B410" s="165"/>
      <c r="D410" s="151" t="s">
        <v>270</v>
      </c>
      <c r="E410" s="166" t="s">
        <v>1</v>
      </c>
      <c r="F410" s="167" t="s">
        <v>4991</v>
      </c>
      <c r="H410" s="166" t="s">
        <v>1</v>
      </c>
      <c r="I410" s="168"/>
      <c r="L410" s="165"/>
      <c r="M410" s="169"/>
      <c r="T410" s="170"/>
      <c r="AT410" s="166" t="s">
        <v>270</v>
      </c>
      <c r="AU410" s="166" t="s">
        <v>87</v>
      </c>
      <c r="AV410" s="14" t="s">
        <v>85</v>
      </c>
      <c r="AW410" s="14" t="s">
        <v>32</v>
      </c>
      <c r="AX410" s="14" t="s">
        <v>77</v>
      </c>
      <c r="AY410" s="166" t="s">
        <v>262</v>
      </c>
    </row>
    <row r="411" spans="2:51" s="12" customFormat="1" ht="12">
      <c r="B411" s="150"/>
      <c r="D411" s="151" t="s">
        <v>270</v>
      </c>
      <c r="E411" s="152" t="s">
        <v>1</v>
      </c>
      <c r="F411" s="153" t="s">
        <v>4992</v>
      </c>
      <c r="H411" s="154">
        <v>1</v>
      </c>
      <c r="I411" s="155"/>
      <c r="L411" s="150"/>
      <c r="M411" s="156"/>
      <c r="T411" s="157"/>
      <c r="AT411" s="152" t="s">
        <v>270</v>
      </c>
      <c r="AU411" s="152" t="s">
        <v>87</v>
      </c>
      <c r="AV411" s="12" t="s">
        <v>87</v>
      </c>
      <c r="AW411" s="12" t="s">
        <v>32</v>
      </c>
      <c r="AX411" s="12" t="s">
        <v>77</v>
      </c>
      <c r="AY411" s="152" t="s">
        <v>262</v>
      </c>
    </row>
    <row r="412" spans="2:51" s="12" customFormat="1" ht="12">
      <c r="B412" s="150"/>
      <c r="D412" s="151" t="s">
        <v>270</v>
      </c>
      <c r="E412" s="152" t="s">
        <v>1</v>
      </c>
      <c r="F412" s="153" t="s">
        <v>4993</v>
      </c>
      <c r="H412" s="154">
        <v>1</v>
      </c>
      <c r="I412" s="155"/>
      <c r="L412" s="150"/>
      <c r="M412" s="156"/>
      <c r="T412" s="157"/>
      <c r="AT412" s="152" t="s">
        <v>270</v>
      </c>
      <c r="AU412" s="152" t="s">
        <v>87</v>
      </c>
      <c r="AV412" s="12" t="s">
        <v>87</v>
      </c>
      <c r="AW412" s="12" t="s">
        <v>32</v>
      </c>
      <c r="AX412" s="12" t="s">
        <v>77</v>
      </c>
      <c r="AY412" s="152" t="s">
        <v>262</v>
      </c>
    </row>
    <row r="413" spans="2:51" s="12" customFormat="1" ht="12">
      <c r="B413" s="150"/>
      <c r="D413" s="151" t="s">
        <v>270</v>
      </c>
      <c r="E413" s="152" t="s">
        <v>1</v>
      </c>
      <c r="F413" s="153" t="s">
        <v>4994</v>
      </c>
      <c r="H413" s="154">
        <v>1</v>
      </c>
      <c r="I413" s="155"/>
      <c r="L413" s="150"/>
      <c r="M413" s="156"/>
      <c r="T413" s="157"/>
      <c r="AT413" s="152" t="s">
        <v>270</v>
      </c>
      <c r="AU413" s="152" t="s">
        <v>87</v>
      </c>
      <c r="AV413" s="12" t="s">
        <v>87</v>
      </c>
      <c r="AW413" s="12" t="s">
        <v>32</v>
      </c>
      <c r="AX413" s="12" t="s">
        <v>77</v>
      </c>
      <c r="AY413" s="152" t="s">
        <v>262</v>
      </c>
    </row>
    <row r="414" spans="2:51" s="13" customFormat="1" ht="12">
      <c r="B414" s="158"/>
      <c r="D414" s="151" t="s">
        <v>270</v>
      </c>
      <c r="E414" s="159" t="s">
        <v>1</v>
      </c>
      <c r="F414" s="160" t="s">
        <v>273</v>
      </c>
      <c r="H414" s="161">
        <v>3</v>
      </c>
      <c r="I414" s="162"/>
      <c r="L414" s="158"/>
      <c r="M414" s="163"/>
      <c r="T414" s="164"/>
      <c r="AT414" s="159" t="s">
        <v>270</v>
      </c>
      <c r="AU414" s="159" t="s">
        <v>87</v>
      </c>
      <c r="AV414" s="13" t="s">
        <v>268</v>
      </c>
      <c r="AW414" s="13" t="s">
        <v>32</v>
      </c>
      <c r="AX414" s="13" t="s">
        <v>85</v>
      </c>
      <c r="AY414" s="159" t="s">
        <v>262</v>
      </c>
    </row>
    <row r="415" spans="2:65" s="1" customFormat="1" ht="16.5" customHeight="1">
      <c r="B415" s="32"/>
      <c r="C415" s="138" t="s">
        <v>538</v>
      </c>
      <c r="D415" s="138" t="s">
        <v>264</v>
      </c>
      <c r="E415" s="139" t="s">
        <v>4820</v>
      </c>
      <c r="F415" s="140" t="s">
        <v>4821</v>
      </c>
      <c r="G415" s="141" t="s">
        <v>675</v>
      </c>
      <c r="H415" s="142">
        <v>1</v>
      </c>
      <c r="I415" s="143"/>
      <c r="J415" s="142">
        <f>ROUND(I415*H415,2)</f>
        <v>0</v>
      </c>
      <c r="K415" s="140" t="s">
        <v>1</v>
      </c>
      <c r="L415" s="32"/>
      <c r="M415" s="144" t="s">
        <v>1</v>
      </c>
      <c r="N415" s="145" t="s">
        <v>42</v>
      </c>
      <c r="P415" s="146">
        <f>O415*H415</f>
        <v>0</v>
      </c>
      <c r="Q415" s="146">
        <v>0</v>
      </c>
      <c r="R415" s="146">
        <f>Q415*H415</f>
        <v>0</v>
      </c>
      <c r="S415" s="146">
        <v>0</v>
      </c>
      <c r="T415" s="147">
        <f>S415*H415</f>
        <v>0</v>
      </c>
      <c r="AR415" s="148" t="s">
        <v>268</v>
      </c>
      <c r="AT415" s="148" t="s">
        <v>264</v>
      </c>
      <c r="AU415" s="148" t="s">
        <v>87</v>
      </c>
      <c r="AY415" s="17" t="s">
        <v>262</v>
      </c>
      <c r="BE415" s="149">
        <f>IF(N415="základní",J415,0)</f>
        <v>0</v>
      </c>
      <c r="BF415" s="149">
        <f>IF(N415="snížená",J415,0)</f>
        <v>0</v>
      </c>
      <c r="BG415" s="149">
        <f>IF(N415="zákl. přenesená",J415,0)</f>
        <v>0</v>
      </c>
      <c r="BH415" s="149">
        <f>IF(N415="sníž. přenesená",J415,0)</f>
        <v>0</v>
      </c>
      <c r="BI415" s="149">
        <f>IF(N415="nulová",J415,0)</f>
        <v>0</v>
      </c>
      <c r="BJ415" s="17" t="s">
        <v>85</v>
      </c>
      <c r="BK415" s="149">
        <f>ROUND(I415*H415,2)</f>
        <v>0</v>
      </c>
      <c r="BL415" s="17" t="s">
        <v>268</v>
      </c>
      <c r="BM415" s="148" t="s">
        <v>811</v>
      </c>
    </row>
    <row r="416" spans="2:65" s="1" customFormat="1" ht="16.5" customHeight="1">
      <c r="B416" s="32"/>
      <c r="C416" s="138" t="s">
        <v>545</v>
      </c>
      <c r="D416" s="138" t="s">
        <v>264</v>
      </c>
      <c r="E416" s="139" t="s">
        <v>4995</v>
      </c>
      <c r="F416" s="140" t="s">
        <v>4996</v>
      </c>
      <c r="G416" s="141" t="s">
        <v>675</v>
      </c>
      <c r="H416" s="142">
        <v>35.44</v>
      </c>
      <c r="I416" s="143"/>
      <c r="J416" s="142">
        <f>ROUND(I416*H416,2)</f>
        <v>0</v>
      </c>
      <c r="K416" s="140" t="s">
        <v>1</v>
      </c>
      <c r="L416" s="32"/>
      <c r="M416" s="144" t="s">
        <v>1</v>
      </c>
      <c r="N416" s="145" t="s">
        <v>42</v>
      </c>
      <c r="P416" s="146">
        <f>O416*H416</f>
        <v>0</v>
      </c>
      <c r="Q416" s="146">
        <v>0</v>
      </c>
      <c r="R416" s="146">
        <f>Q416*H416</f>
        <v>0</v>
      </c>
      <c r="S416" s="146">
        <v>0</v>
      </c>
      <c r="T416" s="147">
        <f>S416*H416</f>
        <v>0</v>
      </c>
      <c r="AR416" s="148" t="s">
        <v>268</v>
      </c>
      <c r="AT416" s="148" t="s">
        <v>264</v>
      </c>
      <c r="AU416" s="148" t="s">
        <v>87</v>
      </c>
      <c r="AY416" s="17" t="s">
        <v>262</v>
      </c>
      <c r="BE416" s="149">
        <f>IF(N416="základní",J416,0)</f>
        <v>0</v>
      </c>
      <c r="BF416" s="149">
        <f>IF(N416="snížená",J416,0)</f>
        <v>0</v>
      </c>
      <c r="BG416" s="149">
        <f>IF(N416="zákl. přenesená",J416,0)</f>
        <v>0</v>
      </c>
      <c r="BH416" s="149">
        <f>IF(N416="sníž. přenesená",J416,0)</f>
        <v>0</v>
      </c>
      <c r="BI416" s="149">
        <f>IF(N416="nulová",J416,0)</f>
        <v>0</v>
      </c>
      <c r="BJ416" s="17" t="s">
        <v>85</v>
      </c>
      <c r="BK416" s="149">
        <f>ROUND(I416*H416,2)</f>
        <v>0</v>
      </c>
      <c r="BL416" s="17" t="s">
        <v>268</v>
      </c>
      <c r="BM416" s="148" t="s">
        <v>822</v>
      </c>
    </row>
    <row r="417" spans="2:51" s="14" customFormat="1" ht="12">
      <c r="B417" s="165"/>
      <c r="D417" s="151" t="s">
        <v>270</v>
      </c>
      <c r="E417" s="166" t="s">
        <v>1</v>
      </c>
      <c r="F417" s="167" t="s">
        <v>4845</v>
      </c>
      <c r="H417" s="166" t="s">
        <v>1</v>
      </c>
      <c r="I417" s="168"/>
      <c r="L417" s="165"/>
      <c r="M417" s="169"/>
      <c r="T417" s="170"/>
      <c r="AT417" s="166" t="s">
        <v>270</v>
      </c>
      <c r="AU417" s="166" t="s">
        <v>87</v>
      </c>
      <c r="AV417" s="14" t="s">
        <v>85</v>
      </c>
      <c r="AW417" s="14" t="s">
        <v>32</v>
      </c>
      <c r="AX417" s="14" t="s">
        <v>77</v>
      </c>
      <c r="AY417" s="166" t="s">
        <v>262</v>
      </c>
    </row>
    <row r="418" spans="2:51" s="12" customFormat="1" ht="12">
      <c r="B418" s="150"/>
      <c r="D418" s="151" t="s">
        <v>270</v>
      </c>
      <c r="E418" s="152" t="s">
        <v>1</v>
      </c>
      <c r="F418" s="153" t="s">
        <v>4997</v>
      </c>
      <c r="H418" s="154">
        <v>2.47</v>
      </c>
      <c r="I418" s="155"/>
      <c r="L418" s="150"/>
      <c r="M418" s="156"/>
      <c r="T418" s="157"/>
      <c r="AT418" s="152" t="s">
        <v>270</v>
      </c>
      <c r="AU418" s="152" t="s">
        <v>87</v>
      </c>
      <c r="AV418" s="12" t="s">
        <v>87</v>
      </c>
      <c r="AW418" s="12" t="s">
        <v>32</v>
      </c>
      <c r="AX418" s="12" t="s">
        <v>77</v>
      </c>
      <c r="AY418" s="152" t="s">
        <v>262</v>
      </c>
    </row>
    <row r="419" spans="2:51" s="12" customFormat="1" ht="12">
      <c r="B419" s="150"/>
      <c r="D419" s="151" t="s">
        <v>270</v>
      </c>
      <c r="E419" s="152" t="s">
        <v>1</v>
      </c>
      <c r="F419" s="153" t="s">
        <v>4998</v>
      </c>
      <c r="H419" s="154">
        <v>1.55</v>
      </c>
      <c r="I419" s="155"/>
      <c r="L419" s="150"/>
      <c r="M419" s="156"/>
      <c r="T419" s="157"/>
      <c r="AT419" s="152" t="s">
        <v>270</v>
      </c>
      <c r="AU419" s="152" t="s">
        <v>87</v>
      </c>
      <c r="AV419" s="12" t="s">
        <v>87</v>
      </c>
      <c r="AW419" s="12" t="s">
        <v>32</v>
      </c>
      <c r="AX419" s="12" t="s">
        <v>77</v>
      </c>
      <c r="AY419" s="152" t="s">
        <v>262</v>
      </c>
    </row>
    <row r="420" spans="2:51" s="12" customFormat="1" ht="12">
      <c r="B420" s="150"/>
      <c r="D420" s="151" t="s">
        <v>270</v>
      </c>
      <c r="E420" s="152" t="s">
        <v>1</v>
      </c>
      <c r="F420" s="153" t="s">
        <v>4999</v>
      </c>
      <c r="H420" s="154">
        <v>15.45</v>
      </c>
      <c r="I420" s="155"/>
      <c r="L420" s="150"/>
      <c r="M420" s="156"/>
      <c r="T420" s="157"/>
      <c r="AT420" s="152" t="s">
        <v>270</v>
      </c>
      <c r="AU420" s="152" t="s">
        <v>87</v>
      </c>
      <c r="AV420" s="12" t="s">
        <v>87</v>
      </c>
      <c r="AW420" s="12" t="s">
        <v>32</v>
      </c>
      <c r="AX420" s="12" t="s">
        <v>77</v>
      </c>
      <c r="AY420" s="152" t="s">
        <v>262</v>
      </c>
    </row>
    <row r="421" spans="2:51" s="12" customFormat="1" ht="12">
      <c r="B421" s="150"/>
      <c r="D421" s="151" t="s">
        <v>270</v>
      </c>
      <c r="E421" s="152" t="s">
        <v>1</v>
      </c>
      <c r="F421" s="153" t="s">
        <v>5000</v>
      </c>
      <c r="H421" s="154">
        <v>14.42</v>
      </c>
      <c r="I421" s="155"/>
      <c r="L421" s="150"/>
      <c r="M421" s="156"/>
      <c r="T421" s="157"/>
      <c r="AT421" s="152" t="s">
        <v>270</v>
      </c>
      <c r="AU421" s="152" t="s">
        <v>87</v>
      </c>
      <c r="AV421" s="12" t="s">
        <v>87</v>
      </c>
      <c r="AW421" s="12" t="s">
        <v>32</v>
      </c>
      <c r="AX421" s="12" t="s">
        <v>77</v>
      </c>
      <c r="AY421" s="152" t="s">
        <v>262</v>
      </c>
    </row>
    <row r="422" spans="2:51" s="12" customFormat="1" ht="12">
      <c r="B422" s="150"/>
      <c r="D422" s="151" t="s">
        <v>270</v>
      </c>
      <c r="E422" s="152" t="s">
        <v>1</v>
      </c>
      <c r="F422" s="153" t="s">
        <v>4998</v>
      </c>
      <c r="H422" s="154">
        <v>1.55</v>
      </c>
      <c r="I422" s="155"/>
      <c r="L422" s="150"/>
      <c r="M422" s="156"/>
      <c r="T422" s="157"/>
      <c r="AT422" s="152" t="s">
        <v>270</v>
      </c>
      <c r="AU422" s="152" t="s">
        <v>87</v>
      </c>
      <c r="AV422" s="12" t="s">
        <v>87</v>
      </c>
      <c r="AW422" s="12" t="s">
        <v>32</v>
      </c>
      <c r="AX422" s="12" t="s">
        <v>77</v>
      </c>
      <c r="AY422" s="152" t="s">
        <v>262</v>
      </c>
    </row>
    <row r="423" spans="2:51" s="13" customFormat="1" ht="12">
      <c r="B423" s="158"/>
      <c r="D423" s="151" t="s">
        <v>270</v>
      </c>
      <c r="E423" s="159" t="s">
        <v>1</v>
      </c>
      <c r="F423" s="160" t="s">
        <v>273</v>
      </c>
      <c r="H423" s="161">
        <v>35.44</v>
      </c>
      <c r="I423" s="162"/>
      <c r="L423" s="158"/>
      <c r="M423" s="163"/>
      <c r="T423" s="164"/>
      <c r="AT423" s="159" t="s">
        <v>270</v>
      </c>
      <c r="AU423" s="159" t="s">
        <v>87</v>
      </c>
      <c r="AV423" s="13" t="s">
        <v>268</v>
      </c>
      <c r="AW423" s="13" t="s">
        <v>32</v>
      </c>
      <c r="AX423" s="13" t="s">
        <v>85</v>
      </c>
      <c r="AY423" s="159" t="s">
        <v>262</v>
      </c>
    </row>
    <row r="424" spans="2:65" s="1" customFormat="1" ht="16.5" customHeight="1">
      <c r="B424" s="32"/>
      <c r="C424" s="138" t="s">
        <v>549</v>
      </c>
      <c r="D424" s="138" t="s">
        <v>264</v>
      </c>
      <c r="E424" s="139" t="s">
        <v>5001</v>
      </c>
      <c r="F424" s="140" t="s">
        <v>5002</v>
      </c>
      <c r="G424" s="141" t="s">
        <v>675</v>
      </c>
      <c r="H424" s="142">
        <v>25.48</v>
      </c>
      <c r="I424" s="143"/>
      <c r="J424" s="142">
        <f>ROUND(I424*H424,2)</f>
        <v>0</v>
      </c>
      <c r="K424" s="140" t="s">
        <v>1</v>
      </c>
      <c r="L424" s="32"/>
      <c r="M424" s="144" t="s">
        <v>1</v>
      </c>
      <c r="N424" s="145" t="s">
        <v>42</v>
      </c>
      <c r="P424" s="146">
        <f>O424*H424</f>
        <v>0</v>
      </c>
      <c r="Q424" s="146">
        <v>0</v>
      </c>
      <c r="R424" s="146">
        <f>Q424*H424</f>
        <v>0</v>
      </c>
      <c r="S424" s="146">
        <v>0</v>
      </c>
      <c r="T424" s="147">
        <f>S424*H424</f>
        <v>0</v>
      </c>
      <c r="AR424" s="148" t="s">
        <v>268</v>
      </c>
      <c r="AT424" s="148" t="s">
        <v>264</v>
      </c>
      <c r="AU424" s="148" t="s">
        <v>87</v>
      </c>
      <c r="AY424" s="17" t="s">
        <v>262</v>
      </c>
      <c r="BE424" s="149">
        <f>IF(N424="základní",J424,0)</f>
        <v>0</v>
      </c>
      <c r="BF424" s="149">
        <f>IF(N424="snížená",J424,0)</f>
        <v>0</v>
      </c>
      <c r="BG424" s="149">
        <f>IF(N424="zákl. přenesená",J424,0)</f>
        <v>0</v>
      </c>
      <c r="BH424" s="149">
        <f>IF(N424="sníž. přenesená",J424,0)</f>
        <v>0</v>
      </c>
      <c r="BI424" s="149">
        <f>IF(N424="nulová",J424,0)</f>
        <v>0</v>
      </c>
      <c r="BJ424" s="17" t="s">
        <v>85</v>
      </c>
      <c r="BK424" s="149">
        <f>ROUND(I424*H424,2)</f>
        <v>0</v>
      </c>
      <c r="BL424" s="17" t="s">
        <v>268</v>
      </c>
      <c r="BM424" s="148" t="s">
        <v>831</v>
      </c>
    </row>
    <row r="425" spans="2:51" s="14" customFormat="1" ht="12">
      <c r="B425" s="165"/>
      <c r="D425" s="151" t="s">
        <v>270</v>
      </c>
      <c r="E425" s="166" t="s">
        <v>1</v>
      </c>
      <c r="F425" s="167" t="s">
        <v>4845</v>
      </c>
      <c r="H425" s="166" t="s">
        <v>1</v>
      </c>
      <c r="I425" s="168"/>
      <c r="L425" s="165"/>
      <c r="M425" s="169"/>
      <c r="T425" s="170"/>
      <c r="AT425" s="166" t="s">
        <v>270</v>
      </c>
      <c r="AU425" s="166" t="s">
        <v>87</v>
      </c>
      <c r="AV425" s="14" t="s">
        <v>85</v>
      </c>
      <c r="AW425" s="14" t="s">
        <v>32</v>
      </c>
      <c r="AX425" s="14" t="s">
        <v>77</v>
      </c>
      <c r="AY425" s="166" t="s">
        <v>262</v>
      </c>
    </row>
    <row r="426" spans="2:51" s="12" customFormat="1" ht="12">
      <c r="B426" s="150"/>
      <c r="D426" s="151" t="s">
        <v>270</v>
      </c>
      <c r="E426" s="152" t="s">
        <v>1</v>
      </c>
      <c r="F426" s="153" t="s">
        <v>5003</v>
      </c>
      <c r="H426" s="154">
        <v>15.66</v>
      </c>
      <c r="I426" s="155"/>
      <c r="L426" s="150"/>
      <c r="M426" s="156"/>
      <c r="T426" s="157"/>
      <c r="AT426" s="152" t="s">
        <v>270</v>
      </c>
      <c r="AU426" s="152" t="s">
        <v>87</v>
      </c>
      <c r="AV426" s="12" t="s">
        <v>87</v>
      </c>
      <c r="AW426" s="12" t="s">
        <v>32</v>
      </c>
      <c r="AX426" s="12" t="s">
        <v>77</v>
      </c>
      <c r="AY426" s="152" t="s">
        <v>262</v>
      </c>
    </row>
    <row r="427" spans="2:51" s="12" customFormat="1" ht="12">
      <c r="B427" s="150"/>
      <c r="D427" s="151" t="s">
        <v>270</v>
      </c>
      <c r="E427" s="152" t="s">
        <v>1</v>
      </c>
      <c r="F427" s="153" t="s">
        <v>5004</v>
      </c>
      <c r="H427" s="154">
        <v>9.82</v>
      </c>
      <c r="I427" s="155"/>
      <c r="L427" s="150"/>
      <c r="M427" s="156"/>
      <c r="T427" s="157"/>
      <c r="AT427" s="152" t="s">
        <v>270</v>
      </c>
      <c r="AU427" s="152" t="s">
        <v>87</v>
      </c>
      <c r="AV427" s="12" t="s">
        <v>87</v>
      </c>
      <c r="AW427" s="12" t="s">
        <v>32</v>
      </c>
      <c r="AX427" s="12" t="s">
        <v>77</v>
      </c>
      <c r="AY427" s="152" t="s">
        <v>262</v>
      </c>
    </row>
    <row r="428" spans="2:51" s="13" customFormat="1" ht="12">
      <c r="B428" s="158"/>
      <c r="D428" s="151" t="s">
        <v>270</v>
      </c>
      <c r="E428" s="159" t="s">
        <v>1</v>
      </c>
      <c r="F428" s="160" t="s">
        <v>273</v>
      </c>
      <c r="H428" s="161">
        <v>25.48</v>
      </c>
      <c r="I428" s="162"/>
      <c r="L428" s="158"/>
      <c r="M428" s="163"/>
      <c r="T428" s="164"/>
      <c r="AT428" s="159" t="s">
        <v>270</v>
      </c>
      <c r="AU428" s="159" t="s">
        <v>87</v>
      </c>
      <c r="AV428" s="13" t="s">
        <v>268</v>
      </c>
      <c r="AW428" s="13" t="s">
        <v>32</v>
      </c>
      <c r="AX428" s="13" t="s">
        <v>85</v>
      </c>
      <c r="AY428" s="159" t="s">
        <v>262</v>
      </c>
    </row>
    <row r="429" spans="2:65" s="1" customFormat="1" ht="16.5" customHeight="1">
      <c r="B429" s="32"/>
      <c r="C429" s="138" t="s">
        <v>559</v>
      </c>
      <c r="D429" s="138" t="s">
        <v>264</v>
      </c>
      <c r="E429" s="139" t="s">
        <v>5005</v>
      </c>
      <c r="F429" s="140" t="s">
        <v>5006</v>
      </c>
      <c r="G429" s="141" t="s">
        <v>675</v>
      </c>
      <c r="H429" s="142">
        <v>9.79</v>
      </c>
      <c r="I429" s="143"/>
      <c r="J429" s="142">
        <f>ROUND(I429*H429,2)</f>
        <v>0</v>
      </c>
      <c r="K429" s="140" t="s">
        <v>1</v>
      </c>
      <c r="L429" s="32"/>
      <c r="M429" s="144" t="s">
        <v>1</v>
      </c>
      <c r="N429" s="145" t="s">
        <v>42</v>
      </c>
      <c r="P429" s="146">
        <f>O429*H429</f>
        <v>0</v>
      </c>
      <c r="Q429" s="146">
        <v>0</v>
      </c>
      <c r="R429" s="146">
        <f>Q429*H429</f>
        <v>0</v>
      </c>
      <c r="S429" s="146">
        <v>0</v>
      </c>
      <c r="T429" s="147">
        <f>S429*H429</f>
        <v>0</v>
      </c>
      <c r="AR429" s="148" t="s">
        <v>268</v>
      </c>
      <c r="AT429" s="148" t="s">
        <v>264</v>
      </c>
      <c r="AU429" s="148" t="s">
        <v>87</v>
      </c>
      <c r="AY429" s="17" t="s">
        <v>262</v>
      </c>
      <c r="BE429" s="149">
        <f>IF(N429="základní",J429,0)</f>
        <v>0</v>
      </c>
      <c r="BF429" s="149">
        <f>IF(N429="snížená",J429,0)</f>
        <v>0</v>
      </c>
      <c r="BG429" s="149">
        <f>IF(N429="zákl. přenesená",J429,0)</f>
        <v>0</v>
      </c>
      <c r="BH429" s="149">
        <f>IF(N429="sníž. přenesená",J429,0)</f>
        <v>0</v>
      </c>
      <c r="BI429" s="149">
        <f>IF(N429="nulová",J429,0)</f>
        <v>0</v>
      </c>
      <c r="BJ429" s="17" t="s">
        <v>85</v>
      </c>
      <c r="BK429" s="149">
        <f>ROUND(I429*H429,2)</f>
        <v>0</v>
      </c>
      <c r="BL429" s="17" t="s">
        <v>268</v>
      </c>
      <c r="BM429" s="148" t="s">
        <v>849</v>
      </c>
    </row>
    <row r="430" spans="2:51" s="14" customFormat="1" ht="12">
      <c r="B430" s="165"/>
      <c r="D430" s="151" t="s">
        <v>270</v>
      </c>
      <c r="E430" s="166" t="s">
        <v>1</v>
      </c>
      <c r="F430" s="167" t="s">
        <v>4845</v>
      </c>
      <c r="H430" s="166" t="s">
        <v>1</v>
      </c>
      <c r="I430" s="168"/>
      <c r="L430" s="165"/>
      <c r="M430" s="169"/>
      <c r="T430" s="170"/>
      <c r="AT430" s="166" t="s">
        <v>270</v>
      </c>
      <c r="AU430" s="166" t="s">
        <v>87</v>
      </c>
      <c r="AV430" s="14" t="s">
        <v>85</v>
      </c>
      <c r="AW430" s="14" t="s">
        <v>32</v>
      </c>
      <c r="AX430" s="14" t="s">
        <v>77</v>
      </c>
      <c r="AY430" s="166" t="s">
        <v>262</v>
      </c>
    </row>
    <row r="431" spans="2:51" s="12" customFormat="1" ht="12">
      <c r="B431" s="150"/>
      <c r="D431" s="151" t="s">
        <v>270</v>
      </c>
      <c r="E431" s="152" t="s">
        <v>1</v>
      </c>
      <c r="F431" s="153" t="s">
        <v>5007</v>
      </c>
      <c r="H431" s="154">
        <v>2.27</v>
      </c>
      <c r="I431" s="155"/>
      <c r="L431" s="150"/>
      <c r="M431" s="156"/>
      <c r="T431" s="157"/>
      <c r="AT431" s="152" t="s">
        <v>270</v>
      </c>
      <c r="AU431" s="152" t="s">
        <v>87</v>
      </c>
      <c r="AV431" s="12" t="s">
        <v>87</v>
      </c>
      <c r="AW431" s="12" t="s">
        <v>32</v>
      </c>
      <c r="AX431" s="12" t="s">
        <v>77</v>
      </c>
      <c r="AY431" s="152" t="s">
        <v>262</v>
      </c>
    </row>
    <row r="432" spans="2:51" s="12" customFormat="1" ht="12">
      <c r="B432" s="150"/>
      <c r="D432" s="151" t="s">
        <v>270</v>
      </c>
      <c r="E432" s="152" t="s">
        <v>1</v>
      </c>
      <c r="F432" s="153" t="s">
        <v>5008</v>
      </c>
      <c r="H432" s="154">
        <v>6.49</v>
      </c>
      <c r="I432" s="155"/>
      <c r="L432" s="150"/>
      <c r="M432" s="156"/>
      <c r="T432" s="157"/>
      <c r="AT432" s="152" t="s">
        <v>270</v>
      </c>
      <c r="AU432" s="152" t="s">
        <v>87</v>
      </c>
      <c r="AV432" s="12" t="s">
        <v>87</v>
      </c>
      <c r="AW432" s="12" t="s">
        <v>32</v>
      </c>
      <c r="AX432" s="12" t="s">
        <v>77</v>
      </c>
      <c r="AY432" s="152" t="s">
        <v>262</v>
      </c>
    </row>
    <row r="433" spans="2:51" s="12" customFormat="1" ht="12">
      <c r="B433" s="150"/>
      <c r="D433" s="151" t="s">
        <v>270</v>
      </c>
      <c r="E433" s="152" t="s">
        <v>1</v>
      </c>
      <c r="F433" s="153" t="s">
        <v>5009</v>
      </c>
      <c r="H433" s="154">
        <v>1.03</v>
      </c>
      <c r="I433" s="155"/>
      <c r="L433" s="150"/>
      <c r="M433" s="156"/>
      <c r="T433" s="157"/>
      <c r="AT433" s="152" t="s">
        <v>270</v>
      </c>
      <c r="AU433" s="152" t="s">
        <v>87</v>
      </c>
      <c r="AV433" s="12" t="s">
        <v>87</v>
      </c>
      <c r="AW433" s="12" t="s">
        <v>32</v>
      </c>
      <c r="AX433" s="12" t="s">
        <v>77</v>
      </c>
      <c r="AY433" s="152" t="s">
        <v>262</v>
      </c>
    </row>
    <row r="434" spans="2:51" s="13" customFormat="1" ht="12">
      <c r="B434" s="158"/>
      <c r="D434" s="151" t="s">
        <v>270</v>
      </c>
      <c r="E434" s="159" t="s">
        <v>1</v>
      </c>
      <c r="F434" s="160" t="s">
        <v>273</v>
      </c>
      <c r="H434" s="161">
        <v>9.79</v>
      </c>
      <c r="I434" s="162"/>
      <c r="L434" s="158"/>
      <c r="M434" s="163"/>
      <c r="T434" s="164"/>
      <c r="AT434" s="159" t="s">
        <v>270</v>
      </c>
      <c r="AU434" s="159" t="s">
        <v>87</v>
      </c>
      <c r="AV434" s="13" t="s">
        <v>268</v>
      </c>
      <c r="AW434" s="13" t="s">
        <v>32</v>
      </c>
      <c r="AX434" s="13" t="s">
        <v>85</v>
      </c>
      <c r="AY434" s="159" t="s">
        <v>262</v>
      </c>
    </row>
    <row r="435" spans="2:65" s="1" customFormat="1" ht="16.5" customHeight="1">
      <c r="B435" s="32"/>
      <c r="C435" s="138" t="s">
        <v>563</v>
      </c>
      <c r="D435" s="138" t="s">
        <v>264</v>
      </c>
      <c r="E435" s="139" t="s">
        <v>5010</v>
      </c>
      <c r="F435" s="140" t="s">
        <v>5011</v>
      </c>
      <c r="G435" s="141" t="s">
        <v>675</v>
      </c>
      <c r="H435" s="142">
        <v>2.03</v>
      </c>
      <c r="I435" s="143"/>
      <c r="J435" s="142">
        <f>ROUND(I435*H435,2)</f>
        <v>0</v>
      </c>
      <c r="K435" s="140" t="s">
        <v>1</v>
      </c>
      <c r="L435" s="32"/>
      <c r="M435" s="144" t="s">
        <v>1</v>
      </c>
      <c r="N435" s="145" t="s">
        <v>42</v>
      </c>
      <c r="P435" s="146">
        <f>O435*H435</f>
        <v>0</v>
      </c>
      <c r="Q435" s="146">
        <v>0</v>
      </c>
      <c r="R435" s="146">
        <f>Q435*H435</f>
        <v>0</v>
      </c>
      <c r="S435" s="146">
        <v>0</v>
      </c>
      <c r="T435" s="147">
        <f>S435*H435</f>
        <v>0</v>
      </c>
      <c r="AR435" s="148" t="s">
        <v>268</v>
      </c>
      <c r="AT435" s="148" t="s">
        <v>264</v>
      </c>
      <c r="AU435" s="148" t="s">
        <v>87</v>
      </c>
      <c r="AY435" s="17" t="s">
        <v>262</v>
      </c>
      <c r="BE435" s="149">
        <f>IF(N435="základní",J435,0)</f>
        <v>0</v>
      </c>
      <c r="BF435" s="149">
        <f>IF(N435="snížená",J435,0)</f>
        <v>0</v>
      </c>
      <c r="BG435" s="149">
        <f>IF(N435="zákl. přenesená",J435,0)</f>
        <v>0</v>
      </c>
      <c r="BH435" s="149">
        <f>IF(N435="sníž. přenesená",J435,0)</f>
        <v>0</v>
      </c>
      <c r="BI435" s="149">
        <f>IF(N435="nulová",J435,0)</f>
        <v>0</v>
      </c>
      <c r="BJ435" s="17" t="s">
        <v>85</v>
      </c>
      <c r="BK435" s="149">
        <f>ROUND(I435*H435,2)</f>
        <v>0</v>
      </c>
      <c r="BL435" s="17" t="s">
        <v>268</v>
      </c>
      <c r="BM435" s="148" t="s">
        <v>858</v>
      </c>
    </row>
    <row r="436" spans="2:51" s="14" customFormat="1" ht="12">
      <c r="B436" s="165"/>
      <c r="D436" s="151" t="s">
        <v>270</v>
      </c>
      <c r="E436" s="166" t="s">
        <v>1</v>
      </c>
      <c r="F436" s="167" t="s">
        <v>4978</v>
      </c>
      <c r="H436" s="166" t="s">
        <v>1</v>
      </c>
      <c r="I436" s="168"/>
      <c r="L436" s="165"/>
      <c r="M436" s="169"/>
      <c r="T436" s="170"/>
      <c r="AT436" s="166" t="s">
        <v>270</v>
      </c>
      <c r="AU436" s="166" t="s">
        <v>87</v>
      </c>
      <c r="AV436" s="14" t="s">
        <v>85</v>
      </c>
      <c r="AW436" s="14" t="s">
        <v>32</v>
      </c>
      <c r="AX436" s="14" t="s">
        <v>77</v>
      </c>
      <c r="AY436" s="166" t="s">
        <v>262</v>
      </c>
    </row>
    <row r="437" spans="2:51" s="12" customFormat="1" ht="12">
      <c r="B437" s="150"/>
      <c r="D437" s="151" t="s">
        <v>270</v>
      </c>
      <c r="E437" s="152" t="s">
        <v>1</v>
      </c>
      <c r="F437" s="153" t="s">
        <v>5012</v>
      </c>
      <c r="H437" s="154">
        <v>2.03</v>
      </c>
      <c r="I437" s="155"/>
      <c r="L437" s="150"/>
      <c r="M437" s="156"/>
      <c r="T437" s="157"/>
      <c r="AT437" s="152" t="s">
        <v>270</v>
      </c>
      <c r="AU437" s="152" t="s">
        <v>87</v>
      </c>
      <c r="AV437" s="12" t="s">
        <v>87</v>
      </c>
      <c r="AW437" s="12" t="s">
        <v>32</v>
      </c>
      <c r="AX437" s="12" t="s">
        <v>77</v>
      </c>
      <c r="AY437" s="152" t="s">
        <v>262</v>
      </c>
    </row>
    <row r="438" spans="2:51" s="13" customFormat="1" ht="12">
      <c r="B438" s="158"/>
      <c r="D438" s="151" t="s">
        <v>270</v>
      </c>
      <c r="E438" s="159" t="s">
        <v>1</v>
      </c>
      <c r="F438" s="160" t="s">
        <v>273</v>
      </c>
      <c r="H438" s="161">
        <v>2.03</v>
      </c>
      <c r="I438" s="162"/>
      <c r="L438" s="158"/>
      <c r="M438" s="163"/>
      <c r="T438" s="164"/>
      <c r="AT438" s="159" t="s">
        <v>270</v>
      </c>
      <c r="AU438" s="159" t="s">
        <v>87</v>
      </c>
      <c r="AV438" s="13" t="s">
        <v>268</v>
      </c>
      <c r="AW438" s="13" t="s">
        <v>32</v>
      </c>
      <c r="AX438" s="13" t="s">
        <v>85</v>
      </c>
      <c r="AY438" s="159" t="s">
        <v>262</v>
      </c>
    </row>
    <row r="439" spans="2:65" s="1" customFormat="1" ht="16.5" customHeight="1">
      <c r="B439" s="32"/>
      <c r="C439" s="138" t="s">
        <v>567</v>
      </c>
      <c r="D439" s="138" t="s">
        <v>264</v>
      </c>
      <c r="E439" s="139" t="s">
        <v>5013</v>
      </c>
      <c r="F439" s="140" t="s">
        <v>5014</v>
      </c>
      <c r="G439" s="141" t="s">
        <v>675</v>
      </c>
      <c r="H439" s="142">
        <v>3.05</v>
      </c>
      <c r="I439" s="143"/>
      <c r="J439" s="142">
        <f>ROUND(I439*H439,2)</f>
        <v>0</v>
      </c>
      <c r="K439" s="140" t="s">
        <v>1</v>
      </c>
      <c r="L439" s="32"/>
      <c r="M439" s="144" t="s">
        <v>1</v>
      </c>
      <c r="N439" s="145" t="s">
        <v>42</v>
      </c>
      <c r="P439" s="146">
        <f>O439*H439</f>
        <v>0</v>
      </c>
      <c r="Q439" s="146">
        <v>0</v>
      </c>
      <c r="R439" s="146">
        <f>Q439*H439</f>
        <v>0</v>
      </c>
      <c r="S439" s="146">
        <v>0</v>
      </c>
      <c r="T439" s="147">
        <f>S439*H439</f>
        <v>0</v>
      </c>
      <c r="AR439" s="148" t="s">
        <v>268</v>
      </c>
      <c r="AT439" s="148" t="s">
        <v>264</v>
      </c>
      <c r="AU439" s="148" t="s">
        <v>87</v>
      </c>
      <c r="AY439" s="17" t="s">
        <v>262</v>
      </c>
      <c r="BE439" s="149">
        <f>IF(N439="základní",J439,0)</f>
        <v>0</v>
      </c>
      <c r="BF439" s="149">
        <f>IF(N439="snížená",J439,0)</f>
        <v>0</v>
      </c>
      <c r="BG439" s="149">
        <f>IF(N439="zákl. přenesená",J439,0)</f>
        <v>0</v>
      </c>
      <c r="BH439" s="149">
        <f>IF(N439="sníž. přenesená",J439,0)</f>
        <v>0</v>
      </c>
      <c r="BI439" s="149">
        <f>IF(N439="nulová",J439,0)</f>
        <v>0</v>
      </c>
      <c r="BJ439" s="17" t="s">
        <v>85</v>
      </c>
      <c r="BK439" s="149">
        <f>ROUND(I439*H439,2)</f>
        <v>0</v>
      </c>
      <c r="BL439" s="17" t="s">
        <v>268</v>
      </c>
      <c r="BM439" s="148" t="s">
        <v>867</v>
      </c>
    </row>
    <row r="440" spans="2:51" s="14" customFormat="1" ht="12">
      <c r="B440" s="165"/>
      <c r="D440" s="151" t="s">
        <v>270</v>
      </c>
      <c r="E440" s="166" t="s">
        <v>1</v>
      </c>
      <c r="F440" s="167" t="s">
        <v>4978</v>
      </c>
      <c r="H440" s="166" t="s">
        <v>1</v>
      </c>
      <c r="I440" s="168"/>
      <c r="L440" s="165"/>
      <c r="M440" s="169"/>
      <c r="T440" s="170"/>
      <c r="AT440" s="166" t="s">
        <v>270</v>
      </c>
      <c r="AU440" s="166" t="s">
        <v>87</v>
      </c>
      <c r="AV440" s="14" t="s">
        <v>85</v>
      </c>
      <c r="AW440" s="14" t="s">
        <v>32</v>
      </c>
      <c r="AX440" s="14" t="s">
        <v>77</v>
      </c>
      <c r="AY440" s="166" t="s">
        <v>262</v>
      </c>
    </row>
    <row r="441" spans="2:51" s="12" customFormat="1" ht="12">
      <c r="B441" s="150"/>
      <c r="D441" s="151" t="s">
        <v>270</v>
      </c>
      <c r="E441" s="152" t="s">
        <v>1</v>
      </c>
      <c r="F441" s="153" t="s">
        <v>5015</v>
      </c>
      <c r="H441" s="154">
        <v>1.02</v>
      </c>
      <c r="I441" s="155"/>
      <c r="L441" s="150"/>
      <c r="M441" s="156"/>
      <c r="T441" s="157"/>
      <c r="AT441" s="152" t="s">
        <v>270</v>
      </c>
      <c r="AU441" s="152" t="s">
        <v>87</v>
      </c>
      <c r="AV441" s="12" t="s">
        <v>87</v>
      </c>
      <c r="AW441" s="12" t="s">
        <v>32</v>
      </c>
      <c r="AX441" s="12" t="s">
        <v>77</v>
      </c>
      <c r="AY441" s="152" t="s">
        <v>262</v>
      </c>
    </row>
    <row r="442" spans="2:51" s="12" customFormat="1" ht="12">
      <c r="B442" s="150"/>
      <c r="D442" s="151" t="s">
        <v>270</v>
      </c>
      <c r="E442" s="152" t="s">
        <v>1</v>
      </c>
      <c r="F442" s="153" t="s">
        <v>5016</v>
      </c>
      <c r="H442" s="154">
        <v>2.03</v>
      </c>
      <c r="I442" s="155"/>
      <c r="L442" s="150"/>
      <c r="M442" s="156"/>
      <c r="T442" s="157"/>
      <c r="AT442" s="152" t="s">
        <v>270</v>
      </c>
      <c r="AU442" s="152" t="s">
        <v>87</v>
      </c>
      <c r="AV442" s="12" t="s">
        <v>87</v>
      </c>
      <c r="AW442" s="12" t="s">
        <v>32</v>
      </c>
      <c r="AX442" s="12" t="s">
        <v>77</v>
      </c>
      <c r="AY442" s="152" t="s">
        <v>262</v>
      </c>
    </row>
    <row r="443" spans="2:51" s="13" customFormat="1" ht="12">
      <c r="B443" s="158"/>
      <c r="D443" s="151" t="s">
        <v>270</v>
      </c>
      <c r="E443" s="159" t="s">
        <v>1</v>
      </c>
      <c r="F443" s="160" t="s">
        <v>273</v>
      </c>
      <c r="H443" s="161">
        <v>3.05</v>
      </c>
      <c r="I443" s="162"/>
      <c r="L443" s="158"/>
      <c r="M443" s="163"/>
      <c r="T443" s="164"/>
      <c r="AT443" s="159" t="s">
        <v>270</v>
      </c>
      <c r="AU443" s="159" t="s">
        <v>87</v>
      </c>
      <c r="AV443" s="13" t="s">
        <v>268</v>
      </c>
      <c r="AW443" s="13" t="s">
        <v>32</v>
      </c>
      <c r="AX443" s="13" t="s">
        <v>85</v>
      </c>
      <c r="AY443" s="159" t="s">
        <v>262</v>
      </c>
    </row>
    <row r="444" spans="2:65" s="1" customFormat="1" ht="16.5" customHeight="1">
      <c r="B444" s="32"/>
      <c r="C444" s="138" t="s">
        <v>571</v>
      </c>
      <c r="D444" s="138" t="s">
        <v>264</v>
      </c>
      <c r="E444" s="139" t="s">
        <v>5017</v>
      </c>
      <c r="F444" s="140" t="s">
        <v>5018</v>
      </c>
      <c r="G444" s="141" t="s">
        <v>675</v>
      </c>
      <c r="H444" s="142">
        <v>1.02</v>
      </c>
      <c r="I444" s="143"/>
      <c r="J444" s="142">
        <f>ROUND(I444*H444,2)</f>
        <v>0</v>
      </c>
      <c r="K444" s="140" t="s">
        <v>1</v>
      </c>
      <c r="L444" s="32"/>
      <c r="M444" s="144" t="s">
        <v>1</v>
      </c>
      <c r="N444" s="145" t="s">
        <v>42</v>
      </c>
      <c r="P444" s="146">
        <f>O444*H444</f>
        <v>0</v>
      </c>
      <c r="Q444" s="146">
        <v>0</v>
      </c>
      <c r="R444" s="146">
        <f>Q444*H444</f>
        <v>0</v>
      </c>
      <c r="S444" s="146">
        <v>0</v>
      </c>
      <c r="T444" s="147">
        <f>S444*H444</f>
        <v>0</v>
      </c>
      <c r="AR444" s="148" t="s">
        <v>268</v>
      </c>
      <c r="AT444" s="148" t="s">
        <v>264</v>
      </c>
      <c r="AU444" s="148" t="s">
        <v>87</v>
      </c>
      <c r="AY444" s="17" t="s">
        <v>262</v>
      </c>
      <c r="BE444" s="149">
        <f>IF(N444="základní",J444,0)</f>
        <v>0</v>
      </c>
      <c r="BF444" s="149">
        <f>IF(N444="snížená",J444,0)</f>
        <v>0</v>
      </c>
      <c r="BG444" s="149">
        <f>IF(N444="zákl. přenesená",J444,0)</f>
        <v>0</v>
      </c>
      <c r="BH444" s="149">
        <f>IF(N444="sníž. přenesená",J444,0)</f>
        <v>0</v>
      </c>
      <c r="BI444" s="149">
        <f>IF(N444="nulová",J444,0)</f>
        <v>0</v>
      </c>
      <c r="BJ444" s="17" t="s">
        <v>85</v>
      </c>
      <c r="BK444" s="149">
        <f>ROUND(I444*H444,2)</f>
        <v>0</v>
      </c>
      <c r="BL444" s="17" t="s">
        <v>268</v>
      </c>
      <c r="BM444" s="148" t="s">
        <v>872</v>
      </c>
    </row>
    <row r="445" spans="2:51" s="12" customFormat="1" ht="12">
      <c r="B445" s="150"/>
      <c r="D445" s="151" t="s">
        <v>270</v>
      </c>
      <c r="E445" s="152" t="s">
        <v>1</v>
      </c>
      <c r="F445" s="153" t="s">
        <v>5019</v>
      </c>
      <c r="H445" s="154">
        <v>1.02</v>
      </c>
      <c r="I445" s="155"/>
      <c r="L445" s="150"/>
      <c r="M445" s="156"/>
      <c r="T445" s="157"/>
      <c r="AT445" s="152" t="s">
        <v>270</v>
      </c>
      <c r="AU445" s="152" t="s">
        <v>87</v>
      </c>
      <c r="AV445" s="12" t="s">
        <v>87</v>
      </c>
      <c r="AW445" s="12" t="s">
        <v>32</v>
      </c>
      <c r="AX445" s="12" t="s">
        <v>77</v>
      </c>
      <c r="AY445" s="152" t="s">
        <v>262</v>
      </c>
    </row>
    <row r="446" spans="2:51" s="13" customFormat="1" ht="12">
      <c r="B446" s="158"/>
      <c r="D446" s="151" t="s">
        <v>270</v>
      </c>
      <c r="E446" s="159" t="s">
        <v>1</v>
      </c>
      <c r="F446" s="160" t="s">
        <v>273</v>
      </c>
      <c r="H446" s="161">
        <v>1.02</v>
      </c>
      <c r="I446" s="162"/>
      <c r="L446" s="158"/>
      <c r="M446" s="163"/>
      <c r="T446" s="164"/>
      <c r="AT446" s="159" t="s">
        <v>270</v>
      </c>
      <c r="AU446" s="159" t="s">
        <v>87</v>
      </c>
      <c r="AV446" s="13" t="s">
        <v>268</v>
      </c>
      <c r="AW446" s="13" t="s">
        <v>32</v>
      </c>
      <c r="AX446" s="13" t="s">
        <v>85</v>
      </c>
      <c r="AY446" s="159" t="s">
        <v>262</v>
      </c>
    </row>
    <row r="447" spans="2:65" s="1" customFormat="1" ht="16.5" customHeight="1">
      <c r="B447" s="32"/>
      <c r="C447" s="138" t="s">
        <v>579</v>
      </c>
      <c r="D447" s="138" t="s">
        <v>264</v>
      </c>
      <c r="E447" s="139" t="s">
        <v>5020</v>
      </c>
      <c r="F447" s="140" t="s">
        <v>5021</v>
      </c>
      <c r="G447" s="141" t="s">
        <v>675</v>
      </c>
      <c r="H447" s="142">
        <v>2.03</v>
      </c>
      <c r="I447" s="143"/>
      <c r="J447" s="142">
        <f>ROUND(I447*H447,2)</f>
        <v>0</v>
      </c>
      <c r="K447" s="140" t="s">
        <v>1</v>
      </c>
      <c r="L447" s="32"/>
      <c r="M447" s="144" t="s">
        <v>1</v>
      </c>
      <c r="N447" s="145" t="s">
        <v>42</v>
      </c>
      <c r="P447" s="146">
        <f>O447*H447</f>
        <v>0</v>
      </c>
      <c r="Q447" s="146">
        <v>0</v>
      </c>
      <c r="R447" s="146">
        <f>Q447*H447</f>
        <v>0</v>
      </c>
      <c r="S447" s="146">
        <v>0</v>
      </c>
      <c r="T447" s="147">
        <f>S447*H447</f>
        <v>0</v>
      </c>
      <c r="AR447" s="148" t="s">
        <v>268</v>
      </c>
      <c r="AT447" s="148" t="s">
        <v>264</v>
      </c>
      <c r="AU447" s="148" t="s">
        <v>87</v>
      </c>
      <c r="AY447" s="17" t="s">
        <v>262</v>
      </c>
      <c r="BE447" s="149">
        <f>IF(N447="základní",J447,0)</f>
        <v>0</v>
      </c>
      <c r="BF447" s="149">
        <f>IF(N447="snížená",J447,0)</f>
        <v>0</v>
      </c>
      <c r="BG447" s="149">
        <f>IF(N447="zákl. přenesená",J447,0)</f>
        <v>0</v>
      </c>
      <c r="BH447" s="149">
        <f>IF(N447="sníž. přenesená",J447,0)</f>
        <v>0</v>
      </c>
      <c r="BI447" s="149">
        <f>IF(N447="nulová",J447,0)</f>
        <v>0</v>
      </c>
      <c r="BJ447" s="17" t="s">
        <v>85</v>
      </c>
      <c r="BK447" s="149">
        <f>ROUND(I447*H447,2)</f>
        <v>0</v>
      </c>
      <c r="BL447" s="17" t="s">
        <v>268</v>
      </c>
      <c r="BM447" s="148" t="s">
        <v>881</v>
      </c>
    </row>
    <row r="448" spans="2:51" s="12" customFormat="1" ht="12">
      <c r="B448" s="150"/>
      <c r="D448" s="151" t="s">
        <v>270</v>
      </c>
      <c r="E448" s="152" t="s">
        <v>1</v>
      </c>
      <c r="F448" s="153" t="s">
        <v>5022</v>
      </c>
      <c r="H448" s="154">
        <v>2.03</v>
      </c>
      <c r="I448" s="155"/>
      <c r="L448" s="150"/>
      <c r="M448" s="156"/>
      <c r="T448" s="157"/>
      <c r="AT448" s="152" t="s">
        <v>270</v>
      </c>
      <c r="AU448" s="152" t="s">
        <v>87</v>
      </c>
      <c r="AV448" s="12" t="s">
        <v>87</v>
      </c>
      <c r="AW448" s="12" t="s">
        <v>32</v>
      </c>
      <c r="AX448" s="12" t="s">
        <v>77</v>
      </c>
      <c r="AY448" s="152" t="s">
        <v>262</v>
      </c>
    </row>
    <row r="449" spans="2:51" s="13" customFormat="1" ht="12">
      <c r="B449" s="158"/>
      <c r="D449" s="151" t="s">
        <v>270</v>
      </c>
      <c r="E449" s="159" t="s">
        <v>1</v>
      </c>
      <c r="F449" s="160" t="s">
        <v>273</v>
      </c>
      <c r="H449" s="161">
        <v>2.03</v>
      </c>
      <c r="I449" s="162"/>
      <c r="L449" s="158"/>
      <c r="M449" s="163"/>
      <c r="T449" s="164"/>
      <c r="AT449" s="159" t="s">
        <v>270</v>
      </c>
      <c r="AU449" s="159" t="s">
        <v>87</v>
      </c>
      <c r="AV449" s="13" t="s">
        <v>268</v>
      </c>
      <c r="AW449" s="13" t="s">
        <v>32</v>
      </c>
      <c r="AX449" s="13" t="s">
        <v>85</v>
      </c>
      <c r="AY449" s="159" t="s">
        <v>262</v>
      </c>
    </row>
    <row r="450" spans="2:65" s="1" customFormat="1" ht="24.2" customHeight="1">
      <c r="B450" s="32"/>
      <c r="C450" s="138" t="s">
        <v>583</v>
      </c>
      <c r="D450" s="138" t="s">
        <v>264</v>
      </c>
      <c r="E450" s="139" t="s">
        <v>4825</v>
      </c>
      <c r="F450" s="140" t="s">
        <v>4826</v>
      </c>
      <c r="G450" s="141" t="s">
        <v>675</v>
      </c>
      <c r="H450" s="142">
        <v>1</v>
      </c>
      <c r="I450" s="143"/>
      <c r="J450" s="142">
        <f>ROUND(I450*H450,2)</f>
        <v>0</v>
      </c>
      <c r="K450" s="140" t="s">
        <v>1</v>
      </c>
      <c r="L450" s="32"/>
      <c r="M450" s="144" t="s">
        <v>1</v>
      </c>
      <c r="N450" s="145" t="s">
        <v>42</v>
      </c>
      <c r="P450" s="146">
        <f>O450*H450</f>
        <v>0</v>
      </c>
      <c r="Q450" s="146">
        <v>0</v>
      </c>
      <c r="R450" s="146">
        <f>Q450*H450</f>
        <v>0</v>
      </c>
      <c r="S450" s="146">
        <v>0</v>
      </c>
      <c r="T450" s="147">
        <f>S450*H450</f>
        <v>0</v>
      </c>
      <c r="AR450" s="148" t="s">
        <v>268</v>
      </c>
      <c r="AT450" s="148" t="s">
        <v>264</v>
      </c>
      <c r="AU450" s="148" t="s">
        <v>87</v>
      </c>
      <c r="AY450" s="17" t="s">
        <v>262</v>
      </c>
      <c r="BE450" s="149">
        <f>IF(N450="základní",J450,0)</f>
        <v>0</v>
      </c>
      <c r="BF450" s="149">
        <f>IF(N450="snížená",J450,0)</f>
        <v>0</v>
      </c>
      <c r="BG450" s="149">
        <f>IF(N450="zákl. přenesená",J450,0)</f>
        <v>0</v>
      </c>
      <c r="BH450" s="149">
        <f>IF(N450="sníž. přenesená",J450,0)</f>
        <v>0</v>
      </c>
      <c r="BI450" s="149">
        <f>IF(N450="nulová",J450,0)</f>
        <v>0</v>
      </c>
      <c r="BJ450" s="17" t="s">
        <v>85</v>
      </c>
      <c r="BK450" s="149">
        <f>ROUND(I450*H450,2)</f>
        <v>0</v>
      </c>
      <c r="BL450" s="17" t="s">
        <v>268</v>
      </c>
      <c r="BM450" s="148" t="s">
        <v>892</v>
      </c>
    </row>
    <row r="451" spans="2:65" s="1" customFormat="1" ht="16.5" customHeight="1">
      <c r="B451" s="32"/>
      <c r="C451" s="138" t="s">
        <v>588</v>
      </c>
      <c r="D451" s="138" t="s">
        <v>264</v>
      </c>
      <c r="E451" s="139" t="s">
        <v>4827</v>
      </c>
      <c r="F451" s="140" t="s">
        <v>4828</v>
      </c>
      <c r="G451" s="141" t="s">
        <v>675</v>
      </c>
      <c r="H451" s="142">
        <v>1.01</v>
      </c>
      <c r="I451" s="143"/>
      <c r="J451" s="142">
        <f>ROUND(I451*H451,2)</f>
        <v>0</v>
      </c>
      <c r="K451" s="140" t="s">
        <v>1</v>
      </c>
      <c r="L451" s="32"/>
      <c r="M451" s="144" t="s">
        <v>1</v>
      </c>
      <c r="N451" s="145" t="s">
        <v>42</v>
      </c>
      <c r="P451" s="146">
        <f>O451*H451</f>
        <v>0</v>
      </c>
      <c r="Q451" s="146">
        <v>0</v>
      </c>
      <c r="R451" s="146">
        <f>Q451*H451</f>
        <v>0</v>
      </c>
      <c r="S451" s="146">
        <v>0</v>
      </c>
      <c r="T451" s="147">
        <f>S451*H451</f>
        <v>0</v>
      </c>
      <c r="AR451" s="148" t="s">
        <v>268</v>
      </c>
      <c r="AT451" s="148" t="s">
        <v>264</v>
      </c>
      <c r="AU451" s="148" t="s">
        <v>87</v>
      </c>
      <c r="AY451" s="17" t="s">
        <v>262</v>
      </c>
      <c r="BE451" s="149">
        <f>IF(N451="základní",J451,0)</f>
        <v>0</v>
      </c>
      <c r="BF451" s="149">
        <f>IF(N451="snížená",J451,0)</f>
        <v>0</v>
      </c>
      <c r="BG451" s="149">
        <f>IF(N451="zákl. přenesená",J451,0)</f>
        <v>0</v>
      </c>
      <c r="BH451" s="149">
        <f>IF(N451="sníž. přenesená",J451,0)</f>
        <v>0</v>
      </c>
      <c r="BI451" s="149">
        <f>IF(N451="nulová",J451,0)</f>
        <v>0</v>
      </c>
      <c r="BJ451" s="17" t="s">
        <v>85</v>
      </c>
      <c r="BK451" s="149">
        <f>ROUND(I451*H451,2)</f>
        <v>0</v>
      </c>
      <c r="BL451" s="17" t="s">
        <v>268</v>
      </c>
      <c r="BM451" s="148" t="s">
        <v>901</v>
      </c>
    </row>
    <row r="452" spans="2:51" s="14" customFormat="1" ht="12">
      <c r="B452" s="165"/>
      <c r="D452" s="151" t="s">
        <v>270</v>
      </c>
      <c r="E452" s="166" t="s">
        <v>1</v>
      </c>
      <c r="F452" s="167" t="s">
        <v>4845</v>
      </c>
      <c r="H452" s="166" t="s">
        <v>1</v>
      </c>
      <c r="I452" s="168"/>
      <c r="L452" s="165"/>
      <c r="M452" s="169"/>
      <c r="T452" s="170"/>
      <c r="AT452" s="166" t="s">
        <v>270</v>
      </c>
      <c r="AU452" s="166" t="s">
        <v>87</v>
      </c>
      <c r="AV452" s="14" t="s">
        <v>85</v>
      </c>
      <c r="AW452" s="14" t="s">
        <v>32</v>
      </c>
      <c r="AX452" s="14" t="s">
        <v>77</v>
      </c>
      <c r="AY452" s="166" t="s">
        <v>262</v>
      </c>
    </row>
    <row r="453" spans="2:51" s="12" customFormat="1" ht="12">
      <c r="B453" s="150"/>
      <c r="D453" s="151" t="s">
        <v>270</v>
      </c>
      <c r="E453" s="152" t="s">
        <v>1</v>
      </c>
      <c r="F453" s="153" t="s">
        <v>5023</v>
      </c>
      <c r="H453" s="154">
        <v>1.01</v>
      </c>
      <c r="I453" s="155"/>
      <c r="L453" s="150"/>
      <c r="M453" s="156"/>
      <c r="T453" s="157"/>
      <c r="AT453" s="152" t="s">
        <v>270</v>
      </c>
      <c r="AU453" s="152" t="s">
        <v>87</v>
      </c>
      <c r="AV453" s="12" t="s">
        <v>87</v>
      </c>
      <c r="AW453" s="12" t="s">
        <v>32</v>
      </c>
      <c r="AX453" s="12" t="s">
        <v>77</v>
      </c>
      <c r="AY453" s="152" t="s">
        <v>262</v>
      </c>
    </row>
    <row r="454" spans="2:51" s="13" customFormat="1" ht="12">
      <c r="B454" s="158"/>
      <c r="D454" s="151" t="s">
        <v>270</v>
      </c>
      <c r="E454" s="159" t="s">
        <v>1</v>
      </c>
      <c r="F454" s="160" t="s">
        <v>273</v>
      </c>
      <c r="H454" s="161">
        <v>1.01</v>
      </c>
      <c r="I454" s="162"/>
      <c r="L454" s="158"/>
      <c r="M454" s="163"/>
      <c r="T454" s="164"/>
      <c r="AT454" s="159" t="s">
        <v>270</v>
      </c>
      <c r="AU454" s="159" t="s">
        <v>87</v>
      </c>
      <c r="AV454" s="13" t="s">
        <v>268</v>
      </c>
      <c r="AW454" s="13" t="s">
        <v>32</v>
      </c>
      <c r="AX454" s="13" t="s">
        <v>85</v>
      </c>
      <c r="AY454" s="159" t="s">
        <v>262</v>
      </c>
    </row>
    <row r="455" spans="2:65" s="1" customFormat="1" ht="16.5" customHeight="1">
      <c r="B455" s="32"/>
      <c r="C455" s="138" t="s">
        <v>606</v>
      </c>
      <c r="D455" s="138" t="s">
        <v>264</v>
      </c>
      <c r="E455" s="139" t="s">
        <v>4830</v>
      </c>
      <c r="F455" s="140" t="s">
        <v>4831</v>
      </c>
      <c r="G455" s="141" t="s">
        <v>675</v>
      </c>
      <c r="H455" s="142">
        <v>3.03</v>
      </c>
      <c r="I455" s="143"/>
      <c r="J455" s="142">
        <f>ROUND(I455*H455,2)</f>
        <v>0</v>
      </c>
      <c r="K455" s="140" t="s">
        <v>1</v>
      </c>
      <c r="L455" s="32"/>
      <c r="M455" s="144" t="s">
        <v>1</v>
      </c>
      <c r="N455" s="145" t="s">
        <v>42</v>
      </c>
      <c r="P455" s="146">
        <f>O455*H455</f>
        <v>0</v>
      </c>
      <c r="Q455" s="146">
        <v>0</v>
      </c>
      <c r="R455" s="146">
        <f>Q455*H455</f>
        <v>0</v>
      </c>
      <c r="S455" s="146">
        <v>0</v>
      </c>
      <c r="T455" s="147">
        <f>S455*H455</f>
        <v>0</v>
      </c>
      <c r="AR455" s="148" t="s">
        <v>268</v>
      </c>
      <c r="AT455" s="148" t="s">
        <v>264</v>
      </c>
      <c r="AU455" s="148" t="s">
        <v>87</v>
      </c>
      <c r="AY455" s="17" t="s">
        <v>262</v>
      </c>
      <c r="BE455" s="149">
        <f>IF(N455="základní",J455,0)</f>
        <v>0</v>
      </c>
      <c r="BF455" s="149">
        <f>IF(N455="snížená",J455,0)</f>
        <v>0</v>
      </c>
      <c r="BG455" s="149">
        <f>IF(N455="zákl. přenesená",J455,0)</f>
        <v>0</v>
      </c>
      <c r="BH455" s="149">
        <f>IF(N455="sníž. přenesená",J455,0)</f>
        <v>0</v>
      </c>
      <c r="BI455" s="149">
        <f>IF(N455="nulová",J455,0)</f>
        <v>0</v>
      </c>
      <c r="BJ455" s="17" t="s">
        <v>85</v>
      </c>
      <c r="BK455" s="149">
        <f>ROUND(I455*H455,2)</f>
        <v>0</v>
      </c>
      <c r="BL455" s="17" t="s">
        <v>268</v>
      </c>
      <c r="BM455" s="148" t="s">
        <v>910</v>
      </c>
    </row>
    <row r="456" spans="2:51" s="14" customFormat="1" ht="12">
      <c r="B456" s="165"/>
      <c r="D456" s="151" t="s">
        <v>270</v>
      </c>
      <c r="E456" s="166" t="s">
        <v>1</v>
      </c>
      <c r="F456" s="167" t="s">
        <v>4845</v>
      </c>
      <c r="H456" s="166" t="s">
        <v>1</v>
      </c>
      <c r="I456" s="168"/>
      <c r="L456" s="165"/>
      <c r="M456" s="169"/>
      <c r="T456" s="170"/>
      <c r="AT456" s="166" t="s">
        <v>270</v>
      </c>
      <c r="AU456" s="166" t="s">
        <v>87</v>
      </c>
      <c r="AV456" s="14" t="s">
        <v>85</v>
      </c>
      <c r="AW456" s="14" t="s">
        <v>32</v>
      </c>
      <c r="AX456" s="14" t="s">
        <v>77</v>
      </c>
      <c r="AY456" s="166" t="s">
        <v>262</v>
      </c>
    </row>
    <row r="457" spans="2:51" s="12" customFormat="1" ht="12">
      <c r="B457" s="150"/>
      <c r="D457" s="151" t="s">
        <v>270</v>
      </c>
      <c r="E457" s="152" t="s">
        <v>1</v>
      </c>
      <c r="F457" s="153" t="s">
        <v>5024</v>
      </c>
      <c r="H457" s="154">
        <v>3.03</v>
      </c>
      <c r="I457" s="155"/>
      <c r="L457" s="150"/>
      <c r="M457" s="156"/>
      <c r="T457" s="157"/>
      <c r="AT457" s="152" t="s">
        <v>270</v>
      </c>
      <c r="AU457" s="152" t="s">
        <v>87</v>
      </c>
      <c r="AV457" s="12" t="s">
        <v>87</v>
      </c>
      <c r="AW457" s="12" t="s">
        <v>32</v>
      </c>
      <c r="AX457" s="12" t="s">
        <v>77</v>
      </c>
      <c r="AY457" s="152" t="s">
        <v>262</v>
      </c>
    </row>
    <row r="458" spans="2:51" s="13" customFormat="1" ht="12">
      <c r="B458" s="158"/>
      <c r="D458" s="151" t="s">
        <v>270</v>
      </c>
      <c r="E458" s="159" t="s">
        <v>1</v>
      </c>
      <c r="F458" s="160" t="s">
        <v>273</v>
      </c>
      <c r="H458" s="161">
        <v>3.03</v>
      </c>
      <c r="I458" s="162"/>
      <c r="L458" s="158"/>
      <c r="M458" s="163"/>
      <c r="T458" s="164"/>
      <c r="AT458" s="159" t="s">
        <v>270</v>
      </c>
      <c r="AU458" s="159" t="s">
        <v>87</v>
      </c>
      <c r="AV458" s="13" t="s">
        <v>268</v>
      </c>
      <c r="AW458" s="13" t="s">
        <v>32</v>
      </c>
      <c r="AX458" s="13" t="s">
        <v>85</v>
      </c>
      <c r="AY458" s="159" t="s">
        <v>262</v>
      </c>
    </row>
    <row r="459" spans="2:65" s="1" customFormat="1" ht="24.2" customHeight="1">
      <c r="B459" s="32"/>
      <c r="C459" s="138" t="s">
        <v>611</v>
      </c>
      <c r="D459" s="138" t="s">
        <v>264</v>
      </c>
      <c r="E459" s="139" t="s">
        <v>5025</v>
      </c>
      <c r="F459" s="140" t="s">
        <v>5026</v>
      </c>
      <c r="G459" s="141" t="s">
        <v>675</v>
      </c>
      <c r="H459" s="142">
        <v>1.01</v>
      </c>
      <c r="I459" s="143"/>
      <c r="J459" s="142">
        <f>ROUND(I459*H459,2)</f>
        <v>0</v>
      </c>
      <c r="K459" s="140" t="s">
        <v>1</v>
      </c>
      <c r="L459" s="32"/>
      <c r="M459" s="144" t="s">
        <v>1</v>
      </c>
      <c r="N459" s="145" t="s">
        <v>42</v>
      </c>
      <c r="P459" s="146">
        <f>O459*H459</f>
        <v>0</v>
      </c>
      <c r="Q459" s="146">
        <v>0</v>
      </c>
      <c r="R459" s="146">
        <f>Q459*H459</f>
        <v>0</v>
      </c>
      <c r="S459" s="146">
        <v>0</v>
      </c>
      <c r="T459" s="147">
        <f>S459*H459</f>
        <v>0</v>
      </c>
      <c r="AR459" s="148" t="s">
        <v>268</v>
      </c>
      <c r="AT459" s="148" t="s">
        <v>264</v>
      </c>
      <c r="AU459" s="148" t="s">
        <v>87</v>
      </c>
      <c r="AY459" s="17" t="s">
        <v>262</v>
      </c>
      <c r="BE459" s="149">
        <f>IF(N459="základní",J459,0)</f>
        <v>0</v>
      </c>
      <c r="BF459" s="149">
        <f>IF(N459="snížená",J459,0)</f>
        <v>0</v>
      </c>
      <c r="BG459" s="149">
        <f>IF(N459="zákl. přenesená",J459,0)</f>
        <v>0</v>
      </c>
      <c r="BH459" s="149">
        <f>IF(N459="sníž. přenesená",J459,0)</f>
        <v>0</v>
      </c>
      <c r="BI459" s="149">
        <f>IF(N459="nulová",J459,0)</f>
        <v>0</v>
      </c>
      <c r="BJ459" s="17" t="s">
        <v>85</v>
      </c>
      <c r="BK459" s="149">
        <f>ROUND(I459*H459,2)</f>
        <v>0</v>
      </c>
      <c r="BL459" s="17" t="s">
        <v>268</v>
      </c>
      <c r="BM459" s="148" t="s">
        <v>919</v>
      </c>
    </row>
    <row r="460" spans="2:51" s="14" customFormat="1" ht="12">
      <c r="B460" s="165"/>
      <c r="D460" s="151" t="s">
        <v>270</v>
      </c>
      <c r="E460" s="166" t="s">
        <v>1</v>
      </c>
      <c r="F460" s="167" t="s">
        <v>4845</v>
      </c>
      <c r="H460" s="166" t="s">
        <v>1</v>
      </c>
      <c r="I460" s="168"/>
      <c r="L460" s="165"/>
      <c r="M460" s="169"/>
      <c r="T460" s="170"/>
      <c r="AT460" s="166" t="s">
        <v>270</v>
      </c>
      <c r="AU460" s="166" t="s">
        <v>87</v>
      </c>
      <c r="AV460" s="14" t="s">
        <v>85</v>
      </c>
      <c r="AW460" s="14" t="s">
        <v>32</v>
      </c>
      <c r="AX460" s="14" t="s">
        <v>77</v>
      </c>
      <c r="AY460" s="166" t="s">
        <v>262</v>
      </c>
    </row>
    <row r="461" spans="2:51" s="12" customFormat="1" ht="12">
      <c r="B461" s="150"/>
      <c r="D461" s="151" t="s">
        <v>270</v>
      </c>
      <c r="E461" s="152" t="s">
        <v>1</v>
      </c>
      <c r="F461" s="153" t="s">
        <v>5027</v>
      </c>
      <c r="H461" s="154">
        <v>1.01</v>
      </c>
      <c r="I461" s="155"/>
      <c r="L461" s="150"/>
      <c r="M461" s="156"/>
      <c r="T461" s="157"/>
      <c r="AT461" s="152" t="s">
        <v>270</v>
      </c>
      <c r="AU461" s="152" t="s">
        <v>87</v>
      </c>
      <c r="AV461" s="12" t="s">
        <v>87</v>
      </c>
      <c r="AW461" s="12" t="s">
        <v>32</v>
      </c>
      <c r="AX461" s="12" t="s">
        <v>77</v>
      </c>
      <c r="AY461" s="152" t="s">
        <v>262</v>
      </c>
    </row>
    <row r="462" spans="2:51" s="13" customFormat="1" ht="12">
      <c r="B462" s="158"/>
      <c r="D462" s="151" t="s">
        <v>270</v>
      </c>
      <c r="E462" s="159" t="s">
        <v>1</v>
      </c>
      <c r="F462" s="160" t="s">
        <v>273</v>
      </c>
      <c r="H462" s="161">
        <v>1.01</v>
      </c>
      <c r="I462" s="162"/>
      <c r="L462" s="158"/>
      <c r="M462" s="163"/>
      <c r="T462" s="164"/>
      <c r="AT462" s="159" t="s">
        <v>270</v>
      </c>
      <c r="AU462" s="159" t="s">
        <v>87</v>
      </c>
      <c r="AV462" s="13" t="s">
        <v>268</v>
      </c>
      <c r="AW462" s="13" t="s">
        <v>32</v>
      </c>
      <c r="AX462" s="13" t="s">
        <v>85</v>
      </c>
      <c r="AY462" s="159" t="s">
        <v>262</v>
      </c>
    </row>
    <row r="463" spans="2:65" s="1" customFormat="1" ht="21.75" customHeight="1">
      <c r="B463" s="32"/>
      <c r="C463" s="138" t="s">
        <v>622</v>
      </c>
      <c r="D463" s="138" t="s">
        <v>264</v>
      </c>
      <c r="E463" s="139" t="s">
        <v>4839</v>
      </c>
      <c r="F463" s="140" t="s">
        <v>4840</v>
      </c>
      <c r="G463" s="141" t="s">
        <v>675</v>
      </c>
      <c r="H463" s="142">
        <v>4.04</v>
      </c>
      <c r="I463" s="143"/>
      <c r="J463" s="142">
        <f>ROUND(I463*H463,2)</f>
        <v>0</v>
      </c>
      <c r="K463" s="140" t="s">
        <v>1</v>
      </c>
      <c r="L463" s="32"/>
      <c r="M463" s="144" t="s">
        <v>1</v>
      </c>
      <c r="N463" s="145" t="s">
        <v>42</v>
      </c>
      <c r="P463" s="146">
        <f>O463*H463</f>
        <v>0</v>
      </c>
      <c r="Q463" s="146">
        <v>0</v>
      </c>
      <c r="R463" s="146">
        <f>Q463*H463</f>
        <v>0</v>
      </c>
      <c r="S463" s="146">
        <v>0</v>
      </c>
      <c r="T463" s="147">
        <f>S463*H463</f>
        <v>0</v>
      </c>
      <c r="AR463" s="148" t="s">
        <v>268</v>
      </c>
      <c r="AT463" s="148" t="s">
        <v>264</v>
      </c>
      <c r="AU463" s="148" t="s">
        <v>87</v>
      </c>
      <c r="AY463" s="17" t="s">
        <v>262</v>
      </c>
      <c r="BE463" s="149">
        <f>IF(N463="základní",J463,0)</f>
        <v>0</v>
      </c>
      <c r="BF463" s="149">
        <f>IF(N463="snížená",J463,0)</f>
        <v>0</v>
      </c>
      <c r="BG463" s="149">
        <f>IF(N463="zákl. přenesená",J463,0)</f>
        <v>0</v>
      </c>
      <c r="BH463" s="149">
        <f>IF(N463="sníž. přenesená",J463,0)</f>
        <v>0</v>
      </c>
      <c r="BI463" s="149">
        <f>IF(N463="nulová",J463,0)</f>
        <v>0</v>
      </c>
      <c r="BJ463" s="17" t="s">
        <v>85</v>
      </c>
      <c r="BK463" s="149">
        <f>ROUND(I463*H463,2)</f>
        <v>0</v>
      </c>
      <c r="BL463" s="17" t="s">
        <v>268</v>
      </c>
      <c r="BM463" s="148" t="s">
        <v>928</v>
      </c>
    </row>
    <row r="464" spans="2:51" s="14" customFormat="1" ht="12">
      <c r="B464" s="165"/>
      <c r="D464" s="151" t="s">
        <v>270</v>
      </c>
      <c r="E464" s="166" t="s">
        <v>1</v>
      </c>
      <c r="F464" s="167" t="s">
        <v>4845</v>
      </c>
      <c r="H464" s="166" t="s">
        <v>1</v>
      </c>
      <c r="I464" s="168"/>
      <c r="L464" s="165"/>
      <c r="M464" s="169"/>
      <c r="T464" s="170"/>
      <c r="AT464" s="166" t="s">
        <v>270</v>
      </c>
      <c r="AU464" s="166" t="s">
        <v>87</v>
      </c>
      <c r="AV464" s="14" t="s">
        <v>85</v>
      </c>
      <c r="AW464" s="14" t="s">
        <v>32</v>
      </c>
      <c r="AX464" s="14" t="s">
        <v>77</v>
      </c>
      <c r="AY464" s="166" t="s">
        <v>262</v>
      </c>
    </row>
    <row r="465" spans="2:51" s="12" customFormat="1" ht="12">
      <c r="B465" s="150"/>
      <c r="D465" s="151" t="s">
        <v>270</v>
      </c>
      <c r="E465" s="152" t="s">
        <v>1</v>
      </c>
      <c r="F465" s="153" t="s">
        <v>5028</v>
      </c>
      <c r="H465" s="154">
        <v>4.04</v>
      </c>
      <c r="I465" s="155"/>
      <c r="L465" s="150"/>
      <c r="M465" s="156"/>
      <c r="T465" s="157"/>
      <c r="AT465" s="152" t="s">
        <v>270</v>
      </c>
      <c r="AU465" s="152" t="s">
        <v>87</v>
      </c>
      <c r="AV465" s="12" t="s">
        <v>87</v>
      </c>
      <c r="AW465" s="12" t="s">
        <v>32</v>
      </c>
      <c r="AX465" s="12" t="s">
        <v>77</v>
      </c>
      <c r="AY465" s="152" t="s">
        <v>262</v>
      </c>
    </row>
    <row r="466" spans="2:51" s="13" customFormat="1" ht="12">
      <c r="B466" s="158"/>
      <c r="D466" s="151" t="s">
        <v>270</v>
      </c>
      <c r="E466" s="159" t="s">
        <v>1</v>
      </c>
      <c r="F466" s="160" t="s">
        <v>273</v>
      </c>
      <c r="H466" s="161">
        <v>4.04</v>
      </c>
      <c r="I466" s="162"/>
      <c r="L466" s="158"/>
      <c r="M466" s="163"/>
      <c r="T466" s="164"/>
      <c r="AT466" s="159" t="s">
        <v>270</v>
      </c>
      <c r="AU466" s="159" t="s">
        <v>87</v>
      </c>
      <c r="AV466" s="13" t="s">
        <v>268</v>
      </c>
      <c r="AW466" s="13" t="s">
        <v>32</v>
      </c>
      <c r="AX466" s="13" t="s">
        <v>85</v>
      </c>
      <c r="AY466" s="159" t="s">
        <v>262</v>
      </c>
    </row>
    <row r="467" spans="2:63" s="11" customFormat="1" ht="22.9" customHeight="1">
      <c r="B467" s="126"/>
      <c r="D467" s="127" t="s">
        <v>76</v>
      </c>
      <c r="E467" s="136" t="s">
        <v>869</v>
      </c>
      <c r="F467" s="136" t="s">
        <v>4754</v>
      </c>
      <c r="I467" s="129"/>
      <c r="J467" s="137">
        <f>BK467</f>
        <v>0</v>
      </c>
      <c r="L467" s="126"/>
      <c r="M467" s="131"/>
      <c r="P467" s="132">
        <f>SUM(P468:P469)</f>
        <v>0</v>
      </c>
      <c r="R467" s="132">
        <f>SUM(R468:R469)</f>
        <v>0</v>
      </c>
      <c r="T467" s="133">
        <f>SUM(T468:T469)</f>
        <v>0</v>
      </c>
      <c r="AR467" s="127" t="s">
        <v>85</v>
      </c>
      <c r="AT467" s="134" t="s">
        <v>76</v>
      </c>
      <c r="AU467" s="134" t="s">
        <v>85</v>
      </c>
      <c r="AY467" s="127" t="s">
        <v>262</v>
      </c>
      <c r="BK467" s="135">
        <f>SUM(BK468:BK469)</f>
        <v>0</v>
      </c>
    </row>
    <row r="468" spans="2:65" s="1" customFormat="1" ht="16.5" customHeight="1">
      <c r="B468" s="32"/>
      <c r="C468" s="138" t="s">
        <v>627</v>
      </c>
      <c r="D468" s="138" t="s">
        <v>264</v>
      </c>
      <c r="E468" s="139" t="s">
        <v>4755</v>
      </c>
      <c r="F468" s="140" t="s">
        <v>4756</v>
      </c>
      <c r="G468" s="141" t="s">
        <v>303</v>
      </c>
      <c r="H468" s="142">
        <v>111.65</v>
      </c>
      <c r="I468" s="143"/>
      <c r="J468" s="142">
        <f>ROUND(I468*H468,2)</f>
        <v>0</v>
      </c>
      <c r="K468" s="140" t="s">
        <v>1</v>
      </c>
      <c r="L468" s="32"/>
      <c r="M468" s="144" t="s">
        <v>1</v>
      </c>
      <c r="N468" s="145" t="s">
        <v>42</v>
      </c>
      <c r="P468" s="146">
        <f>O468*H468</f>
        <v>0</v>
      </c>
      <c r="Q468" s="146">
        <v>0</v>
      </c>
      <c r="R468" s="146">
        <f>Q468*H468</f>
        <v>0</v>
      </c>
      <c r="S468" s="146">
        <v>0</v>
      </c>
      <c r="T468" s="147">
        <f>S468*H468</f>
        <v>0</v>
      </c>
      <c r="AR468" s="148" t="s">
        <v>268</v>
      </c>
      <c r="AT468" s="148" t="s">
        <v>264</v>
      </c>
      <c r="AU468" s="148" t="s">
        <v>87</v>
      </c>
      <c r="AY468" s="17" t="s">
        <v>262</v>
      </c>
      <c r="BE468" s="149">
        <f>IF(N468="základní",J468,0)</f>
        <v>0</v>
      </c>
      <c r="BF468" s="149">
        <f>IF(N468="snížená",J468,0)</f>
        <v>0</v>
      </c>
      <c r="BG468" s="149">
        <f>IF(N468="zákl. přenesená",J468,0)</f>
        <v>0</v>
      </c>
      <c r="BH468" s="149">
        <f>IF(N468="sníž. přenesená",J468,0)</f>
        <v>0</v>
      </c>
      <c r="BI468" s="149">
        <f>IF(N468="nulová",J468,0)</f>
        <v>0</v>
      </c>
      <c r="BJ468" s="17" t="s">
        <v>85</v>
      </c>
      <c r="BK468" s="149">
        <f>ROUND(I468*H468,2)</f>
        <v>0</v>
      </c>
      <c r="BL468" s="17" t="s">
        <v>268</v>
      </c>
      <c r="BM468" s="148" t="s">
        <v>937</v>
      </c>
    </row>
    <row r="469" spans="2:47" s="1" customFormat="1" ht="68.25">
      <c r="B469" s="32"/>
      <c r="D469" s="151" t="s">
        <v>699</v>
      </c>
      <c r="F469" s="187" t="s">
        <v>5029</v>
      </c>
      <c r="I469" s="188"/>
      <c r="L469" s="32"/>
      <c r="M469" s="190"/>
      <c r="N469" s="191"/>
      <c r="O469" s="191"/>
      <c r="P469" s="191"/>
      <c r="Q469" s="191"/>
      <c r="R469" s="191"/>
      <c r="S469" s="191"/>
      <c r="T469" s="192"/>
      <c r="AT469" s="17" t="s">
        <v>699</v>
      </c>
      <c r="AU469" s="17" t="s">
        <v>87</v>
      </c>
    </row>
    <row r="470" spans="2:12" s="1" customFormat="1" ht="6.95" customHeight="1">
      <c r="B470" s="44"/>
      <c r="C470" s="45"/>
      <c r="D470" s="45"/>
      <c r="E470" s="45"/>
      <c r="F470" s="45"/>
      <c r="G470" s="45"/>
      <c r="H470" s="45"/>
      <c r="I470" s="45"/>
      <c r="J470" s="45"/>
      <c r="K470" s="45"/>
      <c r="L470" s="32"/>
    </row>
  </sheetData>
  <sheetProtection algorithmName="SHA-512" hashValue="ip3pf1WgkLUE0WmcHWUD0UWDGl0zteFL/+ZxydG1WbzjmBsXOekiZxQKb7PgaRAxDkmqi1ppFEVL5rJS5b9pfg==" saltValue="27BHDZYCqPIJOgtrHWB8Q59P0BjGrAXkxQyMXkoMr3kaPyLZY0pZT1bUOaX4RnnqJ2NN6a9bPmEcDLtShP/ENA==" spinCount="100000" sheet="1" objects="1" scenarios="1" formatColumns="0" formatRows="0" autoFilter="0"/>
  <autoFilter ref="C130:K469"/>
  <mergeCells count="15">
    <mergeCell ref="E117:H117"/>
    <mergeCell ref="E121:H121"/>
    <mergeCell ref="E119:H119"/>
    <mergeCell ref="E123:H123"/>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B2:BM272"/>
  <sheetViews>
    <sheetView showGridLines="0" workbookViewId="0" topLeftCell="A251">
      <selection activeCell="F266" sqref="F26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4"/>
      <c r="M2" s="234"/>
      <c r="N2" s="234"/>
      <c r="O2" s="234"/>
      <c r="P2" s="234"/>
      <c r="Q2" s="234"/>
      <c r="R2" s="234"/>
      <c r="S2" s="234"/>
      <c r="T2" s="234"/>
      <c r="U2" s="234"/>
      <c r="V2" s="234"/>
      <c r="AT2" s="17" t="s">
        <v>125</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 customHeight="1">
      <c r="B8" s="20"/>
      <c r="D8" s="27" t="s">
        <v>164</v>
      </c>
      <c r="L8" s="20"/>
    </row>
    <row r="9" spans="2:12" s="1" customFormat="1" ht="16.5" customHeight="1">
      <c r="B9" s="32"/>
      <c r="E9" s="267" t="s">
        <v>3499</v>
      </c>
      <c r="F9" s="266"/>
      <c r="G9" s="266"/>
      <c r="H9" s="266"/>
      <c r="L9" s="32"/>
    </row>
    <row r="10" spans="2:12" s="1" customFormat="1" ht="12" customHeight="1">
      <c r="B10" s="32"/>
      <c r="D10" s="27" t="s">
        <v>3500</v>
      </c>
      <c r="L10" s="32"/>
    </row>
    <row r="11" spans="2:12" s="1" customFormat="1" ht="16.5" customHeight="1">
      <c r="B11" s="32"/>
      <c r="E11" s="256" t="s">
        <v>5030</v>
      </c>
      <c r="F11" s="266"/>
      <c r="G11" s="266"/>
      <c r="H11" s="266"/>
      <c r="L11" s="32"/>
    </row>
    <row r="12" spans="2:12" s="1" customFormat="1" ht="12">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25. 9. 2023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9" t="str">
        <f>'Rekapitulace stavby'!E14</f>
        <v>Vyplň údaj</v>
      </c>
      <c r="F20" s="238"/>
      <c r="G20" s="238"/>
      <c r="H20" s="238"/>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2" t="s">
        <v>210</v>
      </c>
      <c r="F29" s="242"/>
      <c r="G29" s="242"/>
      <c r="H29" s="242"/>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ROUND(J126,2)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ROUND((SUM(BE126:BE271)),2)</f>
        <v>0</v>
      </c>
      <c r="I35" s="98">
        <v>0.21</v>
      </c>
      <c r="J35" s="86">
        <f>ROUND(((SUM(BE126:BE271))*I35),2)</f>
        <v>0</v>
      </c>
      <c r="L35" s="32"/>
    </row>
    <row r="36" spans="2:12" s="1" customFormat="1" ht="14.45" customHeight="1">
      <c r="B36" s="32"/>
      <c r="E36" s="27" t="s">
        <v>43</v>
      </c>
      <c r="F36" s="86">
        <f>ROUND((SUM(BF126:BF271)),2)</f>
        <v>0</v>
      </c>
      <c r="I36" s="98">
        <v>0.15</v>
      </c>
      <c r="J36" s="86">
        <f>ROUND(((SUM(BF126:BF271))*I36),2)</f>
        <v>0</v>
      </c>
      <c r="L36" s="32"/>
    </row>
    <row r="37" spans="2:12" s="1" customFormat="1" ht="14.45" customHeight="1" hidden="1">
      <c r="B37" s="32"/>
      <c r="E37" s="27" t="s">
        <v>44</v>
      </c>
      <c r="F37" s="86">
        <f>ROUND((SUM(BG126:BG271)),2)</f>
        <v>0</v>
      </c>
      <c r="I37" s="98">
        <v>0.21</v>
      </c>
      <c r="J37" s="86">
        <f>0</f>
        <v>0</v>
      </c>
      <c r="L37" s="32"/>
    </row>
    <row r="38" spans="2:12" s="1" customFormat="1" ht="14.45" customHeight="1" hidden="1">
      <c r="B38" s="32"/>
      <c r="E38" s="27" t="s">
        <v>45</v>
      </c>
      <c r="F38" s="86">
        <f>ROUND((SUM(BH126:BH271)),2)</f>
        <v>0</v>
      </c>
      <c r="I38" s="98">
        <v>0.15</v>
      </c>
      <c r="J38" s="86">
        <f>0</f>
        <v>0</v>
      </c>
      <c r="L38" s="32"/>
    </row>
    <row r="39" spans="2:12" s="1" customFormat="1" ht="14.45" customHeight="1" hidden="1">
      <c r="B39" s="32"/>
      <c r="E39" s="27" t="s">
        <v>46</v>
      </c>
      <c r="F39" s="86">
        <f>ROUND((SUM(BI126:BI271)),2)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s="1" customFormat="1" ht="16.5" customHeight="1">
      <c r="B87" s="32"/>
      <c r="E87" s="267" t="s">
        <v>3499</v>
      </c>
      <c r="F87" s="266"/>
      <c r="G87" s="266"/>
      <c r="H87" s="266"/>
      <c r="L87" s="32"/>
    </row>
    <row r="88" spans="2:12" s="1" customFormat="1" ht="12" customHeight="1">
      <c r="B88" s="32"/>
      <c r="C88" s="27" t="s">
        <v>3500</v>
      </c>
      <c r="L88" s="32"/>
    </row>
    <row r="89" spans="2:12" s="1" customFormat="1" ht="16.5" customHeight="1">
      <c r="B89" s="32"/>
      <c r="E89" s="256" t="str">
        <f>E11</f>
        <v>ZTI - Zdravotechnika</v>
      </c>
      <c r="F89" s="266"/>
      <c r="G89" s="266"/>
      <c r="H89" s="266"/>
      <c r="L89" s="32"/>
    </row>
    <row r="90" spans="2:12" s="1" customFormat="1" ht="6.95" customHeight="1">
      <c r="B90" s="32"/>
      <c r="L90" s="32"/>
    </row>
    <row r="91" spans="2:12" s="1" customFormat="1" ht="12" customHeight="1">
      <c r="B91" s="32"/>
      <c r="C91" s="27" t="s">
        <v>20</v>
      </c>
      <c r="F91" s="25" t="str">
        <f>F14</f>
        <v>Turnov, p.č. 662/2</v>
      </c>
      <c r="I91" s="27" t="s">
        <v>22</v>
      </c>
      <c r="J91" s="52" t="str">
        <f>IF(J14="","",J14)</f>
        <v>25. 9. 2023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J126</f>
        <v>0</v>
      </c>
      <c r="L98" s="32"/>
      <c r="AU98" s="17" t="s">
        <v>220</v>
      </c>
    </row>
    <row r="99" spans="2:12" s="8" customFormat="1" ht="24.95" customHeight="1">
      <c r="B99" s="110"/>
      <c r="D99" s="111" t="s">
        <v>227</v>
      </c>
      <c r="E99" s="112"/>
      <c r="F99" s="112"/>
      <c r="G99" s="112"/>
      <c r="H99" s="112"/>
      <c r="I99" s="112"/>
      <c r="J99" s="113">
        <f>J127</f>
        <v>0</v>
      </c>
      <c r="L99" s="110"/>
    </row>
    <row r="100" spans="2:12" s="9" customFormat="1" ht="19.9" customHeight="1">
      <c r="B100" s="114"/>
      <c r="D100" s="115" t="s">
        <v>5031</v>
      </c>
      <c r="E100" s="116"/>
      <c r="F100" s="116"/>
      <c r="G100" s="116"/>
      <c r="H100" s="116"/>
      <c r="I100" s="116"/>
      <c r="J100" s="117">
        <f>J128</f>
        <v>0</v>
      </c>
      <c r="L100" s="114"/>
    </row>
    <row r="101" spans="2:12" s="9" customFormat="1" ht="19.9" customHeight="1">
      <c r="B101" s="114"/>
      <c r="D101" s="115" t="s">
        <v>5032</v>
      </c>
      <c r="E101" s="116"/>
      <c r="F101" s="116"/>
      <c r="G101" s="116"/>
      <c r="H101" s="116"/>
      <c r="I101" s="116"/>
      <c r="J101" s="117">
        <f>J170</f>
        <v>0</v>
      </c>
      <c r="L101" s="114"/>
    </row>
    <row r="102" spans="2:12" s="9" customFormat="1" ht="19.9" customHeight="1">
      <c r="B102" s="114"/>
      <c r="D102" s="115" t="s">
        <v>5033</v>
      </c>
      <c r="E102" s="116"/>
      <c r="F102" s="116"/>
      <c r="G102" s="116"/>
      <c r="H102" s="116"/>
      <c r="I102" s="116"/>
      <c r="J102" s="117">
        <f>J219</f>
        <v>0</v>
      </c>
      <c r="L102" s="114"/>
    </row>
    <row r="103" spans="2:12" s="9" customFormat="1" ht="19.9" customHeight="1">
      <c r="B103" s="114"/>
      <c r="D103" s="115" t="s">
        <v>5034</v>
      </c>
      <c r="E103" s="116"/>
      <c r="F103" s="116"/>
      <c r="G103" s="116"/>
      <c r="H103" s="116"/>
      <c r="I103" s="116"/>
      <c r="J103" s="117">
        <f>J237</f>
        <v>0</v>
      </c>
      <c r="L103" s="114"/>
    </row>
    <row r="104" spans="2:12" s="8" customFormat="1" ht="24.95" customHeight="1">
      <c r="B104" s="110"/>
      <c r="D104" s="111" t="s">
        <v>2705</v>
      </c>
      <c r="E104" s="112"/>
      <c r="F104" s="112"/>
      <c r="G104" s="112"/>
      <c r="H104" s="112"/>
      <c r="I104" s="112"/>
      <c r="J104" s="113">
        <f>J262</f>
        <v>0</v>
      </c>
      <c r="L104" s="110"/>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67" t="str">
        <f>E7</f>
        <v>Novostavba knihovny Antonína Marka v Turnově</v>
      </c>
      <c r="F114" s="268"/>
      <c r="G114" s="268"/>
      <c r="H114" s="268"/>
      <c r="L114" s="32"/>
    </row>
    <row r="115" spans="2:12" ht="12" customHeight="1">
      <c r="B115" s="20"/>
      <c r="C115" s="27" t="s">
        <v>164</v>
      </c>
      <c r="L115" s="20"/>
    </row>
    <row r="116" spans="2:12" s="1" customFormat="1" ht="16.5" customHeight="1">
      <c r="B116" s="32"/>
      <c r="E116" s="267" t="s">
        <v>3499</v>
      </c>
      <c r="F116" s="266"/>
      <c r="G116" s="266"/>
      <c r="H116" s="266"/>
      <c r="L116" s="32"/>
    </row>
    <row r="117" spans="2:12" s="1" customFormat="1" ht="12" customHeight="1">
      <c r="B117" s="32"/>
      <c r="C117" s="27" t="s">
        <v>3500</v>
      </c>
      <c r="L117" s="32"/>
    </row>
    <row r="118" spans="2:12" s="1" customFormat="1" ht="16.5" customHeight="1">
      <c r="B118" s="32"/>
      <c r="E118" s="256" t="str">
        <f>E11</f>
        <v>ZTI - Zdravotechnika</v>
      </c>
      <c r="F118" s="266"/>
      <c r="G118" s="266"/>
      <c r="H118" s="266"/>
      <c r="L118" s="32"/>
    </row>
    <row r="119" spans="2:12" s="1" customFormat="1" ht="6.95" customHeight="1">
      <c r="B119" s="32"/>
      <c r="L119" s="32"/>
    </row>
    <row r="120" spans="2:12" s="1" customFormat="1" ht="12" customHeight="1">
      <c r="B120" s="32"/>
      <c r="C120" s="27" t="s">
        <v>20</v>
      </c>
      <c r="F120" s="25" t="str">
        <f>F14</f>
        <v>Turnov, p.č. 662/2</v>
      </c>
      <c r="I120" s="27" t="s">
        <v>22</v>
      </c>
      <c r="J120" s="52" t="str">
        <f>IF(J14="","",J14)</f>
        <v>25. 9. 2023</v>
      </c>
      <c r="L120" s="32"/>
    </row>
    <row r="121" spans="2:12" s="1" customFormat="1" ht="6.95" customHeight="1">
      <c r="B121" s="32"/>
      <c r="L121" s="32"/>
    </row>
    <row r="122" spans="2:12" s="1" customFormat="1" ht="15.2" customHeight="1">
      <c r="B122" s="32"/>
      <c r="C122" s="27" t="s">
        <v>24</v>
      </c>
      <c r="F122" s="25" t="str">
        <f>E17</f>
        <v>Město Turnov</v>
      </c>
      <c r="I122" s="27" t="s">
        <v>30</v>
      </c>
      <c r="J122" s="30" t="str">
        <f>E23</f>
        <v>A69 - architekti s.r.o.</v>
      </c>
      <c r="L122" s="32"/>
    </row>
    <row r="123" spans="2:12" s="1" customFormat="1" ht="15.2" customHeight="1">
      <c r="B123" s="32"/>
      <c r="C123" s="27" t="s">
        <v>28</v>
      </c>
      <c r="F123" s="25" t="str">
        <f>IF(E20="","",E20)</f>
        <v>Vyplň údaj</v>
      </c>
      <c r="I123" s="27" t="s">
        <v>33</v>
      </c>
      <c r="J123" s="30" t="str">
        <f>E26</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P127+P262</f>
        <v>0</v>
      </c>
      <c r="Q126" s="53"/>
      <c r="R126" s="123">
        <f>R127+R262</f>
        <v>4.099867000000001</v>
      </c>
      <c r="S126" s="53"/>
      <c r="T126" s="124">
        <f>T127+T262</f>
        <v>0</v>
      </c>
      <c r="AT126" s="17" t="s">
        <v>76</v>
      </c>
      <c r="AU126" s="17" t="s">
        <v>220</v>
      </c>
      <c r="BK126" s="125">
        <f>BK127+BK262</f>
        <v>0</v>
      </c>
    </row>
    <row r="127" spans="2:63" s="11" customFormat="1" ht="25.9" customHeight="1">
      <c r="B127" s="126"/>
      <c r="D127" s="127" t="s">
        <v>76</v>
      </c>
      <c r="E127" s="128" t="s">
        <v>750</v>
      </c>
      <c r="F127" s="128" t="s">
        <v>751</v>
      </c>
      <c r="I127" s="129"/>
      <c r="J127" s="130">
        <f>BK127</f>
        <v>0</v>
      </c>
      <c r="L127" s="126"/>
      <c r="M127" s="131"/>
      <c r="P127" s="132">
        <f>P128+P170+P219+P237</f>
        <v>0</v>
      </c>
      <c r="R127" s="132">
        <f>R128+R170+R219+R237</f>
        <v>4.099867000000001</v>
      </c>
      <c r="T127" s="133">
        <f>T128+T170+T219+T237</f>
        <v>0</v>
      </c>
      <c r="AR127" s="127" t="s">
        <v>87</v>
      </c>
      <c r="AT127" s="134" t="s">
        <v>76</v>
      </c>
      <c r="AU127" s="134" t="s">
        <v>77</v>
      </c>
      <c r="AY127" s="127" t="s">
        <v>262</v>
      </c>
      <c r="BK127" s="135">
        <f>BK128+BK170+BK219+BK237</f>
        <v>0</v>
      </c>
    </row>
    <row r="128" spans="2:63" s="11" customFormat="1" ht="22.9" customHeight="1">
      <c r="B128" s="126"/>
      <c r="D128" s="127" t="s">
        <v>76</v>
      </c>
      <c r="E128" s="136" t="s">
        <v>5035</v>
      </c>
      <c r="F128" s="136" t="s">
        <v>5036</v>
      </c>
      <c r="I128" s="129"/>
      <c r="J128" s="137">
        <f>BK128</f>
        <v>0</v>
      </c>
      <c r="L128" s="126"/>
      <c r="M128" s="131"/>
      <c r="P128" s="132">
        <f>SUM(P129:P169)</f>
        <v>0</v>
      </c>
      <c r="R128" s="132">
        <f>SUM(R129:R169)</f>
        <v>2.4246790000000003</v>
      </c>
      <c r="T128" s="133">
        <f>SUM(T129:T169)</f>
        <v>0</v>
      </c>
      <c r="AR128" s="127" t="s">
        <v>87</v>
      </c>
      <c r="AT128" s="134" t="s">
        <v>76</v>
      </c>
      <c r="AU128" s="134" t="s">
        <v>85</v>
      </c>
      <c r="AY128" s="127" t="s">
        <v>262</v>
      </c>
      <c r="BK128" s="135">
        <f>SUM(BK129:BK169)</f>
        <v>0</v>
      </c>
    </row>
    <row r="129" spans="2:65" s="1" customFormat="1" ht="16.5" customHeight="1">
      <c r="B129" s="32"/>
      <c r="C129" s="138" t="s">
        <v>85</v>
      </c>
      <c r="D129" s="138" t="s">
        <v>264</v>
      </c>
      <c r="E129" s="139" t="s">
        <v>5037</v>
      </c>
      <c r="F129" s="140" t="s">
        <v>5038</v>
      </c>
      <c r="G129" s="141" t="s">
        <v>675</v>
      </c>
      <c r="H129" s="142">
        <v>4</v>
      </c>
      <c r="I129" s="143"/>
      <c r="J129" s="142">
        <f aca="true" t="shared" si="0" ref="J129:J169">ROUND(I129*H129,2)</f>
        <v>0</v>
      </c>
      <c r="K129" s="140" t="s">
        <v>267</v>
      </c>
      <c r="L129" s="32"/>
      <c r="M129" s="144" t="s">
        <v>1</v>
      </c>
      <c r="N129" s="145" t="s">
        <v>42</v>
      </c>
      <c r="P129" s="146">
        <f aca="true" t="shared" si="1" ref="P129:P169">O129*H129</f>
        <v>0</v>
      </c>
      <c r="Q129" s="146">
        <v>0.00029</v>
      </c>
      <c r="R129" s="146">
        <f aca="true" t="shared" si="2" ref="R129:R169">Q129*H129</f>
        <v>0.00116</v>
      </c>
      <c r="S129" s="146">
        <v>0</v>
      </c>
      <c r="T129" s="147">
        <f aca="true" t="shared" si="3" ref="T129:T169">S129*H129</f>
        <v>0</v>
      </c>
      <c r="AR129" s="148" t="s">
        <v>369</v>
      </c>
      <c r="AT129" s="148" t="s">
        <v>264</v>
      </c>
      <c r="AU129" s="148" t="s">
        <v>87</v>
      </c>
      <c r="AY129" s="17" t="s">
        <v>262</v>
      </c>
      <c r="BE129" s="149">
        <f aca="true" t="shared" si="4" ref="BE129:BE169">IF(N129="základní",J129,0)</f>
        <v>0</v>
      </c>
      <c r="BF129" s="149">
        <f aca="true" t="shared" si="5" ref="BF129:BF169">IF(N129="snížená",J129,0)</f>
        <v>0</v>
      </c>
      <c r="BG129" s="149">
        <f aca="true" t="shared" si="6" ref="BG129:BG169">IF(N129="zákl. přenesená",J129,0)</f>
        <v>0</v>
      </c>
      <c r="BH129" s="149">
        <f aca="true" t="shared" si="7" ref="BH129:BH169">IF(N129="sníž. přenesená",J129,0)</f>
        <v>0</v>
      </c>
      <c r="BI129" s="149">
        <f aca="true" t="shared" si="8" ref="BI129:BI169">IF(N129="nulová",J129,0)</f>
        <v>0</v>
      </c>
      <c r="BJ129" s="17" t="s">
        <v>85</v>
      </c>
      <c r="BK129" s="149">
        <f aca="true" t="shared" si="9" ref="BK129:BK169">ROUND(I129*H129,2)</f>
        <v>0</v>
      </c>
      <c r="BL129" s="17" t="s">
        <v>369</v>
      </c>
      <c r="BM129" s="148" t="s">
        <v>5039</v>
      </c>
    </row>
    <row r="130" spans="2:65" s="1" customFormat="1" ht="24.2" customHeight="1">
      <c r="B130" s="32"/>
      <c r="C130" s="138" t="s">
        <v>87</v>
      </c>
      <c r="D130" s="138" t="s">
        <v>264</v>
      </c>
      <c r="E130" s="139" t="s">
        <v>5040</v>
      </c>
      <c r="F130" s="140" t="s">
        <v>5041</v>
      </c>
      <c r="G130" s="141" t="s">
        <v>675</v>
      </c>
      <c r="H130" s="142">
        <v>2</v>
      </c>
      <c r="I130" s="143"/>
      <c r="J130" s="142">
        <f t="shared" si="0"/>
        <v>0</v>
      </c>
      <c r="K130" s="140" t="s">
        <v>267</v>
      </c>
      <c r="L130" s="32"/>
      <c r="M130" s="144" t="s">
        <v>1</v>
      </c>
      <c r="N130" s="145" t="s">
        <v>42</v>
      </c>
      <c r="P130" s="146">
        <f t="shared" si="1"/>
        <v>0</v>
      </c>
      <c r="Q130" s="146">
        <v>0.00051</v>
      </c>
      <c r="R130" s="146">
        <f t="shared" si="2"/>
        <v>0.00102</v>
      </c>
      <c r="S130" s="146">
        <v>0</v>
      </c>
      <c r="T130" s="147">
        <f t="shared" si="3"/>
        <v>0</v>
      </c>
      <c r="AR130" s="148" t="s">
        <v>369</v>
      </c>
      <c r="AT130" s="148" t="s">
        <v>264</v>
      </c>
      <c r="AU130" s="148" t="s">
        <v>87</v>
      </c>
      <c r="AY130" s="17" t="s">
        <v>262</v>
      </c>
      <c r="BE130" s="149">
        <f t="shared" si="4"/>
        <v>0</v>
      </c>
      <c r="BF130" s="149">
        <f t="shared" si="5"/>
        <v>0</v>
      </c>
      <c r="BG130" s="149">
        <f t="shared" si="6"/>
        <v>0</v>
      </c>
      <c r="BH130" s="149">
        <f t="shared" si="7"/>
        <v>0</v>
      </c>
      <c r="BI130" s="149">
        <f t="shared" si="8"/>
        <v>0</v>
      </c>
      <c r="BJ130" s="17" t="s">
        <v>85</v>
      </c>
      <c r="BK130" s="149">
        <f t="shared" si="9"/>
        <v>0</v>
      </c>
      <c r="BL130" s="17" t="s">
        <v>369</v>
      </c>
      <c r="BM130" s="148" t="s">
        <v>5042</v>
      </c>
    </row>
    <row r="131" spans="2:65" s="1" customFormat="1" ht="24.2" customHeight="1">
      <c r="B131" s="32"/>
      <c r="C131" s="138" t="s">
        <v>103</v>
      </c>
      <c r="D131" s="138" t="s">
        <v>264</v>
      </c>
      <c r="E131" s="139" t="s">
        <v>5043</v>
      </c>
      <c r="F131" s="140" t="s">
        <v>5044</v>
      </c>
      <c r="G131" s="141" t="s">
        <v>416</v>
      </c>
      <c r="H131" s="142">
        <v>452</v>
      </c>
      <c r="I131" s="143"/>
      <c r="J131" s="142">
        <f t="shared" si="0"/>
        <v>0</v>
      </c>
      <c r="K131" s="140" t="s">
        <v>267</v>
      </c>
      <c r="L131" s="32"/>
      <c r="M131" s="144" t="s">
        <v>1</v>
      </c>
      <c r="N131" s="145" t="s">
        <v>42</v>
      </c>
      <c r="P131" s="146">
        <f t="shared" si="1"/>
        <v>0</v>
      </c>
      <c r="Q131" s="146">
        <v>0</v>
      </c>
      <c r="R131" s="146">
        <f t="shared" si="2"/>
        <v>0</v>
      </c>
      <c r="S131" s="146">
        <v>0</v>
      </c>
      <c r="T131" s="147">
        <f t="shared" si="3"/>
        <v>0</v>
      </c>
      <c r="AR131" s="148" t="s">
        <v>369</v>
      </c>
      <c r="AT131" s="148" t="s">
        <v>264</v>
      </c>
      <c r="AU131" s="148" t="s">
        <v>87</v>
      </c>
      <c r="AY131" s="17" t="s">
        <v>262</v>
      </c>
      <c r="BE131" s="149">
        <f t="shared" si="4"/>
        <v>0</v>
      </c>
      <c r="BF131" s="149">
        <f t="shared" si="5"/>
        <v>0</v>
      </c>
      <c r="BG131" s="149">
        <f t="shared" si="6"/>
        <v>0</v>
      </c>
      <c r="BH131" s="149">
        <f t="shared" si="7"/>
        <v>0</v>
      </c>
      <c r="BI131" s="149">
        <f t="shared" si="8"/>
        <v>0</v>
      </c>
      <c r="BJ131" s="17" t="s">
        <v>85</v>
      </c>
      <c r="BK131" s="149">
        <f t="shared" si="9"/>
        <v>0</v>
      </c>
      <c r="BL131" s="17" t="s">
        <v>369</v>
      </c>
      <c r="BM131" s="148" t="s">
        <v>5045</v>
      </c>
    </row>
    <row r="132" spans="2:65" s="1" customFormat="1" ht="24.2" customHeight="1">
      <c r="B132" s="32"/>
      <c r="C132" s="138" t="s">
        <v>268</v>
      </c>
      <c r="D132" s="138" t="s">
        <v>264</v>
      </c>
      <c r="E132" s="139" t="s">
        <v>5046</v>
      </c>
      <c r="F132" s="140" t="s">
        <v>5047</v>
      </c>
      <c r="G132" s="141" t="s">
        <v>675</v>
      </c>
      <c r="H132" s="142">
        <v>12</v>
      </c>
      <c r="I132" s="143"/>
      <c r="J132" s="142">
        <f t="shared" si="0"/>
        <v>0</v>
      </c>
      <c r="K132" s="140" t="s">
        <v>267</v>
      </c>
      <c r="L132" s="32"/>
      <c r="M132" s="144" t="s">
        <v>1</v>
      </c>
      <c r="N132" s="145" t="s">
        <v>42</v>
      </c>
      <c r="P132" s="146">
        <f t="shared" si="1"/>
        <v>0</v>
      </c>
      <c r="Q132" s="146">
        <v>7E-05</v>
      </c>
      <c r="R132" s="146">
        <f t="shared" si="2"/>
        <v>0.0008399999999999999</v>
      </c>
      <c r="S132" s="146">
        <v>0</v>
      </c>
      <c r="T132" s="147">
        <f t="shared" si="3"/>
        <v>0</v>
      </c>
      <c r="AR132" s="148" t="s">
        <v>268</v>
      </c>
      <c r="AT132" s="148" t="s">
        <v>264</v>
      </c>
      <c r="AU132" s="148" t="s">
        <v>87</v>
      </c>
      <c r="AY132" s="17" t="s">
        <v>262</v>
      </c>
      <c r="BE132" s="149">
        <f t="shared" si="4"/>
        <v>0</v>
      </c>
      <c r="BF132" s="149">
        <f t="shared" si="5"/>
        <v>0</v>
      </c>
      <c r="BG132" s="149">
        <f t="shared" si="6"/>
        <v>0</v>
      </c>
      <c r="BH132" s="149">
        <f t="shared" si="7"/>
        <v>0</v>
      </c>
      <c r="BI132" s="149">
        <f t="shared" si="8"/>
        <v>0</v>
      </c>
      <c r="BJ132" s="17" t="s">
        <v>85</v>
      </c>
      <c r="BK132" s="149">
        <f t="shared" si="9"/>
        <v>0</v>
      </c>
      <c r="BL132" s="17" t="s">
        <v>268</v>
      </c>
      <c r="BM132" s="148" t="s">
        <v>5048</v>
      </c>
    </row>
    <row r="133" spans="2:65" s="1" customFormat="1" ht="21.75" customHeight="1">
      <c r="B133" s="32"/>
      <c r="C133" s="178" t="s">
        <v>295</v>
      </c>
      <c r="D133" s="178" t="s">
        <v>300</v>
      </c>
      <c r="E133" s="179" t="s">
        <v>5049</v>
      </c>
      <c r="F133" s="180" t="s">
        <v>5050</v>
      </c>
      <c r="G133" s="181" t="s">
        <v>675</v>
      </c>
      <c r="H133" s="182">
        <v>1</v>
      </c>
      <c r="I133" s="183"/>
      <c r="J133" s="182">
        <f t="shared" si="0"/>
        <v>0</v>
      </c>
      <c r="K133" s="180" t="s">
        <v>267</v>
      </c>
      <c r="L133" s="184"/>
      <c r="M133" s="185" t="s">
        <v>1</v>
      </c>
      <c r="N133" s="186" t="s">
        <v>42</v>
      </c>
      <c r="P133" s="146">
        <f t="shared" si="1"/>
        <v>0</v>
      </c>
      <c r="Q133" s="146">
        <v>0.00014</v>
      </c>
      <c r="R133" s="146">
        <f t="shared" si="2"/>
        <v>0.00014</v>
      </c>
      <c r="S133" s="146">
        <v>0</v>
      </c>
      <c r="T133" s="147">
        <f t="shared" si="3"/>
        <v>0</v>
      </c>
      <c r="AR133" s="148" t="s">
        <v>304</v>
      </c>
      <c r="AT133" s="148" t="s">
        <v>300</v>
      </c>
      <c r="AU133" s="148" t="s">
        <v>87</v>
      </c>
      <c r="AY133" s="17" t="s">
        <v>262</v>
      </c>
      <c r="BE133" s="149">
        <f t="shared" si="4"/>
        <v>0</v>
      </c>
      <c r="BF133" s="149">
        <f t="shared" si="5"/>
        <v>0</v>
      </c>
      <c r="BG133" s="149">
        <f t="shared" si="6"/>
        <v>0</v>
      </c>
      <c r="BH133" s="149">
        <f t="shared" si="7"/>
        <v>0</v>
      </c>
      <c r="BI133" s="149">
        <f t="shared" si="8"/>
        <v>0</v>
      </c>
      <c r="BJ133" s="17" t="s">
        <v>85</v>
      </c>
      <c r="BK133" s="149">
        <f t="shared" si="9"/>
        <v>0</v>
      </c>
      <c r="BL133" s="17" t="s">
        <v>268</v>
      </c>
      <c r="BM133" s="148" t="s">
        <v>5051</v>
      </c>
    </row>
    <row r="134" spans="2:65" s="1" customFormat="1" ht="21.75" customHeight="1">
      <c r="B134" s="32"/>
      <c r="C134" s="178" t="s">
        <v>312</v>
      </c>
      <c r="D134" s="178" t="s">
        <v>300</v>
      </c>
      <c r="E134" s="179" t="s">
        <v>5052</v>
      </c>
      <c r="F134" s="180" t="s">
        <v>5053</v>
      </c>
      <c r="G134" s="181" t="s">
        <v>675</v>
      </c>
      <c r="H134" s="182">
        <v>9</v>
      </c>
      <c r="I134" s="183"/>
      <c r="J134" s="182">
        <f t="shared" si="0"/>
        <v>0</v>
      </c>
      <c r="K134" s="180" t="s">
        <v>267</v>
      </c>
      <c r="L134" s="184"/>
      <c r="M134" s="185" t="s">
        <v>1</v>
      </c>
      <c r="N134" s="186" t="s">
        <v>42</v>
      </c>
      <c r="P134" s="146">
        <f t="shared" si="1"/>
        <v>0</v>
      </c>
      <c r="Q134" s="146">
        <v>0.00033</v>
      </c>
      <c r="R134" s="146">
        <f t="shared" si="2"/>
        <v>0.00297</v>
      </c>
      <c r="S134" s="146">
        <v>0</v>
      </c>
      <c r="T134" s="147">
        <f t="shared" si="3"/>
        <v>0</v>
      </c>
      <c r="AR134" s="148" t="s">
        <v>304</v>
      </c>
      <c r="AT134" s="148" t="s">
        <v>300</v>
      </c>
      <c r="AU134" s="148" t="s">
        <v>87</v>
      </c>
      <c r="AY134" s="17" t="s">
        <v>262</v>
      </c>
      <c r="BE134" s="149">
        <f t="shared" si="4"/>
        <v>0</v>
      </c>
      <c r="BF134" s="149">
        <f t="shared" si="5"/>
        <v>0</v>
      </c>
      <c r="BG134" s="149">
        <f t="shared" si="6"/>
        <v>0</v>
      </c>
      <c r="BH134" s="149">
        <f t="shared" si="7"/>
        <v>0</v>
      </c>
      <c r="BI134" s="149">
        <f t="shared" si="8"/>
        <v>0</v>
      </c>
      <c r="BJ134" s="17" t="s">
        <v>85</v>
      </c>
      <c r="BK134" s="149">
        <f t="shared" si="9"/>
        <v>0</v>
      </c>
      <c r="BL134" s="17" t="s">
        <v>268</v>
      </c>
      <c r="BM134" s="148" t="s">
        <v>5054</v>
      </c>
    </row>
    <row r="135" spans="2:65" s="1" customFormat="1" ht="21.75" customHeight="1">
      <c r="B135" s="32"/>
      <c r="C135" s="178" t="s">
        <v>317</v>
      </c>
      <c r="D135" s="178" t="s">
        <v>300</v>
      </c>
      <c r="E135" s="179" t="s">
        <v>5055</v>
      </c>
      <c r="F135" s="180" t="s">
        <v>5056</v>
      </c>
      <c r="G135" s="181" t="s">
        <v>675</v>
      </c>
      <c r="H135" s="182">
        <v>1</v>
      </c>
      <c r="I135" s="183"/>
      <c r="J135" s="182">
        <f t="shared" si="0"/>
        <v>0</v>
      </c>
      <c r="K135" s="180" t="s">
        <v>267</v>
      </c>
      <c r="L135" s="184"/>
      <c r="M135" s="185" t="s">
        <v>1</v>
      </c>
      <c r="N135" s="186" t="s">
        <v>42</v>
      </c>
      <c r="P135" s="146">
        <f t="shared" si="1"/>
        <v>0</v>
      </c>
      <c r="Q135" s="146">
        <v>0.0007</v>
      </c>
      <c r="R135" s="146">
        <f t="shared" si="2"/>
        <v>0.0007</v>
      </c>
      <c r="S135" s="146">
        <v>0</v>
      </c>
      <c r="T135" s="147">
        <f t="shared" si="3"/>
        <v>0</v>
      </c>
      <c r="AR135" s="148" t="s">
        <v>304</v>
      </c>
      <c r="AT135" s="148" t="s">
        <v>300</v>
      </c>
      <c r="AU135" s="148" t="s">
        <v>87</v>
      </c>
      <c r="AY135" s="17" t="s">
        <v>262</v>
      </c>
      <c r="BE135" s="149">
        <f t="shared" si="4"/>
        <v>0</v>
      </c>
      <c r="BF135" s="149">
        <f t="shared" si="5"/>
        <v>0</v>
      </c>
      <c r="BG135" s="149">
        <f t="shared" si="6"/>
        <v>0</v>
      </c>
      <c r="BH135" s="149">
        <f t="shared" si="7"/>
        <v>0</v>
      </c>
      <c r="BI135" s="149">
        <f t="shared" si="8"/>
        <v>0</v>
      </c>
      <c r="BJ135" s="17" t="s">
        <v>85</v>
      </c>
      <c r="BK135" s="149">
        <f t="shared" si="9"/>
        <v>0</v>
      </c>
      <c r="BL135" s="17" t="s">
        <v>268</v>
      </c>
      <c r="BM135" s="148" t="s">
        <v>5057</v>
      </c>
    </row>
    <row r="136" spans="2:65" s="1" customFormat="1" ht="21.75" customHeight="1">
      <c r="B136" s="32"/>
      <c r="C136" s="178" t="s">
        <v>304</v>
      </c>
      <c r="D136" s="178" t="s">
        <v>300</v>
      </c>
      <c r="E136" s="179" t="s">
        <v>5058</v>
      </c>
      <c r="F136" s="180" t="s">
        <v>5059</v>
      </c>
      <c r="G136" s="181" t="s">
        <v>675</v>
      </c>
      <c r="H136" s="182">
        <v>1</v>
      </c>
      <c r="I136" s="183"/>
      <c r="J136" s="182">
        <f t="shared" si="0"/>
        <v>0</v>
      </c>
      <c r="K136" s="180" t="s">
        <v>267</v>
      </c>
      <c r="L136" s="184"/>
      <c r="M136" s="185" t="s">
        <v>1</v>
      </c>
      <c r="N136" s="186" t="s">
        <v>42</v>
      </c>
      <c r="P136" s="146">
        <f t="shared" si="1"/>
        <v>0</v>
      </c>
      <c r="Q136" s="146">
        <v>0.00091</v>
      </c>
      <c r="R136" s="146">
        <f t="shared" si="2"/>
        <v>0.00091</v>
      </c>
      <c r="S136" s="146">
        <v>0</v>
      </c>
      <c r="T136" s="147">
        <f t="shared" si="3"/>
        <v>0</v>
      </c>
      <c r="AR136" s="148" t="s">
        <v>304</v>
      </c>
      <c r="AT136" s="148" t="s">
        <v>300</v>
      </c>
      <c r="AU136" s="148" t="s">
        <v>87</v>
      </c>
      <c r="AY136" s="17" t="s">
        <v>262</v>
      </c>
      <c r="BE136" s="149">
        <f t="shared" si="4"/>
        <v>0</v>
      </c>
      <c r="BF136" s="149">
        <f t="shared" si="5"/>
        <v>0</v>
      </c>
      <c r="BG136" s="149">
        <f t="shared" si="6"/>
        <v>0</v>
      </c>
      <c r="BH136" s="149">
        <f t="shared" si="7"/>
        <v>0</v>
      </c>
      <c r="BI136" s="149">
        <f t="shared" si="8"/>
        <v>0</v>
      </c>
      <c r="BJ136" s="17" t="s">
        <v>85</v>
      </c>
      <c r="BK136" s="149">
        <f t="shared" si="9"/>
        <v>0</v>
      </c>
      <c r="BL136" s="17" t="s">
        <v>268</v>
      </c>
      <c r="BM136" s="148" t="s">
        <v>5060</v>
      </c>
    </row>
    <row r="137" spans="2:65" s="1" customFormat="1" ht="24.2" customHeight="1">
      <c r="B137" s="32"/>
      <c r="C137" s="138" t="s">
        <v>325</v>
      </c>
      <c r="D137" s="138" t="s">
        <v>264</v>
      </c>
      <c r="E137" s="139" t="s">
        <v>5061</v>
      </c>
      <c r="F137" s="140" t="s">
        <v>5062</v>
      </c>
      <c r="G137" s="141" t="s">
        <v>416</v>
      </c>
      <c r="H137" s="142">
        <v>3.9</v>
      </c>
      <c r="I137" s="143"/>
      <c r="J137" s="142">
        <f t="shared" si="0"/>
        <v>0</v>
      </c>
      <c r="K137" s="140" t="s">
        <v>267</v>
      </c>
      <c r="L137" s="32"/>
      <c r="M137" s="144" t="s">
        <v>1</v>
      </c>
      <c r="N137" s="145" t="s">
        <v>42</v>
      </c>
      <c r="P137" s="146">
        <f t="shared" si="1"/>
        <v>0</v>
      </c>
      <c r="Q137" s="146">
        <v>0.29221</v>
      </c>
      <c r="R137" s="146">
        <f t="shared" si="2"/>
        <v>1.1396190000000002</v>
      </c>
      <c r="S137" s="146">
        <v>0</v>
      </c>
      <c r="T137" s="147">
        <f t="shared" si="3"/>
        <v>0</v>
      </c>
      <c r="AR137" s="148" t="s">
        <v>268</v>
      </c>
      <c r="AT137" s="148" t="s">
        <v>264</v>
      </c>
      <c r="AU137" s="148" t="s">
        <v>87</v>
      </c>
      <c r="AY137" s="17" t="s">
        <v>262</v>
      </c>
      <c r="BE137" s="149">
        <f t="shared" si="4"/>
        <v>0</v>
      </c>
      <c r="BF137" s="149">
        <f t="shared" si="5"/>
        <v>0</v>
      </c>
      <c r="BG137" s="149">
        <f t="shared" si="6"/>
        <v>0</v>
      </c>
      <c r="BH137" s="149">
        <f t="shared" si="7"/>
        <v>0</v>
      </c>
      <c r="BI137" s="149">
        <f t="shared" si="8"/>
        <v>0</v>
      </c>
      <c r="BJ137" s="17" t="s">
        <v>85</v>
      </c>
      <c r="BK137" s="149">
        <f t="shared" si="9"/>
        <v>0</v>
      </c>
      <c r="BL137" s="17" t="s">
        <v>268</v>
      </c>
      <c r="BM137" s="148" t="s">
        <v>5063</v>
      </c>
    </row>
    <row r="138" spans="2:65" s="1" customFormat="1" ht="24.2" customHeight="1">
      <c r="B138" s="32"/>
      <c r="C138" s="178" t="s">
        <v>342</v>
      </c>
      <c r="D138" s="178" t="s">
        <v>300</v>
      </c>
      <c r="E138" s="179" t="s">
        <v>5064</v>
      </c>
      <c r="F138" s="180" t="s">
        <v>5065</v>
      </c>
      <c r="G138" s="181" t="s">
        <v>416</v>
      </c>
      <c r="H138" s="182">
        <v>3.9</v>
      </c>
      <c r="I138" s="183"/>
      <c r="J138" s="182">
        <f t="shared" si="0"/>
        <v>0</v>
      </c>
      <c r="K138" s="180" t="s">
        <v>267</v>
      </c>
      <c r="L138" s="184"/>
      <c r="M138" s="185" t="s">
        <v>1</v>
      </c>
      <c r="N138" s="186" t="s">
        <v>42</v>
      </c>
      <c r="P138" s="146">
        <f t="shared" si="1"/>
        <v>0</v>
      </c>
      <c r="Q138" s="146">
        <v>0.021</v>
      </c>
      <c r="R138" s="146">
        <f t="shared" si="2"/>
        <v>0.0819</v>
      </c>
      <c r="S138" s="146">
        <v>0</v>
      </c>
      <c r="T138" s="147">
        <f t="shared" si="3"/>
        <v>0</v>
      </c>
      <c r="AR138" s="148" t="s">
        <v>304</v>
      </c>
      <c r="AT138" s="148" t="s">
        <v>300</v>
      </c>
      <c r="AU138" s="148" t="s">
        <v>87</v>
      </c>
      <c r="AY138" s="17" t="s">
        <v>262</v>
      </c>
      <c r="BE138" s="149">
        <f t="shared" si="4"/>
        <v>0</v>
      </c>
      <c r="BF138" s="149">
        <f t="shared" si="5"/>
        <v>0</v>
      </c>
      <c r="BG138" s="149">
        <f t="shared" si="6"/>
        <v>0</v>
      </c>
      <c r="BH138" s="149">
        <f t="shared" si="7"/>
        <v>0</v>
      </c>
      <c r="BI138" s="149">
        <f t="shared" si="8"/>
        <v>0</v>
      </c>
      <c r="BJ138" s="17" t="s">
        <v>85</v>
      </c>
      <c r="BK138" s="149">
        <f t="shared" si="9"/>
        <v>0</v>
      </c>
      <c r="BL138" s="17" t="s">
        <v>268</v>
      </c>
      <c r="BM138" s="148" t="s">
        <v>5066</v>
      </c>
    </row>
    <row r="139" spans="2:65" s="1" customFormat="1" ht="21.75" customHeight="1">
      <c r="B139" s="32"/>
      <c r="C139" s="138" t="s">
        <v>347</v>
      </c>
      <c r="D139" s="138" t="s">
        <v>264</v>
      </c>
      <c r="E139" s="139" t="s">
        <v>5067</v>
      </c>
      <c r="F139" s="140" t="s">
        <v>5068</v>
      </c>
      <c r="G139" s="141" t="s">
        <v>675</v>
      </c>
      <c r="H139" s="142">
        <v>2</v>
      </c>
      <c r="I139" s="143"/>
      <c r="J139" s="142">
        <f t="shared" si="0"/>
        <v>0</v>
      </c>
      <c r="K139" s="140" t="s">
        <v>267</v>
      </c>
      <c r="L139" s="32"/>
      <c r="M139" s="144" t="s">
        <v>1</v>
      </c>
      <c r="N139" s="145" t="s">
        <v>42</v>
      </c>
      <c r="P139" s="146">
        <f t="shared" si="1"/>
        <v>0</v>
      </c>
      <c r="Q139" s="146">
        <v>0</v>
      </c>
      <c r="R139" s="146">
        <f t="shared" si="2"/>
        <v>0</v>
      </c>
      <c r="S139" s="146">
        <v>0</v>
      </c>
      <c r="T139" s="147">
        <f t="shared" si="3"/>
        <v>0</v>
      </c>
      <c r="AR139" s="148" t="s">
        <v>369</v>
      </c>
      <c r="AT139" s="148" t="s">
        <v>264</v>
      </c>
      <c r="AU139" s="148" t="s">
        <v>87</v>
      </c>
      <c r="AY139" s="17" t="s">
        <v>262</v>
      </c>
      <c r="BE139" s="149">
        <f t="shared" si="4"/>
        <v>0</v>
      </c>
      <c r="BF139" s="149">
        <f t="shared" si="5"/>
        <v>0</v>
      </c>
      <c r="BG139" s="149">
        <f t="shared" si="6"/>
        <v>0</v>
      </c>
      <c r="BH139" s="149">
        <f t="shared" si="7"/>
        <v>0</v>
      </c>
      <c r="BI139" s="149">
        <f t="shared" si="8"/>
        <v>0</v>
      </c>
      <c r="BJ139" s="17" t="s">
        <v>85</v>
      </c>
      <c r="BK139" s="149">
        <f t="shared" si="9"/>
        <v>0</v>
      </c>
      <c r="BL139" s="17" t="s">
        <v>369</v>
      </c>
      <c r="BM139" s="148" t="s">
        <v>5069</v>
      </c>
    </row>
    <row r="140" spans="2:65" s="1" customFormat="1" ht="24.2" customHeight="1">
      <c r="B140" s="32"/>
      <c r="C140" s="178" t="s">
        <v>351</v>
      </c>
      <c r="D140" s="178" t="s">
        <v>300</v>
      </c>
      <c r="E140" s="179" t="s">
        <v>5070</v>
      </c>
      <c r="F140" s="180" t="s">
        <v>5071</v>
      </c>
      <c r="G140" s="181" t="s">
        <v>675</v>
      </c>
      <c r="H140" s="182">
        <v>2</v>
      </c>
      <c r="I140" s="183"/>
      <c r="J140" s="182">
        <f t="shared" si="0"/>
        <v>0</v>
      </c>
      <c r="K140" s="180" t="s">
        <v>267</v>
      </c>
      <c r="L140" s="184"/>
      <c r="M140" s="185" t="s">
        <v>1</v>
      </c>
      <c r="N140" s="186" t="s">
        <v>42</v>
      </c>
      <c r="P140" s="146">
        <f t="shared" si="1"/>
        <v>0</v>
      </c>
      <c r="Q140" s="146">
        <v>0.0025</v>
      </c>
      <c r="R140" s="146">
        <f t="shared" si="2"/>
        <v>0.005</v>
      </c>
      <c r="S140" s="146">
        <v>0</v>
      </c>
      <c r="T140" s="147">
        <f t="shared" si="3"/>
        <v>0</v>
      </c>
      <c r="AR140" s="148" t="s">
        <v>459</v>
      </c>
      <c r="AT140" s="148" t="s">
        <v>300</v>
      </c>
      <c r="AU140" s="148" t="s">
        <v>87</v>
      </c>
      <c r="AY140" s="17" t="s">
        <v>262</v>
      </c>
      <c r="BE140" s="149">
        <f t="shared" si="4"/>
        <v>0</v>
      </c>
      <c r="BF140" s="149">
        <f t="shared" si="5"/>
        <v>0</v>
      </c>
      <c r="BG140" s="149">
        <f t="shared" si="6"/>
        <v>0</v>
      </c>
      <c r="BH140" s="149">
        <f t="shared" si="7"/>
        <v>0</v>
      </c>
      <c r="BI140" s="149">
        <f t="shared" si="8"/>
        <v>0</v>
      </c>
      <c r="BJ140" s="17" t="s">
        <v>85</v>
      </c>
      <c r="BK140" s="149">
        <f t="shared" si="9"/>
        <v>0</v>
      </c>
      <c r="BL140" s="17" t="s">
        <v>369</v>
      </c>
      <c r="BM140" s="148" t="s">
        <v>5072</v>
      </c>
    </row>
    <row r="141" spans="2:65" s="1" customFormat="1" ht="21.75" customHeight="1">
      <c r="B141" s="32"/>
      <c r="C141" s="138" t="s">
        <v>355</v>
      </c>
      <c r="D141" s="138" t="s">
        <v>264</v>
      </c>
      <c r="E141" s="139" t="s">
        <v>5073</v>
      </c>
      <c r="F141" s="140" t="s">
        <v>5074</v>
      </c>
      <c r="G141" s="141" t="s">
        <v>416</v>
      </c>
      <c r="H141" s="142">
        <v>39</v>
      </c>
      <c r="I141" s="143"/>
      <c r="J141" s="142">
        <f t="shared" si="0"/>
        <v>0</v>
      </c>
      <c r="K141" s="140" t="s">
        <v>267</v>
      </c>
      <c r="L141" s="32"/>
      <c r="M141" s="144" t="s">
        <v>1</v>
      </c>
      <c r="N141" s="145" t="s">
        <v>42</v>
      </c>
      <c r="P141" s="146">
        <f t="shared" si="1"/>
        <v>0</v>
      </c>
      <c r="Q141" s="146">
        <v>0.00142</v>
      </c>
      <c r="R141" s="146">
        <f t="shared" si="2"/>
        <v>0.05538</v>
      </c>
      <c r="S141" s="146">
        <v>0</v>
      </c>
      <c r="T141" s="147">
        <f t="shared" si="3"/>
        <v>0</v>
      </c>
      <c r="AR141" s="148" t="s">
        <v>369</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369</v>
      </c>
      <c r="BM141" s="148" t="s">
        <v>5075</v>
      </c>
    </row>
    <row r="142" spans="2:65" s="1" customFormat="1" ht="21.75" customHeight="1">
      <c r="B142" s="32"/>
      <c r="C142" s="138" t="s">
        <v>359</v>
      </c>
      <c r="D142" s="138" t="s">
        <v>264</v>
      </c>
      <c r="E142" s="139" t="s">
        <v>5076</v>
      </c>
      <c r="F142" s="140" t="s">
        <v>5077</v>
      </c>
      <c r="G142" s="141" t="s">
        <v>416</v>
      </c>
      <c r="H142" s="142">
        <v>40</v>
      </c>
      <c r="I142" s="143"/>
      <c r="J142" s="142">
        <f t="shared" si="0"/>
        <v>0</v>
      </c>
      <c r="K142" s="140" t="s">
        <v>267</v>
      </c>
      <c r="L142" s="32"/>
      <c r="M142" s="144" t="s">
        <v>1</v>
      </c>
      <c r="N142" s="145" t="s">
        <v>42</v>
      </c>
      <c r="P142" s="146">
        <f t="shared" si="1"/>
        <v>0</v>
      </c>
      <c r="Q142" s="146">
        <v>0.00744</v>
      </c>
      <c r="R142" s="146">
        <f t="shared" si="2"/>
        <v>0.29760000000000003</v>
      </c>
      <c r="S142" s="146">
        <v>0</v>
      </c>
      <c r="T142" s="147">
        <f t="shared" si="3"/>
        <v>0</v>
      </c>
      <c r="AR142" s="148" t="s">
        <v>369</v>
      </c>
      <c r="AT142" s="148" t="s">
        <v>264</v>
      </c>
      <c r="AU142" s="148" t="s">
        <v>87</v>
      </c>
      <c r="AY142" s="17" t="s">
        <v>262</v>
      </c>
      <c r="BE142" s="149">
        <f t="shared" si="4"/>
        <v>0</v>
      </c>
      <c r="BF142" s="149">
        <f t="shared" si="5"/>
        <v>0</v>
      </c>
      <c r="BG142" s="149">
        <f t="shared" si="6"/>
        <v>0</v>
      </c>
      <c r="BH142" s="149">
        <f t="shared" si="7"/>
        <v>0</v>
      </c>
      <c r="BI142" s="149">
        <f t="shared" si="8"/>
        <v>0</v>
      </c>
      <c r="BJ142" s="17" t="s">
        <v>85</v>
      </c>
      <c r="BK142" s="149">
        <f t="shared" si="9"/>
        <v>0</v>
      </c>
      <c r="BL142" s="17" t="s">
        <v>369</v>
      </c>
      <c r="BM142" s="148" t="s">
        <v>5078</v>
      </c>
    </row>
    <row r="143" spans="2:65" s="1" customFormat="1" ht="21.75" customHeight="1">
      <c r="B143" s="32"/>
      <c r="C143" s="138" t="s">
        <v>9</v>
      </c>
      <c r="D143" s="138" t="s">
        <v>264</v>
      </c>
      <c r="E143" s="139" t="s">
        <v>5079</v>
      </c>
      <c r="F143" s="140" t="s">
        <v>5080</v>
      </c>
      <c r="G143" s="141" t="s">
        <v>416</v>
      </c>
      <c r="H143" s="142">
        <v>10</v>
      </c>
      <c r="I143" s="143"/>
      <c r="J143" s="142">
        <f t="shared" si="0"/>
        <v>0</v>
      </c>
      <c r="K143" s="140" t="s">
        <v>267</v>
      </c>
      <c r="L143" s="32"/>
      <c r="M143" s="144" t="s">
        <v>1</v>
      </c>
      <c r="N143" s="145" t="s">
        <v>42</v>
      </c>
      <c r="P143" s="146">
        <f t="shared" si="1"/>
        <v>0</v>
      </c>
      <c r="Q143" s="146">
        <v>0.01232</v>
      </c>
      <c r="R143" s="146">
        <f t="shared" si="2"/>
        <v>0.12319999999999999</v>
      </c>
      <c r="S143" s="146">
        <v>0</v>
      </c>
      <c r="T143" s="147">
        <f t="shared" si="3"/>
        <v>0</v>
      </c>
      <c r="AR143" s="148" t="s">
        <v>369</v>
      </c>
      <c r="AT143" s="148" t="s">
        <v>264</v>
      </c>
      <c r="AU143" s="148" t="s">
        <v>87</v>
      </c>
      <c r="AY143" s="17" t="s">
        <v>262</v>
      </c>
      <c r="BE143" s="149">
        <f t="shared" si="4"/>
        <v>0</v>
      </c>
      <c r="BF143" s="149">
        <f t="shared" si="5"/>
        <v>0</v>
      </c>
      <c r="BG143" s="149">
        <f t="shared" si="6"/>
        <v>0</v>
      </c>
      <c r="BH143" s="149">
        <f t="shared" si="7"/>
        <v>0</v>
      </c>
      <c r="BI143" s="149">
        <f t="shared" si="8"/>
        <v>0</v>
      </c>
      <c r="BJ143" s="17" t="s">
        <v>85</v>
      </c>
      <c r="BK143" s="149">
        <f t="shared" si="9"/>
        <v>0</v>
      </c>
      <c r="BL143" s="17" t="s">
        <v>369</v>
      </c>
      <c r="BM143" s="148" t="s">
        <v>5081</v>
      </c>
    </row>
    <row r="144" spans="2:65" s="1" customFormat="1" ht="16.5" customHeight="1">
      <c r="B144" s="32"/>
      <c r="C144" s="138" t="s">
        <v>369</v>
      </c>
      <c r="D144" s="138" t="s">
        <v>264</v>
      </c>
      <c r="E144" s="139" t="s">
        <v>5082</v>
      </c>
      <c r="F144" s="140" t="s">
        <v>5083</v>
      </c>
      <c r="G144" s="141" t="s">
        <v>416</v>
      </c>
      <c r="H144" s="142">
        <v>116</v>
      </c>
      <c r="I144" s="143"/>
      <c r="J144" s="142">
        <f t="shared" si="0"/>
        <v>0</v>
      </c>
      <c r="K144" s="140" t="s">
        <v>267</v>
      </c>
      <c r="L144" s="32"/>
      <c r="M144" s="144" t="s">
        <v>1</v>
      </c>
      <c r="N144" s="145" t="s">
        <v>42</v>
      </c>
      <c r="P144" s="146">
        <f t="shared" si="1"/>
        <v>0</v>
      </c>
      <c r="Q144" s="146">
        <v>0.00162</v>
      </c>
      <c r="R144" s="146">
        <f t="shared" si="2"/>
        <v>0.18791999999999998</v>
      </c>
      <c r="S144" s="146">
        <v>0</v>
      </c>
      <c r="T144" s="147">
        <f t="shared" si="3"/>
        <v>0</v>
      </c>
      <c r="AR144" s="148" t="s">
        <v>369</v>
      </c>
      <c r="AT144" s="148" t="s">
        <v>264</v>
      </c>
      <c r="AU144" s="148" t="s">
        <v>87</v>
      </c>
      <c r="AY144" s="17" t="s">
        <v>262</v>
      </c>
      <c r="BE144" s="149">
        <f t="shared" si="4"/>
        <v>0</v>
      </c>
      <c r="BF144" s="149">
        <f t="shared" si="5"/>
        <v>0</v>
      </c>
      <c r="BG144" s="149">
        <f t="shared" si="6"/>
        <v>0</v>
      </c>
      <c r="BH144" s="149">
        <f t="shared" si="7"/>
        <v>0</v>
      </c>
      <c r="BI144" s="149">
        <f t="shared" si="8"/>
        <v>0</v>
      </c>
      <c r="BJ144" s="17" t="s">
        <v>85</v>
      </c>
      <c r="BK144" s="149">
        <f t="shared" si="9"/>
        <v>0</v>
      </c>
      <c r="BL144" s="17" t="s">
        <v>369</v>
      </c>
      <c r="BM144" s="148" t="s">
        <v>5084</v>
      </c>
    </row>
    <row r="145" spans="2:65" s="1" customFormat="1" ht="16.5" customHeight="1">
      <c r="B145" s="32"/>
      <c r="C145" s="138" t="s">
        <v>376</v>
      </c>
      <c r="D145" s="138" t="s">
        <v>264</v>
      </c>
      <c r="E145" s="139" t="s">
        <v>5085</v>
      </c>
      <c r="F145" s="140" t="s">
        <v>5086</v>
      </c>
      <c r="G145" s="141" t="s">
        <v>416</v>
      </c>
      <c r="H145" s="142">
        <v>20</v>
      </c>
      <c r="I145" s="143"/>
      <c r="J145" s="142">
        <f t="shared" si="0"/>
        <v>0</v>
      </c>
      <c r="K145" s="140" t="s">
        <v>267</v>
      </c>
      <c r="L145" s="32"/>
      <c r="M145" s="144" t="s">
        <v>1</v>
      </c>
      <c r="N145" s="145" t="s">
        <v>42</v>
      </c>
      <c r="P145" s="146">
        <f t="shared" si="1"/>
        <v>0</v>
      </c>
      <c r="Q145" s="146">
        <v>0.00209</v>
      </c>
      <c r="R145" s="146">
        <f t="shared" si="2"/>
        <v>0.0418</v>
      </c>
      <c r="S145" s="146">
        <v>0</v>
      </c>
      <c r="T145" s="147">
        <f t="shared" si="3"/>
        <v>0</v>
      </c>
      <c r="AR145" s="148" t="s">
        <v>369</v>
      </c>
      <c r="AT145" s="148" t="s">
        <v>264</v>
      </c>
      <c r="AU145" s="148" t="s">
        <v>87</v>
      </c>
      <c r="AY145" s="17" t="s">
        <v>262</v>
      </c>
      <c r="BE145" s="149">
        <f t="shared" si="4"/>
        <v>0</v>
      </c>
      <c r="BF145" s="149">
        <f t="shared" si="5"/>
        <v>0</v>
      </c>
      <c r="BG145" s="149">
        <f t="shared" si="6"/>
        <v>0</v>
      </c>
      <c r="BH145" s="149">
        <f t="shared" si="7"/>
        <v>0</v>
      </c>
      <c r="BI145" s="149">
        <f t="shared" si="8"/>
        <v>0</v>
      </c>
      <c r="BJ145" s="17" t="s">
        <v>85</v>
      </c>
      <c r="BK145" s="149">
        <f t="shared" si="9"/>
        <v>0</v>
      </c>
      <c r="BL145" s="17" t="s">
        <v>369</v>
      </c>
      <c r="BM145" s="148" t="s">
        <v>5087</v>
      </c>
    </row>
    <row r="146" spans="2:65" s="1" customFormat="1" ht="16.5" customHeight="1">
      <c r="B146" s="32"/>
      <c r="C146" s="138" t="s">
        <v>381</v>
      </c>
      <c r="D146" s="138" t="s">
        <v>264</v>
      </c>
      <c r="E146" s="139" t="s">
        <v>5088</v>
      </c>
      <c r="F146" s="140" t="s">
        <v>5089</v>
      </c>
      <c r="G146" s="141" t="s">
        <v>416</v>
      </c>
      <c r="H146" s="142">
        <v>136</v>
      </c>
      <c r="I146" s="143"/>
      <c r="J146" s="142">
        <f t="shared" si="0"/>
        <v>0</v>
      </c>
      <c r="K146" s="140" t="s">
        <v>267</v>
      </c>
      <c r="L146" s="32"/>
      <c r="M146" s="144" t="s">
        <v>1</v>
      </c>
      <c r="N146" s="145" t="s">
        <v>42</v>
      </c>
      <c r="P146" s="146">
        <f t="shared" si="1"/>
        <v>0</v>
      </c>
      <c r="Q146" s="146">
        <v>0.00206</v>
      </c>
      <c r="R146" s="146">
        <f t="shared" si="2"/>
        <v>0.28016</v>
      </c>
      <c r="S146" s="146">
        <v>0</v>
      </c>
      <c r="T146" s="147">
        <f t="shared" si="3"/>
        <v>0</v>
      </c>
      <c r="AR146" s="148" t="s">
        <v>369</v>
      </c>
      <c r="AT146" s="148" t="s">
        <v>264</v>
      </c>
      <c r="AU146" s="148" t="s">
        <v>87</v>
      </c>
      <c r="AY146" s="17" t="s">
        <v>262</v>
      </c>
      <c r="BE146" s="149">
        <f t="shared" si="4"/>
        <v>0</v>
      </c>
      <c r="BF146" s="149">
        <f t="shared" si="5"/>
        <v>0</v>
      </c>
      <c r="BG146" s="149">
        <f t="shared" si="6"/>
        <v>0</v>
      </c>
      <c r="BH146" s="149">
        <f t="shared" si="7"/>
        <v>0</v>
      </c>
      <c r="BI146" s="149">
        <f t="shared" si="8"/>
        <v>0</v>
      </c>
      <c r="BJ146" s="17" t="s">
        <v>85</v>
      </c>
      <c r="BK146" s="149">
        <f t="shared" si="9"/>
        <v>0</v>
      </c>
      <c r="BL146" s="17" t="s">
        <v>369</v>
      </c>
      <c r="BM146" s="148" t="s">
        <v>5090</v>
      </c>
    </row>
    <row r="147" spans="2:65" s="1" customFormat="1" ht="16.5" customHeight="1">
      <c r="B147" s="32"/>
      <c r="C147" s="138" t="s">
        <v>396</v>
      </c>
      <c r="D147" s="138" t="s">
        <v>264</v>
      </c>
      <c r="E147" s="139" t="s">
        <v>5091</v>
      </c>
      <c r="F147" s="140" t="s">
        <v>5092</v>
      </c>
      <c r="G147" s="141" t="s">
        <v>416</v>
      </c>
      <c r="H147" s="142">
        <v>20</v>
      </c>
      <c r="I147" s="143"/>
      <c r="J147" s="142">
        <f t="shared" si="0"/>
        <v>0</v>
      </c>
      <c r="K147" s="140" t="s">
        <v>267</v>
      </c>
      <c r="L147" s="32"/>
      <c r="M147" s="144" t="s">
        <v>1</v>
      </c>
      <c r="N147" s="145" t="s">
        <v>42</v>
      </c>
      <c r="P147" s="146">
        <f t="shared" si="1"/>
        <v>0</v>
      </c>
      <c r="Q147" s="146">
        <v>0.00155</v>
      </c>
      <c r="R147" s="146">
        <f t="shared" si="2"/>
        <v>0.031</v>
      </c>
      <c r="S147" s="146">
        <v>0</v>
      </c>
      <c r="T147" s="147">
        <f t="shared" si="3"/>
        <v>0</v>
      </c>
      <c r="AR147" s="148" t="s">
        <v>369</v>
      </c>
      <c r="AT147" s="148" t="s">
        <v>264</v>
      </c>
      <c r="AU147" s="148" t="s">
        <v>87</v>
      </c>
      <c r="AY147" s="17" t="s">
        <v>262</v>
      </c>
      <c r="BE147" s="149">
        <f t="shared" si="4"/>
        <v>0</v>
      </c>
      <c r="BF147" s="149">
        <f t="shared" si="5"/>
        <v>0</v>
      </c>
      <c r="BG147" s="149">
        <f t="shared" si="6"/>
        <v>0</v>
      </c>
      <c r="BH147" s="149">
        <f t="shared" si="7"/>
        <v>0</v>
      </c>
      <c r="BI147" s="149">
        <f t="shared" si="8"/>
        <v>0</v>
      </c>
      <c r="BJ147" s="17" t="s">
        <v>85</v>
      </c>
      <c r="BK147" s="149">
        <f t="shared" si="9"/>
        <v>0</v>
      </c>
      <c r="BL147" s="17" t="s">
        <v>369</v>
      </c>
      <c r="BM147" s="148" t="s">
        <v>5093</v>
      </c>
    </row>
    <row r="148" spans="2:65" s="1" customFormat="1" ht="16.5" customHeight="1">
      <c r="B148" s="32"/>
      <c r="C148" s="138" t="s">
        <v>400</v>
      </c>
      <c r="D148" s="138" t="s">
        <v>264</v>
      </c>
      <c r="E148" s="139" t="s">
        <v>5094</v>
      </c>
      <c r="F148" s="140" t="s">
        <v>5095</v>
      </c>
      <c r="G148" s="141" t="s">
        <v>416</v>
      </c>
      <c r="H148" s="142">
        <v>13</v>
      </c>
      <c r="I148" s="143"/>
      <c r="J148" s="142">
        <f t="shared" si="0"/>
        <v>0</v>
      </c>
      <c r="K148" s="140" t="s">
        <v>267</v>
      </c>
      <c r="L148" s="32"/>
      <c r="M148" s="144" t="s">
        <v>1</v>
      </c>
      <c r="N148" s="145" t="s">
        <v>42</v>
      </c>
      <c r="P148" s="146">
        <f t="shared" si="1"/>
        <v>0</v>
      </c>
      <c r="Q148" s="146">
        <v>0.00191</v>
      </c>
      <c r="R148" s="146">
        <f t="shared" si="2"/>
        <v>0.02483</v>
      </c>
      <c r="S148" s="146">
        <v>0</v>
      </c>
      <c r="T148" s="147">
        <f t="shared" si="3"/>
        <v>0</v>
      </c>
      <c r="AR148" s="148" t="s">
        <v>369</v>
      </c>
      <c r="AT148" s="148" t="s">
        <v>264</v>
      </c>
      <c r="AU148" s="148" t="s">
        <v>87</v>
      </c>
      <c r="AY148" s="17" t="s">
        <v>262</v>
      </c>
      <c r="BE148" s="149">
        <f t="shared" si="4"/>
        <v>0</v>
      </c>
      <c r="BF148" s="149">
        <f t="shared" si="5"/>
        <v>0</v>
      </c>
      <c r="BG148" s="149">
        <f t="shared" si="6"/>
        <v>0</v>
      </c>
      <c r="BH148" s="149">
        <f t="shared" si="7"/>
        <v>0</v>
      </c>
      <c r="BI148" s="149">
        <f t="shared" si="8"/>
        <v>0</v>
      </c>
      <c r="BJ148" s="17" t="s">
        <v>85</v>
      </c>
      <c r="BK148" s="149">
        <f t="shared" si="9"/>
        <v>0</v>
      </c>
      <c r="BL148" s="17" t="s">
        <v>369</v>
      </c>
      <c r="BM148" s="148" t="s">
        <v>5096</v>
      </c>
    </row>
    <row r="149" spans="2:65" s="1" customFormat="1" ht="21.75" customHeight="1">
      <c r="B149" s="32"/>
      <c r="C149" s="138" t="s">
        <v>7</v>
      </c>
      <c r="D149" s="138" t="s">
        <v>264</v>
      </c>
      <c r="E149" s="139" t="s">
        <v>5097</v>
      </c>
      <c r="F149" s="140" t="s">
        <v>5098</v>
      </c>
      <c r="G149" s="141" t="s">
        <v>416</v>
      </c>
      <c r="H149" s="142">
        <v>47</v>
      </c>
      <c r="I149" s="143"/>
      <c r="J149" s="142">
        <f t="shared" si="0"/>
        <v>0</v>
      </c>
      <c r="K149" s="140" t="s">
        <v>267</v>
      </c>
      <c r="L149" s="32"/>
      <c r="M149" s="144" t="s">
        <v>1</v>
      </c>
      <c r="N149" s="145" t="s">
        <v>42</v>
      </c>
      <c r="P149" s="146">
        <f t="shared" si="1"/>
        <v>0</v>
      </c>
      <c r="Q149" s="146">
        <v>0.00048</v>
      </c>
      <c r="R149" s="146">
        <f t="shared" si="2"/>
        <v>0.02256</v>
      </c>
      <c r="S149" s="146">
        <v>0</v>
      </c>
      <c r="T149" s="147">
        <f t="shared" si="3"/>
        <v>0</v>
      </c>
      <c r="AR149" s="148" t="s">
        <v>369</v>
      </c>
      <c r="AT149" s="148" t="s">
        <v>264</v>
      </c>
      <c r="AU149" s="148" t="s">
        <v>87</v>
      </c>
      <c r="AY149" s="17" t="s">
        <v>262</v>
      </c>
      <c r="BE149" s="149">
        <f t="shared" si="4"/>
        <v>0</v>
      </c>
      <c r="BF149" s="149">
        <f t="shared" si="5"/>
        <v>0</v>
      </c>
      <c r="BG149" s="149">
        <f t="shared" si="6"/>
        <v>0</v>
      </c>
      <c r="BH149" s="149">
        <f t="shared" si="7"/>
        <v>0</v>
      </c>
      <c r="BI149" s="149">
        <f t="shared" si="8"/>
        <v>0</v>
      </c>
      <c r="BJ149" s="17" t="s">
        <v>85</v>
      </c>
      <c r="BK149" s="149">
        <f t="shared" si="9"/>
        <v>0</v>
      </c>
      <c r="BL149" s="17" t="s">
        <v>369</v>
      </c>
      <c r="BM149" s="148" t="s">
        <v>5099</v>
      </c>
    </row>
    <row r="150" spans="2:65" s="1" customFormat="1" ht="21.75" customHeight="1">
      <c r="B150" s="32"/>
      <c r="C150" s="138" t="s">
        <v>407</v>
      </c>
      <c r="D150" s="138" t="s">
        <v>264</v>
      </c>
      <c r="E150" s="139" t="s">
        <v>5100</v>
      </c>
      <c r="F150" s="140" t="s">
        <v>5101</v>
      </c>
      <c r="G150" s="141" t="s">
        <v>416</v>
      </c>
      <c r="H150" s="142">
        <v>11</v>
      </c>
      <c r="I150" s="143"/>
      <c r="J150" s="142">
        <f t="shared" si="0"/>
        <v>0</v>
      </c>
      <c r="K150" s="140" t="s">
        <v>267</v>
      </c>
      <c r="L150" s="32"/>
      <c r="M150" s="144" t="s">
        <v>1</v>
      </c>
      <c r="N150" s="145" t="s">
        <v>42</v>
      </c>
      <c r="P150" s="146">
        <f t="shared" si="1"/>
        <v>0</v>
      </c>
      <c r="Q150" s="146">
        <v>0.00071</v>
      </c>
      <c r="R150" s="146">
        <f t="shared" si="2"/>
        <v>0.00781</v>
      </c>
      <c r="S150" s="146">
        <v>0</v>
      </c>
      <c r="T150" s="147">
        <f t="shared" si="3"/>
        <v>0</v>
      </c>
      <c r="AR150" s="148" t="s">
        <v>369</v>
      </c>
      <c r="AT150" s="148" t="s">
        <v>264</v>
      </c>
      <c r="AU150" s="148" t="s">
        <v>87</v>
      </c>
      <c r="AY150" s="17" t="s">
        <v>262</v>
      </c>
      <c r="BE150" s="149">
        <f t="shared" si="4"/>
        <v>0</v>
      </c>
      <c r="BF150" s="149">
        <f t="shared" si="5"/>
        <v>0</v>
      </c>
      <c r="BG150" s="149">
        <f t="shared" si="6"/>
        <v>0</v>
      </c>
      <c r="BH150" s="149">
        <f t="shared" si="7"/>
        <v>0</v>
      </c>
      <c r="BI150" s="149">
        <f t="shared" si="8"/>
        <v>0</v>
      </c>
      <c r="BJ150" s="17" t="s">
        <v>85</v>
      </c>
      <c r="BK150" s="149">
        <f t="shared" si="9"/>
        <v>0</v>
      </c>
      <c r="BL150" s="17" t="s">
        <v>369</v>
      </c>
      <c r="BM150" s="148" t="s">
        <v>5102</v>
      </c>
    </row>
    <row r="151" spans="2:65" s="1" customFormat="1" ht="21.75" customHeight="1">
      <c r="B151" s="32"/>
      <c r="C151" s="138" t="s">
        <v>413</v>
      </c>
      <c r="D151" s="138" t="s">
        <v>264</v>
      </c>
      <c r="E151" s="139" t="s">
        <v>5103</v>
      </c>
      <c r="F151" s="140" t="s">
        <v>5104</v>
      </c>
      <c r="G151" s="141" t="s">
        <v>675</v>
      </c>
      <c r="H151" s="142">
        <v>39</v>
      </c>
      <c r="I151" s="143"/>
      <c r="J151" s="142">
        <f t="shared" si="0"/>
        <v>0</v>
      </c>
      <c r="K151" s="140" t="s">
        <v>267</v>
      </c>
      <c r="L151" s="32"/>
      <c r="M151" s="144" t="s">
        <v>1</v>
      </c>
      <c r="N151" s="145" t="s">
        <v>42</v>
      </c>
      <c r="P151" s="146">
        <f t="shared" si="1"/>
        <v>0</v>
      </c>
      <c r="Q151" s="146">
        <v>0</v>
      </c>
      <c r="R151" s="146">
        <f t="shared" si="2"/>
        <v>0</v>
      </c>
      <c r="S151" s="146">
        <v>0</v>
      </c>
      <c r="T151" s="147">
        <f t="shared" si="3"/>
        <v>0</v>
      </c>
      <c r="AR151" s="148" t="s">
        <v>369</v>
      </c>
      <c r="AT151" s="148" t="s">
        <v>264</v>
      </c>
      <c r="AU151" s="148" t="s">
        <v>87</v>
      </c>
      <c r="AY151" s="17" t="s">
        <v>262</v>
      </c>
      <c r="BE151" s="149">
        <f t="shared" si="4"/>
        <v>0</v>
      </c>
      <c r="BF151" s="149">
        <f t="shared" si="5"/>
        <v>0</v>
      </c>
      <c r="BG151" s="149">
        <f t="shared" si="6"/>
        <v>0</v>
      </c>
      <c r="BH151" s="149">
        <f t="shared" si="7"/>
        <v>0</v>
      </c>
      <c r="BI151" s="149">
        <f t="shared" si="8"/>
        <v>0</v>
      </c>
      <c r="BJ151" s="17" t="s">
        <v>85</v>
      </c>
      <c r="BK151" s="149">
        <f t="shared" si="9"/>
        <v>0</v>
      </c>
      <c r="BL151" s="17" t="s">
        <v>369</v>
      </c>
      <c r="BM151" s="148" t="s">
        <v>5105</v>
      </c>
    </row>
    <row r="152" spans="2:65" s="1" customFormat="1" ht="24.2" customHeight="1">
      <c r="B152" s="32"/>
      <c r="C152" s="138" t="s">
        <v>423</v>
      </c>
      <c r="D152" s="138" t="s">
        <v>264</v>
      </c>
      <c r="E152" s="139" t="s">
        <v>5106</v>
      </c>
      <c r="F152" s="140" t="s">
        <v>5107</v>
      </c>
      <c r="G152" s="141" t="s">
        <v>675</v>
      </c>
      <c r="H152" s="142">
        <v>1</v>
      </c>
      <c r="I152" s="143"/>
      <c r="J152" s="142">
        <f t="shared" si="0"/>
        <v>0</v>
      </c>
      <c r="K152" s="140" t="s">
        <v>267</v>
      </c>
      <c r="L152" s="32"/>
      <c r="M152" s="144" t="s">
        <v>1</v>
      </c>
      <c r="N152" s="145" t="s">
        <v>42</v>
      </c>
      <c r="P152" s="146">
        <f t="shared" si="1"/>
        <v>0</v>
      </c>
      <c r="Q152" s="146">
        <v>0.00101</v>
      </c>
      <c r="R152" s="146">
        <f t="shared" si="2"/>
        <v>0.00101</v>
      </c>
      <c r="S152" s="146">
        <v>0</v>
      </c>
      <c r="T152" s="147">
        <f t="shared" si="3"/>
        <v>0</v>
      </c>
      <c r="AR152" s="148" t="s">
        <v>369</v>
      </c>
      <c r="AT152" s="148" t="s">
        <v>264</v>
      </c>
      <c r="AU152" s="148" t="s">
        <v>87</v>
      </c>
      <c r="AY152" s="17" t="s">
        <v>262</v>
      </c>
      <c r="BE152" s="149">
        <f t="shared" si="4"/>
        <v>0</v>
      </c>
      <c r="BF152" s="149">
        <f t="shared" si="5"/>
        <v>0</v>
      </c>
      <c r="BG152" s="149">
        <f t="shared" si="6"/>
        <v>0</v>
      </c>
      <c r="BH152" s="149">
        <f t="shared" si="7"/>
        <v>0</v>
      </c>
      <c r="BI152" s="149">
        <f t="shared" si="8"/>
        <v>0</v>
      </c>
      <c r="BJ152" s="17" t="s">
        <v>85</v>
      </c>
      <c r="BK152" s="149">
        <f t="shared" si="9"/>
        <v>0</v>
      </c>
      <c r="BL152" s="17" t="s">
        <v>369</v>
      </c>
      <c r="BM152" s="148" t="s">
        <v>5108</v>
      </c>
    </row>
    <row r="153" spans="2:65" s="1" customFormat="1" ht="24.2" customHeight="1">
      <c r="B153" s="32"/>
      <c r="C153" s="138" t="s">
        <v>426</v>
      </c>
      <c r="D153" s="138" t="s">
        <v>264</v>
      </c>
      <c r="E153" s="139" t="s">
        <v>5109</v>
      </c>
      <c r="F153" s="140" t="s">
        <v>5110</v>
      </c>
      <c r="G153" s="141" t="s">
        <v>675</v>
      </c>
      <c r="H153" s="142">
        <v>1</v>
      </c>
      <c r="I153" s="143"/>
      <c r="J153" s="142">
        <f t="shared" si="0"/>
        <v>0</v>
      </c>
      <c r="K153" s="140" t="s">
        <v>267</v>
      </c>
      <c r="L153" s="32"/>
      <c r="M153" s="144" t="s">
        <v>1</v>
      </c>
      <c r="N153" s="145" t="s">
        <v>42</v>
      </c>
      <c r="P153" s="146">
        <f t="shared" si="1"/>
        <v>0</v>
      </c>
      <c r="Q153" s="146">
        <v>0.00495</v>
      </c>
      <c r="R153" s="146">
        <f t="shared" si="2"/>
        <v>0.00495</v>
      </c>
      <c r="S153" s="146">
        <v>0</v>
      </c>
      <c r="T153" s="147">
        <f t="shared" si="3"/>
        <v>0</v>
      </c>
      <c r="AR153" s="148" t="s">
        <v>369</v>
      </c>
      <c r="AT153" s="148" t="s">
        <v>264</v>
      </c>
      <c r="AU153" s="148" t="s">
        <v>87</v>
      </c>
      <c r="AY153" s="17" t="s">
        <v>262</v>
      </c>
      <c r="BE153" s="149">
        <f t="shared" si="4"/>
        <v>0</v>
      </c>
      <c r="BF153" s="149">
        <f t="shared" si="5"/>
        <v>0</v>
      </c>
      <c r="BG153" s="149">
        <f t="shared" si="6"/>
        <v>0</v>
      </c>
      <c r="BH153" s="149">
        <f t="shared" si="7"/>
        <v>0</v>
      </c>
      <c r="BI153" s="149">
        <f t="shared" si="8"/>
        <v>0</v>
      </c>
      <c r="BJ153" s="17" t="s">
        <v>85</v>
      </c>
      <c r="BK153" s="149">
        <f t="shared" si="9"/>
        <v>0</v>
      </c>
      <c r="BL153" s="17" t="s">
        <v>369</v>
      </c>
      <c r="BM153" s="148" t="s">
        <v>5111</v>
      </c>
    </row>
    <row r="154" spans="2:65" s="1" customFormat="1" ht="24.2" customHeight="1">
      <c r="B154" s="32"/>
      <c r="C154" s="138" t="s">
        <v>431</v>
      </c>
      <c r="D154" s="138" t="s">
        <v>264</v>
      </c>
      <c r="E154" s="139" t="s">
        <v>5112</v>
      </c>
      <c r="F154" s="140" t="s">
        <v>5113</v>
      </c>
      <c r="G154" s="141" t="s">
        <v>675</v>
      </c>
      <c r="H154" s="142">
        <v>8</v>
      </c>
      <c r="I154" s="143"/>
      <c r="J154" s="142">
        <f t="shared" si="0"/>
        <v>0</v>
      </c>
      <c r="K154" s="140" t="s">
        <v>267</v>
      </c>
      <c r="L154" s="32"/>
      <c r="M154" s="144" t="s">
        <v>1</v>
      </c>
      <c r="N154" s="145" t="s">
        <v>42</v>
      </c>
      <c r="P154" s="146">
        <f t="shared" si="1"/>
        <v>0</v>
      </c>
      <c r="Q154" s="146">
        <v>0.00115</v>
      </c>
      <c r="R154" s="146">
        <f t="shared" si="2"/>
        <v>0.0092</v>
      </c>
      <c r="S154" s="146">
        <v>0</v>
      </c>
      <c r="T154" s="147">
        <f t="shared" si="3"/>
        <v>0</v>
      </c>
      <c r="AR154" s="148" t="s">
        <v>369</v>
      </c>
      <c r="AT154" s="148" t="s">
        <v>264</v>
      </c>
      <c r="AU154" s="148" t="s">
        <v>87</v>
      </c>
      <c r="AY154" s="17" t="s">
        <v>262</v>
      </c>
      <c r="BE154" s="149">
        <f t="shared" si="4"/>
        <v>0</v>
      </c>
      <c r="BF154" s="149">
        <f t="shared" si="5"/>
        <v>0</v>
      </c>
      <c r="BG154" s="149">
        <f t="shared" si="6"/>
        <v>0</v>
      </c>
      <c r="BH154" s="149">
        <f t="shared" si="7"/>
        <v>0</v>
      </c>
      <c r="BI154" s="149">
        <f t="shared" si="8"/>
        <v>0</v>
      </c>
      <c r="BJ154" s="17" t="s">
        <v>85</v>
      </c>
      <c r="BK154" s="149">
        <f t="shared" si="9"/>
        <v>0</v>
      </c>
      <c r="BL154" s="17" t="s">
        <v>369</v>
      </c>
      <c r="BM154" s="148" t="s">
        <v>5114</v>
      </c>
    </row>
    <row r="155" spans="2:65" s="1" customFormat="1" ht="24.2" customHeight="1">
      <c r="B155" s="32"/>
      <c r="C155" s="178" t="s">
        <v>436</v>
      </c>
      <c r="D155" s="178" t="s">
        <v>300</v>
      </c>
      <c r="E155" s="179" t="s">
        <v>5115</v>
      </c>
      <c r="F155" s="180" t="s">
        <v>5116</v>
      </c>
      <c r="G155" s="181" t="s">
        <v>675</v>
      </c>
      <c r="H155" s="182">
        <v>8</v>
      </c>
      <c r="I155" s="183"/>
      <c r="J155" s="182">
        <f t="shared" si="0"/>
        <v>0</v>
      </c>
      <c r="K155" s="180" t="s">
        <v>267</v>
      </c>
      <c r="L155" s="184"/>
      <c r="M155" s="185" t="s">
        <v>1</v>
      </c>
      <c r="N155" s="186" t="s">
        <v>42</v>
      </c>
      <c r="P155" s="146">
        <f t="shared" si="1"/>
        <v>0</v>
      </c>
      <c r="Q155" s="146">
        <v>0.0029</v>
      </c>
      <c r="R155" s="146">
        <f t="shared" si="2"/>
        <v>0.0232</v>
      </c>
      <c r="S155" s="146">
        <v>0</v>
      </c>
      <c r="T155" s="147">
        <f t="shared" si="3"/>
        <v>0</v>
      </c>
      <c r="AR155" s="148" t="s">
        <v>459</v>
      </c>
      <c r="AT155" s="148" t="s">
        <v>300</v>
      </c>
      <c r="AU155" s="148" t="s">
        <v>87</v>
      </c>
      <c r="AY155" s="17" t="s">
        <v>262</v>
      </c>
      <c r="BE155" s="149">
        <f t="shared" si="4"/>
        <v>0</v>
      </c>
      <c r="BF155" s="149">
        <f t="shared" si="5"/>
        <v>0</v>
      </c>
      <c r="BG155" s="149">
        <f t="shared" si="6"/>
        <v>0</v>
      </c>
      <c r="BH155" s="149">
        <f t="shared" si="7"/>
        <v>0</v>
      </c>
      <c r="BI155" s="149">
        <f t="shared" si="8"/>
        <v>0</v>
      </c>
      <c r="BJ155" s="17" t="s">
        <v>85</v>
      </c>
      <c r="BK155" s="149">
        <f t="shared" si="9"/>
        <v>0</v>
      </c>
      <c r="BL155" s="17" t="s">
        <v>369</v>
      </c>
      <c r="BM155" s="148" t="s">
        <v>5117</v>
      </c>
    </row>
    <row r="156" spans="2:65" s="1" customFormat="1" ht="37.9" customHeight="1">
      <c r="B156" s="32"/>
      <c r="C156" s="138" t="s">
        <v>441</v>
      </c>
      <c r="D156" s="138" t="s">
        <v>264</v>
      </c>
      <c r="E156" s="139" t="s">
        <v>5118</v>
      </c>
      <c r="F156" s="140" t="s">
        <v>5119</v>
      </c>
      <c r="G156" s="141" t="s">
        <v>416</v>
      </c>
      <c r="H156" s="142">
        <v>94</v>
      </c>
      <c r="I156" s="143"/>
      <c r="J156" s="142">
        <f t="shared" si="0"/>
        <v>0</v>
      </c>
      <c r="K156" s="140" t="s">
        <v>1</v>
      </c>
      <c r="L156" s="32"/>
      <c r="M156" s="144" t="s">
        <v>1</v>
      </c>
      <c r="N156" s="145" t="s">
        <v>42</v>
      </c>
      <c r="P156" s="146">
        <f t="shared" si="1"/>
        <v>0</v>
      </c>
      <c r="Q156" s="146">
        <v>0.0001</v>
      </c>
      <c r="R156" s="146">
        <f t="shared" si="2"/>
        <v>0.0094</v>
      </c>
      <c r="S156" s="146">
        <v>0</v>
      </c>
      <c r="T156" s="147">
        <f t="shared" si="3"/>
        <v>0</v>
      </c>
      <c r="AR156" s="148" t="s">
        <v>369</v>
      </c>
      <c r="AT156" s="148" t="s">
        <v>264</v>
      </c>
      <c r="AU156" s="148" t="s">
        <v>87</v>
      </c>
      <c r="AY156" s="17" t="s">
        <v>262</v>
      </c>
      <c r="BE156" s="149">
        <f t="shared" si="4"/>
        <v>0</v>
      </c>
      <c r="BF156" s="149">
        <f t="shared" si="5"/>
        <v>0</v>
      </c>
      <c r="BG156" s="149">
        <f t="shared" si="6"/>
        <v>0</v>
      </c>
      <c r="BH156" s="149">
        <f t="shared" si="7"/>
        <v>0</v>
      </c>
      <c r="BI156" s="149">
        <f t="shared" si="8"/>
        <v>0</v>
      </c>
      <c r="BJ156" s="17" t="s">
        <v>85</v>
      </c>
      <c r="BK156" s="149">
        <f t="shared" si="9"/>
        <v>0</v>
      </c>
      <c r="BL156" s="17" t="s">
        <v>369</v>
      </c>
      <c r="BM156" s="148" t="s">
        <v>5120</v>
      </c>
    </row>
    <row r="157" spans="2:65" s="1" customFormat="1" ht="37.9" customHeight="1">
      <c r="B157" s="32"/>
      <c r="C157" s="138" t="s">
        <v>446</v>
      </c>
      <c r="D157" s="138" t="s">
        <v>264</v>
      </c>
      <c r="E157" s="139" t="s">
        <v>5121</v>
      </c>
      <c r="F157" s="140" t="s">
        <v>5122</v>
      </c>
      <c r="G157" s="141" t="s">
        <v>416</v>
      </c>
      <c r="H157" s="142">
        <v>220</v>
      </c>
      <c r="I157" s="143"/>
      <c r="J157" s="142">
        <f t="shared" si="0"/>
        <v>0</v>
      </c>
      <c r="K157" s="140" t="s">
        <v>267</v>
      </c>
      <c r="L157" s="32"/>
      <c r="M157" s="144" t="s">
        <v>1</v>
      </c>
      <c r="N157" s="145" t="s">
        <v>42</v>
      </c>
      <c r="P157" s="146">
        <f t="shared" si="1"/>
        <v>0</v>
      </c>
      <c r="Q157" s="146">
        <v>0.00032</v>
      </c>
      <c r="R157" s="146">
        <f t="shared" si="2"/>
        <v>0.0704</v>
      </c>
      <c r="S157" s="146">
        <v>0</v>
      </c>
      <c r="T157" s="147">
        <f t="shared" si="3"/>
        <v>0</v>
      </c>
      <c r="AR157" s="148" t="s">
        <v>369</v>
      </c>
      <c r="AT157" s="148" t="s">
        <v>264</v>
      </c>
      <c r="AU157" s="148" t="s">
        <v>87</v>
      </c>
      <c r="AY157" s="17" t="s">
        <v>262</v>
      </c>
      <c r="BE157" s="149">
        <f t="shared" si="4"/>
        <v>0</v>
      </c>
      <c r="BF157" s="149">
        <f t="shared" si="5"/>
        <v>0</v>
      </c>
      <c r="BG157" s="149">
        <f t="shared" si="6"/>
        <v>0</v>
      </c>
      <c r="BH157" s="149">
        <f t="shared" si="7"/>
        <v>0</v>
      </c>
      <c r="BI157" s="149">
        <f t="shared" si="8"/>
        <v>0</v>
      </c>
      <c r="BJ157" s="17" t="s">
        <v>85</v>
      </c>
      <c r="BK157" s="149">
        <f t="shared" si="9"/>
        <v>0</v>
      </c>
      <c r="BL157" s="17" t="s">
        <v>369</v>
      </c>
      <c r="BM157" s="148" t="s">
        <v>5123</v>
      </c>
    </row>
    <row r="158" spans="2:65" s="1" customFormat="1" ht="16.5" customHeight="1">
      <c r="B158" s="32"/>
      <c r="C158" s="138" t="s">
        <v>451</v>
      </c>
      <c r="D158" s="138" t="s">
        <v>264</v>
      </c>
      <c r="E158" s="139" t="s">
        <v>423</v>
      </c>
      <c r="F158" s="140" t="s">
        <v>5124</v>
      </c>
      <c r="G158" s="141" t="s">
        <v>5125</v>
      </c>
      <c r="H158" s="142">
        <v>53</v>
      </c>
      <c r="I158" s="143"/>
      <c r="J158" s="142">
        <f t="shared" si="0"/>
        <v>0</v>
      </c>
      <c r="K158" s="140" t="s">
        <v>1</v>
      </c>
      <c r="L158" s="32"/>
      <c r="M158" s="144" t="s">
        <v>1</v>
      </c>
      <c r="N158" s="145" t="s">
        <v>42</v>
      </c>
      <c r="P158" s="146">
        <f t="shared" si="1"/>
        <v>0</v>
      </c>
      <c r="Q158" s="146">
        <v>0</v>
      </c>
      <c r="R158" s="146">
        <f t="shared" si="2"/>
        <v>0</v>
      </c>
      <c r="S158" s="146">
        <v>0</v>
      </c>
      <c r="T158" s="147">
        <f t="shared" si="3"/>
        <v>0</v>
      </c>
      <c r="AR158" s="148" t="s">
        <v>268</v>
      </c>
      <c r="AT158" s="148" t="s">
        <v>264</v>
      </c>
      <c r="AU158" s="148" t="s">
        <v>87</v>
      </c>
      <c r="AY158" s="17" t="s">
        <v>262</v>
      </c>
      <c r="BE158" s="149">
        <f t="shared" si="4"/>
        <v>0</v>
      </c>
      <c r="BF158" s="149">
        <f t="shared" si="5"/>
        <v>0</v>
      </c>
      <c r="BG158" s="149">
        <f t="shared" si="6"/>
        <v>0</v>
      </c>
      <c r="BH158" s="149">
        <f t="shared" si="7"/>
        <v>0</v>
      </c>
      <c r="BI158" s="149">
        <f t="shared" si="8"/>
        <v>0</v>
      </c>
      <c r="BJ158" s="17" t="s">
        <v>85</v>
      </c>
      <c r="BK158" s="149">
        <f t="shared" si="9"/>
        <v>0</v>
      </c>
      <c r="BL158" s="17" t="s">
        <v>268</v>
      </c>
      <c r="BM158" s="148" t="s">
        <v>571</v>
      </c>
    </row>
    <row r="159" spans="2:65" s="1" customFormat="1" ht="16.5" customHeight="1">
      <c r="B159" s="32"/>
      <c r="C159" s="138" t="s">
        <v>189</v>
      </c>
      <c r="D159" s="138" t="s">
        <v>264</v>
      </c>
      <c r="E159" s="139" t="s">
        <v>426</v>
      </c>
      <c r="F159" s="140" t="s">
        <v>5126</v>
      </c>
      <c r="G159" s="141" t="s">
        <v>5125</v>
      </c>
      <c r="H159" s="142">
        <v>255</v>
      </c>
      <c r="I159" s="143"/>
      <c r="J159" s="142">
        <f t="shared" si="0"/>
        <v>0</v>
      </c>
      <c r="K159" s="140" t="s">
        <v>1</v>
      </c>
      <c r="L159" s="32"/>
      <c r="M159" s="144" t="s">
        <v>1</v>
      </c>
      <c r="N159" s="145" t="s">
        <v>42</v>
      </c>
      <c r="P159" s="146">
        <f t="shared" si="1"/>
        <v>0</v>
      </c>
      <c r="Q159" s="146">
        <v>0</v>
      </c>
      <c r="R159" s="146">
        <f t="shared" si="2"/>
        <v>0</v>
      </c>
      <c r="S159" s="146">
        <v>0</v>
      </c>
      <c r="T159" s="147">
        <f t="shared" si="3"/>
        <v>0</v>
      </c>
      <c r="AR159" s="148" t="s">
        <v>268</v>
      </c>
      <c r="AT159" s="148" t="s">
        <v>264</v>
      </c>
      <c r="AU159" s="148" t="s">
        <v>87</v>
      </c>
      <c r="AY159" s="17" t="s">
        <v>262</v>
      </c>
      <c r="BE159" s="149">
        <f t="shared" si="4"/>
        <v>0</v>
      </c>
      <c r="BF159" s="149">
        <f t="shared" si="5"/>
        <v>0</v>
      </c>
      <c r="BG159" s="149">
        <f t="shared" si="6"/>
        <v>0</v>
      </c>
      <c r="BH159" s="149">
        <f t="shared" si="7"/>
        <v>0</v>
      </c>
      <c r="BI159" s="149">
        <f t="shared" si="8"/>
        <v>0</v>
      </c>
      <c r="BJ159" s="17" t="s">
        <v>85</v>
      </c>
      <c r="BK159" s="149">
        <f t="shared" si="9"/>
        <v>0</v>
      </c>
      <c r="BL159" s="17" t="s">
        <v>268</v>
      </c>
      <c r="BM159" s="148" t="s">
        <v>583</v>
      </c>
    </row>
    <row r="160" spans="2:65" s="1" customFormat="1" ht="24.2" customHeight="1">
      <c r="B160" s="32"/>
      <c r="C160" s="138" t="s">
        <v>459</v>
      </c>
      <c r="D160" s="138" t="s">
        <v>264</v>
      </c>
      <c r="E160" s="139" t="s">
        <v>431</v>
      </c>
      <c r="F160" s="140" t="s">
        <v>5127</v>
      </c>
      <c r="G160" s="141" t="s">
        <v>675</v>
      </c>
      <c r="H160" s="142">
        <v>3</v>
      </c>
      <c r="I160" s="143"/>
      <c r="J160" s="142">
        <f t="shared" si="0"/>
        <v>0</v>
      </c>
      <c r="K160" s="140" t="s">
        <v>1</v>
      </c>
      <c r="L160" s="32"/>
      <c r="M160" s="144" t="s">
        <v>1</v>
      </c>
      <c r="N160" s="145" t="s">
        <v>42</v>
      </c>
      <c r="P160" s="146">
        <f t="shared" si="1"/>
        <v>0</v>
      </c>
      <c r="Q160" s="146">
        <v>0</v>
      </c>
      <c r="R160" s="146">
        <f t="shared" si="2"/>
        <v>0</v>
      </c>
      <c r="S160" s="146">
        <v>0</v>
      </c>
      <c r="T160" s="147">
        <f t="shared" si="3"/>
        <v>0</v>
      </c>
      <c r="AR160" s="148" t="s">
        <v>268</v>
      </c>
      <c r="AT160" s="148" t="s">
        <v>264</v>
      </c>
      <c r="AU160" s="148" t="s">
        <v>87</v>
      </c>
      <c r="AY160" s="17" t="s">
        <v>262</v>
      </c>
      <c r="BE160" s="149">
        <f t="shared" si="4"/>
        <v>0</v>
      </c>
      <c r="BF160" s="149">
        <f t="shared" si="5"/>
        <v>0</v>
      </c>
      <c r="BG160" s="149">
        <f t="shared" si="6"/>
        <v>0</v>
      </c>
      <c r="BH160" s="149">
        <f t="shared" si="7"/>
        <v>0</v>
      </c>
      <c r="BI160" s="149">
        <f t="shared" si="8"/>
        <v>0</v>
      </c>
      <c r="BJ160" s="17" t="s">
        <v>85</v>
      </c>
      <c r="BK160" s="149">
        <f t="shared" si="9"/>
        <v>0</v>
      </c>
      <c r="BL160" s="17" t="s">
        <v>268</v>
      </c>
      <c r="BM160" s="148" t="s">
        <v>606</v>
      </c>
    </row>
    <row r="161" spans="2:65" s="1" customFormat="1" ht="16.5" customHeight="1">
      <c r="B161" s="32"/>
      <c r="C161" s="138" t="s">
        <v>467</v>
      </c>
      <c r="D161" s="138" t="s">
        <v>264</v>
      </c>
      <c r="E161" s="139" t="s">
        <v>436</v>
      </c>
      <c r="F161" s="140" t="s">
        <v>5128</v>
      </c>
      <c r="G161" s="141" t="s">
        <v>697</v>
      </c>
      <c r="H161" s="142">
        <v>1</v>
      </c>
      <c r="I161" s="143"/>
      <c r="J161" s="142">
        <f t="shared" si="0"/>
        <v>0</v>
      </c>
      <c r="K161" s="140" t="s">
        <v>1</v>
      </c>
      <c r="L161" s="32"/>
      <c r="M161" s="144" t="s">
        <v>1</v>
      </c>
      <c r="N161" s="145" t="s">
        <v>42</v>
      </c>
      <c r="P161" s="146">
        <f t="shared" si="1"/>
        <v>0</v>
      </c>
      <c r="Q161" s="146">
        <v>0</v>
      </c>
      <c r="R161" s="146">
        <f t="shared" si="2"/>
        <v>0</v>
      </c>
      <c r="S161" s="146">
        <v>0</v>
      </c>
      <c r="T161" s="147">
        <f t="shared" si="3"/>
        <v>0</v>
      </c>
      <c r="AR161" s="148" t="s">
        <v>268</v>
      </c>
      <c r="AT161" s="148" t="s">
        <v>264</v>
      </c>
      <c r="AU161" s="148" t="s">
        <v>87</v>
      </c>
      <c r="AY161" s="17" t="s">
        <v>262</v>
      </c>
      <c r="BE161" s="149">
        <f t="shared" si="4"/>
        <v>0</v>
      </c>
      <c r="BF161" s="149">
        <f t="shared" si="5"/>
        <v>0</v>
      </c>
      <c r="BG161" s="149">
        <f t="shared" si="6"/>
        <v>0</v>
      </c>
      <c r="BH161" s="149">
        <f t="shared" si="7"/>
        <v>0</v>
      </c>
      <c r="BI161" s="149">
        <f t="shared" si="8"/>
        <v>0</v>
      </c>
      <c r="BJ161" s="17" t="s">
        <v>85</v>
      </c>
      <c r="BK161" s="149">
        <f t="shared" si="9"/>
        <v>0</v>
      </c>
      <c r="BL161" s="17" t="s">
        <v>268</v>
      </c>
      <c r="BM161" s="148" t="s">
        <v>622</v>
      </c>
    </row>
    <row r="162" spans="2:65" s="1" customFormat="1" ht="24.2" customHeight="1">
      <c r="B162" s="32"/>
      <c r="C162" s="138" t="s">
        <v>472</v>
      </c>
      <c r="D162" s="138" t="s">
        <v>264</v>
      </c>
      <c r="E162" s="139" t="s">
        <v>441</v>
      </c>
      <c r="F162" s="140" t="s">
        <v>5129</v>
      </c>
      <c r="G162" s="141" t="s">
        <v>675</v>
      </c>
      <c r="H162" s="142">
        <v>4</v>
      </c>
      <c r="I162" s="143"/>
      <c r="J162" s="142">
        <f t="shared" si="0"/>
        <v>0</v>
      </c>
      <c r="K162" s="140" t="s">
        <v>1</v>
      </c>
      <c r="L162" s="32"/>
      <c r="M162" s="144" t="s">
        <v>1</v>
      </c>
      <c r="N162" s="145" t="s">
        <v>42</v>
      </c>
      <c r="P162" s="146">
        <f t="shared" si="1"/>
        <v>0</v>
      </c>
      <c r="Q162" s="146">
        <v>0</v>
      </c>
      <c r="R162" s="146">
        <f t="shared" si="2"/>
        <v>0</v>
      </c>
      <c r="S162" s="146">
        <v>0</v>
      </c>
      <c r="T162" s="147">
        <f t="shared" si="3"/>
        <v>0</v>
      </c>
      <c r="AR162" s="148" t="s">
        <v>268</v>
      </c>
      <c r="AT162" s="148" t="s">
        <v>264</v>
      </c>
      <c r="AU162" s="148" t="s">
        <v>87</v>
      </c>
      <c r="AY162" s="17" t="s">
        <v>262</v>
      </c>
      <c r="BE162" s="149">
        <f t="shared" si="4"/>
        <v>0</v>
      </c>
      <c r="BF162" s="149">
        <f t="shared" si="5"/>
        <v>0</v>
      </c>
      <c r="BG162" s="149">
        <f t="shared" si="6"/>
        <v>0</v>
      </c>
      <c r="BH162" s="149">
        <f t="shared" si="7"/>
        <v>0</v>
      </c>
      <c r="BI162" s="149">
        <f t="shared" si="8"/>
        <v>0</v>
      </c>
      <c r="BJ162" s="17" t="s">
        <v>85</v>
      </c>
      <c r="BK162" s="149">
        <f t="shared" si="9"/>
        <v>0</v>
      </c>
      <c r="BL162" s="17" t="s">
        <v>268</v>
      </c>
      <c r="BM162" s="148" t="s">
        <v>637</v>
      </c>
    </row>
    <row r="163" spans="2:65" s="1" customFormat="1" ht="16.5" customHeight="1">
      <c r="B163" s="32"/>
      <c r="C163" s="138" t="s">
        <v>476</v>
      </c>
      <c r="D163" s="138" t="s">
        <v>264</v>
      </c>
      <c r="E163" s="139" t="s">
        <v>446</v>
      </c>
      <c r="F163" s="140" t="s">
        <v>5130</v>
      </c>
      <c r="G163" s="141" t="s">
        <v>697</v>
      </c>
      <c r="H163" s="142">
        <v>1</v>
      </c>
      <c r="I163" s="143"/>
      <c r="J163" s="142">
        <f t="shared" si="0"/>
        <v>0</v>
      </c>
      <c r="K163" s="140" t="s">
        <v>1</v>
      </c>
      <c r="L163" s="32"/>
      <c r="M163" s="144" t="s">
        <v>1</v>
      </c>
      <c r="N163" s="145" t="s">
        <v>42</v>
      </c>
      <c r="P163" s="146">
        <f t="shared" si="1"/>
        <v>0</v>
      </c>
      <c r="Q163" s="146">
        <v>0</v>
      </c>
      <c r="R163" s="146">
        <f t="shared" si="2"/>
        <v>0</v>
      </c>
      <c r="S163" s="146">
        <v>0</v>
      </c>
      <c r="T163" s="147">
        <f t="shared" si="3"/>
        <v>0</v>
      </c>
      <c r="AR163" s="148" t="s">
        <v>268</v>
      </c>
      <c r="AT163" s="148" t="s">
        <v>264</v>
      </c>
      <c r="AU163" s="148" t="s">
        <v>87</v>
      </c>
      <c r="AY163" s="17" t="s">
        <v>262</v>
      </c>
      <c r="BE163" s="149">
        <f t="shared" si="4"/>
        <v>0</v>
      </c>
      <c r="BF163" s="149">
        <f t="shared" si="5"/>
        <v>0</v>
      </c>
      <c r="BG163" s="149">
        <f t="shared" si="6"/>
        <v>0</v>
      </c>
      <c r="BH163" s="149">
        <f t="shared" si="7"/>
        <v>0</v>
      </c>
      <c r="BI163" s="149">
        <f t="shared" si="8"/>
        <v>0</v>
      </c>
      <c r="BJ163" s="17" t="s">
        <v>85</v>
      </c>
      <c r="BK163" s="149">
        <f t="shared" si="9"/>
        <v>0</v>
      </c>
      <c r="BL163" s="17" t="s">
        <v>268</v>
      </c>
      <c r="BM163" s="148" t="s">
        <v>647</v>
      </c>
    </row>
    <row r="164" spans="2:65" s="1" customFormat="1" ht="16.5" customHeight="1">
      <c r="B164" s="32"/>
      <c r="C164" s="138" t="s">
        <v>480</v>
      </c>
      <c r="D164" s="138" t="s">
        <v>264</v>
      </c>
      <c r="E164" s="139" t="s">
        <v>451</v>
      </c>
      <c r="F164" s="140" t="s">
        <v>5131</v>
      </c>
      <c r="G164" s="141" t="s">
        <v>697</v>
      </c>
      <c r="H164" s="142">
        <v>13</v>
      </c>
      <c r="I164" s="143"/>
      <c r="J164" s="142">
        <f t="shared" si="0"/>
        <v>0</v>
      </c>
      <c r="K164" s="140" t="s">
        <v>1</v>
      </c>
      <c r="L164" s="32"/>
      <c r="M164" s="144" t="s">
        <v>1</v>
      </c>
      <c r="N164" s="145" t="s">
        <v>42</v>
      </c>
      <c r="P164" s="146">
        <f t="shared" si="1"/>
        <v>0</v>
      </c>
      <c r="Q164" s="146">
        <v>0</v>
      </c>
      <c r="R164" s="146">
        <f t="shared" si="2"/>
        <v>0</v>
      </c>
      <c r="S164" s="146">
        <v>0</v>
      </c>
      <c r="T164" s="147">
        <f t="shared" si="3"/>
        <v>0</v>
      </c>
      <c r="AR164" s="148" t="s">
        <v>268</v>
      </c>
      <c r="AT164" s="148" t="s">
        <v>264</v>
      </c>
      <c r="AU164" s="148" t="s">
        <v>87</v>
      </c>
      <c r="AY164" s="17" t="s">
        <v>262</v>
      </c>
      <c r="BE164" s="149">
        <f t="shared" si="4"/>
        <v>0</v>
      </c>
      <c r="BF164" s="149">
        <f t="shared" si="5"/>
        <v>0</v>
      </c>
      <c r="BG164" s="149">
        <f t="shared" si="6"/>
        <v>0</v>
      </c>
      <c r="BH164" s="149">
        <f t="shared" si="7"/>
        <v>0</v>
      </c>
      <c r="BI164" s="149">
        <f t="shared" si="8"/>
        <v>0</v>
      </c>
      <c r="BJ164" s="17" t="s">
        <v>85</v>
      </c>
      <c r="BK164" s="149">
        <f t="shared" si="9"/>
        <v>0</v>
      </c>
      <c r="BL164" s="17" t="s">
        <v>268</v>
      </c>
      <c r="BM164" s="148" t="s">
        <v>655</v>
      </c>
    </row>
    <row r="165" spans="2:65" s="1" customFormat="1" ht="16.5" customHeight="1">
      <c r="B165" s="32"/>
      <c r="C165" s="138" t="s">
        <v>484</v>
      </c>
      <c r="D165" s="138" t="s">
        <v>264</v>
      </c>
      <c r="E165" s="139" t="s">
        <v>189</v>
      </c>
      <c r="F165" s="140" t="s">
        <v>5132</v>
      </c>
      <c r="G165" s="141" t="s">
        <v>416</v>
      </c>
      <c r="H165" s="142">
        <v>8</v>
      </c>
      <c r="I165" s="143"/>
      <c r="J165" s="142">
        <f t="shared" si="0"/>
        <v>0</v>
      </c>
      <c r="K165" s="140" t="s">
        <v>1</v>
      </c>
      <c r="L165" s="32"/>
      <c r="M165" s="144" t="s">
        <v>1</v>
      </c>
      <c r="N165" s="145" t="s">
        <v>42</v>
      </c>
      <c r="P165" s="146">
        <f t="shared" si="1"/>
        <v>0</v>
      </c>
      <c r="Q165" s="146">
        <v>0</v>
      </c>
      <c r="R165" s="146">
        <f t="shared" si="2"/>
        <v>0</v>
      </c>
      <c r="S165" s="146">
        <v>0</v>
      </c>
      <c r="T165" s="147">
        <f t="shared" si="3"/>
        <v>0</v>
      </c>
      <c r="AR165" s="148" t="s">
        <v>268</v>
      </c>
      <c r="AT165" s="148" t="s">
        <v>264</v>
      </c>
      <c r="AU165" s="148" t="s">
        <v>87</v>
      </c>
      <c r="AY165" s="17" t="s">
        <v>262</v>
      </c>
      <c r="BE165" s="149">
        <f t="shared" si="4"/>
        <v>0</v>
      </c>
      <c r="BF165" s="149">
        <f t="shared" si="5"/>
        <v>0</v>
      </c>
      <c r="BG165" s="149">
        <f t="shared" si="6"/>
        <v>0</v>
      </c>
      <c r="BH165" s="149">
        <f t="shared" si="7"/>
        <v>0</v>
      </c>
      <c r="BI165" s="149">
        <f t="shared" si="8"/>
        <v>0</v>
      </c>
      <c r="BJ165" s="17" t="s">
        <v>85</v>
      </c>
      <c r="BK165" s="149">
        <f t="shared" si="9"/>
        <v>0</v>
      </c>
      <c r="BL165" s="17" t="s">
        <v>268</v>
      </c>
      <c r="BM165" s="148" t="s">
        <v>668</v>
      </c>
    </row>
    <row r="166" spans="2:65" s="1" customFormat="1" ht="16.5" customHeight="1">
      <c r="B166" s="32"/>
      <c r="C166" s="138" t="s">
        <v>492</v>
      </c>
      <c r="D166" s="138" t="s">
        <v>264</v>
      </c>
      <c r="E166" s="139" t="s">
        <v>459</v>
      </c>
      <c r="F166" s="140" t="s">
        <v>5133</v>
      </c>
      <c r="G166" s="141" t="s">
        <v>2434</v>
      </c>
      <c r="H166" s="142">
        <v>17</v>
      </c>
      <c r="I166" s="143"/>
      <c r="J166" s="142">
        <f t="shared" si="0"/>
        <v>0</v>
      </c>
      <c r="K166" s="140" t="s">
        <v>1</v>
      </c>
      <c r="L166" s="32"/>
      <c r="M166" s="144" t="s">
        <v>1</v>
      </c>
      <c r="N166" s="145" t="s">
        <v>42</v>
      </c>
      <c r="P166" s="146">
        <f t="shared" si="1"/>
        <v>0</v>
      </c>
      <c r="Q166" s="146">
        <v>0</v>
      </c>
      <c r="R166" s="146">
        <f t="shared" si="2"/>
        <v>0</v>
      </c>
      <c r="S166" s="146">
        <v>0</v>
      </c>
      <c r="T166" s="147">
        <f t="shared" si="3"/>
        <v>0</v>
      </c>
      <c r="AR166" s="148" t="s">
        <v>268</v>
      </c>
      <c r="AT166" s="148" t="s">
        <v>264</v>
      </c>
      <c r="AU166" s="148" t="s">
        <v>87</v>
      </c>
      <c r="AY166" s="17" t="s">
        <v>262</v>
      </c>
      <c r="BE166" s="149">
        <f t="shared" si="4"/>
        <v>0</v>
      </c>
      <c r="BF166" s="149">
        <f t="shared" si="5"/>
        <v>0</v>
      </c>
      <c r="BG166" s="149">
        <f t="shared" si="6"/>
        <v>0</v>
      </c>
      <c r="BH166" s="149">
        <f t="shared" si="7"/>
        <v>0</v>
      </c>
      <c r="BI166" s="149">
        <f t="shared" si="8"/>
        <v>0</v>
      </c>
      <c r="BJ166" s="17" t="s">
        <v>85</v>
      </c>
      <c r="BK166" s="149">
        <f t="shared" si="9"/>
        <v>0</v>
      </c>
      <c r="BL166" s="17" t="s">
        <v>268</v>
      </c>
      <c r="BM166" s="148" t="s">
        <v>677</v>
      </c>
    </row>
    <row r="167" spans="2:65" s="1" customFormat="1" ht="16.5" customHeight="1">
      <c r="B167" s="32"/>
      <c r="C167" s="138" t="s">
        <v>498</v>
      </c>
      <c r="D167" s="138" t="s">
        <v>264</v>
      </c>
      <c r="E167" s="139" t="s">
        <v>472</v>
      </c>
      <c r="F167" s="140" t="s">
        <v>5134</v>
      </c>
      <c r="G167" s="141" t="s">
        <v>5135</v>
      </c>
      <c r="H167" s="142">
        <v>80</v>
      </c>
      <c r="I167" s="143"/>
      <c r="J167" s="142">
        <f t="shared" si="0"/>
        <v>0</v>
      </c>
      <c r="K167" s="140" t="s">
        <v>1</v>
      </c>
      <c r="L167" s="32"/>
      <c r="M167" s="144" t="s">
        <v>1</v>
      </c>
      <c r="N167" s="145" t="s">
        <v>42</v>
      </c>
      <c r="P167" s="146">
        <f t="shared" si="1"/>
        <v>0</v>
      </c>
      <c r="Q167" s="146">
        <v>0</v>
      </c>
      <c r="R167" s="146">
        <f t="shared" si="2"/>
        <v>0</v>
      </c>
      <c r="S167" s="146">
        <v>0</v>
      </c>
      <c r="T167" s="147">
        <f t="shared" si="3"/>
        <v>0</v>
      </c>
      <c r="AR167" s="148" t="s">
        <v>268</v>
      </c>
      <c r="AT167" s="148" t="s">
        <v>264</v>
      </c>
      <c r="AU167" s="148" t="s">
        <v>87</v>
      </c>
      <c r="AY167" s="17" t="s">
        <v>262</v>
      </c>
      <c r="BE167" s="149">
        <f t="shared" si="4"/>
        <v>0</v>
      </c>
      <c r="BF167" s="149">
        <f t="shared" si="5"/>
        <v>0</v>
      </c>
      <c r="BG167" s="149">
        <f t="shared" si="6"/>
        <v>0</v>
      </c>
      <c r="BH167" s="149">
        <f t="shared" si="7"/>
        <v>0</v>
      </c>
      <c r="BI167" s="149">
        <f t="shared" si="8"/>
        <v>0</v>
      </c>
      <c r="BJ167" s="17" t="s">
        <v>85</v>
      </c>
      <c r="BK167" s="149">
        <f t="shared" si="9"/>
        <v>0</v>
      </c>
      <c r="BL167" s="17" t="s">
        <v>268</v>
      </c>
      <c r="BM167" s="148" t="s">
        <v>694</v>
      </c>
    </row>
    <row r="168" spans="2:65" s="1" customFormat="1" ht="16.5" customHeight="1">
      <c r="B168" s="32"/>
      <c r="C168" s="138" t="s">
        <v>503</v>
      </c>
      <c r="D168" s="138" t="s">
        <v>264</v>
      </c>
      <c r="E168" s="139" t="s">
        <v>476</v>
      </c>
      <c r="F168" s="140" t="s">
        <v>5136</v>
      </c>
      <c r="G168" s="141" t="s">
        <v>5135</v>
      </c>
      <c r="H168" s="142">
        <v>20</v>
      </c>
      <c r="I168" s="143"/>
      <c r="J168" s="142">
        <f t="shared" si="0"/>
        <v>0</v>
      </c>
      <c r="K168" s="140" t="s">
        <v>1</v>
      </c>
      <c r="L168" s="32"/>
      <c r="M168" s="144" t="s">
        <v>1</v>
      </c>
      <c r="N168" s="145" t="s">
        <v>42</v>
      </c>
      <c r="P168" s="146">
        <f t="shared" si="1"/>
        <v>0</v>
      </c>
      <c r="Q168" s="146">
        <v>0</v>
      </c>
      <c r="R168" s="146">
        <f t="shared" si="2"/>
        <v>0</v>
      </c>
      <c r="S168" s="146">
        <v>0</v>
      </c>
      <c r="T168" s="147">
        <f t="shared" si="3"/>
        <v>0</v>
      </c>
      <c r="AR168" s="148" t="s">
        <v>268</v>
      </c>
      <c r="AT168" s="148" t="s">
        <v>264</v>
      </c>
      <c r="AU168" s="148" t="s">
        <v>87</v>
      </c>
      <c r="AY168" s="17" t="s">
        <v>262</v>
      </c>
      <c r="BE168" s="149">
        <f t="shared" si="4"/>
        <v>0</v>
      </c>
      <c r="BF168" s="149">
        <f t="shared" si="5"/>
        <v>0</v>
      </c>
      <c r="BG168" s="149">
        <f t="shared" si="6"/>
        <v>0</v>
      </c>
      <c r="BH168" s="149">
        <f t="shared" si="7"/>
        <v>0</v>
      </c>
      <c r="BI168" s="149">
        <f t="shared" si="8"/>
        <v>0</v>
      </c>
      <c r="BJ168" s="17" t="s">
        <v>85</v>
      </c>
      <c r="BK168" s="149">
        <f t="shared" si="9"/>
        <v>0</v>
      </c>
      <c r="BL168" s="17" t="s">
        <v>268</v>
      </c>
      <c r="BM168" s="148" t="s">
        <v>706</v>
      </c>
    </row>
    <row r="169" spans="2:65" s="1" customFormat="1" ht="24.2" customHeight="1">
      <c r="B169" s="32"/>
      <c r="C169" s="138" t="s">
        <v>511</v>
      </c>
      <c r="D169" s="138" t="s">
        <v>264</v>
      </c>
      <c r="E169" s="139" t="s">
        <v>5137</v>
      </c>
      <c r="F169" s="140" t="s">
        <v>5138</v>
      </c>
      <c r="G169" s="141" t="s">
        <v>786</v>
      </c>
      <c r="H169" s="143"/>
      <c r="I169" s="143"/>
      <c r="J169" s="142">
        <f t="shared" si="0"/>
        <v>0</v>
      </c>
      <c r="K169" s="140" t="s">
        <v>267</v>
      </c>
      <c r="L169" s="32"/>
      <c r="M169" s="144" t="s">
        <v>1</v>
      </c>
      <c r="N169" s="145" t="s">
        <v>42</v>
      </c>
      <c r="P169" s="146">
        <f t="shared" si="1"/>
        <v>0</v>
      </c>
      <c r="Q169" s="146">
        <v>0</v>
      </c>
      <c r="R169" s="146">
        <f t="shared" si="2"/>
        <v>0</v>
      </c>
      <c r="S169" s="146">
        <v>0</v>
      </c>
      <c r="T169" s="147">
        <f t="shared" si="3"/>
        <v>0</v>
      </c>
      <c r="AR169" s="148" t="s">
        <v>369</v>
      </c>
      <c r="AT169" s="148" t="s">
        <v>264</v>
      </c>
      <c r="AU169" s="148" t="s">
        <v>87</v>
      </c>
      <c r="AY169" s="17" t="s">
        <v>262</v>
      </c>
      <c r="BE169" s="149">
        <f t="shared" si="4"/>
        <v>0</v>
      </c>
      <c r="BF169" s="149">
        <f t="shared" si="5"/>
        <v>0</v>
      </c>
      <c r="BG169" s="149">
        <f t="shared" si="6"/>
        <v>0</v>
      </c>
      <c r="BH169" s="149">
        <f t="shared" si="7"/>
        <v>0</v>
      </c>
      <c r="BI169" s="149">
        <f t="shared" si="8"/>
        <v>0</v>
      </c>
      <c r="BJ169" s="17" t="s">
        <v>85</v>
      </c>
      <c r="BK169" s="149">
        <f t="shared" si="9"/>
        <v>0</v>
      </c>
      <c r="BL169" s="17" t="s">
        <v>369</v>
      </c>
      <c r="BM169" s="148" t="s">
        <v>5139</v>
      </c>
    </row>
    <row r="170" spans="2:63" s="11" customFormat="1" ht="22.9" customHeight="1">
      <c r="B170" s="126"/>
      <c r="D170" s="127" t="s">
        <v>76</v>
      </c>
      <c r="E170" s="136" t="s">
        <v>5140</v>
      </c>
      <c r="F170" s="136" t="s">
        <v>5141</v>
      </c>
      <c r="I170" s="129"/>
      <c r="J170" s="137">
        <f>BK170</f>
        <v>0</v>
      </c>
      <c r="L170" s="126"/>
      <c r="M170" s="131"/>
      <c r="P170" s="132">
        <f>SUM(P171:P218)</f>
        <v>0</v>
      </c>
      <c r="R170" s="132">
        <f>SUM(R171:R218)</f>
        <v>1.0706180000000003</v>
      </c>
      <c r="T170" s="133">
        <f>SUM(T171:T218)</f>
        <v>0</v>
      </c>
      <c r="AR170" s="127" t="s">
        <v>87</v>
      </c>
      <c r="AT170" s="134" t="s">
        <v>76</v>
      </c>
      <c r="AU170" s="134" t="s">
        <v>85</v>
      </c>
      <c r="AY170" s="127" t="s">
        <v>262</v>
      </c>
      <c r="BK170" s="135">
        <f>SUM(BK171:BK218)</f>
        <v>0</v>
      </c>
    </row>
    <row r="171" spans="2:65" s="1" customFormat="1" ht="16.5" customHeight="1">
      <c r="B171" s="32"/>
      <c r="C171" s="138" t="s">
        <v>529</v>
      </c>
      <c r="D171" s="138" t="s">
        <v>264</v>
      </c>
      <c r="E171" s="139" t="s">
        <v>5142</v>
      </c>
      <c r="F171" s="140" t="s">
        <v>5143</v>
      </c>
      <c r="G171" s="141" t="s">
        <v>675</v>
      </c>
      <c r="H171" s="142">
        <v>42</v>
      </c>
      <c r="I171" s="143"/>
      <c r="J171" s="142">
        <f>ROUND(I171*H171,2)</f>
        <v>0</v>
      </c>
      <c r="K171" s="140" t="s">
        <v>267</v>
      </c>
      <c r="L171" s="32"/>
      <c r="M171" s="144" t="s">
        <v>1</v>
      </c>
      <c r="N171" s="145" t="s">
        <v>42</v>
      </c>
      <c r="P171" s="146">
        <f>O171*H171</f>
        <v>0</v>
      </c>
      <c r="Q171" s="146">
        <v>0</v>
      </c>
      <c r="R171" s="146">
        <f>Q171*H171</f>
        <v>0</v>
      </c>
      <c r="S171" s="146">
        <v>0</v>
      </c>
      <c r="T171" s="147">
        <f>S171*H171</f>
        <v>0</v>
      </c>
      <c r="AR171" s="148" t="s">
        <v>369</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369</v>
      </c>
      <c r="BM171" s="148" t="s">
        <v>5144</v>
      </c>
    </row>
    <row r="172" spans="2:65" s="1" customFormat="1" ht="21.75" customHeight="1">
      <c r="B172" s="32"/>
      <c r="C172" s="138" t="s">
        <v>534</v>
      </c>
      <c r="D172" s="138" t="s">
        <v>264</v>
      </c>
      <c r="E172" s="139" t="s">
        <v>5145</v>
      </c>
      <c r="F172" s="140" t="s">
        <v>5146</v>
      </c>
      <c r="G172" s="141" t="s">
        <v>416</v>
      </c>
      <c r="H172" s="142">
        <v>353</v>
      </c>
      <c r="I172" s="143"/>
      <c r="J172" s="142">
        <f>ROUND(I172*H172,2)</f>
        <v>0</v>
      </c>
      <c r="K172" s="140" t="s">
        <v>267</v>
      </c>
      <c r="L172" s="32"/>
      <c r="M172" s="144" t="s">
        <v>1</v>
      </c>
      <c r="N172" s="145" t="s">
        <v>42</v>
      </c>
      <c r="P172" s="146">
        <f>O172*H172</f>
        <v>0</v>
      </c>
      <c r="Q172" s="146">
        <v>1E-05</v>
      </c>
      <c r="R172" s="146">
        <f>Q172*H172</f>
        <v>0.00353</v>
      </c>
      <c r="S172" s="146">
        <v>0</v>
      </c>
      <c r="T172" s="147">
        <f>S172*H172</f>
        <v>0</v>
      </c>
      <c r="AR172" s="148" t="s">
        <v>369</v>
      </c>
      <c r="AT172" s="148" t="s">
        <v>264</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369</v>
      </c>
      <c r="BM172" s="148" t="s">
        <v>5147</v>
      </c>
    </row>
    <row r="173" spans="2:65" s="1" customFormat="1" ht="24.2" customHeight="1">
      <c r="B173" s="32"/>
      <c r="C173" s="138" t="s">
        <v>538</v>
      </c>
      <c r="D173" s="138" t="s">
        <v>264</v>
      </c>
      <c r="E173" s="139" t="s">
        <v>5148</v>
      </c>
      <c r="F173" s="140" t="s">
        <v>5149</v>
      </c>
      <c r="G173" s="141" t="s">
        <v>416</v>
      </c>
      <c r="H173" s="142">
        <v>10</v>
      </c>
      <c r="I173" s="143"/>
      <c r="J173" s="142">
        <f>ROUND(I173*H173,2)</f>
        <v>0</v>
      </c>
      <c r="K173" s="140" t="s">
        <v>267</v>
      </c>
      <c r="L173" s="32"/>
      <c r="M173" s="144" t="s">
        <v>1</v>
      </c>
      <c r="N173" s="145" t="s">
        <v>42</v>
      </c>
      <c r="P173" s="146">
        <f>O173*H173</f>
        <v>0</v>
      </c>
      <c r="Q173" s="146">
        <v>0</v>
      </c>
      <c r="R173" s="146">
        <f>Q173*H173</f>
        <v>0</v>
      </c>
      <c r="S173" s="146">
        <v>0</v>
      </c>
      <c r="T173" s="147">
        <f>S173*H173</f>
        <v>0</v>
      </c>
      <c r="AR173" s="148" t="s">
        <v>268</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268</v>
      </c>
      <c r="BM173" s="148" t="s">
        <v>5150</v>
      </c>
    </row>
    <row r="174" spans="2:65" s="1" customFormat="1" ht="21.75" customHeight="1">
      <c r="B174" s="32"/>
      <c r="C174" s="178" t="s">
        <v>545</v>
      </c>
      <c r="D174" s="178" t="s">
        <v>300</v>
      </c>
      <c r="E174" s="179" t="s">
        <v>5151</v>
      </c>
      <c r="F174" s="180" t="s">
        <v>5152</v>
      </c>
      <c r="G174" s="181" t="s">
        <v>416</v>
      </c>
      <c r="H174" s="182">
        <v>11</v>
      </c>
      <c r="I174" s="183"/>
      <c r="J174" s="182">
        <f>ROUND(I174*H174,2)</f>
        <v>0</v>
      </c>
      <c r="K174" s="180" t="s">
        <v>267</v>
      </c>
      <c r="L174" s="184"/>
      <c r="M174" s="185" t="s">
        <v>1</v>
      </c>
      <c r="N174" s="186" t="s">
        <v>42</v>
      </c>
      <c r="P174" s="146">
        <f>O174*H174</f>
        <v>0</v>
      </c>
      <c r="Q174" s="146">
        <v>0.00106</v>
      </c>
      <c r="R174" s="146">
        <f>Q174*H174</f>
        <v>0.01166</v>
      </c>
      <c r="S174" s="146">
        <v>0</v>
      </c>
      <c r="T174" s="147">
        <f>S174*H174</f>
        <v>0</v>
      </c>
      <c r="AR174" s="148" t="s">
        <v>304</v>
      </c>
      <c r="AT174" s="148" t="s">
        <v>300</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5153</v>
      </c>
    </row>
    <row r="175" spans="2:51" s="12" customFormat="1" ht="12">
      <c r="B175" s="150"/>
      <c r="D175" s="151" t="s">
        <v>270</v>
      </c>
      <c r="F175" s="153" t="s">
        <v>5154</v>
      </c>
      <c r="H175" s="154">
        <v>11</v>
      </c>
      <c r="I175" s="155"/>
      <c r="L175" s="150"/>
      <c r="M175" s="156"/>
      <c r="T175" s="157"/>
      <c r="AT175" s="152" t="s">
        <v>270</v>
      </c>
      <c r="AU175" s="152" t="s">
        <v>87</v>
      </c>
      <c r="AV175" s="12" t="s">
        <v>87</v>
      </c>
      <c r="AW175" s="12" t="s">
        <v>4</v>
      </c>
      <c r="AX175" s="12" t="s">
        <v>85</v>
      </c>
      <c r="AY175" s="152" t="s">
        <v>262</v>
      </c>
    </row>
    <row r="176" spans="2:65" s="1" customFormat="1" ht="24.2" customHeight="1">
      <c r="B176" s="32"/>
      <c r="C176" s="138" t="s">
        <v>549</v>
      </c>
      <c r="D176" s="138" t="s">
        <v>264</v>
      </c>
      <c r="E176" s="139" t="s">
        <v>5155</v>
      </c>
      <c r="F176" s="140" t="s">
        <v>5156</v>
      </c>
      <c r="G176" s="141" t="s">
        <v>416</v>
      </c>
      <c r="H176" s="142">
        <v>13</v>
      </c>
      <c r="I176" s="143"/>
      <c r="J176" s="142">
        <f>ROUND(I176*H176,2)</f>
        <v>0</v>
      </c>
      <c r="K176" s="140" t="s">
        <v>267</v>
      </c>
      <c r="L176" s="32"/>
      <c r="M176" s="144" t="s">
        <v>1</v>
      </c>
      <c r="N176" s="145" t="s">
        <v>42</v>
      </c>
      <c r="P176" s="146">
        <f>O176*H176</f>
        <v>0</v>
      </c>
      <c r="Q176" s="146">
        <v>0</v>
      </c>
      <c r="R176" s="146">
        <f>Q176*H176</f>
        <v>0</v>
      </c>
      <c r="S176" s="146">
        <v>0</v>
      </c>
      <c r="T176" s="147">
        <f>S176*H176</f>
        <v>0</v>
      </c>
      <c r="AR176" s="148" t="s">
        <v>369</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369</v>
      </c>
      <c r="BM176" s="148" t="s">
        <v>5157</v>
      </c>
    </row>
    <row r="177" spans="2:65" s="1" customFormat="1" ht="21.75" customHeight="1">
      <c r="B177" s="32"/>
      <c r="C177" s="178" t="s">
        <v>559</v>
      </c>
      <c r="D177" s="178" t="s">
        <v>300</v>
      </c>
      <c r="E177" s="179" t="s">
        <v>5158</v>
      </c>
      <c r="F177" s="180" t="s">
        <v>5159</v>
      </c>
      <c r="G177" s="181" t="s">
        <v>416</v>
      </c>
      <c r="H177" s="182">
        <v>14.3</v>
      </c>
      <c r="I177" s="183"/>
      <c r="J177" s="182">
        <f>ROUND(I177*H177,2)</f>
        <v>0</v>
      </c>
      <c r="K177" s="180" t="s">
        <v>267</v>
      </c>
      <c r="L177" s="184"/>
      <c r="M177" s="185" t="s">
        <v>1</v>
      </c>
      <c r="N177" s="186" t="s">
        <v>42</v>
      </c>
      <c r="P177" s="146">
        <f>O177*H177</f>
        <v>0</v>
      </c>
      <c r="Q177" s="146">
        <v>0.00146</v>
      </c>
      <c r="R177" s="146">
        <f>Q177*H177</f>
        <v>0.020878</v>
      </c>
      <c r="S177" s="146">
        <v>0</v>
      </c>
      <c r="T177" s="147">
        <f>S177*H177</f>
        <v>0</v>
      </c>
      <c r="AR177" s="148" t="s">
        <v>459</v>
      </c>
      <c r="AT177" s="148" t="s">
        <v>300</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369</v>
      </c>
      <c r="BM177" s="148" t="s">
        <v>5160</v>
      </c>
    </row>
    <row r="178" spans="2:51" s="12" customFormat="1" ht="12">
      <c r="B178" s="150"/>
      <c r="D178" s="151" t="s">
        <v>270</v>
      </c>
      <c r="F178" s="153" t="s">
        <v>5161</v>
      </c>
      <c r="H178" s="154">
        <v>14.3</v>
      </c>
      <c r="I178" s="155"/>
      <c r="L178" s="150"/>
      <c r="M178" s="156"/>
      <c r="T178" s="157"/>
      <c r="AT178" s="152" t="s">
        <v>270</v>
      </c>
      <c r="AU178" s="152" t="s">
        <v>87</v>
      </c>
      <c r="AV178" s="12" t="s">
        <v>87</v>
      </c>
      <c r="AW178" s="12" t="s">
        <v>4</v>
      </c>
      <c r="AX178" s="12" t="s">
        <v>85</v>
      </c>
      <c r="AY178" s="152" t="s">
        <v>262</v>
      </c>
    </row>
    <row r="179" spans="2:65" s="1" customFormat="1" ht="24.2" customHeight="1">
      <c r="B179" s="32"/>
      <c r="C179" s="138" t="s">
        <v>563</v>
      </c>
      <c r="D179" s="138" t="s">
        <v>264</v>
      </c>
      <c r="E179" s="139" t="s">
        <v>5162</v>
      </c>
      <c r="F179" s="140" t="s">
        <v>5163</v>
      </c>
      <c r="G179" s="141" t="s">
        <v>416</v>
      </c>
      <c r="H179" s="142">
        <v>15</v>
      </c>
      <c r="I179" s="143"/>
      <c r="J179" s="142">
        <f aca="true" t="shared" si="10" ref="J179:J189">ROUND(I179*H179,2)</f>
        <v>0</v>
      </c>
      <c r="K179" s="140" t="s">
        <v>267</v>
      </c>
      <c r="L179" s="32"/>
      <c r="M179" s="144" t="s">
        <v>1</v>
      </c>
      <c r="N179" s="145" t="s">
        <v>42</v>
      </c>
      <c r="P179" s="146">
        <f aca="true" t="shared" si="11" ref="P179:P189">O179*H179</f>
        <v>0</v>
      </c>
      <c r="Q179" s="146">
        <v>0.00309</v>
      </c>
      <c r="R179" s="146">
        <f aca="true" t="shared" si="12" ref="R179:R189">Q179*H179</f>
        <v>0.046349999999999995</v>
      </c>
      <c r="S179" s="146">
        <v>0</v>
      </c>
      <c r="T179" s="147">
        <f aca="true" t="shared" si="13" ref="T179:T189">S179*H179</f>
        <v>0</v>
      </c>
      <c r="AR179" s="148" t="s">
        <v>369</v>
      </c>
      <c r="AT179" s="148" t="s">
        <v>264</v>
      </c>
      <c r="AU179" s="148" t="s">
        <v>87</v>
      </c>
      <c r="AY179" s="17" t="s">
        <v>262</v>
      </c>
      <c r="BE179" s="149">
        <f aca="true" t="shared" si="14" ref="BE179:BE189">IF(N179="základní",J179,0)</f>
        <v>0</v>
      </c>
      <c r="BF179" s="149">
        <f aca="true" t="shared" si="15" ref="BF179:BF189">IF(N179="snížená",J179,0)</f>
        <v>0</v>
      </c>
      <c r="BG179" s="149">
        <f aca="true" t="shared" si="16" ref="BG179:BG189">IF(N179="zákl. přenesená",J179,0)</f>
        <v>0</v>
      </c>
      <c r="BH179" s="149">
        <f aca="true" t="shared" si="17" ref="BH179:BH189">IF(N179="sníž. přenesená",J179,0)</f>
        <v>0</v>
      </c>
      <c r="BI179" s="149">
        <f aca="true" t="shared" si="18" ref="BI179:BI189">IF(N179="nulová",J179,0)</f>
        <v>0</v>
      </c>
      <c r="BJ179" s="17" t="s">
        <v>85</v>
      </c>
      <c r="BK179" s="149">
        <f aca="true" t="shared" si="19" ref="BK179:BK189">ROUND(I179*H179,2)</f>
        <v>0</v>
      </c>
      <c r="BL179" s="17" t="s">
        <v>369</v>
      </c>
      <c r="BM179" s="148" t="s">
        <v>5164</v>
      </c>
    </row>
    <row r="180" spans="2:65" s="1" customFormat="1" ht="24.2" customHeight="1">
      <c r="B180" s="32"/>
      <c r="C180" s="138" t="s">
        <v>567</v>
      </c>
      <c r="D180" s="138" t="s">
        <v>264</v>
      </c>
      <c r="E180" s="139" t="s">
        <v>5165</v>
      </c>
      <c r="F180" s="140" t="s">
        <v>5166</v>
      </c>
      <c r="G180" s="141" t="s">
        <v>416</v>
      </c>
      <c r="H180" s="142">
        <v>65</v>
      </c>
      <c r="I180" s="143"/>
      <c r="J180" s="142">
        <f t="shared" si="10"/>
        <v>0</v>
      </c>
      <c r="K180" s="140" t="s">
        <v>267</v>
      </c>
      <c r="L180" s="32"/>
      <c r="M180" s="144" t="s">
        <v>1</v>
      </c>
      <c r="N180" s="145" t="s">
        <v>42</v>
      </c>
      <c r="P180" s="146">
        <f t="shared" si="11"/>
        <v>0</v>
      </c>
      <c r="Q180" s="146">
        <v>0.0064</v>
      </c>
      <c r="R180" s="146">
        <f t="shared" si="12"/>
        <v>0.41600000000000004</v>
      </c>
      <c r="S180" s="146">
        <v>0</v>
      </c>
      <c r="T180" s="147">
        <f t="shared" si="13"/>
        <v>0</v>
      </c>
      <c r="AR180" s="148" t="s">
        <v>369</v>
      </c>
      <c r="AT180" s="148" t="s">
        <v>264</v>
      </c>
      <c r="AU180" s="148" t="s">
        <v>87</v>
      </c>
      <c r="AY180" s="17" t="s">
        <v>262</v>
      </c>
      <c r="BE180" s="149">
        <f t="shared" si="14"/>
        <v>0</v>
      </c>
      <c r="BF180" s="149">
        <f t="shared" si="15"/>
        <v>0</v>
      </c>
      <c r="BG180" s="149">
        <f t="shared" si="16"/>
        <v>0</v>
      </c>
      <c r="BH180" s="149">
        <f t="shared" si="17"/>
        <v>0</v>
      </c>
      <c r="BI180" s="149">
        <f t="shared" si="18"/>
        <v>0</v>
      </c>
      <c r="BJ180" s="17" t="s">
        <v>85</v>
      </c>
      <c r="BK180" s="149">
        <f t="shared" si="19"/>
        <v>0</v>
      </c>
      <c r="BL180" s="17" t="s">
        <v>369</v>
      </c>
      <c r="BM180" s="148" t="s">
        <v>5167</v>
      </c>
    </row>
    <row r="181" spans="2:65" s="1" customFormat="1" ht="24.2" customHeight="1">
      <c r="B181" s="32"/>
      <c r="C181" s="138" t="s">
        <v>571</v>
      </c>
      <c r="D181" s="138" t="s">
        <v>264</v>
      </c>
      <c r="E181" s="139" t="s">
        <v>5168</v>
      </c>
      <c r="F181" s="140" t="s">
        <v>5169</v>
      </c>
      <c r="G181" s="141" t="s">
        <v>416</v>
      </c>
      <c r="H181" s="142">
        <v>105</v>
      </c>
      <c r="I181" s="143"/>
      <c r="J181" s="142">
        <f t="shared" si="10"/>
        <v>0</v>
      </c>
      <c r="K181" s="140" t="s">
        <v>267</v>
      </c>
      <c r="L181" s="32"/>
      <c r="M181" s="144" t="s">
        <v>1</v>
      </c>
      <c r="N181" s="145" t="s">
        <v>42</v>
      </c>
      <c r="P181" s="146">
        <f t="shared" si="11"/>
        <v>0</v>
      </c>
      <c r="Q181" s="146">
        <v>0.00084</v>
      </c>
      <c r="R181" s="146">
        <f t="shared" si="12"/>
        <v>0.0882</v>
      </c>
      <c r="S181" s="146">
        <v>0</v>
      </c>
      <c r="T181" s="147">
        <f t="shared" si="13"/>
        <v>0</v>
      </c>
      <c r="AR181" s="148" t="s">
        <v>369</v>
      </c>
      <c r="AT181" s="148" t="s">
        <v>264</v>
      </c>
      <c r="AU181" s="148" t="s">
        <v>87</v>
      </c>
      <c r="AY181" s="17" t="s">
        <v>262</v>
      </c>
      <c r="BE181" s="149">
        <f t="shared" si="14"/>
        <v>0</v>
      </c>
      <c r="BF181" s="149">
        <f t="shared" si="15"/>
        <v>0</v>
      </c>
      <c r="BG181" s="149">
        <f t="shared" si="16"/>
        <v>0</v>
      </c>
      <c r="BH181" s="149">
        <f t="shared" si="17"/>
        <v>0</v>
      </c>
      <c r="BI181" s="149">
        <f t="shared" si="18"/>
        <v>0</v>
      </c>
      <c r="BJ181" s="17" t="s">
        <v>85</v>
      </c>
      <c r="BK181" s="149">
        <f t="shared" si="19"/>
        <v>0</v>
      </c>
      <c r="BL181" s="17" t="s">
        <v>369</v>
      </c>
      <c r="BM181" s="148" t="s">
        <v>5170</v>
      </c>
    </row>
    <row r="182" spans="2:65" s="1" customFormat="1" ht="24.2" customHeight="1">
      <c r="B182" s="32"/>
      <c r="C182" s="138" t="s">
        <v>579</v>
      </c>
      <c r="D182" s="138" t="s">
        <v>264</v>
      </c>
      <c r="E182" s="139" t="s">
        <v>5171</v>
      </c>
      <c r="F182" s="140" t="s">
        <v>5172</v>
      </c>
      <c r="G182" s="141" t="s">
        <v>416</v>
      </c>
      <c r="H182" s="142">
        <v>48</v>
      </c>
      <c r="I182" s="143"/>
      <c r="J182" s="142">
        <f t="shared" si="10"/>
        <v>0</v>
      </c>
      <c r="K182" s="140" t="s">
        <v>267</v>
      </c>
      <c r="L182" s="32"/>
      <c r="M182" s="144" t="s">
        <v>1</v>
      </c>
      <c r="N182" s="145" t="s">
        <v>42</v>
      </c>
      <c r="P182" s="146">
        <f t="shared" si="11"/>
        <v>0</v>
      </c>
      <c r="Q182" s="146">
        <v>0.00116</v>
      </c>
      <c r="R182" s="146">
        <f t="shared" si="12"/>
        <v>0.05568</v>
      </c>
      <c r="S182" s="146">
        <v>0</v>
      </c>
      <c r="T182" s="147">
        <f t="shared" si="13"/>
        <v>0</v>
      </c>
      <c r="AR182" s="148" t="s">
        <v>369</v>
      </c>
      <c r="AT182" s="148" t="s">
        <v>264</v>
      </c>
      <c r="AU182" s="148" t="s">
        <v>87</v>
      </c>
      <c r="AY182" s="17" t="s">
        <v>262</v>
      </c>
      <c r="BE182" s="149">
        <f t="shared" si="14"/>
        <v>0</v>
      </c>
      <c r="BF182" s="149">
        <f t="shared" si="15"/>
        <v>0</v>
      </c>
      <c r="BG182" s="149">
        <f t="shared" si="16"/>
        <v>0</v>
      </c>
      <c r="BH182" s="149">
        <f t="shared" si="17"/>
        <v>0</v>
      </c>
      <c r="BI182" s="149">
        <f t="shared" si="18"/>
        <v>0</v>
      </c>
      <c r="BJ182" s="17" t="s">
        <v>85</v>
      </c>
      <c r="BK182" s="149">
        <f t="shared" si="19"/>
        <v>0</v>
      </c>
      <c r="BL182" s="17" t="s">
        <v>369</v>
      </c>
      <c r="BM182" s="148" t="s">
        <v>5173</v>
      </c>
    </row>
    <row r="183" spans="2:65" s="1" customFormat="1" ht="24.2" customHeight="1">
      <c r="B183" s="32"/>
      <c r="C183" s="138" t="s">
        <v>583</v>
      </c>
      <c r="D183" s="138" t="s">
        <v>264</v>
      </c>
      <c r="E183" s="139" t="s">
        <v>5174</v>
      </c>
      <c r="F183" s="140" t="s">
        <v>5175</v>
      </c>
      <c r="G183" s="141" t="s">
        <v>416</v>
      </c>
      <c r="H183" s="142">
        <v>38</v>
      </c>
      <c r="I183" s="143"/>
      <c r="J183" s="142">
        <f t="shared" si="10"/>
        <v>0</v>
      </c>
      <c r="K183" s="140" t="s">
        <v>267</v>
      </c>
      <c r="L183" s="32"/>
      <c r="M183" s="144" t="s">
        <v>1</v>
      </c>
      <c r="N183" s="145" t="s">
        <v>42</v>
      </c>
      <c r="P183" s="146">
        <f t="shared" si="11"/>
        <v>0</v>
      </c>
      <c r="Q183" s="146">
        <v>0.00144</v>
      </c>
      <c r="R183" s="146">
        <f t="shared" si="12"/>
        <v>0.054720000000000005</v>
      </c>
      <c r="S183" s="146">
        <v>0</v>
      </c>
      <c r="T183" s="147">
        <f t="shared" si="13"/>
        <v>0</v>
      </c>
      <c r="AR183" s="148" t="s">
        <v>369</v>
      </c>
      <c r="AT183" s="148" t="s">
        <v>264</v>
      </c>
      <c r="AU183" s="148" t="s">
        <v>87</v>
      </c>
      <c r="AY183" s="17" t="s">
        <v>262</v>
      </c>
      <c r="BE183" s="149">
        <f t="shared" si="14"/>
        <v>0</v>
      </c>
      <c r="BF183" s="149">
        <f t="shared" si="15"/>
        <v>0</v>
      </c>
      <c r="BG183" s="149">
        <f t="shared" si="16"/>
        <v>0</v>
      </c>
      <c r="BH183" s="149">
        <f t="shared" si="17"/>
        <v>0</v>
      </c>
      <c r="BI183" s="149">
        <f t="shared" si="18"/>
        <v>0</v>
      </c>
      <c r="BJ183" s="17" t="s">
        <v>85</v>
      </c>
      <c r="BK183" s="149">
        <f t="shared" si="19"/>
        <v>0</v>
      </c>
      <c r="BL183" s="17" t="s">
        <v>369</v>
      </c>
      <c r="BM183" s="148" t="s">
        <v>5176</v>
      </c>
    </row>
    <row r="184" spans="2:65" s="1" customFormat="1" ht="24.2" customHeight="1">
      <c r="B184" s="32"/>
      <c r="C184" s="138" t="s">
        <v>588</v>
      </c>
      <c r="D184" s="138" t="s">
        <v>264</v>
      </c>
      <c r="E184" s="139" t="s">
        <v>5177</v>
      </c>
      <c r="F184" s="140" t="s">
        <v>5178</v>
      </c>
      <c r="G184" s="141" t="s">
        <v>416</v>
      </c>
      <c r="H184" s="142">
        <v>26</v>
      </c>
      <c r="I184" s="143"/>
      <c r="J184" s="142">
        <f t="shared" si="10"/>
        <v>0</v>
      </c>
      <c r="K184" s="140" t="s">
        <v>267</v>
      </c>
      <c r="L184" s="32"/>
      <c r="M184" s="144" t="s">
        <v>1</v>
      </c>
      <c r="N184" s="145" t="s">
        <v>42</v>
      </c>
      <c r="P184" s="146">
        <f t="shared" si="11"/>
        <v>0</v>
      </c>
      <c r="Q184" s="146">
        <v>0.00281</v>
      </c>
      <c r="R184" s="146">
        <f t="shared" si="12"/>
        <v>0.07306</v>
      </c>
      <c r="S184" s="146">
        <v>0</v>
      </c>
      <c r="T184" s="147">
        <f t="shared" si="13"/>
        <v>0</v>
      </c>
      <c r="AR184" s="148" t="s">
        <v>369</v>
      </c>
      <c r="AT184" s="148" t="s">
        <v>264</v>
      </c>
      <c r="AU184" s="148" t="s">
        <v>87</v>
      </c>
      <c r="AY184" s="17" t="s">
        <v>262</v>
      </c>
      <c r="BE184" s="149">
        <f t="shared" si="14"/>
        <v>0</v>
      </c>
      <c r="BF184" s="149">
        <f t="shared" si="15"/>
        <v>0</v>
      </c>
      <c r="BG184" s="149">
        <f t="shared" si="16"/>
        <v>0</v>
      </c>
      <c r="BH184" s="149">
        <f t="shared" si="17"/>
        <v>0</v>
      </c>
      <c r="BI184" s="149">
        <f t="shared" si="18"/>
        <v>0</v>
      </c>
      <c r="BJ184" s="17" t="s">
        <v>85</v>
      </c>
      <c r="BK184" s="149">
        <f t="shared" si="19"/>
        <v>0</v>
      </c>
      <c r="BL184" s="17" t="s">
        <v>369</v>
      </c>
      <c r="BM184" s="148" t="s">
        <v>5179</v>
      </c>
    </row>
    <row r="185" spans="2:65" s="1" customFormat="1" ht="24.2" customHeight="1">
      <c r="B185" s="32"/>
      <c r="C185" s="138" t="s">
        <v>606</v>
      </c>
      <c r="D185" s="138" t="s">
        <v>264</v>
      </c>
      <c r="E185" s="139" t="s">
        <v>5180</v>
      </c>
      <c r="F185" s="140" t="s">
        <v>5181</v>
      </c>
      <c r="G185" s="141" t="s">
        <v>416</v>
      </c>
      <c r="H185" s="142">
        <v>10</v>
      </c>
      <c r="I185" s="143"/>
      <c r="J185" s="142">
        <f t="shared" si="10"/>
        <v>0</v>
      </c>
      <c r="K185" s="140" t="s">
        <v>267</v>
      </c>
      <c r="L185" s="32"/>
      <c r="M185" s="144" t="s">
        <v>1</v>
      </c>
      <c r="N185" s="145" t="s">
        <v>42</v>
      </c>
      <c r="P185" s="146">
        <f t="shared" si="11"/>
        <v>0</v>
      </c>
      <c r="Q185" s="146">
        <v>0.00362</v>
      </c>
      <c r="R185" s="146">
        <f t="shared" si="12"/>
        <v>0.036199999999999996</v>
      </c>
      <c r="S185" s="146">
        <v>0</v>
      </c>
      <c r="T185" s="147">
        <f t="shared" si="13"/>
        <v>0</v>
      </c>
      <c r="AR185" s="148" t="s">
        <v>369</v>
      </c>
      <c r="AT185" s="148" t="s">
        <v>264</v>
      </c>
      <c r="AU185" s="148" t="s">
        <v>87</v>
      </c>
      <c r="AY185" s="17" t="s">
        <v>262</v>
      </c>
      <c r="BE185" s="149">
        <f t="shared" si="14"/>
        <v>0</v>
      </c>
      <c r="BF185" s="149">
        <f t="shared" si="15"/>
        <v>0</v>
      </c>
      <c r="BG185" s="149">
        <f t="shared" si="16"/>
        <v>0</v>
      </c>
      <c r="BH185" s="149">
        <f t="shared" si="17"/>
        <v>0</v>
      </c>
      <c r="BI185" s="149">
        <f t="shared" si="18"/>
        <v>0</v>
      </c>
      <c r="BJ185" s="17" t="s">
        <v>85</v>
      </c>
      <c r="BK185" s="149">
        <f t="shared" si="19"/>
        <v>0</v>
      </c>
      <c r="BL185" s="17" t="s">
        <v>369</v>
      </c>
      <c r="BM185" s="148" t="s">
        <v>5182</v>
      </c>
    </row>
    <row r="186" spans="2:65" s="1" customFormat="1" ht="24.2" customHeight="1">
      <c r="B186" s="32"/>
      <c r="C186" s="138" t="s">
        <v>611</v>
      </c>
      <c r="D186" s="138" t="s">
        <v>264</v>
      </c>
      <c r="E186" s="139" t="s">
        <v>5183</v>
      </c>
      <c r="F186" s="140" t="s">
        <v>5184</v>
      </c>
      <c r="G186" s="141" t="s">
        <v>416</v>
      </c>
      <c r="H186" s="142">
        <v>13</v>
      </c>
      <c r="I186" s="143"/>
      <c r="J186" s="142">
        <f t="shared" si="10"/>
        <v>0</v>
      </c>
      <c r="K186" s="140" t="s">
        <v>267</v>
      </c>
      <c r="L186" s="32"/>
      <c r="M186" s="144" t="s">
        <v>1</v>
      </c>
      <c r="N186" s="145" t="s">
        <v>42</v>
      </c>
      <c r="P186" s="146">
        <f t="shared" si="11"/>
        <v>0</v>
      </c>
      <c r="Q186" s="146">
        <v>0.0061</v>
      </c>
      <c r="R186" s="146">
        <f t="shared" si="12"/>
        <v>0.07930000000000001</v>
      </c>
      <c r="S186" s="146">
        <v>0</v>
      </c>
      <c r="T186" s="147">
        <f t="shared" si="13"/>
        <v>0</v>
      </c>
      <c r="AR186" s="148" t="s">
        <v>369</v>
      </c>
      <c r="AT186" s="148" t="s">
        <v>264</v>
      </c>
      <c r="AU186" s="148" t="s">
        <v>87</v>
      </c>
      <c r="AY186" s="17" t="s">
        <v>262</v>
      </c>
      <c r="BE186" s="149">
        <f t="shared" si="14"/>
        <v>0</v>
      </c>
      <c r="BF186" s="149">
        <f t="shared" si="15"/>
        <v>0</v>
      </c>
      <c r="BG186" s="149">
        <f t="shared" si="16"/>
        <v>0</v>
      </c>
      <c r="BH186" s="149">
        <f t="shared" si="17"/>
        <v>0</v>
      </c>
      <c r="BI186" s="149">
        <f t="shared" si="18"/>
        <v>0</v>
      </c>
      <c r="BJ186" s="17" t="s">
        <v>85</v>
      </c>
      <c r="BK186" s="149">
        <f t="shared" si="19"/>
        <v>0</v>
      </c>
      <c r="BL186" s="17" t="s">
        <v>369</v>
      </c>
      <c r="BM186" s="148" t="s">
        <v>5185</v>
      </c>
    </row>
    <row r="187" spans="2:65" s="1" customFormat="1" ht="24.2" customHeight="1">
      <c r="B187" s="32"/>
      <c r="C187" s="138" t="s">
        <v>622</v>
      </c>
      <c r="D187" s="138" t="s">
        <v>264</v>
      </c>
      <c r="E187" s="139" t="s">
        <v>5186</v>
      </c>
      <c r="F187" s="140" t="s">
        <v>5187</v>
      </c>
      <c r="G187" s="141" t="s">
        <v>416</v>
      </c>
      <c r="H187" s="142">
        <v>10</v>
      </c>
      <c r="I187" s="143"/>
      <c r="J187" s="142">
        <f t="shared" si="10"/>
        <v>0</v>
      </c>
      <c r="K187" s="140" t="s">
        <v>267</v>
      </c>
      <c r="L187" s="32"/>
      <c r="M187" s="144" t="s">
        <v>1</v>
      </c>
      <c r="N187" s="145" t="s">
        <v>42</v>
      </c>
      <c r="P187" s="146">
        <f t="shared" si="11"/>
        <v>0</v>
      </c>
      <c r="Q187" s="146">
        <v>0.01446</v>
      </c>
      <c r="R187" s="146">
        <f t="shared" si="12"/>
        <v>0.1446</v>
      </c>
      <c r="S187" s="146">
        <v>0</v>
      </c>
      <c r="T187" s="147">
        <f t="shared" si="13"/>
        <v>0</v>
      </c>
      <c r="AR187" s="148" t="s">
        <v>369</v>
      </c>
      <c r="AT187" s="148" t="s">
        <v>264</v>
      </c>
      <c r="AU187" s="148" t="s">
        <v>87</v>
      </c>
      <c r="AY187" s="17" t="s">
        <v>262</v>
      </c>
      <c r="BE187" s="149">
        <f t="shared" si="14"/>
        <v>0</v>
      </c>
      <c r="BF187" s="149">
        <f t="shared" si="15"/>
        <v>0</v>
      </c>
      <c r="BG187" s="149">
        <f t="shared" si="16"/>
        <v>0</v>
      </c>
      <c r="BH187" s="149">
        <f t="shared" si="17"/>
        <v>0</v>
      </c>
      <c r="BI187" s="149">
        <f t="shared" si="18"/>
        <v>0</v>
      </c>
      <c r="BJ187" s="17" t="s">
        <v>85</v>
      </c>
      <c r="BK187" s="149">
        <f t="shared" si="19"/>
        <v>0</v>
      </c>
      <c r="BL187" s="17" t="s">
        <v>369</v>
      </c>
      <c r="BM187" s="148" t="s">
        <v>5188</v>
      </c>
    </row>
    <row r="188" spans="2:65" s="1" customFormat="1" ht="37.9" customHeight="1">
      <c r="B188" s="32"/>
      <c r="C188" s="138" t="s">
        <v>627</v>
      </c>
      <c r="D188" s="138" t="s">
        <v>264</v>
      </c>
      <c r="E188" s="139" t="s">
        <v>5189</v>
      </c>
      <c r="F188" s="140" t="s">
        <v>5190</v>
      </c>
      <c r="G188" s="141" t="s">
        <v>416</v>
      </c>
      <c r="H188" s="142">
        <v>105</v>
      </c>
      <c r="I188" s="143"/>
      <c r="J188" s="142">
        <f t="shared" si="10"/>
        <v>0</v>
      </c>
      <c r="K188" s="140" t="s">
        <v>267</v>
      </c>
      <c r="L188" s="32"/>
      <c r="M188" s="144" t="s">
        <v>1</v>
      </c>
      <c r="N188" s="145" t="s">
        <v>42</v>
      </c>
      <c r="P188" s="146">
        <f t="shared" si="11"/>
        <v>0</v>
      </c>
      <c r="Q188" s="146">
        <v>5E-05</v>
      </c>
      <c r="R188" s="146">
        <f t="shared" si="12"/>
        <v>0.00525</v>
      </c>
      <c r="S188" s="146">
        <v>0</v>
      </c>
      <c r="T188" s="147">
        <f t="shared" si="13"/>
        <v>0</v>
      </c>
      <c r="AR188" s="148" t="s">
        <v>369</v>
      </c>
      <c r="AT188" s="148" t="s">
        <v>264</v>
      </c>
      <c r="AU188" s="148" t="s">
        <v>87</v>
      </c>
      <c r="AY188" s="17" t="s">
        <v>262</v>
      </c>
      <c r="BE188" s="149">
        <f t="shared" si="14"/>
        <v>0</v>
      </c>
      <c r="BF188" s="149">
        <f t="shared" si="15"/>
        <v>0</v>
      </c>
      <c r="BG188" s="149">
        <f t="shared" si="16"/>
        <v>0</v>
      </c>
      <c r="BH188" s="149">
        <f t="shared" si="17"/>
        <v>0</v>
      </c>
      <c r="BI188" s="149">
        <f t="shared" si="18"/>
        <v>0</v>
      </c>
      <c r="BJ188" s="17" t="s">
        <v>85</v>
      </c>
      <c r="BK188" s="149">
        <f t="shared" si="19"/>
        <v>0</v>
      </c>
      <c r="BL188" s="17" t="s">
        <v>369</v>
      </c>
      <c r="BM188" s="148" t="s">
        <v>5191</v>
      </c>
    </row>
    <row r="189" spans="2:65" s="1" customFormat="1" ht="37.9" customHeight="1">
      <c r="B189" s="32"/>
      <c r="C189" s="138" t="s">
        <v>637</v>
      </c>
      <c r="D189" s="138" t="s">
        <v>264</v>
      </c>
      <c r="E189" s="139" t="s">
        <v>5192</v>
      </c>
      <c r="F189" s="140" t="s">
        <v>5193</v>
      </c>
      <c r="G189" s="141" t="s">
        <v>416</v>
      </c>
      <c r="H189" s="142">
        <v>112</v>
      </c>
      <c r="I189" s="143"/>
      <c r="J189" s="142">
        <f t="shared" si="10"/>
        <v>0</v>
      </c>
      <c r="K189" s="140" t="s">
        <v>267</v>
      </c>
      <c r="L189" s="32"/>
      <c r="M189" s="144" t="s">
        <v>1</v>
      </c>
      <c r="N189" s="145" t="s">
        <v>42</v>
      </c>
      <c r="P189" s="146">
        <f t="shared" si="11"/>
        <v>0</v>
      </c>
      <c r="Q189" s="146">
        <v>7E-05</v>
      </c>
      <c r="R189" s="146">
        <f t="shared" si="12"/>
        <v>0.00784</v>
      </c>
      <c r="S189" s="146">
        <v>0</v>
      </c>
      <c r="T189" s="147">
        <f t="shared" si="13"/>
        <v>0</v>
      </c>
      <c r="AR189" s="148" t="s">
        <v>369</v>
      </c>
      <c r="AT189" s="148" t="s">
        <v>264</v>
      </c>
      <c r="AU189" s="148" t="s">
        <v>87</v>
      </c>
      <c r="AY189" s="17" t="s">
        <v>262</v>
      </c>
      <c r="BE189" s="149">
        <f t="shared" si="14"/>
        <v>0</v>
      </c>
      <c r="BF189" s="149">
        <f t="shared" si="15"/>
        <v>0</v>
      </c>
      <c r="BG189" s="149">
        <f t="shared" si="16"/>
        <v>0</v>
      </c>
      <c r="BH189" s="149">
        <f t="shared" si="17"/>
        <v>0</v>
      </c>
      <c r="BI189" s="149">
        <f t="shared" si="18"/>
        <v>0</v>
      </c>
      <c r="BJ189" s="17" t="s">
        <v>85</v>
      </c>
      <c r="BK189" s="149">
        <f t="shared" si="19"/>
        <v>0</v>
      </c>
      <c r="BL189" s="17" t="s">
        <v>369</v>
      </c>
      <c r="BM189" s="148" t="s">
        <v>5194</v>
      </c>
    </row>
    <row r="190" spans="2:51" s="12" customFormat="1" ht="12">
      <c r="B190" s="150"/>
      <c r="D190" s="151" t="s">
        <v>270</v>
      </c>
      <c r="E190" s="152" t="s">
        <v>1</v>
      </c>
      <c r="F190" s="153" t="s">
        <v>5195</v>
      </c>
      <c r="H190" s="154">
        <v>112</v>
      </c>
      <c r="I190" s="155"/>
      <c r="L190" s="150"/>
      <c r="M190" s="156"/>
      <c r="T190" s="157"/>
      <c r="AT190" s="152" t="s">
        <v>270</v>
      </c>
      <c r="AU190" s="152" t="s">
        <v>87</v>
      </c>
      <c r="AV190" s="12" t="s">
        <v>87</v>
      </c>
      <c r="AW190" s="12" t="s">
        <v>32</v>
      </c>
      <c r="AX190" s="12" t="s">
        <v>85</v>
      </c>
      <c r="AY190" s="152" t="s">
        <v>262</v>
      </c>
    </row>
    <row r="191" spans="2:65" s="1" customFormat="1" ht="37.9" customHeight="1">
      <c r="B191" s="32"/>
      <c r="C191" s="138" t="s">
        <v>643</v>
      </c>
      <c r="D191" s="138" t="s">
        <v>264</v>
      </c>
      <c r="E191" s="139" t="s">
        <v>5196</v>
      </c>
      <c r="F191" s="140" t="s">
        <v>5197</v>
      </c>
      <c r="G191" s="141" t="s">
        <v>416</v>
      </c>
      <c r="H191" s="142">
        <v>23</v>
      </c>
      <c r="I191" s="143"/>
      <c r="J191" s="142">
        <f>ROUND(I191*H191,2)</f>
        <v>0</v>
      </c>
      <c r="K191" s="140" t="s">
        <v>267</v>
      </c>
      <c r="L191" s="32"/>
      <c r="M191" s="144" t="s">
        <v>1</v>
      </c>
      <c r="N191" s="145" t="s">
        <v>42</v>
      </c>
      <c r="P191" s="146">
        <f>O191*H191</f>
        <v>0</v>
      </c>
      <c r="Q191" s="146">
        <v>8E-05</v>
      </c>
      <c r="R191" s="146">
        <f>Q191*H191</f>
        <v>0.00184</v>
      </c>
      <c r="S191" s="146">
        <v>0</v>
      </c>
      <c r="T191" s="147">
        <f>S191*H191</f>
        <v>0</v>
      </c>
      <c r="AR191" s="148" t="s">
        <v>369</v>
      </c>
      <c r="AT191" s="148" t="s">
        <v>264</v>
      </c>
      <c r="AU191" s="148" t="s">
        <v>87</v>
      </c>
      <c r="AY191" s="17" t="s">
        <v>262</v>
      </c>
      <c r="BE191" s="149">
        <f>IF(N191="základní",J191,0)</f>
        <v>0</v>
      </c>
      <c r="BF191" s="149">
        <f>IF(N191="snížená",J191,0)</f>
        <v>0</v>
      </c>
      <c r="BG191" s="149">
        <f>IF(N191="zákl. přenesená",J191,0)</f>
        <v>0</v>
      </c>
      <c r="BH191" s="149">
        <f>IF(N191="sníž. přenesená",J191,0)</f>
        <v>0</v>
      </c>
      <c r="BI191" s="149">
        <f>IF(N191="nulová",J191,0)</f>
        <v>0</v>
      </c>
      <c r="BJ191" s="17" t="s">
        <v>85</v>
      </c>
      <c r="BK191" s="149">
        <f>ROUND(I191*H191,2)</f>
        <v>0</v>
      </c>
      <c r="BL191" s="17" t="s">
        <v>369</v>
      </c>
      <c r="BM191" s="148" t="s">
        <v>5198</v>
      </c>
    </row>
    <row r="192" spans="2:51" s="12" customFormat="1" ht="12">
      <c r="B192" s="150"/>
      <c r="D192" s="151" t="s">
        <v>270</v>
      </c>
      <c r="E192" s="152" t="s">
        <v>1</v>
      </c>
      <c r="F192" s="153" t="s">
        <v>5199</v>
      </c>
      <c r="H192" s="154">
        <v>23</v>
      </c>
      <c r="I192" s="155"/>
      <c r="L192" s="150"/>
      <c r="M192" s="156"/>
      <c r="T192" s="157"/>
      <c r="AT192" s="152" t="s">
        <v>270</v>
      </c>
      <c r="AU192" s="152" t="s">
        <v>87</v>
      </c>
      <c r="AV192" s="12" t="s">
        <v>87</v>
      </c>
      <c r="AW192" s="12" t="s">
        <v>32</v>
      </c>
      <c r="AX192" s="12" t="s">
        <v>85</v>
      </c>
      <c r="AY192" s="152" t="s">
        <v>262</v>
      </c>
    </row>
    <row r="193" spans="2:65" s="1" customFormat="1" ht="37.9" customHeight="1">
      <c r="B193" s="32"/>
      <c r="C193" s="138" t="s">
        <v>647</v>
      </c>
      <c r="D193" s="138" t="s">
        <v>264</v>
      </c>
      <c r="E193" s="139" t="s">
        <v>5200</v>
      </c>
      <c r="F193" s="140" t="s">
        <v>5201</v>
      </c>
      <c r="G193" s="141" t="s">
        <v>416</v>
      </c>
      <c r="H193" s="142">
        <v>10</v>
      </c>
      <c r="I193" s="143"/>
      <c r="J193" s="142">
        <f aca="true" t="shared" si="20" ref="J193:J218">ROUND(I193*H193,2)</f>
        <v>0</v>
      </c>
      <c r="K193" s="140" t="s">
        <v>267</v>
      </c>
      <c r="L193" s="32"/>
      <c r="M193" s="144" t="s">
        <v>1</v>
      </c>
      <c r="N193" s="145" t="s">
        <v>42</v>
      </c>
      <c r="P193" s="146">
        <f aca="true" t="shared" si="21" ref="P193:P218">O193*H193</f>
        <v>0</v>
      </c>
      <c r="Q193" s="146">
        <v>0.0001</v>
      </c>
      <c r="R193" s="146">
        <f aca="true" t="shared" si="22" ref="R193:R218">Q193*H193</f>
        <v>0.001</v>
      </c>
      <c r="S193" s="146">
        <v>0</v>
      </c>
      <c r="T193" s="147">
        <f aca="true" t="shared" si="23" ref="T193:T218">S193*H193</f>
        <v>0</v>
      </c>
      <c r="AR193" s="148" t="s">
        <v>369</v>
      </c>
      <c r="AT193" s="148" t="s">
        <v>264</v>
      </c>
      <c r="AU193" s="148" t="s">
        <v>87</v>
      </c>
      <c r="AY193" s="17" t="s">
        <v>262</v>
      </c>
      <c r="BE193" s="149">
        <f aca="true" t="shared" si="24" ref="BE193:BE218">IF(N193="základní",J193,0)</f>
        <v>0</v>
      </c>
      <c r="BF193" s="149">
        <f aca="true" t="shared" si="25" ref="BF193:BF218">IF(N193="snížená",J193,0)</f>
        <v>0</v>
      </c>
      <c r="BG193" s="149">
        <f aca="true" t="shared" si="26" ref="BG193:BG218">IF(N193="zákl. přenesená",J193,0)</f>
        <v>0</v>
      </c>
      <c r="BH193" s="149">
        <f aca="true" t="shared" si="27" ref="BH193:BH218">IF(N193="sníž. přenesená",J193,0)</f>
        <v>0</v>
      </c>
      <c r="BI193" s="149">
        <f aca="true" t="shared" si="28" ref="BI193:BI218">IF(N193="nulová",J193,0)</f>
        <v>0</v>
      </c>
      <c r="BJ193" s="17" t="s">
        <v>85</v>
      </c>
      <c r="BK193" s="149">
        <f aca="true" t="shared" si="29" ref="BK193:BK218">ROUND(I193*H193,2)</f>
        <v>0</v>
      </c>
      <c r="BL193" s="17" t="s">
        <v>369</v>
      </c>
      <c r="BM193" s="148" t="s">
        <v>5202</v>
      </c>
    </row>
    <row r="194" spans="2:65" s="1" customFormat="1" ht="37.9" customHeight="1">
      <c r="B194" s="32"/>
      <c r="C194" s="138" t="s">
        <v>651</v>
      </c>
      <c r="D194" s="138" t="s">
        <v>264</v>
      </c>
      <c r="E194" s="139" t="s">
        <v>5203</v>
      </c>
      <c r="F194" s="140" t="s">
        <v>5204</v>
      </c>
      <c r="G194" s="141" t="s">
        <v>416</v>
      </c>
      <c r="H194" s="142">
        <v>80</v>
      </c>
      <c r="I194" s="143"/>
      <c r="J194" s="142">
        <f t="shared" si="20"/>
        <v>0</v>
      </c>
      <c r="K194" s="140" t="s">
        <v>267</v>
      </c>
      <c r="L194" s="32"/>
      <c r="M194" s="144" t="s">
        <v>1</v>
      </c>
      <c r="N194" s="145" t="s">
        <v>42</v>
      </c>
      <c r="P194" s="146">
        <f t="shared" si="21"/>
        <v>0</v>
      </c>
      <c r="Q194" s="146">
        <v>7E-05</v>
      </c>
      <c r="R194" s="146">
        <f t="shared" si="22"/>
        <v>0.005599999999999999</v>
      </c>
      <c r="S194" s="146">
        <v>0</v>
      </c>
      <c r="T194" s="147">
        <f t="shared" si="23"/>
        <v>0</v>
      </c>
      <c r="AR194" s="148" t="s">
        <v>369</v>
      </c>
      <c r="AT194" s="148" t="s">
        <v>264</v>
      </c>
      <c r="AU194" s="148" t="s">
        <v>87</v>
      </c>
      <c r="AY194" s="17" t="s">
        <v>262</v>
      </c>
      <c r="BE194" s="149">
        <f t="shared" si="24"/>
        <v>0</v>
      </c>
      <c r="BF194" s="149">
        <f t="shared" si="25"/>
        <v>0</v>
      </c>
      <c r="BG194" s="149">
        <f t="shared" si="26"/>
        <v>0</v>
      </c>
      <c r="BH194" s="149">
        <f t="shared" si="27"/>
        <v>0</v>
      </c>
      <c r="BI194" s="149">
        <f t="shared" si="28"/>
        <v>0</v>
      </c>
      <c r="BJ194" s="17" t="s">
        <v>85</v>
      </c>
      <c r="BK194" s="149">
        <f t="shared" si="29"/>
        <v>0</v>
      </c>
      <c r="BL194" s="17" t="s">
        <v>369</v>
      </c>
      <c r="BM194" s="148" t="s">
        <v>5205</v>
      </c>
    </row>
    <row r="195" spans="2:65" s="1" customFormat="1" ht="24.2" customHeight="1">
      <c r="B195" s="32"/>
      <c r="C195" s="138" t="s">
        <v>655</v>
      </c>
      <c r="D195" s="138" t="s">
        <v>264</v>
      </c>
      <c r="E195" s="139" t="s">
        <v>5206</v>
      </c>
      <c r="F195" s="140" t="s">
        <v>5207</v>
      </c>
      <c r="G195" s="141" t="s">
        <v>675</v>
      </c>
      <c r="H195" s="142">
        <v>2</v>
      </c>
      <c r="I195" s="143"/>
      <c r="J195" s="142">
        <f t="shared" si="20"/>
        <v>0</v>
      </c>
      <c r="K195" s="140" t="s">
        <v>267</v>
      </c>
      <c r="L195" s="32"/>
      <c r="M195" s="144" t="s">
        <v>1</v>
      </c>
      <c r="N195" s="145" t="s">
        <v>42</v>
      </c>
      <c r="P195" s="146">
        <f t="shared" si="21"/>
        <v>0</v>
      </c>
      <c r="Q195" s="146">
        <v>0.00027</v>
      </c>
      <c r="R195" s="146">
        <f t="shared" si="22"/>
        <v>0.00054</v>
      </c>
      <c r="S195" s="146">
        <v>0</v>
      </c>
      <c r="T195" s="147">
        <f t="shared" si="23"/>
        <v>0</v>
      </c>
      <c r="AR195" s="148" t="s">
        <v>369</v>
      </c>
      <c r="AT195" s="148" t="s">
        <v>264</v>
      </c>
      <c r="AU195" s="148" t="s">
        <v>87</v>
      </c>
      <c r="AY195" s="17" t="s">
        <v>262</v>
      </c>
      <c r="BE195" s="149">
        <f t="shared" si="24"/>
        <v>0</v>
      </c>
      <c r="BF195" s="149">
        <f t="shared" si="25"/>
        <v>0</v>
      </c>
      <c r="BG195" s="149">
        <f t="shared" si="26"/>
        <v>0</v>
      </c>
      <c r="BH195" s="149">
        <f t="shared" si="27"/>
        <v>0</v>
      </c>
      <c r="BI195" s="149">
        <f t="shared" si="28"/>
        <v>0</v>
      </c>
      <c r="BJ195" s="17" t="s">
        <v>85</v>
      </c>
      <c r="BK195" s="149">
        <f t="shared" si="29"/>
        <v>0</v>
      </c>
      <c r="BL195" s="17" t="s">
        <v>369</v>
      </c>
      <c r="BM195" s="148" t="s">
        <v>5208</v>
      </c>
    </row>
    <row r="196" spans="2:65" s="1" customFormat="1" ht="16.5" customHeight="1">
      <c r="B196" s="32"/>
      <c r="C196" s="138" t="s">
        <v>659</v>
      </c>
      <c r="D196" s="138" t="s">
        <v>264</v>
      </c>
      <c r="E196" s="139" t="s">
        <v>5209</v>
      </c>
      <c r="F196" s="140" t="s">
        <v>5210</v>
      </c>
      <c r="G196" s="141" t="s">
        <v>675</v>
      </c>
      <c r="H196" s="142">
        <v>2</v>
      </c>
      <c r="I196" s="143"/>
      <c r="J196" s="142">
        <f t="shared" si="20"/>
        <v>0</v>
      </c>
      <c r="K196" s="140" t="s">
        <v>267</v>
      </c>
      <c r="L196" s="32"/>
      <c r="M196" s="144" t="s">
        <v>1</v>
      </c>
      <c r="N196" s="145" t="s">
        <v>42</v>
      </c>
      <c r="P196" s="146">
        <f t="shared" si="21"/>
        <v>0</v>
      </c>
      <c r="Q196" s="146">
        <v>0.0006</v>
      </c>
      <c r="R196" s="146">
        <f t="shared" si="22"/>
        <v>0.0012</v>
      </c>
      <c r="S196" s="146">
        <v>0</v>
      </c>
      <c r="T196" s="147">
        <f t="shared" si="23"/>
        <v>0</v>
      </c>
      <c r="AR196" s="148" t="s">
        <v>369</v>
      </c>
      <c r="AT196" s="148" t="s">
        <v>264</v>
      </c>
      <c r="AU196" s="148" t="s">
        <v>87</v>
      </c>
      <c r="AY196" s="17" t="s">
        <v>262</v>
      </c>
      <c r="BE196" s="149">
        <f t="shared" si="24"/>
        <v>0</v>
      </c>
      <c r="BF196" s="149">
        <f t="shared" si="25"/>
        <v>0</v>
      </c>
      <c r="BG196" s="149">
        <f t="shared" si="26"/>
        <v>0</v>
      </c>
      <c r="BH196" s="149">
        <f t="shared" si="27"/>
        <v>0</v>
      </c>
      <c r="BI196" s="149">
        <f t="shared" si="28"/>
        <v>0</v>
      </c>
      <c r="BJ196" s="17" t="s">
        <v>85</v>
      </c>
      <c r="BK196" s="149">
        <f t="shared" si="29"/>
        <v>0</v>
      </c>
      <c r="BL196" s="17" t="s">
        <v>369</v>
      </c>
      <c r="BM196" s="148" t="s">
        <v>5211</v>
      </c>
    </row>
    <row r="197" spans="2:65" s="1" customFormat="1" ht="16.5" customHeight="1">
      <c r="B197" s="32"/>
      <c r="C197" s="138" t="s">
        <v>668</v>
      </c>
      <c r="D197" s="138" t="s">
        <v>264</v>
      </c>
      <c r="E197" s="139" t="s">
        <v>5212</v>
      </c>
      <c r="F197" s="140" t="s">
        <v>5213</v>
      </c>
      <c r="G197" s="141" t="s">
        <v>675</v>
      </c>
      <c r="H197" s="142">
        <v>5</v>
      </c>
      <c r="I197" s="143"/>
      <c r="J197" s="142">
        <f t="shared" si="20"/>
        <v>0</v>
      </c>
      <c r="K197" s="140" t="s">
        <v>267</v>
      </c>
      <c r="L197" s="32"/>
      <c r="M197" s="144" t="s">
        <v>1</v>
      </c>
      <c r="N197" s="145" t="s">
        <v>42</v>
      </c>
      <c r="P197" s="146">
        <f t="shared" si="21"/>
        <v>0</v>
      </c>
      <c r="Q197" s="146">
        <v>0.00075</v>
      </c>
      <c r="R197" s="146">
        <f t="shared" si="22"/>
        <v>0.00375</v>
      </c>
      <c r="S197" s="146">
        <v>0</v>
      </c>
      <c r="T197" s="147">
        <f t="shared" si="23"/>
        <v>0</v>
      </c>
      <c r="AR197" s="148" t="s">
        <v>369</v>
      </c>
      <c r="AT197" s="148" t="s">
        <v>264</v>
      </c>
      <c r="AU197" s="148" t="s">
        <v>87</v>
      </c>
      <c r="AY197" s="17" t="s">
        <v>262</v>
      </c>
      <c r="BE197" s="149">
        <f t="shared" si="24"/>
        <v>0</v>
      </c>
      <c r="BF197" s="149">
        <f t="shared" si="25"/>
        <v>0</v>
      </c>
      <c r="BG197" s="149">
        <f t="shared" si="26"/>
        <v>0</v>
      </c>
      <c r="BH197" s="149">
        <f t="shared" si="27"/>
        <v>0</v>
      </c>
      <c r="BI197" s="149">
        <f t="shared" si="28"/>
        <v>0</v>
      </c>
      <c r="BJ197" s="17" t="s">
        <v>85</v>
      </c>
      <c r="BK197" s="149">
        <f t="shared" si="29"/>
        <v>0</v>
      </c>
      <c r="BL197" s="17" t="s">
        <v>369</v>
      </c>
      <c r="BM197" s="148" t="s">
        <v>5214</v>
      </c>
    </row>
    <row r="198" spans="2:65" s="1" customFormat="1" ht="16.5" customHeight="1">
      <c r="B198" s="32"/>
      <c r="C198" s="138" t="s">
        <v>672</v>
      </c>
      <c r="D198" s="138" t="s">
        <v>264</v>
      </c>
      <c r="E198" s="139" t="s">
        <v>5215</v>
      </c>
      <c r="F198" s="140" t="s">
        <v>5216</v>
      </c>
      <c r="G198" s="141" t="s">
        <v>675</v>
      </c>
      <c r="H198" s="142">
        <v>5</v>
      </c>
      <c r="I198" s="143"/>
      <c r="J198" s="142">
        <f t="shared" si="20"/>
        <v>0</v>
      </c>
      <c r="K198" s="140" t="s">
        <v>267</v>
      </c>
      <c r="L198" s="32"/>
      <c r="M198" s="144" t="s">
        <v>1</v>
      </c>
      <c r="N198" s="145" t="s">
        <v>42</v>
      </c>
      <c r="P198" s="146">
        <f t="shared" si="21"/>
        <v>0</v>
      </c>
      <c r="Q198" s="146">
        <v>0.00097</v>
      </c>
      <c r="R198" s="146">
        <f t="shared" si="22"/>
        <v>0.00485</v>
      </c>
      <c r="S198" s="146">
        <v>0</v>
      </c>
      <c r="T198" s="147">
        <f t="shared" si="23"/>
        <v>0</v>
      </c>
      <c r="AR198" s="148" t="s">
        <v>369</v>
      </c>
      <c r="AT198" s="148" t="s">
        <v>264</v>
      </c>
      <c r="AU198" s="148" t="s">
        <v>87</v>
      </c>
      <c r="AY198" s="17" t="s">
        <v>262</v>
      </c>
      <c r="BE198" s="149">
        <f t="shared" si="24"/>
        <v>0</v>
      </c>
      <c r="BF198" s="149">
        <f t="shared" si="25"/>
        <v>0</v>
      </c>
      <c r="BG198" s="149">
        <f t="shared" si="26"/>
        <v>0</v>
      </c>
      <c r="BH198" s="149">
        <f t="shared" si="27"/>
        <v>0</v>
      </c>
      <c r="BI198" s="149">
        <f t="shared" si="28"/>
        <v>0</v>
      </c>
      <c r="BJ198" s="17" t="s">
        <v>85</v>
      </c>
      <c r="BK198" s="149">
        <f t="shared" si="29"/>
        <v>0</v>
      </c>
      <c r="BL198" s="17" t="s">
        <v>369</v>
      </c>
      <c r="BM198" s="148" t="s">
        <v>5217</v>
      </c>
    </row>
    <row r="199" spans="2:65" s="1" customFormat="1" ht="16.5" customHeight="1">
      <c r="B199" s="32"/>
      <c r="C199" s="138" t="s">
        <v>677</v>
      </c>
      <c r="D199" s="138" t="s">
        <v>264</v>
      </c>
      <c r="E199" s="139" t="s">
        <v>5218</v>
      </c>
      <c r="F199" s="140" t="s">
        <v>5219</v>
      </c>
      <c r="G199" s="141" t="s">
        <v>675</v>
      </c>
      <c r="H199" s="142">
        <v>1</v>
      </c>
      <c r="I199" s="143"/>
      <c r="J199" s="142">
        <f t="shared" si="20"/>
        <v>0</v>
      </c>
      <c r="K199" s="140" t="s">
        <v>267</v>
      </c>
      <c r="L199" s="32"/>
      <c r="M199" s="144" t="s">
        <v>1</v>
      </c>
      <c r="N199" s="145" t="s">
        <v>42</v>
      </c>
      <c r="P199" s="146">
        <f t="shared" si="21"/>
        <v>0</v>
      </c>
      <c r="Q199" s="146">
        <v>0.00123</v>
      </c>
      <c r="R199" s="146">
        <f t="shared" si="22"/>
        <v>0.00123</v>
      </c>
      <c r="S199" s="146">
        <v>0</v>
      </c>
      <c r="T199" s="147">
        <f t="shared" si="23"/>
        <v>0</v>
      </c>
      <c r="AR199" s="148" t="s">
        <v>369</v>
      </c>
      <c r="AT199" s="148" t="s">
        <v>264</v>
      </c>
      <c r="AU199" s="148" t="s">
        <v>87</v>
      </c>
      <c r="AY199" s="17" t="s">
        <v>262</v>
      </c>
      <c r="BE199" s="149">
        <f t="shared" si="24"/>
        <v>0</v>
      </c>
      <c r="BF199" s="149">
        <f t="shared" si="25"/>
        <v>0</v>
      </c>
      <c r="BG199" s="149">
        <f t="shared" si="26"/>
        <v>0</v>
      </c>
      <c r="BH199" s="149">
        <f t="shared" si="27"/>
        <v>0</v>
      </c>
      <c r="BI199" s="149">
        <f t="shared" si="28"/>
        <v>0</v>
      </c>
      <c r="BJ199" s="17" t="s">
        <v>85</v>
      </c>
      <c r="BK199" s="149">
        <f t="shared" si="29"/>
        <v>0</v>
      </c>
      <c r="BL199" s="17" t="s">
        <v>369</v>
      </c>
      <c r="BM199" s="148" t="s">
        <v>5220</v>
      </c>
    </row>
    <row r="200" spans="2:65" s="1" customFormat="1" ht="16.5" customHeight="1">
      <c r="B200" s="32"/>
      <c r="C200" s="138" t="s">
        <v>681</v>
      </c>
      <c r="D200" s="138" t="s">
        <v>264</v>
      </c>
      <c r="E200" s="139" t="s">
        <v>5221</v>
      </c>
      <c r="F200" s="140" t="s">
        <v>5222</v>
      </c>
      <c r="G200" s="141" t="s">
        <v>675</v>
      </c>
      <c r="H200" s="142">
        <v>1</v>
      </c>
      <c r="I200" s="143"/>
      <c r="J200" s="142">
        <f t="shared" si="20"/>
        <v>0</v>
      </c>
      <c r="K200" s="140" t="s">
        <v>267</v>
      </c>
      <c r="L200" s="32"/>
      <c r="M200" s="144" t="s">
        <v>1</v>
      </c>
      <c r="N200" s="145" t="s">
        <v>42</v>
      </c>
      <c r="P200" s="146">
        <f t="shared" si="21"/>
        <v>0</v>
      </c>
      <c r="Q200" s="146">
        <v>0.00176</v>
      </c>
      <c r="R200" s="146">
        <f t="shared" si="22"/>
        <v>0.00176</v>
      </c>
      <c r="S200" s="146">
        <v>0</v>
      </c>
      <c r="T200" s="147">
        <f t="shared" si="23"/>
        <v>0</v>
      </c>
      <c r="AR200" s="148" t="s">
        <v>369</v>
      </c>
      <c r="AT200" s="148" t="s">
        <v>264</v>
      </c>
      <c r="AU200" s="148" t="s">
        <v>87</v>
      </c>
      <c r="AY200" s="17" t="s">
        <v>262</v>
      </c>
      <c r="BE200" s="149">
        <f t="shared" si="24"/>
        <v>0</v>
      </c>
      <c r="BF200" s="149">
        <f t="shared" si="25"/>
        <v>0</v>
      </c>
      <c r="BG200" s="149">
        <f t="shared" si="26"/>
        <v>0</v>
      </c>
      <c r="BH200" s="149">
        <f t="shared" si="27"/>
        <v>0</v>
      </c>
      <c r="BI200" s="149">
        <f t="shared" si="28"/>
        <v>0</v>
      </c>
      <c r="BJ200" s="17" t="s">
        <v>85</v>
      </c>
      <c r="BK200" s="149">
        <f t="shared" si="29"/>
        <v>0</v>
      </c>
      <c r="BL200" s="17" t="s">
        <v>369</v>
      </c>
      <c r="BM200" s="148" t="s">
        <v>5223</v>
      </c>
    </row>
    <row r="201" spans="2:65" s="1" customFormat="1" ht="16.5" customHeight="1">
      <c r="B201" s="32"/>
      <c r="C201" s="138" t="s">
        <v>685</v>
      </c>
      <c r="D201" s="138" t="s">
        <v>264</v>
      </c>
      <c r="E201" s="139" t="s">
        <v>5224</v>
      </c>
      <c r="F201" s="140" t="s">
        <v>5225</v>
      </c>
      <c r="G201" s="141" t="s">
        <v>675</v>
      </c>
      <c r="H201" s="142">
        <v>1</v>
      </c>
      <c r="I201" s="143"/>
      <c r="J201" s="142">
        <f t="shared" si="20"/>
        <v>0</v>
      </c>
      <c r="K201" s="140" t="s">
        <v>267</v>
      </c>
      <c r="L201" s="32"/>
      <c r="M201" s="144" t="s">
        <v>1</v>
      </c>
      <c r="N201" s="145" t="s">
        <v>42</v>
      </c>
      <c r="P201" s="146">
        <f t="shared" si="21"/>
        <v>0</v>
      </c>
      <c r="Q201" s="146">
        <v>0.00238</v>
      </c>
      <c r="R201" s="146">
        <f t="shared" si="22"/>
        <v>0.00238</v>
      </c>
      <c r="S201" s="146">
        <v>0</v>
      </c>
      <c r="T201" s="147">
        <f t="shared" si="23"/>
        <v>0</v>
      </c>
      <c r="AR201" s="148" t="s">
        <v>369</v>
      </c>
      <c r="AT201" s="148" t="s">
        <v>264</v>
      </c>
      <c r="AU201" s="148" t="s">
        <v>87</v>
      </c>
      <c r="AY201" s="17" t="s">
        <v>262</v>
      </c>
      <c r="BE201" s="149">
        <f t="shared" si="24"/>
        <v>0</v>
      </c>
      <c r="BF201" s="149">
        <f t="shared" si="25"/>
        <v>0</v>
      </c>
      <c r="BG201" s="149">
        <f t="shared" si="26"/>
        <v>0</v>
      </c>
      <c r="BH201" s="149">
        <f t="shared" si="27"/>
        <v>0</v>
      </c>
      <c r="BI201" s="149">
        <f t="shared" si="28"/>
        <v>0</v>
      </c>
      <c r="BJ201" s="17" t="s">
        <v>85</v>
      </c>
      <c r="BK201" s="149">
        <f t="shared" si="29"/>
        <v>0</v>
      </c>
      <c r="BL201" s="17" t="s">
        <v>369</v>
      </c>
      <c r="BM201" s="148" t="s">
        <v>5226</v>
      </c>
    </row>
    <row r="202" spans="2:65" s="1" customFormat="1" ht="16.5" customHeight="1">
      <c r="B202" s="32"/>
      <c r="C202" s="138" t="s">
        <v>689</v>
      </c>
      <c r="D202" s="138" t="s">
        <v>264</v>
      </c>
      <c r="E202" s="139" t="s">
        <v>5227</v>
      </c>
      <c r="F202" s="140" t="s">
        <v>5228</v>
      </c>
      <c r="G202" s="141" t="s">
        <v>675</v>
      </c>
      <c r="H202" s="142">
        <v>1</v>
      </c>
      <c r="I202" s="143"/>
      <c r="J202" s="142">
        <f t="shared" si="20"/>
        <v>0</v>
      </c>
      <c r="K202" s="140" t="s">
        <v>267</v>
      </c>
      <c r="L202" s="32"/>
      <c r="M202" s="144" t="s">
        <v>1</v>
      </c>
      <c r="N202" s="145" t="s">
        <v>42</v>
      </c>
      <c r="P202" s="146">
        <f t="shared" si="21"/>
        <v>0</v>
      </c>
      <c r="Q202" s="146">
        <v>0.0032</v>
      </c>
      <c r="R202" s="146">
        <f t="shared" si="22"/>
        <v>0.0032</v>
      </c>
      <c r="S202" s="146">
        <v>0</v>
      </c>
      <c r="T202" s="147">
        <f t="shared" si="23"/>
        <v>0</v>
      </c>
      <c r="AR202" s="148" t="s">
        <v>369</v>
      </c>
      <c r="AT202" s="148" t="s">
        <v>264</v>
      </c>
      <c r="AU202" s="148" t="s">
        <v>87</v>
      </c>
      <c r="AY202" s="17" t="s">
        <v>262</v>
      </c>
      <c r="BE202" s="149">
        <f t="shared" si="24"/>
        <v>0</v>
      </c>
      <c r="BF202" s="149">
        <f t="shared" si="25"/>
        <v>0</v>
      </c>
      <c r="BG202" s="149">
        <f t="shared" si="26"/>
        <v>0</v>
      </c>
      <c r="BH202" s="149">
        <f t="shared" si="27"/>
        <v>0</v>
      </c>
      <c r="BI202" s="149">
        <f t="shared" si="28"/>
        <v>0</v>
      </c>
      <c r="BJ202" s="17" t="s">
        <v>85</v>
      </c>
      <c r="BK202" s="149">
        <f t="shared" si="29"/>
        <v>0</v>
      </c>
      <c r="BL202" s="17" t="s">
        <v>369</v>
      </c>
      <c r="BM202" s="148" t="s">
        <v>5229</v>
      </c>
    </row>
    <row r="203" spans="2:65" s="1" customFormat="1" ht="16.5" customHeight="1">
      <c r="B203" s="32"/>
      <c r="C203" s="138" t="s">
        <v>694</v>
      </c>
      <c r="D203" s="138" t="s">
        <v>264</v>
      </c>
      <c r="E203" s="139" t="s">
        <v>668</v>
      </c>
      <c r="F203" s="140" t="s">
        <v>5230</v>
      </c>
      <c r="G203" s="141" t="s">
        <v>697</v>
      </c>
      <c r="H203" s="142">
        <v>4</v>
      </c>
      <c r="I203" s="143"/>
      <c r="J203" s="142">
        <f t="shared" si="20"/>
        <v>0</v>
      </c>
      <c r="K203" s="140" t="s">
        <v>1</v>
      </c>
      <c r="L203" s="32"/>
      <c r="M203" s="144" t="s">
        <v>1</v>
      </c>
      <c r="N203" s="145" t="s">
        <v>42</v>
      </c>
      <c r="P203" s="146">
        <f t="shared" si="21"/>
        <v>0</v>
      </c>
      <c r="Q203" s="146">
        <v>0</v>
      </c>
      <c r="R203" s="146">
        <f t="shared" si="22"/>
        <v>0</v>
      </c>
      <c r="S203" s="146">
        <v>0</v>
      </c>
      <c r="T203" s="147">
        <f t="shared" si="23"/>
        <v>0</v>
      </c>
      <c r="AR203" s="148" t="s">
        <v>268</v>
      </c>
      <c r="AT203" s="148" t="s">
        <v>264</v>
      </c>
      <c r="AU203" s="148" t="s">
        <v>87</v>
      </c>
      <c r="AY203" s="17" t="s">
        <v>262</v>
      </c>
      <c r="BE203" s="149">
        <f t="shared" si="24"/>
        <v>0</v>
      </c>
      <c r="BF203" s="149">
        <f t="shared" si="25"/>
        <v>0</v>
      </c>
      <c r="BG203" s="149">
        <f t="shared" si="26"/>
        <v>0</v>
      </c>
      <c r="BH203" s="149">
        <f t="shared" si="27"/>
        <v>0</v>
      </c>
      <c r="BI203" s="149">
        <f t="shared" si="28"/>
        <v>0</v>
      </c>
      <c r="BJ203" s="17" t="s">
        <v>85</v>
      </c>
      <c r="BK203" s="149">
        <f t="shared" si="29"/>
        <v>0</v>
      </c>
      <c r="BL203" s="17" t="s">
        <v>268</v>
      </c>
      <c r="BM203" s="148" t="s">
        <v>1028</v>
      </c>
    </row>
    <row r="204" spans="2:65" s="1" customFormat="1" ht="16.5" customHeight="1">
      <c r="B204" s="32"/>
      <c r="C204" s="138" t="s">
        <v>701</v>
      </c>
      <c r="D204" s="138" t="s">
        <v>264</v>
      </c>
      <c r="E204" s="139" t="s">
        <v>672</v>
      </c>
      <c r="F204" s="140" t="s">
        <v>5231</v>
      </c>
      <c r="G204" s="141" t="s">
        <v>697</v>
      </c>
      <c r="H204" s="142">
        <v>8</v>
      </c>
      <c r="I204" s="143"/>
      <c r="J204" s="142">
        <f t="shared" si="20"/>
        <v>0</v>
      </c>
      <c r="K204" s="140" t="s">
        <v>1</v>
      </c>
      <c r="L204" s="32"/>
      <c r="M204" s="144" t="s">
        <v>1</v>
      </c>
      <c r="N204" s="145" t="s">
        <v>42</v>
      </c>
      <c r="P204" s="146">
        <f t="shared" si="21"/>
        <v>0</v>
      </c>
      <c r="Q204" s="146">
        <v>0</v>
      </c>
      <c r="R204" s="146">
        <f t="shared" si="22"/>
        <v>0</v>
      </c>
      <c r="S204" s="146">
        <v>0</v>
      </c>
      <c r="T204" s="147">
        <f t="shared" si="23"/>
        <v>0</v>
      </c>
      <c r="AR204" s="148" t="s">
        <v>268</v>
      </c>
      <c r="AT204" s="148" t="s">
        <v>264</v>
      </c>
      <c r="AU204" s="148" t="s">
        <v>87</v>
      </c>
      <c r="AY204" s="17" t="s">
        <v>262</v>
      </c>
      <c r="BE204" s="149">
        <f t="shared" si="24"/>
        <v>0</v>
      </c>
      <c r="BF204" s="149">
        <f t="shared" si="25"/>
        <v>0</v>
      </c>
      <c r="BG204" s="149">
        <f t="shared" si="26"/>
        <v>0</v>
      </c>
      <c r="BH204" s="149">
        <f t="shared" si="27"/>
        <v>0</v>
      </c>
      <c r="BI204" s="149">
        <f t="shared" si="28"/>
        <v>0</v>
      </c>
      <c r="BJ204" s="17" t="s">
        <v>85</v>
      </c>
      <c r="BK204" s="149">
        <f t="shared" si="29"/>
        <v>0</v>
      </c>
      <c r="BL204" s="17" t="s">
        <v>268</v>
      </c>
      <c r="BM204" s="148" t="s">
        <v>1040</v>
      </c>
    </row>
    <row r="205" spans="2:65" s="1" customFormat="1" ht="21.75" customHeight="1">
      <c r="B205" s="32"/>
      <c r="C205" s="138" t="s">
        <v>706</v>
      </c>
      <c r="D205" s="138" t="s">
        <v>264</v>
      </c>
      <c r="E205" s="139" t="s">
        <v>677</v>
      </c>
      <c r="F205" s="140" t="s">
        <v>5232</v>
      </c>
      <c r="G205" s="141" t="s">
        <v>697</v>
      </c>
      <c r="H205" s="142">
        <v>1</v>
      </c>
      <c r="I205" s="143"/>
      <c r="J205" s="142">
        <f t="shared" si="20"/>
        <v>0</v>
      </c>
      <c r="K205" s="140" t="s">
        <v>1</v>
      </c>
      <c r="L205" s="32"/>
      <c r="M205" s="144" t="s">
        <v>1</v>
      </c>
      <c r="N205" s="145" t="s">
        <v>42</v>
      </c>
      <c r="P205" s="146">
        <f t="shared" si="21"/>
        <v>0</v>
      </c>
      <c r="Q205" s="146">
        <v>0</v>
      </c>
      <c r="R205" s="146">
        <f t="shared" si="22"/>
        <v>0</v>
      </c>
      <c r="S205" s="146">
        <v>0</v>
      </c>
      <c r="T205" s="147">
        <f t="shared" si="23"/>
        <v>0</v>
      </c>
      <c r="AR205" s="148" t="s">
        <v>268</v>
      </c>
      <c r="AT205" s="148" t="s">
        <v>264</v>
      </c>
      <c r="AU205" s="148" t="s">
        <v>87</v>
      </c>
      <c r="AY205" s="17" t="s">
        <v>262</v>
      </c>
      <c r="BE205" s="149">
        <f t="shared" si="24"/>
        <v>0</v>
      </c>
      <c r="BF205" s="149">
        <f t="shared" si="25"/>
        <v>0</v>
      </c>
      <c r="BG205" s="149">
        <f t="shared" si="26"/>
        <v>0</v>
      </c>
      <c r="BH205" s="149">
        <f t="shared" si="27"/>
        <v>0</v>
      </c>
      <c r="BI205" s="149">
        <f t="shared" si="28"/>
        <v>0</v>
      </c>
      <c r="BJ205" s="17" t="s">
        <v>85</v>
      </c>
      <c r="BK205" s="149">
        <f t="shared" si="29"/>
        <v>0</v>
      </c>
      <c r="BL205" s="17" t="s">
        <v>268</v>
      </c>
      <c r="BM205" s="148" t="s">
        <v>1050</v>
      </c>
    </row>
    <row r="206" spans="2:65" s="1" customFormat="1" ht="16.5" customHeight="1">
      <c r="B206" s="32"/>
      <c r="C206" s="138" t="s">
        <v>711</v>
      </c>
      <c r="D206" s="138" t="s">
        <v>264</v>
      </c>
      <c r="E206" s="139" t="s">
        <v>681</v>
      </c>
      <c r="F206" s="140" t="s">
        <v>5233</v>
      </c>
      <c r="G206" s="141" t="s">
        <v>697</v>
      </c>
      <c r="H206" s="142">
        <v>1</v>
      </c>
      <c r="I206" s="143"/>
      <c r="J206" s="142">
        <f t="shared" si="20"/>
        <v>0</v>
      </c>
      <c r="K206" s="140" t="s">
        <v>1</v>
      </c>
      <c r="L206" s="32"/>
      <c r="M206" s="144" t="s">
        <v>1</v>
      </c>
      <c r="N206" s="145" t="s">
        <v>42</v>
      </c>
      <c r="P206" s="146">
        <f t="shared" si="21"/>
        <v>0</v>
      </c>
      <c r="Q206" s="146">
        <v>0</v>
      </c>
      <c r="R206" s="146">
        <f t="shared" si="22"/>
        <v>0</v>
      </c>
      <c r="S206" s="146">
        <v>0</v>
      </c>
      <c r="T206" s="147">
        <f t="shared" si="23"/>
        <v>0</v>
      </c>
      <c r="AR206" s="148" t="s">
        <v>268</v>
      </c>
      <c r="AT206" s="148" t="s">
        <v>264</v>
      </c>
      <c r="AU206" s="148" t="s">
        <v>87</v>
      </c>
      <c r="AY206" s="17" t="s">
        <v>262</v>
      </c>
      <c r="BE206" s="149">
        <f t="shared" si="24"/>
        <v>0</v>
      </c>
      <c r="BF206" s="149">
        <f t="shared" si="25"/>
        <v>0</v>
      </c>
      <c r="BG206" s="149">
        <f t="shared" si="26"/>
        <v>0</v>
      </c>
      <c r="BH206" s="149">
        <f t="shared" si="27"/>
        <v>0</v>
      </c>
      <c r="BI206" s="149">
        <f t="shared" si="28"/>
        <v>0</v>
      </c>
      <c r="BJ206" s="17" t="s">
        <v>85</v>
      </c>
      <c r="BK206" s="149">
        <f t="shared" si="29"/>
        <v>0</v>
      </c>
      <c r="BL206" s="17" t="s">
        <v>268</v>
      </c>
      <c r="BM206" s="148" t="s">
        <v>1062</v>
      </c>
    </row>
    <row r="207" spans="2:65" s="1" customFormat="1" ht="16.5" customHeight="1">
      <c r="B207" s="32"/>
      <c r="C207" s="138" t="s">
        <v>715</v>
      </c>
      <c r="D207" s="138" t="s">
        <v>264</v>
      </c>
      <c r="E207" s="139" t="s">
        <v>685</v>
      </c>
      <c r="F207" s="140" t="s">
        <v>5234</v>
      </c>
      <c r="G207" s="141" t="s">
        <v>697</v>
      </c>
      <c r="H207" s="142">
        <v>4</v>
      </c>
      <c r="I207" s="143"/>
      <c r="J207" s="142">
        <f t="shared" si="20"/>
        <v>0</v>
      </c>
      <c r="K207" s="140" t="s">
        <v>1</v>
      </c>
      <c r="L207" s="32"/>
      <c r="M207" s="144" t="s">
        <v>1</v>
      </c>
      <c r="N207" s="145" t="s">
        <v>42</v>
      </c>
      <c r="P207" s="146">
        <f t="shared" si="21"/>
        <v>0</v>
      </c>
      <c r="Q207" s="146">
        <v>0</v>
      </c>
      <c r="R207" s="146">
        <f t="shared" si="22"/>
        <v>0</v>
      </c>
      <c r="S207" s="146">
        <v>0</v>
      </c>
      <c r="T207" s="147">
        <f t="shared" si="23"/>
        <v>0</v>
      </c>
      <c r="AR207" s="148" t="s">
        <v>268</v>
      </c>
      <c r="AT207" s="148" t="s">
        <v>264</v>
      </c>
      <c r="AU207" s="148" t="s">
        <v>87</v>
      </c>
      <c r="AY207" s="17" t="s">
        <v>262</v>
      </c>
      <c r="BE207" s="149">
        <f t="shared" si="24"/>
        <v>0</v>
      </c>
      <c r="BF207" s="149">
        <f t="shared" si="25"/>
        <v>0</v>
      </c>
      <c r="BG207" s="149">
        <f t="shared" si="26"/>
        <v>0</v>
      </c>
      <c r="BH207" s="149">
        <f t="shared" si="27"/>
        <v>0</v>
      </c>
      <c r="BI207" s="149">
        <f t="shared" si="28"/>
        <v>0</v>
      </c>
      <c r="BJ207" s="17" t="s">
        <v>85</v>
      </c>
      <c r="BK207" s="149">
        <f t="shared" si="29"/>
        <v>0</v>
      </c>
      <c r="BL207" s="17" t="s">
        <v>268</v>
      </c>
      <c r="BM207" s="148" t="s">
        <v>1073</v>
      </c>
    </row>
    <row r="208" spans="2:65" s="1" customFormat="1" ht="16.5" customHeight="1">
      <c r="B208" s="32"/>
      <c r="C208" s="138" t="s">
        <v>719</v>
      </c>
      <c r="D208" s="138" t="s">
        <v>264</v>
      </c>
      <c r="E208" s="139" t="s">
        <v>689</v>
      </c>
      <c r="F208" s="140" t="s">
        <v>5235</v>
      </c>
      <c r="G208" s="141" t="s">
        <v>697</v>
      </c>
      <c r="H208" s="142">
        <v>3</v>
      </c>
      <c r="I208" s="143"/>
      <c r="J208" s="142">
        <f t="shared" si="20"/>
        <v>0</v>
      </c>
      <c r="K208" s="140" t="s">
        <v>1</v>
      </c>
      <c r="L208" s="32"/>
      <c r="M208" s="144" t="s">
        <v>1</v>
      </c>
      <c r="N208" s="145" t="s">
        <v>42</v>
      </c>
      <c r="P208" s="146">
        <f t="shared" si="21"/>
        <v>0</v>
      </c>
      <c r="Q208" s="146">
        <v>0</v>
      </c>
      <c r="R208" s="146">
        <f t="shared" si="22"/>
        <v>0</v>
      </c>
      <c r="S208" s="146">
        <v>0</v>
      </c>
      <c r="T208" s="147">
        <f t="shared" si="23"/>
        <v>0</v>
      </c>
      <c r="AR208" s="148" t="s">
        <v>268</v>
      </c>
      <c r="AT208" s="148" t="s">
        <v>264</v>
      </c>
      <c r="AU208" s="148" t="s">
        <v>87</v>
      </c>
      <c r="AY208" s="17" t="s">
        <v>262</v>
      </c>
      <c r="BE208" s="149">
        <f t="shared" si="24"/>
        <v>0</v>
      </c>
      <c r="BF208" s="149">
        <f t="shared" si="25"/>
        <v>0</v>
      </c>
      <c r="BG208" s="149">
        <f t="shared" si="26"/>
        <v>0</v>
      </c>
      <c r="BH208" s="149">
        <f t="shared" si="27"/>
        <v>0</v>
      </c>
      <c r="BI208" s="149">
        <f t="shared" si="28"/>
        <v>0</v>
      </c>
      <c r="BJ208" s="17" t="s">
        <v>85</v>
      </c>
      <c r="BK208" s="149">
        <f t="shared" si="29"/>
        <v>0</v>
      </c>
      <c r="BL208" s="17" t="s">
        <v>268</v>
      </c>
      <c r="BM208" s="148" t="s">
        <v>1083</v>
      </c>
    </row>
    <row r="209" spans="2:65" s="1" customFormat="1" ht="16.5" customHeight="1">
      <c r="B209" s="32"/>
      <c r="C209" s="138" t="s">
        <v>724</v>
      </c>
      <c r="D209" s="138" t="s">
        <v>264</v>
      </c>
      <c r="E209" s="139" t="s">
        <v>694</v>
      </c>
      <c r="F209" s="140" t="s">
        <v>5236</v>
      </c>
      <c r="G209" s="141" t="s">
        <v>697</v>
      </c>
      <c r="H209" s="142">
        <v>2</v>
      </c>
      <c r="I209" s="143"/>
      <c r="J209" s="142">
        <f t="shared" si="20"/>
        <v>0</v>
      </c>
      <c r="K209" s="140" t="s">
        <v>1</v>
      </c>
      <c r="L209" s="32"/>
      <c r="M209" s="144" t="s">
        <v>1</v>
      </c>
      <c r="N209" s="145" t="s">
        <v>42</v>
      </c>
      <c r="P209" s="146">
        <f t="shared" si="21"/>
        <v>0</v>
      </c>
      <c r="Q209" s="146">
        <v>0</v>
      </c>
      <c r="R209" s="146">
        <f t="shared" si="22"/>
        <v>0</v>
      </c>
      <c r="S209" s="146">
        <v>0</v>
      </c>
      <c r="T209" s="147">
        <f t="shared" si="23"/>
        <v>0</v>
      </c>
      <c r="AR209" s="148" t="s">
        <v>268</v>
      </c>
      <c r="AT209" s="148" t="s">
        <v>264</v>
      </c>
      <c r="AU209" s="148" t="s">
        <v>87</v>
      </c>
      <c r="AY209" s="17" t="s">
        <v>262</v>
      </c>
      <c r="BE209" s="149">
        <f t="shared" si="24"/>
        <v>0</v>
      </c>
      <c r="BF209" s="149">
        <f t="shared" si="25"/>
        <v>0</v>
      </c>
      <c r="BG209" s="149">
        <f t="shared" si="26"/>
        <v>0</v>
      </c>
      <c r="BH209" s="149">
        <f t="shared" si="27"/>
        <v>0</v>
      </c>
      <c r="BI209" s="149">
        <f t="shared" si="28"/>
        <v>0</v>
      </c>
      <c r="BJ209" s="17" t="s">
        <v>85</v>
      </c>
      <c r="BK209" s="149">
        <f t="shared" si="29"/>
        <v>0</v>
      </c>
      <c r="BL209" s="17" t="s">
        <v>268</v>
      </c>
      <c r="BM209" s="148" t="s">
        <v>1095</v>
      </c>
    </row>
    <row r="210" spans="2:65" s="1" customFormat="1" ht="16.5" customHeight="1">
      <c r="B210" s="32"/>
      <c r="C210" s="138" t="s">
        <v>729</v>
      </c>
      <c r="D210" s="138" t="s">
        <v>264</v>
      </c>
      <c r="E210" s="139" t="s">
        <v>701</v>
      </c>
      <c r="F210" s="140" t="s">
        <v>5237</v>
      </c>
      <c r="G210" s="141" t="s">
        <v>5125</v>
      </c>
      <c r="H210" s="142">
        <v>10</v>
      </c>
      <c r="I210" s="143"/>
      <c r="J210" s="142">
        <f t="shared" si="20"/>
        <v>0</v>
      </c>
      <c r="K210" s="140" t="s">
        <v>1</v>
      </c>
      <c r="L210" s="32"/>
      <c r="M210" s="144" t="s">
        <v>1</v>
      </c>
      <c r="N210" s="145" t="s">
        <v>42</v>
      </c>
      <c r="P210" s="146">
        <f t="shared" si="21"/>
        <v>0</v>
      </c>
      <c r="Q210" s="146">
        <v>0</v>
      </c>
      <c r="R210" s="146">
        <f t="shared" si="22"/>
        <v>0</v>
      </c>
      <c r="S210" s="146">
        <v>0</v>
      </c>
      <c r="T210" s="147">
        <f t="shared" si="23"/>
        <v>0</v>
      </c>
      <c r="AR210" s="148" t="s">
        <v>268</v>
      </c>
      <c r="AT210" s="148" t="s">
        <v>264</v>
      </c>
      <c r="AU210" s="148" t="s">
        <v>87</v>
      </c>
      <c r="AY210" s="17" t="s">
        <v>262</v>
      </c>
      <c r="BE210" s="149">
        <f t="shared" si="24"/>
        <v>0</v>
      </c>
      <c r="BF210" s="149">
        <f t="shared" si="25"/>
        <v>0</v>
      </c>
      <c r="BG210" s="149">
        <f t="shared" si="26"/>
        <v>0</v>
      </c>
      <c r="BH210" s="149">
        <f t="shared" si="27"/>
        <v>0</v>
      </c>
      <c r="BI210" s="149">
        <f t="shared" si="28"/>
        <v>0</v>
      </c>
      <c r="BJ210" s="17" t="s">
        <v>85</v>
      </c>
      <c r="BK210" s="149">
        <f t="shared" si="29"/>
        <v>0</v>
      </c>
      <c r="BL210" s="17" t="s">
        <v>268</v>
      </c>
      <c r="BM210" s="148" t="s">
        <v>1105</v>
      </c>
    </row>
    <row r="211" spans="2:65" s="1" customFormat="1" ht="16.5" customHeight="1">
      <c r="B211" s="32"/>
      <c r="C211" s="138" t="s">
        <v>734</v>
      </c>
      <c r="D211" s="138" t="s">
        <v>264</v>
      </c>
      <c r="E211" s="139" t="s">
        <v>706</v>
      </c>
      <c r="F211" s="140" t="s">
        <v>5132</v>
      </c>
      <c r="G211" s="141" t="s">
        <v>416</v>
      </c>
      <c r="H211" s="142">
        <v>3</v>
      </c>
      <c r="I211" s="143"/>
      <c r="J211" s="142">
        <f t="shared" si="20"/>
        <v>0</v>
      </c>
      <c r="K211" s="140" t="s">
        <v>1</v>
      </c>
      <c r="L211" s="32"/>
      <c r="M211" s="144" t="s">
        <v>1</v>
      </c>
      <c r="N211" s="145" t="s">
        <v>42</v>
      </c>
      <c r="P211" s="146">
        <f t="shared" si="21"/>
        <v>0</v>
      </c>
      <c r="Q211" s="146">
        <v>0</v>
      </c>
      <c r="R211" s="146">
        <f t="shared" si="22"/>
        <v>0</v>
      </c>
      <c r="S211" s="146">
        <v>0</v>
      </c>
      <c r="T211" s="147">
        <f t="shared" si="23"/>
        <v>0</v>
      </c>
      <c r="AR211" s="148" t="s">
        <v>268</v>
      </c>
      <c r="AT211" s="148" t="s">
        <v>264</v>
      </c>
      <c r="AU211" s="148" t="s">
        <v>87</v>
      </c>
      <c r="AY211" s="17" t="s">
        <v>262</v>
      </c>
      <c r="BE211" s="149">
        <f t="shared" si="24"/>
        <v>0</v>
      </c>
      <c r="BF211" s="149">
        <f t="shared" si="25"/>
        <v>0</v>
      </c>
      <c r="BG211" s="149">
        <f t="shared" si="26"/>
        <v>0</v>
      </c>
      <c r="BH211" s="149">
        <f t="shared" si="27"/>
        <v>0</v>
      </c>
      <c r="BI211" s="149">
        <f t="shared" si="28"/>
        <v>0</v>
      </c>
      <c r="BJ211" s="17" t="s">
        <v>85</v>
      </c>
      <c r="BK211" s="149">
        <f t="shared" si="29"/>
        <v>0</v>
      </c>
      <c r="BL211" s="17" t="s">
        <v>268</v>
      </c>
      <c r="BM211" s="148" t="s">
        <v>1115</v>
      </c>
    </row>
    <row r="212" spans="2:65" s="1" customFormat="1" ht="16.5" customHeight="1">
      <c r="B212" s="32"/>
      <c r="C212" s="138" t="s">
        <v>739</v>
      </c>
      <c r="D212" s="138" t="s">
        <v>264</v>
      </c>
      <c r="E212" s="139" t="s">
        <v>715</v>
      </c>
      <c r="F212" s="140" t="s">
        <v>5126</v>
      </c>
      <c r="G212" s="141" t="s">
        <v>2434</v>
      </c>
      <c r="H212" s="142">
        <v>230</v>
      </c>
      <c r="I212" s="143"/>
      <c r="J212" s="142">
        <f t="shared" si="20"/>
        <v>0</v>
      </c>
      <c r="K212" s="140" t="s">
        <v>1</v>
      </c>
      <c r="L212" s="32"/>
      <c r="M212" s="144" t="s">
        <v>1</v>
      </c>
      <c r="N212" s="145" t="s">
        <v>42</v>
      </c>
      <c r="P212" s="146">
        <f t="shared" si="21"/>
        <v>0</v>
      </c>
      <c r="Q212" s="146">
        <v>0</v>
      </c>
      <c r="R212" s="146">
        <f t="shared" si="22"/>
        <v>0</v>
      </c>
      <c r="S212" s="146">
        <v>0</v>
      </c>
      <c r="T212" s="147">
        <f t="shared" si="23"/>
        <v>0</v>
      </c>
      <c r="AR212" s="148" t="s">
        <v>268</v>
      </c>
      <c r="AT212" s="148" t="s">
        <v>264</v>
      </c>
      <c r="AU212" s="148" t="s">
        <v>87</v>
      </c>
      <c r="AY212" s="17" t="s">
        <v>262</v>
      </c>
      <c r="BE212" s="149">
        <f t="shared" si="24"/>
        <v>0</v>
      </c>
      <c r="BF212" s="149">
        <f t="shared" si="25"/>
        <v>0</v>
      </c>
      <c r="BG212" s="149">
        <f t="shared" si="26"/>
        <v>0</v>
      </c>
      <c r="BH212" s="149">
        <f t="shared" si="27"/>
        <v>0</v>
      </c>
      <c r="BI212" s="149">
        <f t="shared" si="28"/>
        <v>0</v>
      </c>
      <c r="BJ212" s="17" t="s">
        <v>85</v>
      </c>
      <c r="BK212" s="149">
        <f t="shared" si="29"/>
        <v>0</v>
      </c>
      <c r="BL212" s="17" t="s">
        <v>268</v>
      </c>
      <c r="BM212" s="148" t="s">
        <v>1134</v>
      </c>
    </row>
    <row r="213" spans="2:65" s="1" customFormat="1" ht="21.75" customHeight="1">
      <c r="B213" s="32"/>
      <c r="C213" s="138" t="s">
        <v>746</v>
      </c>
      <c r="D213" s="138" t="s">
        <v>264</v>
      </c>
      <c r="E213" s="139" t="s">
        <v>719</v>
      </c>
      <c r="F213" s="140" t="s">
        <v>5238</v>
      </c>
      <c r="G213" s="141" t="s">
        <v>697</v>
      </c>
      <c r="H213" s="142">
        <v>44</v>
      </c>
      <c r="I213" s="143"/>
      <c r="J213" s="142">
        <f t="shared" si="20"/>
        <v>0</v>
      </c>
      <c r="K213" s="140" t="s">
        <v>1</v>
      </c>
      <c r="L213" s="32"/>
      <c r="M213" s="144" t="s">
        <v>1</v>
      </c>
      <c r="N213" s="145" t="s">
        <v>42</v>
      </c>
      <c r="P213" s="146">
        <f t="shared" si="21"/>
        <v>0</v>
      </c>
      <c r="Q213" s="146">
        <v>0</v>
      </c>
      <c r="R213" s="146">
        <f t="shared" si="22"/>
        <v>0</v>
      </c>
      <c r="S213" s="146">
        <v>0</v>
      </c>
      <c r="T213" s="147">
        <f t="shared" si="23"/>
        <v>0</v>
      </c>
      <c r="AR213" s="148" t="s">
        <v>268</v>
      </c>
      <c r="AT213" s="148" t="s">
        <v>264</v>
      </c>
      <c r="AU213" s="148" t="s">
        <v>87</v>
      </c>
      <c r="AY213" s="17" t="s">
        <v>262</v>
      </c>
      <c r="BE213" s="149">
        <f t="shared" si="24"/>
        <v>0</v>
      </c>
      <c r="BF213" s="149">
        <f t="shared" si="25"/>
        <v>0</v>
      </c>
      <c r="BG213" s="149">
        <f t="shared" si="26"/>
        <v>0</v>
      </c>
      <c r="BH213" s="149">
        <f t="shared" si="27"/>
        <v>0</v>
      </c>
      <c r="BI213" s="149">
        <f t="shared" si="28"/>
        <v>0</v>
      </c>
      <c r="BJ213" s="17" t="s">
        <v>85</v>
      </c>
      <c r="BK213" s="149">
        <f t="shared" si="29"/>
        <v>0</v>
      </c>
      <c r="BL213" s="17" t="s">
        <v>268</v>
      </c>
      <c r="BM213" s="148" t="s">
        <v>1171</v>
      </c>
    </row>
    <row r="214" spans="2:65" s="1" customFormat="1" ht="24.2" customHeight="1">
      <c r="B214" s="32"/>
      <c r="C214" s="138" t="s">
        <v>754</v>
      </c>
      <c r="D214" s="138" t="s">
        <v>264</v>
      </c>
      <c r="E214" s="139" t="s">
        <v>724</v>
      </c>
      <c r="F214" s="140" t="s">
        <v>5239</v>
      </c>
      <c r="G214" s="141" t="s">
        <v>697</v>
      </c>
      <c r="H214" s="142">
        <v>44</v>
      </c>
      <c r="I214" s="143"/>
      <c r="J214" s="142">
        <f t="shared" si="20"/>
        <v>0</v>
      </c>
      <c r="K214" s="140" t="s">
        <v>1</v>
      </c>
      <c r="L214" s="32"/>
      <c r="M214" s="144" t="s">
        <v>1</v>
      </c>
      <c r="N214" s="145" t="s">
        <v>42</v>
      </c>
      <c r="P214" s="146">
        <f t="shared" si="21"/>
        <v>0</v>
      </c>
      <c r="Q214" s="146">
        <v>0</v>
      </c>
      <c r="R214" s="146">
        <f t="shared" si="22"/>
        <v>0</v>
      </c>
      <c r="S214" s="146">
        <v>0</v>
      </c>
      <c r="T214" s="147">
        <f t="shared" si="23"/>
        <v>0</v>
      </c>
      <c r="AR214" s="148" t="s">
        <v>268</v>
      </c>
      <c r="AT214" s="148" t="s">
        <v>264</v>
      </c>
      <c r="AU214" s="148" t="s">
        <v>87</v>
      </c>
      <c r="AY214" s="17" t="s">
        <v>262</v>
      </c>
      <c r="BE214" s="149">
        <f t="shared" si="24"/>
        <v>0</v>
      </c>
      <c r="BF214" s="149">
        <f t="shared" si="25"/>
        <v>0</v>
      </c>
      <c r="BG214" s="149">
        <f t="shared" si="26"/>
        <v>0</v>
      </c>
      <c r="BH214" s="149">
        <f t="shared" si="27"/>
        <v>0</v>
      </c>
      <c r="BI214" s="149">
        <f t="shared" si="28"/>
        <v>0</v>
      </c>
      <c r="BJ214" s="17" t="s">
        <v>85</v>
      </c>
      <c r="BK214" s="149">
        <f t="shared" si="29"/>
        <v>0</v>
      </c>
      <c r="BL214" s="17" t="s">
        <v>268</v>
      </c>
      <c r="BM214" s="148" t="s">
        <v>1221</v>
      </c>
    </row>
    <row r="215" spans="2:65" s="1" customFormat="1" ht="16.5" customHeight="1">
      <c r="B215" s="32"/>
      <c r="C215" s="138" t="s">
        <v>767</v>
      </c>
      <c r="D215" s="138" t="s">
        <v>264</v>
      </c>
      <c r="E215" s="139" t="s">
        <v>729</v>
      </c>
      <c r="F215" s="140" t="s">
        <v>5240</v>
      </c>
      <c r="G215" s="141" t="s">
        <v>697</v>
      </c>
      <c r="H215" s="142">
        <v>1</v>
      </c>
      <c r="I215" s="143"/>
      <c r="J215" s="142">
        <f t="shared" si="20"/>
        <v>0</v>
      </c>
      <c r="K215" s="140" t="s">
        <v>1</v>
      </c>
      <c r="L215" s="32"/>
      <c r="M215" s="144" t="s">
        <v>1</v>
      </c>
      <c r="N215" s="145" t="s">
        <v>42</v>
      </c>
      <c r="P215" s="146">
        <f t="shared" si="21"/>
        <v>0</v>
      </c>
      <c r="Q215" s="146">
        <v>0</v>
      </c>
      <c r="R215" s="146">
        <f t="shared" si="22"/>
        <v>0</v>
      </c>
      <c r="S215" s="146">
        <v>0</v>
      </c>
      <c r="T215" s="147">
        <f t="shared" si="23"/>
        <v>0</v>
      </c>
      <c r="AR215" s="148" t="s">
        <v>268</v>
      </c>
      <c r="AT215" s="148" t="s">
        <v>264</v>
      </c>
      <c r="AU215" s="148" t="s">
        <v>87</v>
      </c>
      <c r="AY215" s="17" t="s">
        <v>262</v>
      </c>
      <c r="BE215" s="149">
        <f t="shared" si="24"/>
        <v>0</v>
      </c>
      <c r="BF215" s="149">
        <f t="shared" si="25"/>
        <v>0</v>
      </c>
      <c r="BG215" s="149">
        <f t="shared" si="26"/>
        <v>0</v>
      </c>
      <c r="BH215" s="149">
        <f t="shared" si="27"/>
        <v>0</v>
      </c>
      <c r="BI215" s="149">
        <f t="shared" si="28"/>
        <v>0</v>
      </c>
      <c r="BJ215" s="17" t="s">
        <v>85</v>
      </c>
      <c r="BK215" s="149">
        <f t="shared" si="29"/>
        <v>0</v>
      </c>
      <c r="BL215" s="17" t="s">
        <v>268</v>
      </c>
      <c r="BM215" s="148" t="s">
        <v>1235</v>
      </c>
    </row>
    <row r="216" spans="2:65" s="1" customFormat="1" ht="16.5" customHeight="1">
      <c r="B216" s="32"/>
      <c r="C216" s="138" t="s">
        <v>772</v>
      </c>
      <c r="D216" s="138" t="s">
        <v>264</v>
      </c>
      <c r="E216" s="139" t="s">
        <v>739</v>
      </c>
      <c r="F216" s="140" t="s">
        <v>5134</v>
      </c>
      <c r="G216" s="141" t="s">
        <v>5135</v>
      </c>
      <c r="H216" s="142">
        <v>80</v>
      </c>
      <c r="I216" s="143"/>
      <c r="J216" s="142">
        <f t="shared" si="20"/>
        <v>0</v>
      </c>
      <c r="K216" s="140" t="s">
        <v>1</v>
      </c>
      <c r="L216" s="32"/>
      <c r="M216" s="144" t="s">
        <v>1</v>
      </c>
      <c r="N216" s="145" t="s">
        <v>42</v>
      </c>
      <c r="P216" s="146">
        <f t="shared" si="21"/>
        <v>0</v>
      </c>
      <c r="Q216" s="146">
        <v>0</v>
      </c>
      <c r="R216" s="146">
        <f t="shared" si="22"/>
        <v>0</v>
      </c>
      <c r="S216" s="146">
        <v>0</v>
      </c>
      <c r="T216" s="147">
        <f t="shared" si="23"/>
        <v>0</v>
      </c>
      <c r="AR216" s="148" t="s">
        <v>268</v>
      </c>
      <c r="AT216" s="148" t="s">
        <v>264</v>
      </c>
      <c r="AU216" s="148" t="s">
        <v>87</v>
      </c>
      <c r="AY216" s="17" t="s">
        <v>262</v>
      </c>
      <c r="BE216" s="149">
        <f t="shared" si="24"/>
        <v>0</v>
      </c>
      <c r="BF216" s="149">
        <f t="shared" si="25"/>
        <v>0</v>
      </c>
      <c r="BG216" s="149">
        <f t="shared" si="26"/>
        <v>0</v>
      </c>
      <c r="BH216" s="149">
        <f t="shared" si="27"/>
        <v>0</v>
      </c>
      <c r="BI216" s="149">
        <f t="shared" si="28"/>
        <v>0</v>
      </c>
      <c r="BJ216" s="17" t="s">
        <v>85</v>
      </c>
      <c r="BK216" s="149">
        <f t="shared" si="29"/>
        <v>0</v>
      </c>
      <c r="BL216" s="17" t="s">
        <v>268</v>
      </c>
      <c r="BM216" s="148" t="s">
        <v>1260</v>
      </c>
    </row>
    <row r="217" spans="2:65" s="1" customFormat="1" ht="16.5" customHeight="1">
      <c r="B217" s="32"/>
      <c r="C217" s="138" t="s">
        <v>777</v>
      </c>
      <c r="D217" s="138" t="s">
        <v>264</v>
      </c>
      <c r="E217" s="139" t="s">
        <v>746</v>
      </c>
      <c r="F217" s="140" t="s">
        <v>5136</v>
      </c>
      <c r="G217" s="141" t="s">
        <v>5135</v>
      </c>
      <c r="H217" s="142">
        <v>20</v>
      </c>
      <c r="I217" s="143"/>
      <c r="J217" s="142">
        <f t="shared" si="20"/>
        <v>0</v>
      </c>
      <c r="K217" s="140" t="s">
        <v>1</v>
      </c>
      <c r="L217" s="32"/>
      <c r="M217" s="144" t="s">
        <v>1</v>
      </c>
      <c r="N217" s="145" t="s">
        <v>42</v>
      </c>
      <c r="P217" s="146">
        <f t="shared" si="21"/>
        <v>0</v>
      </c>
      <c r="Q217" s="146">
        <v>0</v>
      </c>
      <c r="R217" s="146">
        <f t="shared" si="22"/>
        <v>0</v>
      </c>
      <c r="S217" s="146">
        <v>0</v>
      </c>
      <c r="T217" s="147">
        <f t="shared" si="23"/>
        <v>0</v>
      </c>
      <c r="AR217" s="148" t="s">
        <v>268</v>
      </c>
      <c r="AT217" s="148" t="s">
        <v>264</v>
      </c>
      <c r="AU217" s="148" t="s">
        <v>87</v>
      </c>
      <c r="AY217" s="17" t="s">
        <v>262</v>
      </c>
      <c r="BE217" s="149">
        <f t="shared" si="24"/>
        <v>0</v>
      </c>
      <c r="BF217" s="149">
        <f t="shared" si="25"/>
        <v>0</v>
      </c>
      <c r="BG217" s="149">
        <f t="shared" si="26"/>
        <v>0</v>
      </c>
      <c r="BH217" s="149">
        <f t="shared" si="27"/>
        <v>0</v>
      </c>
      <c r="BI217" s="149">
        <f t="shared" si="28"/>
        <v>0</v>
      </c>
      <c r="BJ217" s="17" t="s">
        <v>85</v>
      </c>
      <c r="BK217" s="149">
        <f t="shared" si="29"/>
        <v>0</v>
      </c>
      <c r="BL217" s="17" t="s">
        <v>268</v>
      </c>
      <c r="BM217" s="148" t="s">
        <v>1297</v>
      </c>
    </row>
    <row r="218" spans="2:65" s="1" customFormat="1" ht="24.2" customHeight="1">
      <c r="B218" s="32"/>
      <c r="C218" s="138" t="s">
        <v>783</v>
      </c>
      <c r="D218" s="138" t="s">
        <v>264</v>
      </c>
      <c r="E218" s="139" t="s">
        <v>5241</v>
      </c>
      <c r="F218" s="140" t="s">
        <v>5242</v>
      </c>
      <c r="G218" s="141" t="s">
        <v>786</v>
      </c>
      <c r="H218" s="143"/>
      <c r="I218" s="143"/>
      <c r="J218" s="142">
        <f t="shared" si="20"/>
        <v>0</v>
      </c>
      <c r="K218" s="140" t="s">
        <v>267</v>
      </c>
      <c r="L218" s="32"/>
      <c r="M218" s="144" t="s">
        <v>1</v>
      </c>
      <c r="N218" s="145" t="s">
        <v>42</v>
      </c>
      <c r="P218" s="146">
        <f t="shared" si="21"/>
        <v>0</v>
      </c>
      <c r="Q218" s="146">
        <v>0</v>
      </c>
      <c r="R218" s="146">
        <f t="shared" si="22"/>
        <v>0</v>
      </c>
      <c r="S218" s="146">
        <v>0</v>
      </c>
      <c r="T218" s="147">
        <f t="shared" si="23"/>
        <v>0</v>
      </c>
      <c r="AR218" s="148" t="s">
        <v>369</v>
      </c>
      <c r="AT218" s="148" t="s">
        <v>264</v>
      </c>
      <c r="AU218" s="148" t="s">
        <v>87</v>
      </c>
      <c r="AY218" s="17" t="s">
        <v>262</v>
      </c>
      <c r="BE218" s="149">
        <f t="shared" si="24"/>
        <v>0</v>
      </c>
      <c r="BF218" s="149">
        <f t="shared" si="25"/>
        <v>0</v>
      </c>
      <c r="BG218" s="149">
        <f t="shared" si="26"/>
        <v>0</v>
      </c>
      <c r="BH218" s="149">
        <f t="shared" si="27"/>
        <v>0</v>
      </c>
      <c r="BI218" s="149">
        <f t="shared" si="28"/>
        <v>0</v>
      </c>
      <c r="BJ218" s="17" t="s">
        <v>85</v>
      </c>
      <c r="BK218" s="149">
        <f t="shared" si="29"/>
        <v>0</v>
      </c>
      <c r="BL218" s="17" t="s">
        <v>369</v>
      </c>
      <c r="BM218" s="148" t="s">
        <v>5243</v>
      </c>
    </row>
    <row r="219" spans="2:63" s="11" customFormat="1" ht="22.9" customHeight="1">
      <c r="B219" s="126"/>
      <c r="D219" s="127" t="s">
        <v>76</v>
      </c>
      <c r="E219" s="136" t="s">
        <v>5244</v>
      </c>
      <c r="F219" s="136" t="s">
        <v>5245</v>
      </c>
      <c r="I219" s="129"/>
      <c r="J219" s="137">
        <f>BK219</f>
        <v>0</v>
      </c>
      <c r="L219" s="126"/>
      <c r="M219" s="131"/>
      <c r="P219" s="132">
        <f>SUM(P220:P236)</f>
        <v>0</v>
      </c>
      <c r="R219" s="132">
        <f>SUM(R220:R236)</f>
        <v>0.06275</v>
      </c>
      <c r="T219" s="133">
        <f>SUM(T220:T236)</f>
        <v>0</v>
      </c>
      <c r="AR219" s="127" t="s">
        <v>87</v>
      </c>
      <c r="AT219" s="134" t="s">
        <v>76</v>
      </c>
      <c r="AU219" s="134" t="s">
        <v>85</v>
      </c>
      <c r="AY219" s="127" t="s">
        <v>262</v>
      </c>
      <c r="BK219" s="135">
        <f>SUM(BK220:BK236)</f>
        <v>0</v>
      </c>
    </row>
    <row r="220" spans="2:65" s="1" customFormat="1" ht="21.75" customHeight="1">
      <c r="B220" s="32"/>
      <c r="C220" s="138" t="s">
        <v>790</v>
      </c>
      <c r="D220" s="138" t="s">
        <v>264</v>
      </c>
      <c r="E220" s="139" t="s">
        <v>5246</v>
      </c>
      <c r="F220" s="140" t="s">
        <v>5247</v>
      </c>
      <c r="G220" s="141" t="s">
        <v>416</v>
      </c>
      <c r="H220" s="142">
        <v>32</v>
      </c>
      <c r="I220" s="143"/>
      <c r="J220" s="142">
        <f aca="true" t="shared" si="30" ref="J220:J236">ROUND(I220*H220,2)</f>
        <v>0</v>
      </c>
      <c r="K220" s="140" t="s">
        <v>267</v>
      </c>
      <c r="L220" s="32"/>
      <c r="M220" s="144" t="s">
        <v>1</v>
      </c>
      <c r="N220" s="145" t="s">
        <v>42</v>
      </c>
      <c r="P220" s="146">
        <f aca="true" t="shared" si="31" ref="P220:P236">O220*H220</f>
        <v>0</v>
      </c>
      <c r="Q220" s="146">
        <v>0</v>
      </c>
      <c r="R220" s="146">
        <f aca="true" t="shared" si="32" ref="R220:R236">Q220*H220</f>
        <v>0</v>
      </c>
      <c r="S220" s="146">
        <v>0</v>
      </c>
      <c r="T220" s="147">
        <f aca="true" t="shared" si="33" ref="T220:T236">S220*H220</f>
        <v>0</v>
      </c>
      <c r="AR220" s="148" t="s">
        <v>369</v>
      </c>
      <c r="AT220" s="148" t="s">
        <v>264</v>
      </c>
      <c r="AU220" s="148" t="s">
        <v>87</v>
      </c>
      <c r="AY220" s="17" t="s">
        <v>262</v>
      </c>
      <c r="BE220" s="149">
        <f aca="true" t="shared" si="34" ref="BE220:BE236">IF(N220="základní",J220,0)</f>
        <v>0</v>
      </c>
      <c r="BF220" s="149">
        <f aca="true" t="shared" si="35" ref="BF220:BF236">IF(N220="snížená",J220,0)</f>
        <v>0</v>
      </c>
      <c r="BG220" s="149">
        <f aca="true" t="shared" si="36" ref="BG220:BG236">IF(N220="zákl. přenesená",J220,0)</f>
        <v>0</v>
      </c>
      <c r="BH220" s="149">
        <f aca="true" t="shared" si="37" ref="BH220:BH236">IF(N220="sníž. přenesená",J220,0)</f>
        <v>0</v>
      </c>
      <c r="BI220" s="149">
        <f aca="true" t="shared" si="38" ref="BI220:BI236">IF(N220="nulová",J220,0)</f>
        <v>0</v>
      </c>
      <c r="BJ220" s="17" t="s">
        <v>85</v>
      </c>
      <c r="BK220" s="149">
        <f aca="true" t="shared" si="39" ref="BK220:BK236">ROUND(I220*H220,2)</f>
        <v>0</v>
      </c>
      <c r="BL220" s="17" t="s">
        <v>369</v>
      </c>
      <c r="BM220" s="148" t="s">
        <v>5248</v>
      </c>
    </row>
    <row r="221" spans="2:65" s="1" customFormat="1" ht="24.2" customHeight="1">
      <c r="B221" s="32"/>
      <c r="C221" s="138" t="s">
        <v>794</v>
      </c>
      <c r="D221" s="138" t="s">
        <v>264</v>
      </c>
      <c r="E221" s="139" t="s">
        <v>5249</v>
      </c>
      <c r="F221" s="140" t="s">
        <v>5250</v>
      </c>
      <c r="G221" s="141" t="s">
        <v>416</v>
      </c>
      <c r="H221" s="142">
        <v>6</v>
      </c>
      <c r="I221" s="143"/>
      <c r="J221" s="142">
        <f t="shared" si="30"/>
        <v>0</v>
      </c>
      <c r="K221" s="140" t="s">
        <v>267</v>
      </c>
      <c r="L221" s="32"/>
      <c r="M221" s="144" t="s">
        <v>1</v>
      </c>
      <c r="N221" s="145" t="s">
        <v>42</v>
      </c>
      <c r="P221" s="146">
        <f t="shared" si="31"/>
        <v>0</v>
      </c>
      <c r="Q221" s="146">
        <v>0.00185</v>
      </c>
      <c r="R221" s="146">
        <f t="shared" si="32"/>
        <v>0.0111</v>
      </c>
      <c r="S221" s="146">
        <v>0</v>
      </c>
      <c r="T221" s="147">
        <f t="shared" si="33"/>
        <v>0</v>
      </c>
      <c r="AR221" s="148" t="s">
        <v>369</v>
      </c>
      <c r="AT221" s="148" t="s">
        <v>264</v>
      </c>
      <c r="AU221" s="148" t="s">
        <v>87</v>
      </c>
      <c r="AY221" s="17" t="s">
        <v>262</v>
      </c>
      <c r="BE221" s="149">
        <f t="shared" si="34"/>
        <v>0</v>
      </c>
      <c r="BF221" s="149">
        <f t="shared" si="35"/>
        <v>0</v>
      </c>
      <c r="BG221" s="149">
        <f t="shared" si="36"/>
        <v>0</v>
      </c>
      <c r="BH221" s="149">
        <f t="shared" si="37"/>
        <v>0</v>
      </c>
      <c r="BI221" s="149">
        <f t="shared" si="38"/>
        <v>0</v>
      </c>
      <c r="BJ221" s="17" t="s">
        <v>85</v>
      </c>
      <c r="BK221" s="149">
        <f t="shared" si="39"/>
        <v>0</v>
      </c>
      <c r="BL221" s="17" t="s">
        <v>369</v>
      </c>
      <c r="BM221" s="148" t="s">
        <v>5251</v>
      </c>
    </row>
    <row r="222" spans="2:65" s="1" customFormat="1" ht="24.2" customHeight="1">
      <c r="B222" s="32"/>
      <c r="C222" s="138" t="s">
        <v>811</v>
      </c>
      <c r="D222" s="138" t="s">
        <v>264</v>
      </c>
      <c r="E222" s="139" t="s">
        <v>5252</v>
      </c>
      <c r="F222" s="140" t="s">
        <v>5253</v>
      </c>
      <c r="G222" s="141" t="s">
        <v>416</v>
      </c>
      <c r="H222" s="142">
        <v>16</v>
      </c>
      <c r="I222" s="143"/>
      <c r="J222" s="142">
        <f t="shared" si="30"/>
        <v>0</v>
      </c>
      <c r="K222" s="140" t="s">
        <v>267</v>
      </c>
      <c r="L222" s="32"/>
      <c r="M222" s="144" t="s">
        <v>1</v>
      </c>
      <c r="N222" s="145" t="s">
        <v>42</v>
      </c>
      <c r="P222" s="146">
        <f t="shared" si="31"/>
        <v>0</v>
      </c>
      <c r="Q222" s="146">
        <v>0.0027</v>
      </c>
      <c r="R222" s="146">
        <f t="shared" si="32"/>
        <v>0.0432</v>
      </c>
      <c r="S222" s="146">
        <v>0</v>
      </c>
      <c r="T222" s="147">
        <f t="shared" si="33"/>
        <v>0</v>
      </c>
      <c r="AR222" s="148" t="s">
        <v>369</v>
      </c>
      <c r="AT222" s="148" t="s">
        <v>264</v>
      </c>
      <c r="AU222" s="148" t="s">
        <v>87</v>
      </c>
      <c r="AY222" s="17" t="s">
        <v>262</v>
      </c>
      <c r="BE222" s="149">
        <f t="shared" si="34"/>
        <v>0</v>
      </c>
      <c r="BF222" s="149">
        <f t="shared" si="35"/>
        <v>0</v>
      </c>
      <c r="BG222" s="149">
        <f t="shared" si="36"/>
        <v>0</v>
      </c>
      <c r="BH222" s="149">
        <f t="shared" si="37"/>
        <v>0</v>
      </c>
      <c r="BI222" s="149">
        <f t="shared" si="38"/>
        <v>0</v>
      </c>
      <c r="BJ222" s="17" t="s">
        <v>85</v>
      </c>
      <c r="BK222" s="149">
        <f t="shared" si="39"/>
        <v>0</v>
      </c>
      <c r="BL222" s="17" t="s">
        <v>369</v>
      </c>
      <c r="BM222" s="148" t="s">
        <v>5254</v>
      </c>
    </row>
    <row r="223" spans="2:65" s="1" customFormat="1" ht="24.2" customHeight="1">
      <c r="B223" s="32"/>
      <c r="C223" s="138" t="s">
        <v>813</v>
      </c>
      <c r="D223" s="138" t="s">
        <v>264</v>
      </c>
      <c r="E223" s="139" t="s">
        <v>5255</v>
      </c>
      <c r="F223" s="140" t="s">
        <v>5256</v>
      </c>
      <c r="G223" s="141" t="s">
        <v>416</v>
      </c>
      <c r="H223" s="142">
        <v>18</v>
      </c>
      <c r="I223" s="143"/>
      <c r="J223" s="142">
        <f t="shared" si="30"/>
        <v>0</v>
      </c>
      <c r="K223" s="140" t="s">
        <v>267</v>
      </c>
      <c r="L223" s="32"/>
      <c r="M223" s="144" t="s">
        <v>1</v>
      </c>
      <c r="N223" s="145" t="s">
        <v>42</v>
      </c>
      <c r="P223" s="146">
        <f t="shared" si="31"/>
        <v>0</v>
      </c>
      <c r="Q223" s="146">
        <v>0.00038</v>
      </c>
      <c r="R223" s="146">
        <f t="shared" si="32"/>
        <v>0.006840000000000001</v>
      </c>
      <c r="S223" s="146">
        <v>0</v>
      </c>
      <c r="T223" s="147">
        <f t="shared" si="33"/>
        <v>0</v>
      </c>
      <c r="AR223" s="148" t="s">
        <v>369</v>
      </c>
      <c r="AT223" s="148" t="s">
        <v>264</v>
      </c>
      <c r="AU223" s="148" t="s">
        <v>87</v>
      </c>
      <c r="AY223" s="17" t="s">
        <v>262</v>
      </c>
      <c r="BE223" s="149">
        <f t="shared" si="34"/>
        <v>0</v>
      </c>
      <c r="BF223" s="149">
        <f t="shared" si="35"/>
        <v>0</v>
      </c>
      <c r="BG223" s="149">
        <f t="shared" si="36"/>
        <v>0</v>
      </c>
      <c r="BH223" s="149">
        <f t="shared" si="37"/>
        <v>0</v>
      </c>
      <c r="BI223" s="149">
        <f t="shared" si="38"/>
        <v>0</v>
      </c>
      <c r="BJ223" s="17" t="s">
        <v>85</v>
      </c>
      <c r="BK223" s="149">
        <f t="shared" si="39"/>
        <v>0</v>
      </c>
      <c r="BL223" s="17" t="s">
        <v>369</v>
      </c>
      <c r="BM223" s="148" t="s">
        <v>5257</v>
      </c>
    </row>
    <row r="224" spans="2:65" s="1" customFormat="1" ht="24.2" customHeight="1">
      <c r="B224" s="32"/>
      <c r="C224" s="138" t="s">
        <v>822</v>
      </c>
      <c r="D224" s="138" t="s">
        <v>264</v>
      </c>
      <c r="E224" s="139" t="s">
        <v>5258</v>
      </c>
      <c r="F224" s="140" t="s">
        <v>5259</v>
      </c>
      <c r="G224" s="141" t="s">
        <v>675</v>
      </c>
      <c r="H224" s="142">
        <v>1</v>
      </c>
      <c r="I224" s="143"/>
      <c r="J224" s="142">
        <f t="shared" si="30"/>
        <v>0</v>
      </c>
      <c r="K224" s="140" t="s">
        <v>267</v>
      </c>
      <c r="L224" s="32"/>
      <c r="M224" s="144" t="s">
        <v>1</v>
      </c>
      <c r="N224" s="145" t="s">
        <v>42</v>
      </c>
      <c r="P224" s="146">
        <f t="shared" si="31"/>
        <v>0</v>
      </c>
      <c r="Q224" s="146">
        <v>0.00024</v>
      </c>
      <c r="R224" s="146">
        <f t="shared" si="32"/>
        <v>0.00024</v>
      </c>
      <c r="S224" s="146">
        <v>0</v>
      </c>
      <c r="T224" s="147">
        <f t="shared" si="33"/>
        <v>0</v>
      </c>
      <c r="AR224" s="148" t="s">
        <v>369</v>
      </c>
      <c r="AT224" s="148" t="s">
        <v>264</v>
      </c>
      <c r="AU224" s="148" t="s">
        <v>87</v>
      </c>
      <c r="AY224" s="17" t="s">
        <v>262</v>
      </c>
      <c r="BE224" s="149">
        <f t="shared" si="34"/>
        <v>0</v>
      </c>
      <c r="BF224" s="149">
        <f t="shared" si="35"/>
        <v>0</v>
      </c>
      <c r="BG224" s="149">
        <f t="shared" si="36"/>
        <v>0</v>
      </c>
      <c r="BH224" s="149">
        <f t="shared" si="37"/>
        <v>0</v>
      </c>
      <c r="BI224" s="149">
        <f t="shared" si="38"/>
        <v>0</v>
      </c>
      <c r="BJ224" s="17" t="s">
        <v>85</v>
      </c>
      <c r="BK224" s="149">
        <f t="shared" si="39"/>
        <v>0</v>
      </c>
      <c r="BL224" s="17" t="s">
        <v>369</v>
      </c>
      <c r="BM224" s="148" t="s">
        <v>5260</v>
      </c>
    </row>
    <row r="225" spans="2:65" s="1" customFormat="1" ht="24.2" customHeight="1">
      <c r="B225" s="32"/>
      <c r="C225" s="138" t="s">
        <v>826</v>
      </c>
      <c r="D225" s="138" t="s">
        <v>264</v>
      </c>
      <c r="E225" s="139" t="s">
        <v>5261</v>
      </c>
      <c r="F225" s="140" t="s">
        <v>5262</v>
      </c>
      <c r="G225" s="141" t="s">
        <v>675</v>
      </c>
      <c r="H225" s="142">
        <v>2</v>
      </c>
      <c r="I225" s="143"/>
      <c r="J225" s="142">
        <f t="shared" si="30"/>
        <v>0</v>
      </c>
      <c r="K225" s="140" t="s">
        <v>267</v>
      </c>
      <c r="L225" s="32"/>
      <c r="M225" s="144" t="s">
        <v>1</v>
      </c>
      <c r="N225" s="145" t="s">
        <v>42</v>
      </c>
      <c r="P225" s="146">
        <f t="shared" si="31"/>
        <v>0</v>
      </c>
      <c r="Q225" s="146">
        <v>0.00038</v>
      </c>
      <c r="R225" s="146">
        <f t="shared" si="32"/>
        <v>0.00076</v>
      </c>
      <c r="S225" s="146">
        <v>0</v>
      </c>
      <c r="T225" s="147">
        <f t="shared" si="33"/>
        <v>0</v>
      </c>
      <c r="AR225" s="148" t="s">
        <v>369</v>
      </c>
      <c r="AT225" s="148" t="s">
        <v>264</v>
      </c>
      <c r="AU225" s="148" t="s">
        <v>87</v>
      </c>
      <c r="AY225" s="17" t="s">
        <v>262</v>
      </c>
      <c r="BE225" s="149">
        <f t="shared" si="34"/>
        <v>0</v>
      </c>
      <c r="BF225" s="149">
        <f t="shared" si="35"/>
        <v>0</v>
      </c>
      <c r="BG225" s="149">
        <f t="shared" si="36"/>
        <v>0</v>
      </c>
      <c r="BH225" s="149">
        <f t="shared" si="37"/>
        <v>0</v>
      </c>
      <c r="BI225" s="149">
        <f t="shared" si="38"/>
        <v>0</v>
      </c>
      <c r="BJ225" s="17" t="s">
        <v>85</v>
      </c>
      <c r="BK225" s="149">
        <f t="shared" si="39"/>
        <v>0</v>
      </c>
      <c r="BL225" s="17" t="s">
        <v>369</v>
      </c>
      <c r="BM225" s="148" t="s">
        <v>5263</v>
      </c>
    </row>
    <row r="226" spans="2:65" s="1" customFormat="1" ht="24.2" customHeight="1">
      <c r="B226" s="32"/>
      <c r="C226" s="138" t="s">
        <v>831</v>
      </c>
      <c r="D226" s="138" t="s">
        <v>264</v>
      </c>
      <c r="E226" s="139" t="s">
        <v>5264</v>
      </c>
      <c r="F226" s="140" t="s">
        <v>5265</v>
      </c>
      <c r="G226" s="141" t="s">
        <v>675</v>
      </c>
      <c r="H226" s="142">
        <v>1</v>
      </c>
      <c r="I226" s="143"/>
      <c r="J226" s="142">
        <f t="shared" si="30"/>
        <v>0</v>
      </c>
      <c r="K226" s="140" t="s">
        <v>267</v>
      </c>
      <c r="L226" s="32"/>
      <c r="M226" s="144" t="s">
        <v>1</v>
      </c>
      <c r="N226" s="145" t="s">
        <v>42</v>
      </c>
      <c r="P226" s="146">
        <f t="shared" si="31"/>
        <v>0</v>
      </c>
      <c r="Q226" s="146">
        <v>0.00061</v>
      </c>
      <c r="R226" s="146">
        <f t="shared" si="32"/>
        <v>0.00061</v>
      </c>
      <c r="S226" s="146">
        <v>0</v>
      </c>
      <c r="T226" s="147">
        <f t="shared" si="33"/>
        <v>0</v>
      </c>
      <c r="AR226" s="148" t="s">
        <v>369</v>
      </c>
      <c r="AT226" s="148" t="s">
        <v>264</v>
      </c>
      <c r="AU226" s="148" t="s">
        <v>87</v>
      </c>
      <c r="AY226" s="17" t="s">
        <v>262</v>
      </c>
      <c r="BE226" s="149">
        <f t="shared" si="34"/>
        <v>0</v>
      </c>
      <c r="BF226" s="149">
        <f t="shared" si="35"/>
        <v>0</v>
      </c>
      <c r="BG226" s="149">
        <f t="shared" si="36"/>
        <v>0</v>
      </c>
      <c r="BH226" s="149">
        <f t="shared" si="37"/>
        <v>0</v>
      </c>
      <c r="BI226" s="149">
        <f t="shared" si="38"/>
        <v>0</v>
      </c>
      <c r="BJ226" s="17" t="s">
        <v>85</v>
      </c>
      <c r="BK226" s="149">
        <f t="shared" si="39"/>
        <v>0</v>
      </c>
      <c r="BL226" s="17" t="s">
        <v>369</v>
      </c>
      <c r="BM226" s="148" t="s">
        <v>5266</v>
      </c>
    </row>
    <row r="227" spans="2:65" s="1" customFormat="1" ht="16.5" customHeight="1">
      <c r="B227" s="32"/>
      <c r="C227" s="138" t="s">
        <v>842</v>
      </c>
      <c r="D227" s="138" t="s">
        <v>264</v>
      </c>
      <c r="E227" s="139" t="s">
        <v>910</v>
      </c>
      <c r="F227" s="140" t="s">
        <v>5267</v>
      </c>
      <c r="G227" s="141" t="s">
        <v>416</v>
      </c>
      <c r="H227" s="142">
        <v>1</v>
      </c>
      <c r="I227" s="143"/>
      <c r="J227" s="142">
        <f t="shared" si="30"/>
        <v>0</v>
      </c>
      <c r="K227" s="140" t="s">
        <v>1</v>
      </c>
      <c r="L227" s="32"/>
      <c r="M227" s="144" t="s">
        <v>1</v>
      </c>
      <c r="N227" s="145" t="s">
        <v>42</v>
      </c>
      <c r="P227" s="146">
        <f t="shared" si="31"/>
        <v>0</v>
      </c>
      <c r="Q227" s="146">
        <v>0</v>
      </c>
      <c r="R227" s="146">
        <f t="shared" si="32"/>
        <v>0</v>
      </c>
      <c r="S227" s="146">
        <v>0</v>
      </c>
      <c r="T227" s="147">
        <f t="shared" si="33"/>
        <v>0</v>
      </c>
      <c r="AR227" s="148" t="s">
        <v>268</v>
      </c>
      <c r="AT227" s="148" t="s">
        <v>264</v>
      </c>
      <c r="AU227" s="148" t="s">
        <v>87</v>
      </c>
      <c r="AY227" s="17" t="s">
        <v>262</v>
      </c>
      <c r="BE227" s="149">
        <f t="shared" si="34"/>
        <v>0</v>
      </c>
      <c r="BF227" s="149">
        <f t="shared" si="35"/>
        <v>0</v>
      </c>
      <c r="BG227" s="149">
        <f t="shared" si="36"/>
        <v>0</v>
      </c>
      <c r="BH227" s="149">
        <f t="shared" si="37"/>
        <v>0</v>
      </c>
      <c r="BI227" s="149">
        <f t="shared" si="38"/>
        <v>0</v>
      </c>
      <c r="BJ227" s="17" t="s">
        <v>85</v>
      </c>
      <c r="BK227" s="149">
        <f t="shared" si="39"/>
        <v>0</v>
      </c>
      <c r="BL227" s="17" t="s">
        <v>268</v>
      </c>
      <c r="BM227" s="148" t="s">
        <v>1646</v>
      </c>
    </row>
    <row r="228" spans="2:65" s="1" customFormat="1" ht="16.5" customHeight="1">
      <c r="B228" s="32"/>
      <c r="C228" s="138" t="s">
        <v>849</v>
      </c>
      <c r="D228" s="138" t="s">
        <v>264</v>
      </c>
      <c r="E228" s="139" t="s">
        <v>928</v>
      </c>
      <c r="F228" s="140" t="s">
        <v>5268</v>
      </c>
      <c r="G228" s="141" t="s">
        <v>697</v>
      </c>
      <c r="H228" s="142">
        <v>1</v>
      </c>
      <c r="I228" s="143"/>
      <c r="J228" s="142">
        <f t="shared" si="30"/>
        <v>0</v>
      </c>
      <c r="K228" s="140" t="s">
        <v>1</v>
      </c>
      <c r="L228" s="32"/>
      <c r="M228" s="144" t="s">
        <v>1</v>
      </c>
      <c r="N228" s="145" t="s">
        <v>42</v>
      </c>
      <c r="P228" s="146">
        <f t="shared" si="31"/>
        <v>0</v>
      </c>
      <c r="Q228" s="146">
        <v>0</v>
      </c>
      <c r="R228" s="146">
        <f t="shared" si="32"/>
        <v>0</v>
      </c>
      <c r="S228" s="146">
        <v>0</v>
      </c>
      <c r="T228" s="147">
        <f t="shared" si="33"/>
        <v>0</v>
      </c>
      <c r="AR228" s="148" t="s">
        <v>268</v>
      </c>
      <c r="AT228" s="148" t="s">
        <v>264</v>
      </c>
      <c r="AU228" s="148" t="s">
        <v>87</v>
      </c>
      <c r="AY228" s="17" t="s">
        <v>262</v>
      </c>
      <c r="BE228" s="149">
        <f t="shared" si="34"/>
        <v>0</v>
      </c>
      <c r="BF228" s="149">
        <f t="shared" si="35"/>
        <v>0</v>
      </c>
      <c r="BG228" s="149">
        <f t="shared" si="36"/>
        <v>0</v>
      </c>
      <c r="BH228" s="149">
        <f t="shared" si="37"/>
        <v>0</v>
      </c>
      <c r="BI228" s="149">
        <f t="shared" si="38"/>
        <v>0</v>
      </c>
      <c r="BJ228" s="17" t="s">
        <v>85</v>
      </c>
      <c r="BK228" s="149">
        <f t="shared" si="39"/>
        <v>0</v>
      </c>
      <c r="BL228" s="17" t="s">
        <v>268</v>
      </c>
      <c r="BM228" s="148" t="s">
        <v>1688</v>
      </c>
    </row>
    <row r="229" spans="2:65" s="1" customFormat="1" ht="16.5" customHeight="1">
      <c r="B229" s="32"/>
      <c r="C229" s="138" t="s">
        <v>853</v>
      </c>
      <c r="D229" s="138" t="s">
        <v>264</v>
      </c>
      <c r="E229" s="139" t="s">
        <v>933</v>
      </c>
      <c r="F229" s="140" t="s">
        <v>5126</v>
      </c>
      <c r="G229" s="141" t="s">
        <v>5125</v>
      </c>
      <c r="H229" s="142">
        <v>30</v>
      </c>
      <c r="I229" s="143"/>
      <c r="J229" s="142">
        <f t="shared" si="30"/>
        <v>0</v>
      </c>
      <c r="K229" s="140" t="s">
        <v>1</v>
      </c>
      <c r="L229" s="32"/>
      <c r="M229" s="144" t="s">
        <v>1</v>
      </c>
      <c r="N229" s="145" t="s">
        <v>42</v>
      </c>
      <c r="P229" s="146">
        <f t="shared" si="31"/>
        <v>0</v>
      </c>
      <c r="Q229" s="146">
        <v>0</v>
      </c>
      <c r="R229" s="146">
        <f t="shared" si="32"/>
        <v>0</v>
      </c>
      <c r="S229" s="146">
        <v>0</v>
      </c>
      <c r="T229" s="147">
        <f t="shared" si="33"/>
        <v>0</v>
      </c>
      <c r="AR229" s="148" t="s">
        <v>268</v>
      </c>
      <c r="AT229" s="148" t="s">
        <v>264</v>
      </c>
      <c r="AU229" s="148" t="s">
        <v>87</v>
      </c>
      <c r="AY229" s="17" t="s">
        <v>262</v>
      </c>
      <c r="BE229" s="149">
        <f t="shared" si="34"/>
        <v>0</v>
      </c>
      <c r="BF229" s="149">
        <f t="shared" si="35"/>
        <v>0</v>
      </c>
      <c r="BG229" s="149">
        <f t="shared" si="36"/>
        <v>0</v>
      </c>
      <c r="BH229" s="149">
        <f t="shared" si="37"/>
        <v>0</v>
      </c>
      <c r="BI229" s="149">
        <f t="shared" si="38"/>
        <v>0</v>
      </c>
      <c r="BJ229" s="17" t="s">
        <v>85</v>
      </c>
      <c r="BK229" s="149">
        <f t="shared" si="39"/>
        <v>0</v>
      </c>
      <c r="BL229" s="17" t="s">
        <v>268</v>
      </c>
      <c r="BM229" s="148" t="s">
        <v>1698</v>
      </c>
    </row>
    <row r="230" spans="2:65" s="1" customFormat="1" ht="16.5" customHeight="1">
      <c r="B230" s="32"/>
      <c r="C230" s="138" t="s">
        <v>858</v>
      </c>
      <c r="D230" s="138" t="s">
        <v>264</v>
      </c>
      <c r="E230" s="139" t="s">
        <v>937</v>
      </c>
      <c r="F230" s="140" t="s">
        <v>5269</v>
      </c>
      <c r="G230" s="141" t="s">
        <v>5270</v>
      </c>
      <c r="H230" s="142">
        <v>32</v>
      </c>
      <c r="I230" s="143"/>
      <c r="J230" s="142">
        <f t="shared" si="30"/>
        <v>0</v>
      </c>
      <c r="K230" s="140" t="s">
        <v>1</v>
      </c>
      <c r="L230" s="32"/>
      <c r="M230" s="144" t="s">
        <v>1</v>
      </c>
      <c r="N230" s="145" t="s">
        <v>42</v>
      </c>
      <c r="P230" s="146">
        <f t="shared" si="31"/>
        <v>0</v>
      </c>
      <c r="Q230" s="146">
        <v>0</v>
      </c>
      <c r="R230" s="146">
        <f t="shared" si="32"/>
        <v>0</v>
      </c>
      <c r="S230" s="146">
        <v>0</v>
      </c>
      <c r="T230" s="147">
        <f t="shared" si="33"/>
        <v>0</v>
      </c>
      <c r="AR230" s="148" t="s">
        <v>268</v>
      </c>
      <c r="AT230" s="148" t="s">
        <v>264</v>
      </c>
      <c r="AU230" s="148" t="s">
        <v>87</v>
      </c>
      <c r="AY230" s="17" t="s">
        <v>262</v>
      </c>
      <c r="BE230" s="149">
        <f t="shared" si="34"/>
        <v>0</v>
      </c>
      <c r="BF230" s="149">
        <f t="shared" si="35"/>
        <v>0</v>
      </c>
      <c r="BG230" s="149">
        <f t="shared" si="36"/>
        <v>0</v>
      </c>
      <c r="BH230" s="149">
        <f t="shared" si="37"/>
        <v>0</v>
      </c>
      <c r="BI230" s="149">
        <f t="shared" si="38"/>
        <v>0</v>
      </c>
      <c r="BJ230" s="17" t="s">
        <v>85</v>
      </c>
      <c r="BK230" s="149">
        <f t="shared" si="39"/>
        <v>0</v>
      </c>
      <c r="BL230" s="17" t="s">
        <v>268</v>
      </c>
      <c r="BM230" s="148" t="s">
        <v>1709</v>
      </c>
    </row>
    <row r="231" spans="2:65" s="1" customFormat="1" ht="16.5" customHeight="1">
      <c r="B231" s="32"/>
      <c r="C231" s="138" t="s">
        <v>862</v>
      </c>
      <c r="D231" s="138" t="s">
        <v>264</v>
      </c>
      <c r="E231" s="139" t="s">
        <v>942</v>
      </c>
      <c r="F231" s="140" t="s">
        <v>5134</v>
      </c>
      <c r="G231" s="141" t="s">
        <v>5135</v>
      </c>
      <c r="H231" s="142">
        <v>20</v>
      </c>
      <c r="I231" s="143"/>
      <c r="J231" s="142">
        <f t="shared" si="30"/>
        <v>0</v>
      </c>
      <c r="K231" s="140" t="s">
        <v>1</v>
      </c>
      <c r="L231" s="32"/>
      <c r="M231" s="144" t="s">
        <v>1</v>
      </c>
      <c r="N231" s="145" t="s">
        <v>42</v>
      </c>
      <c r="P231" s="146">
        <f t="shared" si="31"/>
        <v>0</v>
      </c>
      <c r="Q231" s="146">
        <v>0</v>
      </c>
      <c r="R231" s="146">
        <f t="shared" si="32"/>
        <v>0</v>
      </c>
      <c r="S231" s="146">
        <v>0</v>
      </c>
      <c r="T231" s="147">
        <f t="shared" si="33"/>
        <v>0</v>
      </c>
      <c r="AR231" s="148" t="s">
        <v>268</v>
      </c>
      <c r="AT231" s="148" t="s">
        <v>264</v>
      </c>
      <c r="AU231" s="148" t="s">
        <v>87</v>
      </c>
      <c r="AY231" s="17" t="s">
        <v>262</v>
      </c>
      <c r="BE231" s="149">
        <f t="shared" si="34"/>
        <v>0</v>
      </c>
      <c r="BF231" s="149">
        <f t="shared" si="35"/>
        <v>0</v>
      </c>
      <c r="BG231" s="149">
        <f t="shared" si="36"/>
        <v>0</v>
      </c>
      <c r="BH231" s="149">
        <f t="shared" si="37"/>
        <v>0</v>
      </c>
      <c r="BI231" s="149">
        <f t="shared" si="38"/>
        <v>0</v>
      </c>
      <c r="BJ231" s="17" t="s">
        <v>85</v>
      </c>
      <c r="BK231" s="149">
        <f t="shared" si="39"/>
        <v>0</v>
      </c>
      <c r="BL231" s="17" t="s">
        <v>268</v>
      </c>
      <c r="BM231" s="148" t="s">
        <v>1719</v>
      </c>
    </row>
    <row r="232" spans="2:65" s="1" customFormat="1" ht="16.5" customHeight="1">
      <c r="B232" s="32"/>
      <c r="C232" s="138" t="s">
        <v>867</v>
      </c>
      <c r="D232" s="138" t="s">
        <v>264</v>
      </c>
      <c r="E232" s="139" t="s">
        <v>946</v>
      </c>
      <c r="F232" s="140" t="s">
        <v>5136</v>
      </c>
      <c r="G232" s="141" t="s">
        <v>5135</v>
      </c>
      <c r="H232" s="142">
        <v>10</v>
      </c>
      <c r="I232" s="143"/>
      <c r="J232" s="142">
        <f t="shared" si="30"/>
        <v>0</v>
      </c>
      <c r="K232" s="140" t="s">
        <v>1</v>
      </c>
      <c r="L232" s="32"/>
      <c r="M232" s="144" t="s">
        <v>1</v>
      </c>
      <c r="N232" s="145" t="s">
        <v>42</v>
      </c>
      <c r="P232" s="146">
        <f t="shared" si="31"/>
        <v>0</v>
      </c>
      <c r="Q232" s="146">
        <v>0</v>
      </c>
      <c r="R232" s="146">
        <f t="shared" si="32"/>
        <v>0</v>
      </c>
      <c r="S232" s="146">
        <v>0</v>
      </c>
      <c r="T232" s="147">
        <f t="shared" si="33"/>
        <v>0</v>
      </c>
      <c r="AR232" s="148" t="s">
        <v>268</v>
      </c>
      <c r="AT232" s="148" t="s">
        <v>264</v>
      </c>
      <c r="AU232" s="148" t="s">
        <v>87</v>
      </c>
      <c r="AY232" s="17" t="s">
        <v>262</v>
      </c>
      <c r="BE232" s="149">
        <f t="shared" si="34"/>
        <v>0</v>
      </c>
      <c r="BF232" s="149">
        <f t="shared" si="35"/>
        <v>0</v>
      </c>
      <c r="BG232" s="149">
        <f t="shared" si="36"/>
        <v>0</v>
      </c>
      <c r="BH232" s="149">
        <f t="shared" si="37"/>
        <v>0</v>
      </c>
      <c r="BI232" s="149">
        <f t="shared" si="38"/>
        <v>0</v>
      </c>
      <c r="BJ232" s="17" t="s">
        <v>85</v>
      </c>
      <c r="BK232" s="149">
        <f t="shared" si="39"/>
        <v>0</v>
      </c>
      <c r="BL232" s="17" t="s">
        <v>268</v>
      </c>
      <c r="BM232" s="148" t="s">
        <v>1729</v>
      </c>
    </row>
    <row r="233" spans="2:65" s="1" customFormat="1" ht="16.5" customHeight="1">
      <c r="B233" s="32"/>
      <c r="C233" s="138" t="s">
        <v>869</v>
      </c>
      <c r="D233" s="138" t="s">
        <v>264</v>
      </c>
      <c r="E233" s="139" t="s">
        <v>961</v>
      </c>
      <c r="F233" s="140" t="s">
        <v>5133</v>
      </c>
      <c r="G233" s="141" t="s">
        <v>697</v>
      </c>
      <c r="H233" s="142">
        <v>1</v>
      </c>
      <c r="I233" s="143"/>
      <c r="J233" s="142">
        <f t="shared" si="30"/>
        <v>0</v>
      </c>
      <c r="K233" s="140" t="s">
        <v>1</v>
      </c>
      <c r="L233" s="32"/>
      <c r="M233" s="144" t="s">
        <v>1</v>
      </c>
      <c r="N233" s="145" t="s">
        <v>42</v>
      </c>
      <c r="P233" s="146">
        <f t="shared" si="31"/>
        <v>0</v>
      </c>
      <c r="Q233" s="146">
        <v>0</v>
      </c>
      <c r="R233" s="146">
        <f t="shared" si="32"/>
        <v>0</v>
      </c>
      <c r="S233" s="146">
        <v>0</v>
      </c>
      <c r="T233" s="147">
        <f t="shared" si="33"/>
        <v>0</v>
      </c>
      <c r="AR233" s="148" t="s">
        <v>268</v>
      </c>
      <c r="AT233" s="148" t="s">
        <v>264</v>
      </c>
      <c r="AU233" s="148" t="s">
        <v>87</v>
      </c>
      <c r="AY233" s="17" t="s">
        <v>262</v>
      </c>
      <c r="BE233" s="149">
        <f t="shared" si="34"/>
        <v>0</v>
      </c>
      <c r="BF233" s="149">
        <f t="shared" si="35"/>
        <v>0</v>
      </c>
      <c r="BG233" s="149">
        <f t="shared" si="36"/>
        <v>0</v>
      </c>
      <c r="BH233" s="149">
        <f t="shared" si="37"/>
        <v>0</v>
      </c>
      <c r="BI233" s="149">
        <f t="shared" si="38"/>
        <v>0</v>
      </c>
      <c r="BJ233" s="17" t="s">
        <v>85</v>
      </c>
      <c r="BK233" s="149">
        <f t="shared" si="39"/>
        <v>0</v>
      </c>
      <c r="BL233" s="17" t="s">
        <v>268</v>
      </c>
      <c r="BM233" s="148" t="s">
        <v>1761</v>
      </c>
    </row>
    <row r="234" spans="2:65" s="1" customFormat="1" ht="16.5" customHeight="1">
      <c r="B234" s="32"/>
      <c r="C234" s="138" t="s">
        <v>872</v>
      </c>
      <c r="D234" s="138" t="s">
        <v>264</v>
      </c>
      <c r="E234" s="139" t="s">
        <v>967</v>
      </c>
      <c r="F234" s="140" t="s">
        <v>5237</v>
      </c>
      <c r="G234" s="141" t="s">
        <v>5125</v>
      </c>
      <c r="H234" s="142">
        <v>1</v>
      </c>
      <c r="I234" s="143"/>
      <c r="J234" s="142">
        <f t="shared" si="30"/>
        <v>0</v>
      </c>
      <c r="K234" s="140" t="s">
        <v>1</v>
      </c>
      <c r="L234" s="32"/>
      <c r="M234" s="144" t="s">
        <v>1</v>
      </c>
      <c r="N234" s="145" t="s">
        <v>42</v>
      </c>
      <c r="P234" s="146">
        <f t="shared" si="31"/>
        <v>0</v>
      </c>
      <c r="Q234" s="146">
        <v>0</v>
      </c>
      <c r="R234" s="146">
        <f t="shared" si="32"/>
        <v>0</v>
      </c>
      <c r="S234" s="146">
        <v>0</v>
      </c>
      <c r="T234" s="147">
        <f t="shared" si="33"/>
        <v>0</v>
      </c>
      <c r="AR234" s="148" t="s">
        <v>268</v>
      </c>
      <c r="AT234" s="148" t="s">
        <v>264</v>
      </c>
      <c r="AU234" s="148" t="s">
        <v>87</v>
      </c>
      <c r="AY234" s="17" t="s">
        <v>262</v>
      </c>
      <c r="BE234" s="149">
        <f t="shared" si="34"/>
        <v>0</v>
      </c>
      <c r="BF234" s="149">
        <f t="shared" si="35"/>
        <v>0</v>
      </c>
      <c r="BG234" s="149">
        <f t="shared" si="36"/>
        <v>0</v>
      </c>
      <c r="BH234" s="149">
        <f t="shared" si="37"/>
        <v>0</v>
      </c>
      <c r="BI234" s="149">
        <f t="shared" si="38"/>
        <v>0</v>
      </c>
      <c r="BJ234" s="17" t="s">
        <v>85</v>
      </c>
      <c r="BK234" s="149">
        <f t="shared" si="39"/>
        <v>0</v>
      </c>
      <c r="BL234" s="17" t="s">
        <v>268</v>
      </c>
      <c r="BM234" s="148" t="s">
        <v>1771</v>
      </c>
    </row>
    <row r="235" spans="2:65" s="1" customFormat="1" ht="16.5" customHeight="1">
      <c r="B235" s="32"/>
      <c r="C235" s="138" t="s">
        <v>876</v>
      </c>
      <c r="D235" s="138" t="s">
        <v>264</v>
      </c>
      <c r="E235" s="139" t="s">
        <v>971</v>
      </c>
      <c r="F235" s="140" t="s">
        <v>5132</v>
      </c>
      <c r="G235" s="141" t="s">
        <v>416</v>
      </c>
      <c r="H235" s="142">
        <v>2</v>
      </c>
      <c r="I235" s="143"/>
      <c r="J235" s="142">
        <f t="shared" si="30"/>
        <v>0</v>
      </c>
      <c r="K235" s="140" t="s">
        <v>1</v>
      </c>
      <c r="L235" s="32"/>
      <c r="M235" s="144" t="s">
        <v>1</v>
      </c>
      <c r="N235" s="145" t="s">
        <v>42</v>
      </c>
      <c r="P235" s="146">
        <f t="shared" si="31"/>
        <v>0</v>
      </c>
      <c r="Q235" s="146">
        <v>0</v>
      </c>
      <c r="R235" s="146">
        <f t="shared" si="32"/>
        <v>0</v>
      </c>
      <c r="S235" s="146">
        <v>0</v>
      </c>
      <c r="T235" s="147">
        <f t="shared" si="33"/>
        <v>0</v>
      </c>
      <c r="AR235" s="148" t="s">
        <v>268</v>
      </c>
      <c r="AT235" s="148" t="s">
        <v>264</v>
      </c>
      <c r="AU235" s="148" t="s">
        <v>87</v>
      </c>
      <c r="AY235" s="17" t="s">
        <v>262</v>
      </c>
      <c r="BE235" s="149">
        <f t="shared" si="34"/>
        <v>0</v>
      </c>
      <c r="BF235" s="149">
        <f t="shared" si="35"/>
        <v>0</v>
      </c>
      <c r="BG235" s="149">
        <f t="shared" si="36"/>
        <v>0</v>
      </c>
      <c r="BH235" s="149">
        <f t="shared" si="37"/>
        <v>0</v>
      </c>
      <c r="BI235" s="149">
        <f t="shared" si="38"/>
        <v>0</v>
      </c>
      <c r="BJ235" s="17" t="s">
        <v>85</v>
      </c>
      <c r="BK235" s="149">
        <f t="shared" si="39"/>
        <v>0</v>
      </c>
      <c r="BL235" s="17" t="s">
        <v>268</v>
      </c>
      <c r="BM235" s="148" t="s">
        <v>1781</v>
      </c>
    </row>
    <row r="236" spans="2:65" s="1" customFormat="1" ht="24.2" customHeight="1">
      <c r="B236" s="32"/>
      <c r="C236" s="138" t="s">
        <v>881</v>
      </c>
      <c r="D236" s="138" t="s">
        <v>264</v>
      </c>
      <c r="E236" s="139" t="s">
        <v>5271</v>
      </c>
      <c r="F236" s="140" t="s">
        <v>5272</v>
      </c>
      <c r="G236" s="141" t="s">
        <v>786</v>
      </c>
      <c r="H236" s="143"/>
      <c r="I236" s="143"/>
      <c r="J236" s="142">
        <f t="shared" si="30"/>
        <v>0</v>
      </c>
      <c r="K236" s="140" t="s">
        <v>267</v>
      </c>
      <c r="L236" s="32"/>
      <c r="M236" s="144" t="s">
        <v>1</v>
      </c>
      <c r="N236" s="145" t="s">
        <v>42</v>
      </c>
      <c r="P236" s="146">
        <f t="shared" si="31"/>
        <v>0</v>
      </c>
      <c r="Q236" s="146">
        <v>0</v>
      </c>
      <c r="R236" s="146">
        <f t="shared" si="32"/>
        <v>0</v>
      </c>
      <c r="S236" s="146">
        <v>0</v>
      </c>
      <c r="T236" s="147">
        <f t="shared" si="33"/>
        <v>0</v>
      </c>
      <c r="AR236" s="148" t="s">
        <v>369</v>
      </c>
      <c r="AT236" s="148" t="s">
        <v>264</v>
      </c>
      <c r="AU236" s="148" t="s">
        <v>87</v>
      </c>
      <c r="AY236" s="17" t="s">
        <v>262</v>
      </c>
      <c r="BE236" s="149">
        <f t="shared" si="34"/>
        <v>0</v>
      </c>
      <c r="BF236" s="149">
        <f t="shared" si="35"/>
        <v>0</v>
      </c>
      <c r="BG236" s="149">
        <f t="shared" si="36"/>
        <v>0</v>
      </c>
      <c r="BH236" s="149">
        <f t="shared" si="37"/>
        <v>0</v>
      </c>
      <c r="BI236" s="149">
        <f t="shared" si="38"/>
        <v>0</v>
      </c>
      <c r="BJ236" s="17" t="s">
        <v>85</v>
      </c>
      <c r="BK236" s="149">
        <f t="shared" si="39"/>
        <v>0</v>
      </c>
      <c r="BL236" s="17" t="s">
        <v>369</v>
      </c>
      <c r="BM236" s="148" t="s">
        <v>5273</v>
      </c>
    </row>
    <row r="237" spans="2:63" s="11" customFormat="1" ht="22.9" customHeight="1">
      <c r="B237" s="126"/>
      <c r="D237" s="127" t="s">
        <v>76</v>
      </c>
      <c r="E237" s="136" t="s">
        <v>5274</v>
      </c>
      <c r="F237" s="136" t="s">
        <v>5275</v>
      </c>
      <c r="I237" s="129"/>
      <c r="J237" s="137">
        <f>BK237</f>
        <v>0</v>
      </c>
      <c r="L237" s="126"/>
      <c r="M237" s="131"/>
      <c r="P237" s="132">
        <f>SUM(P238:P261)</f>
        <v>0</v>
      </c>
      <c r="R237" s="132">
        <f>SUM(R238:R261)</f>
        <v>0.54182</v>
      </c>
      <c r="T237" s="133">
        <f>SUM(T238:T261)</f>
        <v>0</v>
      </c>
      <c r="AR237" s="127" t="s">
        <v>87</v>
      </c>
      <c r="AT237" s="134" t="s">
        <v>76</v>
      </c>
      <c r="AU237" s="134" t="s">
        <v>85</v>
      </c>
      <c r="AY237" s="127" t="s">
        <v>262</v>
      </c>
      <c r="BK237" s="135">
        <f>SUM(BK238:BK261)</f>
        <v>0</v>
      </c>
    </row>
    <row r="238" spans="2:65" s="1" customFormat="1" ht="24.2" customHeight="1">
      <c r="B238" s="32"/>
      <c r="C238" s="138" t="s">
        <v>886</v>
      </c>
      <c r="D238" s="138" t="s">
        <v>264</v>
      </c>
      <c r="E238" s="139" t="s">
        <v>5276</v>
      </c>
      <c r="F238" s="140" t="s">
        <v>5277</v>
      </c>
      <c r="G238" s="141" t="s">
        <v>5278</v>
      </c>
      <c r="H238" s="142">
        <v>10</v>
      </c>
      <c r="I238" s="143"/>
      <c r="J238" s="142">
        <f aca="true" t="shared" si="40" ref="J238:J261">ROUND(I238*H238,2)</f>
        <v>0</v>
      </c>
      <c r="K238" s="140" t="s">
        <v>267</v>
      </c>
      <c r="L238" s="32"/>
      <c r="M238" s="144" t="s">
        <v>1</v>
      </c>
      <c r="N238" s="145" t="s">
        <v>42</v>
      </c>
      <c r="P238" s="146">
        <f aca="true" t="shared" si="41" ref="P238:P261">O238*H238</f>
        <v>0</v>
      </c>
      <c r="Q238" s="146">
        <v>0.01697</v>
      </c>
      <c r="R238" s="146">
        <f aca="true" t="shared" si="42" ref="R238:R261">Q238*H238</f>
        <v>0.1697</v>
      </c>
      <c r="S238" s="146">
        <v>0</v>
      </c>
      <c r="T238" s="147">
        <f aca="true" t="shared" si="43" ref="T238:T261">S238*H238</f>
        <v>0</v>
      </c>
      <c r="AR238" s="148" t="s">
        <v>369</v>
      </c>
      <c r="AT238" s="148" t="s">
        <v>264</v>
      </c>
      <c r="AU238" s="148" t="s">
        <v>87</v>
      </c>
      <c r="AY238" s="17" t="s">
        <v>262</v>
      </c>
      <c r="BE238" s="149">
        <f aca="true" t="shared" si="44" ref="BE238:BE261">IF(N238="základní",J238,0)</f>
        <v>0</v>
      </c>
      <c r="BF238" s="149">
        <f aca="true" t="shared" si="45" ref="BF238:BF261">IF(N238="snížená",J238,0)</f>
        <v>0</v>
      </c>
      <c r="BG238" s="149">
        <f aca="true" t="shared" si="46" ref="BG238:BG261">IF(N238="zákl. přenesená",J238,0)</f>
        <v>0</v>
      </c>
      <c r="BH238" s="149">
        <f aca="true" t="shared" si="47" ref="BH238:BH261">IF(N238="sníž. přenesená",J238,0)</f>
        <v>0</v>
      </c>
      <c r="BI238" s="149">
        <f aca="true" t="shared" si="48" ref="BI238:BI261">IF(N238="nulová",J238,0)</f>
        <v>0</v>
      </c>
      <c r="BJ238" s="17" t="s">
        <v>85</v>
      </c>
      <c r="BK238" s="149">
        <f aca="true" t="shared" si="49" ref="BK238:BK261">ROUND(I238*H238,2)</f>
        <v>0</v>
      </c>
      <c r="BL238" s="17" t="s">
        <v>369</v>
      </c>
      <c r="BM238" s="148" t="s">
        <v>5279</v>
      </c>
    </row>
    <row r="239" spans="2:65" s="1" customFormat="1" ht="24.2" customHeight="1">
      <c r="B239" s="32"/>
      <c r="C239" s="138" t="s">
        <v>892</v>
      </c>
      <c r="D239" s="138" t="s">
        <v>264</v>
      </c>
      <c r="E239" s="139" t="s">
        <v>5280</v>
      </c>
      <c r="F239" s="140" t="s">
        <v>5281</v>
      </c>
      <c r="G239" s="141" t="s">
        <v>5278</v>
      </c>
      <c r="H239" s="142">
        <v>3</v>
      </c>
      <c r="I239" s="143"/>
      <c r="J239" s="142">
        <f t="shared" si="40"/>
        <v>0</v>
      </c>
      <c r="K239" s="140" t="s">
        <v>267</v>
      </c>
      <c r="L239" s="32"/>
      <c r="M239" s="144" t="s">
        <v>1</v>
      </c>
      <c r="N239" s="145" t="s">
        <v>42</v>
      </c>
      <c r="P239" s="146">
        <f t="shared" si="41"/>
        <v>0</v>
      </c>
      <c r="Q239" s="146">
        <v>0.00258</v>
      </c>
      <c r="R239" s="146">
        <f t="shared" si="42"/>
        <v>0.0077399999999999995</v>
      </c>
      <c r="S239" s="146">
        <v>0</v>
      </c>
      <c r="T239" s="147">
        <f t="shared" si="43"/>
        <v>0</v>
      </c>
      <c r="AR239" s="148" t="s">
        <v>369</v>
      </c>
      <c r="AT239" s="148" t="s">
        <v>264</v>
      </c>
      <c r="AU239" s="148" t="s">
        <v>87</v>
      </c>
      <c r="AY239" s="17" t="s">
        <v>262</v>
      </c>
      <c r="BE239" s="149">
        <f t="shared" si="44"/>
        <v>0</v>
      </c>
      <c r="BF239" s="149">
        <f t="shared" si="45"/>
        <v>0</v>
      </c>
      <c r="BG239" s="149">
        <f t="shared" si="46"/>
        <v>0</v>
      </c>
      <c r="BH239" s="149">
        <f t="shared" si="47"/>
        <v>0</v>
      </c>
      <c r="BI239" s="149">
        <f t="shared" si="48"/>
        <v>0</v>
      </c>
      <c r="BJ239" s="17" t="s">
        <v>85</v>
      </c>
      <c r="BK239" s="149">
        <f t="shared" si="49"/>
        <v>0</v>
      </c>
      <c r="BL239" s="17" t="s">
        <v>369</v>
      </c>
      <c r="BM239" s="148" t="s">
        <v>5282</v>
      </c>
    </row>
    <row r="240" spans="2:65" s="1" customFormat="1" ht="24.2" customHeight="1">
      <c r="B240" s="32"/>
      <c r="C240" s="138" t="s">
        <v>896</v>
      </c>
      <c r="D240" s="138" t="s">
        <v>264</v>
      </c>
      <c r="E240" s="139" t="s">
        <v>5283</v>
      </c>
      <c r="F240" s="140" t="s">
        <v>5284</v>
      </c>
      <c r="G240" s="141" t="s">
        <v>5278</v>
      </c>
      <c r="H240" s="142">
        <v>3</v>
      </c>
      <c r="I240" s="143"/>
      <c r="J240" s="142">
        <f t="shared" si="40"/>
        <v>0</v>
      </c>
      <c r="K240" s="140" t="s">
        <v>267</v>
      </c>
      <c r="L240" s="32"/>
      <c r="M240" s="144" t="s">
        <v>1</v>
      </c>
      <c r="N240" s="145" t="s">
        <v>42</v>
      </c>
      <c r="P240" s="146">
        <f t="shared" si="41"/>
        <v>0</v>
      </c>
      <c r="Q240" s="146">
        <v>0.01808</v>
      </c>
      <c r="R240" s="146">
        <f t="shared" si="42"/>
        <v>0.05424</v>
      </c>
      <c r="S240" s="146">
        <v>0</v>
      </c>
      <c r="T240" s="147">
        <f t="shared" si="43"/>
        <v>0</v>
      </c>
      <c r="AR240" s="148" t="s">
        <v>369</v>
      </c>
      <c r="AT240" s="148" t="s">
        <v>264</v>
      </c>
      <c r="AU240" s="148" t="s">
        <v>87</v>
      </c>
      <c r="AY240" s="17" t="s">
        <v>262</v>
      </c>
      <c r="BE240" s="149">
        <f t="shared" si="44"/>
        <v>0</v>
      </c>
      <c r="BF240" s="149">
        <f t="shared" si="45"/>
        <v>0</v>
      </c>
      <c r="BG240" s="149">
        <f t="shared" si="46"/>
        <v>0</v>
      </c>
      <c r="BH240" s="149">
        <f t="shared" si="47"/>
        <v>0</v>
      </c>
      <c r="BI240" s="149">
        <f t="shared" si="48"/>
        <v>0</v>
      </c>
      <c r="BJ240" s="17" t="s">
        <v>85</v>
      </c>
      <c r="BK240" s="149">
        <f t="shared" si="49"/>
        <v>0</v>
      </c>
      <c r="BL240" s="17" t="s">
        <v>369</v>
      </c>
      <c r="BM240" s="148" t="s">
        <v>5285</v>
      </c>
    </row>
    <row r="241" spans="2:65" s="1" customFormat="1" ht="24.2" customHeight="1">
      <c r="B241" s="32"/>
      <c r="C241" s="138" t="s">
        <v>901</v>
      </c>
      <c r="D241" s="138" t="s">
        <v>264</v>
      </c>
      <c r="E241" s="139" t="s">
        <v>5286</v>
      </c>
      <c r="F241" s="140" t="s">
        <v>5287</v>
      </c>
      <c r="G241" s="141" t="s">
        <v>5278</v>
      </c>
      <c r="H241" s="142">
        <v>8</v>
      </c>
      <c r="I241" s="143"/>
      <c r="J241" s="142">
        <f t="shared" si="40"/>
        <v>0</v>
      </c>
      <c r="K241" s="140" t="s">
        <v>267</v>
      </c>
      <c r="L241" s="32"/>
      <c r="M241" s="144" t="s">
        <v>1</v>
      </c>
      <c r="N241" s="145" t="s">
        <v>42</v>
      </c>
      <c r="P241" s="146">
        <f t="shared" si="41"/>
        <v>0</v>
      </c>
      <c r="Q241" s="146">
        <v>0.01797</v>
      </c>
      <c r="R241" s="146">
        <f t="shared" si="42"/>
        <v>0.14376</v>
      </c>
      <c r="S241" s="146">
        <v>0</v>
      </c>
      <c r="T241" s="147">
        <f t="shared" si="43"/>
        <v>0</v>
      </c>
      <c r="AR241" s="148" t="s">
        <v>369</v>
      </c>
      <c r="AT241" s="148" t="s">
        <v>264</v>
      </c>
      <c r="AU241" s="148" t="s">
        <v>87</v>
      </c>
      <c r="AY241" s="17" t="s">
        <v>262</v>
      </c>
      <c r="BE241" s="149">
        <f t="shared" si="44"/>
        <v>0</v>
      </c>
      <c r="BF241" s="149">
        <f t="shared" si="45"/>
        <v>0</v>
      </c>
      <c r="BG241" s="149">
        <f t="shared" si="46"/>
        <v>0</v>
      </c>
      <c r="BH241" s="149">
        <f t="shared" si="47"/>
        <v>0</v>
      </c>
      <c r="BI241" s="149">
        <f t="shared" si="48"/>
        <v>0</v>
      </c>
      <c r="BJ241" s="17" t="s">
        <v>85</v>
      </c>
      <c r="BK241" s="149">
        <f t="shared" si="49"/>
        <v>0</v>
      </c>
      <c r="BL241" s="17" t="s">
        <v>369</v>
      </c>
      <c r="BM241" s="148" t="s">
        <v>5288</v>
      </c>
    </row>
    <row r="242" spans="2:65" s="1" customFormat="1" ht="21.75" customHeight="1">
      <c r="B242" s="32"/>
      <c r="C242" s="138" t="s">
        <v>905</v>
      </c>
      <c r="D242" s="138" t="s">
        <v>264</v>
      </c>
      <c r="E242" s="139" t="s">
        <v>5289</v>
      </c>
      <c r="F242" s="140" t="s">
        <v>5290</v>
      </c>
      <c r="G242" s="141" t="s">
        <v>5278</v>
      </c>
      <c r="H242" s="142">
        <v>1</v>
      </c>
      <c r="I242" s="143"/>
      <c r="J242" s="142">
        <f t="shared" si="40"/>
        <v>0</v>
      </c>
      <c r="K242" s="140" t="s">
        <v>267</v>
      </c>
      <c r="L242" s="32"/>
      <c r="M242" s="144" t="s">
        <v>1</v>
      </c>
      <c r="N242" s="145" t="s">
        <v>42</v>
      </c>
      <c r="P242" s="146">
        <f t="shared" si="41"/>
        <v>0</v>
      </c>
      <c r="Q242" s="146">
        <v>0.01452</v>
      </c>
      <c r="R242" s="146">
        <f t="shared" si="42"/>
        <v>0.01452</v>
      </c>
      <c r="S242" s="146">
        <v>0</v>
      </c>
      <c r="T242" s="147">
        <f t="shared" si="43"/>
        <v>0</v>
      </c>
      <c r="AR242" s="148" t="s">
        <v>369</v>
      </c>
      <c r="AT242" s="148" t="s">
        <v>264</v>
      </c>
      <c r="AU242" s="148" t="s">
        <v>87</v>
      </c>
      <c r="AY242" s="17" t="s">
        <v>262</v>
      </c>
      <c r="BE242" s="149">
        <f t="shared" si="44"/>
        <v>0</v>
      </c>
      <c r="BF242" s="149">
        <f t="shared" si="45"/>
        <v>0</v>
      </c>
      <c r="BG242" s="149">
        <f t="shared" si="46"/>
        <v>0</v>
      </c>
      <c r="BH242" s="149">
        <f t="shared" si="47"/>
        <v>0</v>
      </c>
      <c r="BI242" s="149">
        <f t="shared" si="48"/>
        <v>0</v>
      </c>
      <c r="BJ242" s="17" t="s">
        <v>85</v>
      </c>
      <c r="BK242" s="149">
        <f t="shared" si="49"/>
        <v>0</v>
      </c>
      <c r="BL242" s="17" t="s">
        <v>369</v>
      </c>
      <c r="BM242" s="148" t="s">
        <v>5291</v>
      </c>
    </row>
    <row r="243" spans="2:65" s="1" customFormat="1" ht="24.2" customHeight="1">
      <c r="B243" s="32"/>
      <c r="C243" s="138" t="s">
        <v>910</v>
      </c>
      <c r="D243" s="138" t="s">
        <v>264</v>
      </c>
      <c r="E243" s="139" t="s">
        <v>5292</v>
      </c>
      <c r="F243" s="140" t="s">
        <v>5293</v>
      </c>
      <c r="G243" s="141" t="s">
        <v>5278</v>
      </c>
      <c r="H243" s="142">
        <v>1</v>
      </c>
      <c r="I243" s="143"/>
      <c r="J243" s="142">
        <f t="shared" si="40"/>
        <v>0</v>
      </c>
      <c r="K243" s="140" t="s">
        <v>267</v>
      </c>
      <c r="L243" s="32"/>
      <c r="M243" s="144" t="s">
        <v>1</v>
      </c>
      <c r="N243" s="145" t="s">
        <v>42</v>
      </c>
      <c r="P243" s="146">
        <f t="shared" si="41"/>
        <v>0</v>
      </c>
      <c r="Q243" s="146">
        <v>0.01475</v>
      </c>
      <c r="R243" s="146">
        <f t="shared" si="42"/>
        <v>0.01475</v>
      </c>
      <c r="S243" s="146">
        <v>0</v>
      </c>
      <c r="T243" s="147">
        <f t="shared" si="43"/>
        <v>0</v>
      </c>
      <c r="AR243" s="148" t="s">
        <v>369</v>
      </c>
      <c r="AT243" s="148" t="s">
        <v>264</v>
      </c>
      <c r="AU243" s="148" t="s">
        <v>87</v>
      </c>
      <c r="AY243" s="17" t="s">
        <v>262</v>
      </c>
      <c r="BE243" s="149">
        <f t="shared" si="44"/>
        <v>0</v>
      </c>
      <c r="BF243" s="149">
        <f t="shared" si="45"/>
        <v>0</v>
      </c>
      <c r="BG243" s="149">
        <f t="shared" si="46"/>
        <v>0</v>
      </c>
      <c r="BH243" s="149">
        <f t="shared" si="47"/>
        <v>0</v>
      </c>
      <c r="BI243" s="149">
        <f t="shared" si="48"/>
        <v>0</v>
      </c>
      <c r="BJ243" s="17" t="s">
        <v>85</v>
      </c>
      <c r="BK243" s="149">
        <f t="shared" si="49"/>
        <v>0</v>
      </c>
      <c r="BL243" s="17" t="s">
        <v>369</v>
      </c>
      <c r="BM243" s="148" t="s">
        <v>5294</v>
      </c>
    </row>
    <row r="244" spans="2:65" s="1" customFormat="1" ht="24.2" customHeight="1">
      <c r="B244" s="32"/>
      <c r="C244" s="138" t="s">
        <v>913</v>
      </c>
      <c r="D244" s="138" t="s">
        <v>264</v>
      </c>
      <c r="E244" s="139" t="s">
        <v>5295</v>
      </c>
      <c r="F244" s="140" t="s">
        <v>5296</v>
      </c>
      <c r="G244" s="141" t="s">
        <v>5278</v>
      </c>
      <c r="H244" s="142">
        <v>16</v>
      </c>
      <c r="I244" s="143"/>
      <c r="J244" s="142">
        <f t="shared" si="40"/>
        <v>0</v>
      </c>
      <c r="K244" s="140" t="s">
        <v>267</v>
      </c>
      <c r="L244" s="32"/>
      <c r="M244" s="144" t="s">
        <v>1</v>
      </c>
      <c r="N244" s="145" t="s">
        <v>42</v>
      </c>
      <c r="P244" s="146">
        <f t="shared" si="41"/>
        <v>0</v>
      </c>
      <c r="Q244" s="146">
        <v>0.00024</v>
      </c>
      <c r="R244" s="146">
        <f t="shared" si="42"/>
        <v>0.00384</v>
      </c>
      <c r="S244" s="146">
        <v>0</v>
      </c>
      <c r="T244" s="147">
        <f t="shared" si="43"/>
        <v>0</v>
      </c>
      <c r="AR244" s="148" t="s">
        <v>369</v>
      </c>
      <c r="AT244" s="148" t="s">
        <v>264</v>
      </c>
      <c r="AU244" s="148" t="s">
        <v>87</v>
      </c>
      <c r="AY244" s="17" t="s">
        <v>262</v>
      </c>
      <c r="BE244" s="149">
        <f t="shared" si="44"/>
        <v>0</v>
      </c>
      <c r="BF244" s="149">
        <f t="shared" si="45"/>
        <v>0</v>
      </c>
      <c r="BG244" s="149">
        <f t="shared" si="46"/>
        <v>0</v>
      </c>
      <c r="BH244" s="149">
        <f t="shared" si="47"/>
        <v>0</v>
      </c>
      <c r="BI244" s="149">
        <f t="shared" si="48"/>
        <v>0</v>
      </c>
      <c r="BJ244" s="17" t="s">
        <v>85</v>
      </c>
      <c r="BK244" s="149">
        <f t="shared" si="49"/>
        <v>0</v>
      </c>
      <c r="BL244" s="17" t="s">
        <v>369</v>
      </c>
      <c r="BM244" s="148" t="s">
        <v>5297</v>
      </c>
    </row>
    <row r="245" spans="2:65" s="1" customFormat="1" ht="24.2" customHeight="1">
      <c r="B245" s="32"/>
      <c r="C245" s="138" t="s">
        <v>919</v>
      </c>
      <c r="D245" s="138" t="s">
        <v>264</v>
      </c>
      <c r="E245" s="139" t="s">
        <v>5298</v>
      </c>
      <c r="F245" s="140" t="s">
        <v>5299</v>
      </c>
      <c r="G245" s="141" t="s">
        <v>5278</v>
      </c>
      <c r="H245" s="142">
        <v>4</v>
      </c>
      <c r="I245" s="143"/>
      <c r="J245" s="142">
        <f t="shared" si="40"/>
        <v>0</v>
      </c>
      <c r="K245" s="140" t="s">
        <v>267</v>
      </c>
      <c r="L245" s="32"/>
      <c r="M245" s="144" t="s">
        <v>1</v>
      </c>
      <c r="N245" s="145" t="s">
        <v>42</v>
      </c>
      <c r="P245" s="146">
        <f t="shared" si="41"/>
        <v>0</v>
      </c>
      <c r="Q245" s="146">
        <v>0.0018</v>
      </c>
      <c r="R245" s="146">
        <f t="shared" si="42"/>
        <v>0.0072</v>
      </c>
      <c r="S245" s="146">
        <v>0</v>
      </c>
      <c r="T245" s="147">
        <f t="shared" si="43"/>
        <v>0</v>
      </c>
      <c r="AR245" s="148" t="s">
        <v>369</v>
      </c>
      <c r="AT245" s="148" t="s">
        <v>264</v>
      </c>
      <c r="AU245" s="148" t="s">
        <v>87</v>
      </c>
      <c r="AY245" s="17" t="s">
        <v>262</v>
      </c>
      <c r="BE245" s="149">
        <f t="shared" si="44"/>
        <v>0</v>
      </c>
      <c r="BF245" s="149">
        <f t="shared" si="45"/>
        <v>0</v>
      </c>
      <c r="BG245" s="149">
        <f t="shared" si="46"/>
        <v>0</v>
      </c>
      <c r="BH245" s="149">
        <f t="shared" si="47"/>
        <v>0</v>
      </c>
      <c r="BI245" s="149">
        <f t="shared" si="48"/>
        <v>0</v>
      </c>
      <c r="BJ245" s="17" t="s">
        <v>85</v>
      </c>
      <c r="BK245" s="149">
        <f t="shared" si="49"/>
        <v>0</v>
      </c>
      <c r="BL245" s="17" t="s">
        <v>369</v>
      </c>
      <c r="BM245" s="148" t="s">
        <v>5300</v>
      </c>
    </row>
    <row r="246" spans="2:65" s="1" customFormat="1" ht="16.5" customHeight="1">
      <c r="B246" s="32"/>
      <c r="C246" s="138" t="s">
        <v>923</v>
      </c>
      <c r="D246" s="138" t="s">
        <v>264</v>
      </c>
      <c r="E246" s="139" t="s">
        <v>5301</v>
      </c>
      <c r="F246" s="140" t="s">
        <v>5302</v>
      </c>
      <c r="G246" s="141" t="s">
        <v>5278</v>
      </c>
      <c r="H246" s="142">
        <v>8</v>
      </c>
      <c r="I246" s="143"/>
      <c r="J246" s="142">
        <f t="shared" si="40"/>
        <v>0</v>
      </c>
      <c r="K246" s="140" t="s">
        <v>267</v>
      </c>
      <c r="L246" s="32"/>
      <c r="M246" s="144" t="s">
        <v>1</v>
      </c>
      <c r="N246" s="145" t="s">
        <v>42</v>
      </c>
      <c r="P246" s="146">
        <f t="shared" si="41"/>
        <v>0</v>
      </c>
      <c r="Q246" s="146">
        <v>0.00184</v>
      </c>
      <c r="R246" s="146">
        <f t="shared" si="42"/>
        <v>0.01472</v>
      </c>
      <c r="S246" s="146">
        <v>0</v>
      </c>
      <c r="T246" s="147">
        <f t="shared" si="43"/>
        <v>0</v>
      </c>
      <c r="AR246" s="148" t="s">
        <v>369</v>
      </c>
      <c r="AT246" s="148" t="s">
        <v>264</v>
      </c>
      <c r="AU246" s="148" t="s">
        <v>87</v>
      </c>
      <c r="AY246" s="17" t="s">
        <v>262</v>
      </c>
      <c r="BE246" s="149">
        <f t="shared" si="44"/>
        <v>0</v>
      </c>
      <c r="BF246" s="149">
        <f t="shared" si="45"/>
        <v>0</v>
      </c>
      <c r="BG246" s="149">
        <f t="shared" si="46"/>
        <v>0</v>
      </c>
      <c r="BH246" s="149">
        <f t="shared" si="47"/>
        <v>0</v>
      </c>
      <c r="BI246" s="149">
        <f t="shared" si="48"/>
        <v>0</v>
      </c>
      <c r="BJ246" s="17" t="s">
        <v>85</v>
      </c>
      <c r="BK246" s="149">
        <f t="shared" si="49"/>
        <v>0</v>
      </c>
      <c r="BL246" s="17" t="s">
        <v>369</v>
      </c>
      <c r="BM246" s="148" t="s">
        <v>5303</v>
      </c>
    </row>
    <row r="247" spans="2:65" s="1" customFormat="1" ht="16.5" customHeight="1">
      <c r="B247" s="32"/>
      <c r="C247" s="138" t="s">
        <v>928</v>
      </c>
      <c r="D247" s="138" t="s">
        <v>264</v>
      </c>
      <c r="E247" s="139" t="s">
        <v>783</v>
      </c>
      <c r="F247" s="140" t="s">
        <v>5304</v>
      </c>
      <c r="G247" s="141" t="s">
        <v>5125</v>
      </c>
      <c r="H247" s="142">
        <v>1</v>
      </c>
      <c r="I247" s="143"/>
      <c r="J247" s="142">
        <f t="shared" si="40"/>
        <v>0</v>
      </c>
      <c r="K247" s="140" t="s">
        <v>1</v>
      </c>
      <c r="L247" s="32"/>
      <c r="M247" s="144" t="s">
        <v>1</v>
      </c>
      <c r="N247" s="145" t="s">
        <v>42</v>
      </c>
      <c r="P247" s="146">
        <f t="shared" si="41"/>
        <v>0</v>
      </c>
      <c r="Q247" s="146">
        <v>0</v>
      </c>
      <c r="R247" s="146">
        <f t="shared" si="42"/>
        <v>0</v>
      </c>
      <c r="S247" s="146">
        <v>0</v>
      </c>
      <c r="T247" s="147">
        <f t="shared" si="43"/>
        <v>0</v>
      </c>
      <c r="AR247" s="148" t="s">
        <v>268</v>
      </c>
      <c r="AT247" s="148" t="s">
        <v>264</v>
      </c>
      <c r="AU247" s="148" t="s">
        <v>87</v>
      </c>
      <c r="AY247" s="17" t="s">
        <v>262</v>
      </c>
      <c r="BE247" s="149">
        <f t="shared" si="44"/>
        <v>0</v>
      </c>
      <c r="BF247" s="149">
        <f t="shared" si="45"/>
        <v>0</v>
      </c>
      <c r="BG247" s="149">
        <f t="shared" si="46"/>
        <v>0</v>
      </c>
      <c r="BH247" s="149">
        <f t="shared" si="47"/>
        <v>0</v>
      </c>
      <c r="BI247" s="149">
        <f t="shared" si="48"/>
        <v>0</v>
      </c>
      <c r="BJ247" s="17" t="s">
        <v>85</v>
      </c>
      <c r="BK247" s="149">
        <f t="shared" si="49"/>
        <v>0</v>
      </c>
      <c r="BL247" s="17" t="s">
        <v>268</v>
      </c>
      <c r="BM247" s="148" t="s">
        <v>1367</v>
      </c>
    </row>
    <row r="248" spans="2:65" s="1" customFormat="1" ht="24.2" customHeight="1">
      <c r="B248" s="32"/>
      <c r="C248" s="138" t="s">
        <v>933</v>
      </c>
      <c r="D248" s="138" t="s">
        <v>264</v>
      </c>
      <c r="E248" s="139" t="s">
        <v>790</v>
      </c>
      <c r="F248" s="140" t="s">
        <v>5305</v>
      </c>
      <c r="G248" s="141" t="s">
        <v>5125</v>
      </c>
      <c r="H248" s="142">
        <v>1</v>
      </c>
      <c r="I248" s="143"/>
      <c r="J248" s="142">
        <f t="shared" si="40"/>
        <v>0</v>
      </c>
      <c r="K248" s="140" t="s">
        <v>1</v>
      </c>
      <c r="L248" s="32"/>
      <c r="M248" s="144" t="s">
        <v>1</v>
      </c>
      <c r="N248" s="145" t="s">
        <v>42</v>
      </c>
      <c r="P248" s="146">
        <f t="shared" si="41"/>
        <v>0</v>
      </c>
      <c r="Q248" s="146">
        <v>0</v>
      </c>
      <c r="R248" s="146">
        <f t="shared" si="42"/>
        <v>0</v>
      </c>
      <c r="S248" s="146">
        <v>0</v>
      </c>
      <c r="T248" s="147">
        <f t="shared" si="43"/>
        <v>0</v>
      </c>
      <c r="AR248" s="148" t="s">
        <v>268</v>
      </c>
      <c r="AT248" s="148" t="s">
        <v>264</v>
      </c>
      <c r="AU248" s="148" t="s">
        <v>87</v>
      </c>
      <c r="AY248" s="17" t="s">
        <v>262</v>
      </c>
      <c r="BE248" s="149">
        <f t="shared" si="44"/>
        <v>0</v>
      </c>
      <c r="BF248" s="149">
        <f t="shared" si="45"/>
        <v>0</v>
      </c>
      <c r="BG248" s="149">
        <f t="shared" si="46"/>
        <v>0</v>
      </c>
      <c r="BH248" s="149">
        <f t="shared" si="47"/>
        <v>0</v>
      </c>
      <c r="BI248" s="149">
        <f t="shared" si="48"/>
        <v>0</v>
      </c>
      <c r="BJ248" s="17" t="s">
        <v>85</v>
      </c>
      <c r="BK248" s="149">
        <f t="shared" si="49"/>
        <v>0</v>
      </c>
      <c r="BL248" s="17" t="s">
        <v>268</v>
      </c>
      <c r="BM248" s="148" t="s">
        <v>1379</v>
      </c>
    </row>
    <row r="249" spans="2:65" s="1" customFormat="1" ht="16.5" customHeight="1">
      <c r="B249" s="32"/>
      <c r="C249" s="138" t="s">
        <v>937</v>
      </c>
      <c r="D249" s="138" t="s">
        <v>264</v>
      </c>
      <c r="E249" s="139" t="s">
        <v>794</v>
      </c>
      <c r="F249" s="140" t="s">
        <v>5306</v>
      </c>
      <c r="G249" s="141" t="s">
        <v>5125</v>
      </c>
      <c r="H249" s="142">
        <v>1</v>
      </c>
      <c r="I249" s="143"/>
      <c r="J249" s="142">
        <f t="shared" si="40"/>
        <v>0</v>
      </c>
      <c r="K249" s="140" t="s">
        <v>1</v>
      </c>
      <c r="L249" s="32"/>
      <c r="M249" s="144" t="s">
        <v>1</v>
      </c>
      <c r="N249" s="145" t="s">
        <v>42</v>
      </c>
      <c r="P249" s="146">
        <f t="shared" si="41"/>
        <v>0</v>
      </c>
      <c r="Q249" s="146">
        <v>0</v>
      </c>
      <c r="R249" s="146">
        <f t="shared" si="42"/>
        <v>0</v>
      </c>
      <c r="S249" s="146">
        <v>0</v>
      </c>
      <c r="T249" s="147">
        <f t="shared" si="43"/>
        <v>0</v>
      </c>
      <c r="AR249" s="148" t="s">
        <v>268</v>
      </c>
      <c r="AT249" s="148" t="s">
        <v>264</v>
      </c>
      <c r="AU249" s="148" t="s">
        <v>87</v>
      </c>
      <c r="AY249" s="17" t="s">
        <v>262</v>
      </c>
      <c r="BE249" s="149">
        <f t="shared" si="44"/>
        <v>0</v>
      </c>
      <c r="BF249" s="149">
        <f t="shared" si="45"/>
        <v>0</v>
      </c>
      <c r="BG249" s="149">
        <f t="shared" si="46"/>
        <v>0</v>
      </c>
      <c r="BH249" s="149">
        <f t="shared" si="47"/>
        <v>0</v>
      </c>
      <c r="BI249" s="149">
        <f t="shared" si="48"/>
        <v>0</v>
      </c>
      <c r="BJ249" s="17" t="s">
        <v>85</v>
      </c>
      <c r="BK249" s="149">
        <f t="shared" si="49"/>
        <v>0</v>
      </c>
      <c r="BL249" s="17" t="s">
        <v>268</v>
      </c>
      <c r="BM249" s="148" t="s">
        <v>1389</v>
      </c>
    </row>
    <row r="250" spans="2:65" s="1" customFormat="1" ht="16.5" customHeight="1">
      <c r="B250" s="32"/>
      <c r="C250" s="138" t="s">
        <v>942</v>
      </c>
      <c r="D250" s="138" t="s">
        <v>264</v>
      </c>
      <c r="E250" s="139" t="s">
        <v>811</v>
      </c>
      <c r="F250" s="140" t="s">
        <v>5307</v>
      </c>
      <c r="G250" s="141" t="s">
        <v>697</v>
      </c>
      <c r="H250" s="142">
        <v>1</v>
      </c>
      <c r="I250" s="143"/>
      <c r="J250" s="142">
        <f t="shared" si="40"/>
        <v>0</v>
      </c>
      <c r="K250" s="140" t="s">
        <v>1</v>
      </c>
      <c r="L250" s="32"/>
      <c r="M250" s="144" t="s">
        <v>1</v>
      </c>
      <c r="N250" s="145" t="s">
        <v>42</v>
      </c>
      <c r="P250" s="146">
        <f t="shared" si="41"/>
        <v>0</v>
      </c>
      <c r="Q250" s="146">
        <v>0</v>
      </c>
      <c r="R250" s="146">
        <f t="shared" si="42"/>
        <v>0</v>
      </c>
      <c r="S250" s="146">
        <v>0</v>
      </c>
      <c r="T250" s="147">
        <f t="shared" si="43"/>
        <v>0</v>
      </c>
      <c r="AR250" s="148" t="s">
        <v>268</v>
      </c>
      <c r="AT250" s="148" t="s">
        <v>264</v>
      </c>
      <c r="AU250" s="148" t="s">
        <v>87</v>
      </c>
      <c r="AY250" s="17" t="s">
        <v>262</v>
      </c>
      <c r="BE250" s="149">
        <f t="shared" si="44"/>
        <v>0</v>
      </c>
      <c r="BF250" s="149">
        <f t="shared" si="45"/>
        <v>0</v>
      </c>
      <c r="BG250" s="149">
        <f t="shared" si="46"/>
        <v>0</v>
      </c>
      <c r="BH250" s="149">
        <f t="shared" si="47"/>
        <v>0</v>
      </c>
      <c r="BI250" s="149">
        <f t="shared" si="48"/>
        <v>0</v>
      </c>
      <c r="BJ250" s="17" t="s">
        <v>85</v>
      </c>
      <c r="BK250" s="149">
        <f t="shared" si="49"/>
        <v>0</v>
      </c>
      <c r="BL250" s="17" t="s">
        <v>268</v>
      </c>
      <c r="BM250" s="148" t="s">
        <v>1399</v>
      </c>
    </row>
    <row r="251" spans="2:65" s="1" customFormat="1" ht="21.75" customHeight="1">
      <c r="B251" s="32"/>
      <c r="C251" s="138" t="s">
        <v>946</v>
      </c>
      <c r="D251" s="138" t="s">
        <v>264</v>
      </c>
      <c r="E251" s="139" t="s">
        <v>813</v>
      </c>
      <c r="F251" s="140" t="s">
        <v>5308</v>
      </c>
      <c r="G251" s="141" t="s">
        <v>5125</v>
      </c>
      <c r="H251" s="142">
        <v>11</v>
      </c>
      <c r="I251" s="143"/>
      <c r="J251" s="142">
        <f t="shared" si="40"/>
        <v>0</v>
      </c>
      <c r="K251" s="140" t="s">
        <v>1</v>
      </c>
      <c r="L251" s="32"/>
      <c r="M251" s="144" t="s">
        <v>1</v>
      </c>
      <c r="N251" s="145" t="s">
        <v>42</v>
      </c>
      <c r="P251" s="146">
        <f t="shared" si="41"/>
        <v>0</v>
      </c>
      <c r="Q251" s="146">
        <v>0</v>
      </c>
      <c r="R251" s="146">
        <f t="shared" si="42"/>
        <v>0</v>
      </c>
      <c r="S251" s="146">
        <v>0</v>
      </c>
      <c r="T251" s="147">
        <f t="shared" si="43"/>
        <v>0</v>
      </c>
      <c r="AR251" s="148" t="s">
        <v>268</v>
      </c>
      <c r="AT251" s="148" t="s">
        <v>264</v>
      </c>
      <c r="AU251" s="148" t="s">
        <v>87</v>
      </c>
      <c r="AY251" s="17" t="s">
        <v>262</v>
      </c>
      <c r="BE251" s="149">
        <f t="shared" si="44"/>
        <v>0</v>
      </c>
      <c r="BF251" s="149">
        <f t="shared" si="45"/>
        <v>0</v>
      </c>
      <c r="BG251" s="149">
        <f t="shared" si="46"/>
        <v>0</v>
      </c>
      <c r="BH251" s="149">
        <f t="shared" si="47"/>
        <v>0</v>
      </c>
      <c r="BI251" s="149">
        <f t="shared" si="48"/>
        <v>0</v>
      </c>
      <c r="BJ251" s="17" t="s">
        <v>85</v>
      </c>
      <c r="BK251" s="149">
        <f t="shared" si="49"/>
        <v>0</v>
      </c>
      <c r="BL251" s="17" t="s">
        <v>268</v>
      </c>
      <c r="BM251" s="148" t="s">
        <v>1412</v>
      </c>
    </row>
    <row r="252" spans="2:65" s="1" customFormat="1" ht="16.5" customHeight="1">
      <c r="B252" s="32"/>
      <c r="C252" s="138" t="s">
        <v>951</v>
      </c>
      <c r="D252" s="138" t="s">
        <v>264</v>
      </c>
      <c r="E252" s="139" t="s">
        <v>826</v>
      </c>
      <c r="F252" s="140" t="s">
        <v>5309</v>
      </c>
      <c r="G252" s="141" t="s">
        <v>5125</v>
      </c>
      <c r="H252" s="142">
        <v>1</v>
      </c>
      <c r="I252" s="143"/>
      <c r="J252" s="142">
        <f t="shared" si="40"/>
        <v>0</v>
      </c>
      <c r="K252" s="140" t="s">
        <v>1</v>
      </c>
      <c r="L252" s="32"/>
      <c r="M252" s="144" t="s">
        <v>1</v>
      </c>
      <c r="N252" s="145" t="s">
        <v>42</v>
      </c>
      <c r="P252" s="146">
        <f t="shared" si="41"/>
        <v>0</v>
      </c>
      <c r="Q252" s="146">
        <v>0</v>
      </c>
      <c r="R252" s="146">
        <f t="shared" si="42"/>
        <v>0</v>
      </c>
      <c r="S252" s="146">
        <v>0</v>
      </c>
      <c r="T252" s="147">
        <f t="shared" si="43"/>
        <v>0</v>
      </c>
      <c r="AR252" s="148" t="s">
        <v>268</v>
      </c>
      <c r="AT252" s="148" t="s">
        <v>264</v>
      </c>
      <c r="AU252" s="148" t="s">
        <v>87</v>
      </c>
      <c r="AY252" s="17" t="s">
        <v>262</v>
      </c>
      <c r="BE252" s="149">
        <f t="shared" si="44"/>
        <v>0</v>
      </c>
      <c r="BF252" s="149">
        <f t="shared" si="45"/>
        <v>0</v>
      </c>
      <c r="BG252" s="149">
        <f t="shared" si="46"/>
        <v>0</v>
      </c>
      <c r="BH252" s="149">
        <f t="shared" si="47"/>
        <v>0</v>
      </c>
      <c r="BI252" s="149">
        <f t="shared" si="48"/>
        <v>0</v>
      </c>
      <c r="BJ252" s="17" t="s">
        <v>85</v>
      </c>
      <c r="BK252" s="149">
        <f t="shared" si="49"/>
        <v>0</v>
      </c>
      <c r="BL252" s="17" t="s">
        <v>268</v>
      </c>
      <c r="BM252" s="148" t="s">
        <v>1444</v>
      </c>
    </row>
    <row r="253" spans="2:65" s="1" customFormat="1" ht="16.5" customHeight="1">
      <c r="B253" s="32"/>
      <c r="C253" s="138" t="s">
        <v>955</v>
      </c>
      <c r="D253" s="138" t="s">
        <v>264</v>
      </c>
      <c r="E253" s="139" t="s">
        <v>853</v>
      </c>
      <c r="F253" s="140" t="s">
        <v>5310</v>
      </c>
      <c r="G253" s="141" t="s">
        <v>5125</v>
      </c>
      <c r="H253" s="142">
        <v>4</v>
      </c>
      <c r="I253" s="143"/>
      <c r="J253" s="142">
        <f t="shared" si="40"/>
        <v>0</v>
      </c>
      <c r="K253" s="140" t="s">
        <v>1</v>
      </c>
      <c r="L253" s="32"/>
      <c r="M253" s="144" t="s">
        <v>1</v>
      </c>
      <c r="N253" s="145" t="s">
        <v>42</v>
      </c>
      <c r="P253" s="146">
        <f t="shared" si="41"/>
        <v>0</v>
      </c>
      <c r="Q253" s="146">
        <v>0</v>
      </c>
      <c r="R253" s="146">
        <f t="shared" si="42"/>
        <v>0</v>
      </c>
      <c r="S253" s="146">
        <v>0</v>
      </c>
      <c r="T253" s="147">
        <f t="shared" si="43"/>
        <v>0</v>
      </c>
      <c r="AR253" s="148" t="s">
        <v>268</v>
      </c>
      <c r="AT253" s="148" t="s">
        <v>264</v>
      </c>
      <c r="AU253" s="148" t="s">
        <v>87</v>
      </c>
      <c r="AY253" s="17" t="s">
        <v>262</v>
      </c>
      <c r="BE253" s="149">
        <f t="shared" si="44"/>
        <v>0</v>
      </c>
      <c r="BF253" s="149">
        <f t="shared" si="45"/>
        <v>0</v>
      </c>
      <c r="BG253" s="149">
        <f t="shared" si="46"/>
        <v>0</v>
      </c>
      <c r="BH253" s="149">
        <f t="shared" si="47"/>
        <v>0</v>
      </c>
      <c r="BI253" s="149">
        <f t="shared" si="48"/>
        <v>0</v>
      </c>
      <c r="BJ253" s="17" t="s">
        <v>85</v>
      </c>
      <c r="BK253" s="149">
        <f t="shared" si="49"/>
        <v>0</v>
      </c>
      <c r="BL253" s="17" t="s">
        <v>268</v>
      </c>
      <c r="BM253" s="148" t="s">
        <v>1533</v>
      </c>
    </row>
    <row r="254" spans="2:65" s="1" customFormat="1" ht="16.5" customHeight="1">
      <c r="B254" s="32"/>
      <c r="C254" s="138" t="s">
        <v>961</v>
      </c>
      <c r="D254" s="138" t="s">
        <v>264</v>
      </c>
      <c r="E254" s="139" t="s">
        <v>862</v>
      </c>
      <c r="F254" s="140" t="s">
        <v>5311</v>
      </c>
      <c r="G254" s="141" t="s">
        <v>697</v>
      </c>
      <c r="H254" s="142">
        <v>1</v>
      </c>
      <c r="I254" s="143"/>
      <c r="J254" s="142">
        <f t="shared" si="40"/>
        <v>0</v>
      </c>
      <c r="K254" s="140" t="s">
        <v>1</v>
      </c>
      <c r="L254" s="32"/>
      <c r="M254" s="144" t="s">
        <v>1</v>
      </c>
      <c r="N254" s="145" t="s">
        <v>42</v>
      </c>
      <c r="P254" s="146">
        <f t="shared" si="41"/>
        <v>0</v>
      </c>
      <c r="Q254" s="146">
        <v>0</v>
      </c>
      <c r="R254" s="146">
        <f t="shared" si="42"/>
        <v>0</v>
      </c>
      <c r="S254" s="146">
        <v>0</v>
      </c>
      <c r="T254" s="147">
        <f t="shared" si="43"/>
        <v>0</v>
      </c>
      <c r="AR254" s="148" t="s">
        <v>268</v>
      </c>
      <c r="AT254" s="148" t="s">
        <v>264</v>
      </c>
      <c r="AU254" s="148" t="s">
        <v>87</v>
      </c>
      <c r="AY254" s="17" t="s">
        <v>262</v>
      </c>
      <c r="BE254" s="149">
        <f t="shared" si="44"/>
        <v>0</v>
      </c>
      <c r="BF254" s="149">
        <f t="shared" si="45"/>
        <v>0</v>
      </c>
      <c r="BG254" s="149">
        <f t="shared" si="46"/>
        <v>0</v>
      </c>
      <c r="BH254" s="149">
        <f t="shared" si="47"/>
        <v>0</v>
      </c>
      <c r="BI254" s="149">
        <f t="shared" si="48"/>
        <v>0</v>
      </c>
      <c r="BJ254" s="17" t="s">
        <v>85</v>
      </c>
      <c r="BK254" s="149">
        <f t="shared" si="49"/>
        <v>0</v>
      </c>
      <c r="BL254" s="17" t="s">
        <v>268</v>
      </c>
      <c r="BM254" s="148" t="s">
        <v>1553</v>
      </c>
    </row>
    <row r="255" spans="2:65" s="1" customFormat="1" ht="16.5" customHeight="1">
      <c r="B255" s="32"/>
      <c r="C255" s="138" t="s">
        <v>967</v>
      </c>
      <c r="D255" s="138" t="s">
        <v>264</v>
      </c>
      <c r="E255" s="139" t="s">
        <v>869</v>
      </c>
      <c r="F255" s="140" t="s">
        <v>5312</v>
      </c>
      <c r="G255" s="141" t="s">
        <v>697</v>
      </c>
      <c r="H255" s="142">
        <v>1</v>
      </c>
      <c r="I255" s="143"/>
      <c r="J255" s="142">
        <f t="shared" si="40"/>
        <v>0</v>
      </c>
      <c r="K255" s="140" t="s">
        <v>1</v>
      </c>
      <c r="L255" s="32"/>
      <c r="M255" s="144" t="s">
        <v>1</v>
      </c>
      <c r="N255" s="145" t="s">
        <v>42</v>
      </c>
      <c r="P255" s="146">
        <f t="shared" si="41"/>
        <v>0</v>
      </c>
      <c r="Q255" s="146">
        <v>0</v>
      </c>
      <c r="R255" s="146">
        <f t="shared" si="42"/>
        <v>0</v>
      </c>
      <c r="S255" s="146">
        <v>0</v>
      </c>
      <c r="T255" s="147">
        <f t="shared" si="43"/>
        <v>0</v>
      </c>
      <c r="AR255" s="148" t="s">
        <v>268</v>
      </c>
      <c r="AT255" s="148" t="s">
        <v>264</v>
      </c>
      <c r="AU255" s="148" t="s">
        <v>87</v>
      </c>
      <c r="AY255" s="17" t="s">
        <v>262</v>
      </c>
      <c r="BE255" s="149">
        <f t="shared" si="44"/>
        <v>0</v>
      </c>
      <c r="BF255" s="149">
        <f t="shared" si="45"/>
        <v>0</v>
      </c>
      <c r="BG255" s="149">
        <f t="shared" si="46"/>
        <v>0</v>
      </c>
      <c r="BH255" s="149">
        <f t="shared" si="47"/>
        <v>0</v>
      </c>
      <c r="BI255" s="149">
        <f t="shared" si="48"/>
        <v>0</v>
      </c>
      <c r="BJ255" s="17" t="s">
        <v>85</v>
      </c>
      <c r="BK255" s="149">
        <f t="shared" si="49"/>
        <v>0</v>
      </c>
      <c r="BL255" s="17" t="s">
        <v>268</v>
      </c>
      <c r="BM255" s="148" t="s">
        <v>1570</v>
      </c>
    </row>
    <row r="256" spans="2:65" s="1" customFormat="1" ht="16.5" customHeight="1">
      <c r="B256" s="32"/>
      <c r="C256" s="138" t="s">
        <v>971</v>
      </c>
      <c r="D256" s="138" t="s">
        <v>264</v>
      </c>
      <c r="E256" s="139" t="s">
        <v>872</v>
      </c>
      <c r="F256" s="140" t="s">
        <v>5313</v>
      </c>
      <c r="G256" s="141" t="s">
        <v>697</v>
      </c>
      <c r="H256" s="142">
        <v>1</v>
      </c>
      <c r="I256" s="143"/>
      <c r="J256" s="142">
        <f t="shared" si="40"/>
        <v>0</v>
      </c>
      <c r="K256" s="140" t="s">
        <v>1</v>
      </c>
      <c r="L256" s="32"/>
      <c r="M256" s="144" t="s">
        <v>1</v>
      </c>
      <c r="N256" s="145" t="s">
        <v>42</v>
      </c>
      <c r="P256" s="146">
        <f t="shared" si="41"/>
        <v>0</v>
      </c>
      <c r="Q256" s="146">
        <v>0</v>
      </c>
      <c r="R256" s="146">
        <f t="shared" si="42"/>
        <v>0</v>
      </c>
      <c r="S256" s="146">
        <v>0</v>
      </c>
      <c r="T256" s="147">
        <f t="shared" si="43"/>
        <v>0</v>
      </c>
      <c r="AR256" s="148" t="s">
        <v>268</v>
      </c>
      <c r="AT256" s="148" t="s">
        <v>264</v>
      </c>
      <c r="AU256" s="148" t="s">
        <v>87</v>
      </c>
      <c r="AY256" s="17" t="s">
        <v>262</v>
      </c>
      <c r="BE256" s="149">
        <f t="shared" si="44"/>
        <v>0</v>
      </c>
      <c r="BF256" s="149">
        <f t="shared" si="45"/>
        <v>0</v>
      </c>
      <c r="BG256" s="149">
        <f t="shared" si="46"/>
        <v>0</v>
      </c>
      <c r="BH256" s="149">
        <f t="shared" si="47"/>
        <v>0</v>
      </c>
      <c r="BI256" s="149">
        <f t="shared" si="48"/>
        <v>0</v>
      </c>
      <c r="BJ256" s="17" t="s">
        <v>85</v>
      </c>
      <c r="BK256" s="149">
        <f t="shared" si="49"/>
        <v>0</v>
      </c>
      <c r="BL256" s="17" t="s">
        <v>268</v>
      </c>
      <c r="BM256" s="148" t="s">
        <v>1578</v>
      </c>
    </row>
    <row r="257" spans="2:65" s="1" customFormat="1" ht="24.2" customHeight="1">
      <c r="B257" s="32"/>
      <c r="C257" s="138" t="s">
        <v>977</v>
      </c>
      <c r="D257" s="138" t="s">
        <v>264</v>
      </c>
      <c r="E257" s="139" t="s">
        <v>881</v>
      </c>
      <c r="F257" s="140" t="s">
        <v>5127</v>
      </c>
      <c r="G257" s="141" t="s">
        <v>5125</v>
      </c>
      <c r="H257" s="142">
        <v>4</v>
      </c>
      <c r="I257" s="143"/>
      <c r="J257" s="142">
        <f t="shared" si="40"/>
        <v>0</v>
      </c>
      <c r="K257" s="140" t="s">
        <v>1</v>
      </c>
      <c r="L257" s="32"/>
      <c r="M257" s="144" t="s">
        <v>1</v>
      </c>
      <c r="N257" s="145" t="s">
        <v>42</v>
      </c>
      <c r="P257" s="146">
        <f t="shared" si="41"/>
        <v>0</v>
      </c>
      <c r="Q257" s="146">
        <v>0</v>
      </c>
      <c r="R257" s="146">
        <f t="shared" si="42"/>
        <v>0</v>
      </c>
      <c r="S257" s="146">
        <v>0</v>
      </c>
      <c r="T257" s="147">
        <f t="shared" si="43"/>
        <v>0</v>
      </c>
      <c r="AR257" s="148" t="s">
        <v>268</v>
      </c>
      <c r="AT257" s="148" t="s">
        <v>264</v>
      </c>
      <c r="AU257" s="148" t="s">
        <v>87</v>
      </c>
      <c r="AY257" s="17" t="s">
        <v>262</v>
      </c>
      <c r="BE257" s="149">
        <f t="shared" si="44"/>
        <v>0</v>
      </c>
      <c r="BF257" s="149">
        <f t="shared" si="45"/>
        <v>0</v>
      </c>
      <c r="BG257" s="149">
        <f t="shared" si="46"/>
        <v>0</v>
      </c>
      <c r="BH257" s="149">
        <f t="shared" si="47"/>
        <v>0</v>
      </c>
      <c r="BI257" s="149">
        <f t="shared" si="48"/>
        <v>0</v>
      </c>
      <c r="BJ257" s="17" t="s">
        <v>85</v>
      </c>
      <c r="BK257" s="149">
        <f t="shared" si="49"/>
        <v>0</v>
      </c>
      <c r="BL257" s="17" t="s">
        <v>268</v>
      </c>
      <c r="BM257" s="148" t="s">
        <v>1594</v>
      </c>
    </row>
    <row r="258" spans="2:65" s="1" customFormat="1" ht="16.5" customHeight="1">
      <c r="B258" s="32"/>
      <c r="C258" s="138" t="s">
        <v>981</v>
      </c>
      <c r="D258" s="138" t="s">
        <v>264</v>
      </c>
      <c r="E258" s="139" t="s">
        <v>886</v>
      </c>
      <c r="F258" s="140" t="s">
        <v>5314</v>
      </c>
      <c r="G258" s="141" t="s">
        <v>5125</v>
      </c>
      <c r="H258" s="142">
        <v>1</v>
      </c>
      <c r="I258" s="143"/>
      <c r="J258" s="142">
        <f t="shared" si="40"/>
        <v>0</v>
      </c>
      <c r="K258" s="140" t="s">
        <v>1</v>
      </c>
      <c r="L258" s="32"/>
      <c r="M258" s="144" t="s">
        <v>1</v>
      </c>
      <c r="N258" s="145" t="s">
        <v>42</v>
      </c>
      <c r="P258" s="146">
        <f t="shared" si="41"/>
        <v>0</v>
      </c>
      <c r="Q258" s="146">
        <v>0</v>
      </c>
      <c r="R258" s="146">
        <f t="shared" si="42"/>
        <v>0</v>
      </c>
      <c r="S258" s="146">
        <v>0</v>
      </c>
      <c r="T258" s="147">
        <f t="shared" si="43"/>
        <v>0</v>
      </c>
      <c r="AR258" s="148" t="s">
        <v>268</v>
      </c>
      <c r="AT258" s="148" t="s">
        <v>264</v>
      </c>
      <c r="AU258" s="148" t="s">
        <v>87</v>
      </c>
      <c r="AY258" s="17" t="s">
        <v>262</v>
      </c>
      <c r="BE258" s="149">
        <f t="shared" si="44"/>
        <v>0</v>
      </c>
      <c r="BF258" s="149">
        <f t="shared" si="45"/>
        <v>0</v>
      </c>
      <c r="BG258" s="149">
        <f t="shared" si="46"/>
        <v>0</v>
      </c>
      <c r="BH258" s="149">
        <f t="shared" si="47"/>
        <v>0</v>
      </c>
      <c r="BI258" s="149">
        <f t="shared" si="48"/>
        <v>0</v>
      </c>
      <c r="BJ258" s="17" t="s">
        <v>85</v>
      </c>
      <c r="BK258" s="149">
        <f t="shared" si="49"/>
        <v>0</v>
      </c>
      <c r="BL258" s="17" t="s">
        <v>268</v>
      </c>
      <c r="BM258" s="148" t="s">
        <v>1602</v>
      </c>
    </row>
    <row r="259" spans="2:65" s="1" customFormat="1" ht="33" customHeight="1">
      <c r="B259" s="32"/>
      <c r="C259" s="138" t="s">
        <v>989</v>
      </c>
      <c r="D259" s="138" t="s">
        <v>264</v>
      </c>
      <c r="E259" s="139" t="s">
        <v>5315</v>
      </c>
      <c r="F259" s="140" t="s">
        <v>5316</v>
      </c>
      <c r="G259" s="141" t="s">
        <v>5278</v>
      </c>
      <c r="H259" s="142">
        <v>10</v>
      </c>
      <c r="I259" s="143"/>
      <c r="J259" s="142">
        <f t="shared" si="40"/>
        <v>0</v>
      </c>
      <c r="K259" s="140" t="s">
        <v>267</v>
      </c>
      <c r="L259" s="32"/>
      <c r="M259" s="144" t="s">
        <v>1</v>
      </c>
      <c r="N259" s="145" t="s">
        <v>42</v>
      </c>
      <c r="P259" s="146">
        <f t="shared" si="41"/>
        <v>0</v>
      </c>
      <c r="Q259" s="146">
        <v>0.0092</v>
      </c>
      <c r="R259" s="146">
        <f t="shared" si="42"/>
        <v>0.092</v>
      </c>
      <c r="S259" s="146">
        <v>0</v>
      </c>
      <c r="T259" s="147">
        <f t="shared" si="43"/>
        <v>0</v>
      </c>
      <c r="AR259" s="148" t="s">
        <v>369</v>
      </c>
      <c r="AT259" s="148" t="s">
        <v>264</v>
      </c>
      <c r="AU259" s="148" t="s">
        <v>87</v>
      </c>
      <c r="AY259" s="17" t="s">
        <v>262</v>
      </c>
      <c r="BE259" s="149">
        <f t="shared" si="44"/>
        <v>0</v>
      </c>
      <c r="BF259" s="149">
        <f t="shared" si="45"/>
        <v>0</v>
      </c>
      <c r="BG259" s="149">
        <f t="shared" si="46"/>
        <v>0</v>
      </c>
      <c r="BH259" s="149">
        <f t="shared" si="47"/>
        <v>0</v>
      </c>
      <c r="BI259" s="149">
        <f t="shared" si="48"/>
        <v>0</v>
      </c>
      <c r="BJ259" s="17" t="s">
        <v>85</v>
      </c>
      <c r="BK259" s="149">
        <f t="shared" si="49"/>
        <v>0</v>
      </c>
      <c r="BL259" s="17" t="s">
        <v>369</v>
      </c>
      <c r="BM259" s="148" t="s">
        <v>5317</v>
      </c>
    </row>
    <row r="260" spans="2:65" s="1" customFormat="1" ht="24.2" customHeight="1">
      <c r="B260" s="32"/>
      <c r="C260" s="138" t="s">
        <v>997</v>
      </c>
      <c r="D260" s="138" t="s">
        <v>264</v>
      </c>
      <c r="E260" s="139" t="s">
        <v>5318</v>
      </c>
      <c r="F260" s="140" t="s">
        <v>5319</v>
      </c>
      <c r="G260" s="141" t="s">
        <v>5278</v>
      </c>
      <c r="H260" s="142">
        <v>1</v>
      </c>
      <c r="I260" s="143"/>
      <c r="J260" s="142">
        <f t="shared" si="40"/>
        <v>0</v>
      </c>
      <c r="K260" s="140" t="s">
        <v>267</v>
      </c>
      <c r="L260" s="32"/>
      <c r="M260" s="144" t="s">
        <v>1</v>
      </c>
      <c r="N260" s="145" t="s">
        <v>42</v>
      </c>
      <c r="P260" s="146">
        <f t="shared" si="41"/>
        <v>0</v>
      </c>
      <c r="Q260" s="146">
        <v>0.01935</v>
      </c>
      <c r="R260" s="146">
        <f t="shared" si="42"/>
        <v>0.01935</v>
      </c>
      <c r="S260" s="146">
        <v>0</v>
      </c>
      <c r="T260" s="147">
        <f t="shared" si="43"/>
        <v>0</v>
      </c>
      <c r="AR260" s="148" t="s">
        <v>369</v>
      </c>
      <c r="AT260" s="148" t="s">
        <v>264</v>
      </c>
      <c r="AU260" s="148" t="s">
        <v>87</v>
      </c>
      <c r="AY260" s="17" t="s">
        <v>262</v>
      </c>
      <c r="BE260" s="149">
        <f t="shared" si="44"/>
        <v>0</v>
      </c>
      <c r="BF260" s="149">
        <f t="shared" si="45"/>
        <v>0</v>
      </c>
      <c r="BG260" s="149">
        <f t="shared" si="46"/>
        <v>0</v>
      </c>
      <c r="BH260" s="149">
        <f t="shared" si="47"/>
        <v>0</v>
      </c>
      <c r="BI260" s="149">
        <f t="shared" si="48"/>
        <v>0</v>
      </c>
      <c r="BJ260" s="17" t="s">
        <v>85</v>
      </c>
      <c r="BK260" s="149">
        <f t="shared" si="49"/>
        <v>0</v>
      </c>
      <c r="BL260" s="17" t="s">
        <v>369</v>
      </c>
      <c r="BM260" s="148" t="s">
        <v>5320</v>
      </c>
    </row>
    <row r="261" spans="2:65" s="1" customFormat="1" ht="24.2" customHeight="1">
      <c r="B261" s="32"/>
      <c r="C261" s="138" t="s">
        <v>1008</v>
      </c>
      <c r="D261" s="138" t="s">
        <v>264</v>
      </c>
      <c r="E261" s="139" t="s">
        <v>5321</v>
      </c>
      <c r="F261" s="140" t="s">
        <v>5322</v>
      </c>
      <c r="G261" s="141" t="s">
        <v>786</v>
      </c>
      <c r="H261" s="143"/>
      <c r="I261" s="143"/>
      <c r="J261" s="142">
        <f t="shared" si="40"/>
        <v>0</v>
      </c>
      <c r="K261" s="140" t="s">
        <v>267</v>
      </c>
      <c r="L261" s="32"/>
      <c r="M261" s="144" t="s">
        <v>1</v>
      </c>
      <c r="N261" s="145" t="s">
        <v>42</v>
      </c>
      <c r="P261" s="146">
        <f t="shared" si="41"/>
        <v>0</v>
      </c>
      <c r="Q261" s="146">
        <v>0</v>
      </c>
      <c r="R261" s="146">
        <f t="shared" si="42"/>
        <v>0</v>
      </c>
      <c r="S261" s="146">
        <v>0</v>
      </c>
      <c r="T261" s="147">
        <f t="shared" si="43"/>
        <v>0</v>
      </c>
      <c r="AR261" s="148" t="s">
        <v>369</v>
      </c>
      <c r="AT261" s="148" t="s">
        <v>264</v>
      </c>
      <c r="AU261" s="148" t="s">
        <v>87</v>
      </c>
      <c r="AY261" s="17" t="s">
        <v>262</v>
      </c>
      <c r="BE261" s="149">
        <f t="shared" si="44"/>
        <v>0</v>
      </c>
      <c r="BF261" s="149">
        <f t="shared" si="45"/>
        <v>0</v>
      </c>
      <c r="BG261" s="149">
        <f t="shared" si="46"/>
        <v>0</v>
      </c>
      <c r="BH261" s="149">
        <f t="shared" si="47"/>
        <v>0</v>
      </c>
      <c r="BI261" s="149">
        <f t="shared" si="48"/>
        <v>0</v>
      </c>
      <c r="BJ261" s="17" t="s">
        <v>85</v>
      </c>
      <c r="BK261" s="149">
        <f t="shared" si="49"/>
        <v>0</v>
      </c>
      <c r="BL261" s="17" t="s">
        <v>369</v>
      </c>
      <c r="BM261" s="148" t="s">
        <v>5323</v>
      </c>
    </row>
    <row r="262" spans="2:63" s="11" customFormat="1" ht="25.9" customHeight="1">
      <c r="B262" s="126"/>
      <c r="D262" s="127" t="s">
        <v>76</v>
      </c>
      <c r="E262" s="128" t="s">
        <v>3492</v>
      </c>
      <c r="F262" s="128" t="s">
        <v>3493</v>
      </c>
      <c r="I262" s="129"/>
      <c r="J262" s="130">
        <f>BK262</f>
        <v>0</v>
      </c>
      <c r="L262" s="126"/>
      <c r="M262" s="131"/>
      <c r="P262" s="132">
        <f>SUM(P263:P271)</f>
        <v>0</v>
      </c>
      <c r="R262" s="132">
        <f>SUM(R263:R271)</f>
        <v>0</v>
      </c>
      <c r="T262" s="133">
        <f>SUM(T263:T271)</f>
        <v>0</v>
      </c>
      <c r="AR262" s="127" t="s">
        <v>268</v>
      </c>
      <c r="AT262" s="134" t="s">
        <v>76</v>
      </c>
      <c r="AU262" s="134" t="s">
        <v>77</v>
      </c>
      <c r="AY262" s="127" t="s">
        <v>262</v>
      </c>
      <c r="BK262" s="135">
        <f>SUM(BK263:BK271)</f>
        <v>0</v>
      </c>
    </row>
    <row r="263" spans="2:65" s="1" customFormat="1" ht="16.5" customHeight="1">
      <c r="B263" s="32"/>
      <c r="C263" s="138" t="s">
        <v>1010</v>
      </c>
      <c r="D263" s="138" t="s">
        <v>264</v>
      </c>
      <c r="E263" s="139" t="s">
        <v>981</v>
      </c>
      <c r="F263" s="140" t="s">
        <v>5324</v>
      </c>
      <c r="G263" s="141" t="s">
        <v>2434</v>
      </c>
      <c r="H263" s="142">
        <v>1</v>
      </c>
      <c r="I263" s="143"/>
      <c r="J263" s="142">
        <f aca="true" t="shared" si="50" ref="J263:J271">ROUND(I263*H263,2)</f>
        <v>0</v>
      </c>
      <c r="K263" s="140" t="s">
        <v>1</v>
      </c>
      <c r="L263" s="32"/>
      <c r="M263" s="144" t="s">
        <v>1</v>
      </c>
      <c r="N263" s="145" t="s">
        <v>42</v>
      </c>
      <c r="P263" s="146">
        <f aca="true" t="shared" si="51" ref="P263:P271">O263*H263</f>
        <v>0</v>
      </c>
      <c r="Q263" s="146">
        <v>0</v>
      </c>
      <c r="R263" s="146">
        <f aca="true" t="shared" si="52" ref="R263:R271">Q263*H263</f>
        <v>0</v>
      </c>
      <c r="S263" s="146">
        <v>0</v>
      </c>
      <c r="T263" s="147">
        <f aca="true" t="shared" si="53" ref="T263:T271">S263*H263</f>
        <v>0</v>
      </c>
      <c r="AR263" s="148" t="s">
        <v>268</v>
      </c>
      <c r="AT263" s="148" t="s">
        <v>264</v>
      </c>
      <c r="AU263" s="148" t="s">
        <v>85</v>
      </c>
      <c r="AY263" s="17" t="s">
        <v>262</v>
      </c>
      <c r="BE263" s="149">
        <f aca="true" t="shared" si="54" ref="BE263:BE271">IF(N263="základní",J263,0)</f>
        <v>0</v>
      </c>
      <c r="BF263" s="149">
        <f aca="true" t="shared" si="55" ref="BF263:BF271">IF(N263="snížená",J263,0)</f>
        <v>0</v>
      </c>
      <c r="BG263" s="149">
        <f aca="true" t="shared" si="56" ref="BG263:BG271">IF(N263="zákl. přenesená",J263,0)</f>
        <v>0</v>
      </c>
      <c r="BH263" s="149">
        <f aca="true" t="shared" si="57" ref="BH263:BH271">IF(N263="sníž. přenesená",J263,0)</f>
        <v>0</v>
      </c>
      <c r="BI263" s="149">
        <f aca="true" t="shared" si="58" ref="BI263:BI271">IF(N263="nulová",J263,0)</f>
        <v>0</v>
      </c>
      <c r="BJ263" s="17" t="s">
        <v>85</v>
      </c>
      <c r="BK263" s="149">
        <f aca="true" t="shared" si="59" ref="BK263:BK271">ROUND(I263*H263,2)</f>
        <v>0</v>
      </c>
      <c r="BL263" s="17" t="s">
        <v>268</v>
      </c>
      <c r="BM263" s="148" t="s">
        <v>1790</v>
      </c>
    </row>
    <row r="264" spans="2:65" s="1" customFormat="1" ht="16.5" customHeight="1">
      <c r="B264" s="32"/>
      <c r="C264" s="138" t="s">
        <v>1016</v>
      </c>
      <c r="D264" s="138" t="s">
        <v>264</v>
      </c>
      <c r="E264" s="139" t="s">
        <v>989</v>
      </c>
      <c r="F264" s="140" t="s">
        <v>5325</v>
      </c>
      <c r="G264" s="141" t="s">
        <v>2434</v>
      </c>
      <c r="H264" s="142">
        <v>1</v>
      </c>
      <c r="I264" s="143"/>
      <c r="J264" s="142">
        <f t="shared" si="50"/>
        <v>0</v>
      </c>
      <c r="K264" s="140" t="s">
        <v>1</v>
      </c>
      <c r="L264" s="32"/>
      <c r="M264" s="144" t="s">
        <v>1</v>
      </c>
      <c r="N264" s="145" t="s">
        <v>42</v>
      </c>
      <c r="P264" s="146">
        <f t="shared" si="51"/>
        <v>0</v>
      </c>
      <c r="Q264" s="146">
        <v>0</v>
      </c>
      <c r="R264" s="146">
        <f t="shared" si="52"/>
        <v>0</v>
      </c>
      <c r="S264" s="146">
        <v>0</v>
      </c>
      <c r="T264" s="147">
        <f t="shared" si="53"/>
        <v>0</v>
      </c>
      <c r="AR264" s="148" t="s">
        <v>268</v>
      </c>
      <c r="AT264" s="148" t="s">
        <v>264</v>
      </c>
      <c r="AU264" s="148" t="s">
        <v>85</v>
      </c>
      <c r="AY264" s="17" t="s">
        <v>262</v>
      </c>
      <c r="BE264" s="149">
        <f t="shared" si="54"/>
        <v>0</v>
      </c>
      <c r="BF264" s="149">
        <f t="shared" si="55"/>
        <v>0</v>
      </c>
      <c r="BG264" s="149">
        <f t="shared" si="56"/>
        <v>0</v>
      </c>
      <c r="BH264" s="149">
        <f t="shared" si="57"/>
        <v>0</v>
      </c>
      <c r="BI264" s="149">
        <f t="shared" si="58"/>
        <v>0</v>
      </c>
      <c r="BJ264" s="17" t="s">
        <v>85</v>
      </c>
      <c r="BK264" s="149">
        <f t="shared" si="59"/>
        <v>0</v>
      </c>
      <c r="BL264" s="17" t="s">
        <v>268</v>
      </c>
      <c r="BM264" s="148" t="s">
        <v>1804</v>
      </c>
    </row>
    <row r="265" spans="2:65" s="1" customFormat="1" ht="16.5" customHeight="1">
      <c r="B265" s="32"/>
      <c r="C265" s="138" t="s">
        <v>1024</v>
      </c>
      <c r="D265" s="138" t="s">
        <v>264</v>
      </c>
      <c r="E265" s="139" t="s">
        <v>997</v>
      </c>
      <c r="F265" s="140" t="s">
        <v>3670</v>
      </c>
      <c r="G265" s="141" t="s">
        <v>2434</v>
      </c>
      <c r="H265" s="142">
        <v>1</v>
      </c>
      <c r="I265" s="143"/>
      <c r="J265" s="142">
        <f t="shared" si="50"/>
        <v>0</v>
      </c>
      <c r="K265" s="140" t="s">
        <v>1</v>
      </c>
      <c r="L265" s="32"/>
      <c r="M265" s="144" t="s">
        <v>1</v>
      </c>
      <c r="N265" s="145" t="s">
        <v>42</v>
      </c>
      <c r="P265" s="146">
        <f t="shared" si="51"/>
        <v>0</v>
      </c>
      <c r="Q265" s="146">
        <v>0</v>
      </c>
      <c r="R265" s="146">
        <f t="shared" si="52"/>
        <v>0</v>
      </c>
      <c r="S265" s="146">
        <v>0</v>
      </c>
      <c r="T265" s="147">
        <f t="shared" si="53"/>
        <v>0</v>
      </c>
      <c r="AR265" s="148" t="s">
        <v>268</v>
      </c>
      <c r="AT265" s="148" t="s">
        <v>264</v>
      </c>
      <c r="AU265" s="148" t="s">
        <v>85</v>
      </c>
      <c r="AY265" s="17" t="s">
        <v>262</v>
      </c>
      <c r="BE265" s="149">
        <f t="shared" si="54"/>
        <v>0</v>
      </c>
      <c r="BF265" s="149">
        <f t="shared" si="55"/>
        <v>0</v>
      </c>
      <c r="BG265" s="149">
        <f t="shared" si="56"/>
        <v>0</v>
      </c>
      <c r="BH265" s="149">
        <f t="shared" si="57"/>
        <v>0</v>
      </c>
      <c r="BI265" s="149">
        <f t="shared" si="58"/>
        <v>0</v>
      </c>
      <c r="BJ265" s="17" t="s">
        <v>85</v>
      </c>
      <c r="BK265" s="149">
        <f t="shared" si="59"/>
        <v>0</v>
      </c>
      <c r="BL265" s="17" t="s">
        <v>268</v>
      </c>
      <c r="BM265" s="148" t="s">
        <v>1814</v>
      </c>
    </row>
    <row r="266" spans="2:65" s="1" customFormat="1" ht="16.5" customHeight="1">
      <c r="B266" s="32"/>
      <c r="C266" s="138" t="s">
        <v>1028</v>
      </c>
      <c r="D266" s="138" t="s">
        <v>264</v>
      </c>
      <c r="E266" s="139" t="s">
        <v>1016</v>
      </c>
      <c r="F266" s="140" t="s">
        <v>5326</v>
      </c>
      <c r="G266" s="141" t="s">
        <v>2434</v>
      </c>
      <c r="H266" s="142">
        <v>1</v>
      </c>
      <c r="I266" s="143"/>
      <c r="J266" s="142">
        <f t="shared" si="50"/>
        <v>0</v>
      </c>
      <c r="K266" s="140" t="s">
        <v>1</v>
      </c>
      <c r="L266" s="32"/>
      <c r="M266" s="144" t="s">
        <v>1</v>
      </c>
      <c r="N266" s="145" t="s">
        <v>42</v>
      </c>
      <c r="P266" s="146">
        <f t="shared" si="51"/>
        <v>0</v>
      </c>
      <c r="Q266" s="146">
        <v>0</v>
      </c>
      <c r="R266" s="146">
        <f t="shared" si="52"/>
        <v>0</v>
      </c>
      <c r="S266" s="146">
        <v>0</v>
      </c>
      <c r="T266" s="147">
        <f t="shared" si="53"/>
        <v>0</v>
      </c>
      <c r="AR266" s="148" t="s">
        <v>268</v>
      </c>
      <c r="AT266" s="148" t="s">
        <v>264</v>
      </c>
      <c r="AU266" s="148" t="s">
        <v>85</v>
      </c>
      <c r="AY266" s="17" t="s">
        <v>262</v>
      </c>
      <c r="BE266" s="149">
        <f t="shared" si="54"/>
        <v>0</v>
      </c>
      <c r="BF266" s="149">
        <f t="shared" si="55"/>
        <v>0</v>
      </c>
      <c r="BG266" s="149">
        <f t="shared" si="56"/>
        <v>0</v>
      </c>
      <c r="BH266" s="149">
        <f t="shared" si="57"/>
        <v>0</v>
      </c>
      <c r="BI266" s="149">
        <f t="shared" si="58"/>
        <v>0</v>
      </c>
      <c r="BJ266" s="17" t="s">
        <v>85</v>
      </c>
      <c r="BK266" s="149">
        <f t="shared" si="59"/>
        <v>0</v>
      </c>
      <c r="BL266" s="17" t="s">
        <v>268</v>
      </c>
      <c r="BM266" s="148" t="s">
        <v>1823</v>
      </c>
    </row>
    <row r="267" spans="2:65" s="1" customFormat="1" ht="24.2" customHeight="1">
      <c r="B267" s="32"/>
      <c r="C267" s="138" t="s">
        <v>1034</v>
      </c>
      <c r="D267" s="138" t="s">
        <v>264</v>
      </c>
      <c r="E267" s="139" t="s">
        <v>1024</v>
      </c>
      <c r="F267" s="215" t="s">
        <v>5327</v>
      </c>
      <c r="G267" s="216" t="s">
        <v>416</v>
      </c>
      <c r="H267" s="217">
        <v>128</v>
      </c>
      <c r="I267" s="143"/>
      <c r="J267" s="142">
        <f t="shared" si="50"/>
        <v>0</v>
      </c>
      <c r="K267" s="140" t="s">
        <v>1</v>
      </c>
      <c r="L267" s="32"/>
      <c r="M267" s="144" t="s">
        <v>1</v>
      </c>
      <c r="N267" s="145" t="s">
        <v>42</v>
      </c>
      <c r="P267" s="146">
        <f t="shared" si="51"/>
        <v>0</v>
      </c>
      <c r="Q267" s="146">
        <v>0</v>
      </c>
      <c r="R267" s="146">
        <f t="shared" si="52"/>
        <v>0</v>
      </c>
      <c r="S267" s="146">
        <v>0</v>
      </c>
      <c r="T267" s="147">
        <f t="shared" si="53"/>
        <v>0</v>
      </c>
      <c r="AR267" s="148" t="s">
        <v>268</v>
      </c>
      <c r="AT267" s="148" t="s">
        <v>264</v>
      </c>
      <c r="AU267" s="148" t="s">
        <v>85</v>
      </c>
      <c r="AY267" s="17" t="s">
        <v>262</v>
      </c>
      <c r="BE267" s="149">
        <f t="shared" si="54"/>
        <v>0</v>
      </c>
      <c r="BF267" s="149">
        <f t="shared" si="55"/>
        <v>0</v>
      </c>
      <c r="BG267" s="149">
        <f t="shared" si="56"/>
        <v>0</v>
      </c>
      <c r="BH267" s="149">
        <f t="shared" si="57"/>
        <v>0</v>
      </c>
      <c r="BI267" s="149">
        <f t="shared" si="58"/>
        <v>0</v>
      </c>
      <c r="BJ267" s="17" t="s">
        <v>85</v>
      </c>
      <c r="BK267" s="149">
        <f t="shared" si="59"/>
        <v>0</v>
      </c>
      <c r="BL267" s="17" t="s">
        <v>268</v>
      </c>
      <c r="BM267" s="148" t="s">
        <v>1832</v>
      </c>
    </row>
    <row r="268" spans="2:65" s="1" customFormat="1" ht="16.5" customHeight="1">
      <c r="B268" s="32"/>
      <c r="C268" s="138" t="s">
        <v>1046</v>
      </c>
      <c r="D268" s="138" t="s">
        <v>264</v>
      </c>
      <c r="E268" s="139" t="s">
        <v>1046</v>
      </c>
      <c r="F268" s="140" t="s">
        <v>5328</v>
      </c>
      <c r="G268" s="141" t="s">
        <v>2434</v>
      </c>
      <c r="H268" s="142">
        <v>1</v>
      </c>
      <c r="I268" s="143"/>
      <c r="J268" s="142">
        <f t="shared" si="50"/>
        <v>0</v>
      </c>
      <c r="K268" s="140" t="s">
        <v>1</v>
      </c>
      <c r="L268" s="32"/>
      <c r="M268" s="144" t="s">
        <v>1</v>
      </c>
      <c r="N268" s="145" t="s">
        <v>42</v>
      </c>
      <c r="P268" s="146">
        <f t="shared" si="51"/>
        <v>0</v>
      </c>
      <c r="Q268" s="146">
        <v>0</v>
      </c>
      <c r="R268" s="146">
        <f t="shared" si="52"/>
        <v>0</v>
      </c>
      <c r="S268" s="146">
        <v>0</v>
      </c>
      <c r="T268" s="147">
        <f t="shared" si="53"/>
        <v>0</v>
      </c>
      <c r="AR268" s="148" t="s">
        <v>268</v>
      </c>
      <c r="AT268" s="148" t="s">
        <v>264</v>
      </c>
      <c r="AU268" s="148" t="s">
        <v>85</v>
      </c>
      <c r="AY268" s="17" t="s">
        <v>262</v>
      </c>
      <c r="BE268" s="149">
        <f t="shared" si="54"/>
        <v>0</v>
      </c>
      <c r="BF268" s="149">
        <f t="shared" si="55"/>
        <v>0</v>
      </c>
      <c r="BG268" s="149">
        <f t="shared" si="56"/>
        <v>0</v>
      </c>
      <c r="BH268" s="149">
        <f t="shared" si="57"/>
        <v>0</v>
      </c>
      <c r="BI268" s="149">
        <f t="shared" si="58"/>
        <v>0</v>
      </c>
      <c r="BJ268" s="17" t="s">
        <v>85</v>
      </c>
      <c r="BK268" s="149">
        <f t="shared" si="59"/>
        <v>0</v>
      </c>
      <c r="BL268" s="17" t="s">
        <v>268</v>
      </c>
      <c r="BM268" s="148" t="s">
        <v>1850</v>
      </c>
    </row>
    <row r="269" spans="2:65" s="1" customFormat="1" ht="16.5" customHeight="1">
      <c r="B269" s="32"/>
      <c r="C269" s="138" t="s">
        <v>1050</v>
      </c>
      <c r="D269" s="138" t="s">
        <v>264</v>
      </c>
      <c r="E269" s="139" t="s">
        <v>1066</v>
      </c>
      <c r="F269" s="140" t="s">
        <v>5329</v>
      </c>
      <c r="G269" s="141" t="s">
        <v>2434</v>
      </c>
      <c r="H269" s="142">
        <v>1</v>
      </c>
      <c r="I269" s="143"/>
      <c r="J269" s="142">
        <f t="shared" si="50"/>
        <v>0</v>
      </c>
      <c r="K269" s="140" t="s">
        <v>1</v>
      </c>
      <c r="L269" s="32"/>
      <c r="M269" s="144" t="s">
        <v>1</v>
      </c>
      <c r="N269" s="145" t="s">
        <v>42</v>
      </c>
      <c r="P269" s="146">
        <f t="shared" si="51"/>
        <v>0</v>
      </c>
      <c r="Q269" s="146">
        <v>0</v>
      </c>
      <c r="R269" s="146">
        <f t="shared" si="52"/>
        <v>0</v>
      </c>
      <c r="S269" s="146">
        <v>0</v>
      </c>
      <c r="T269" s="147">
        <f t="shared" si="53"/>
        <v>0</v>
      </c>
      <c r="AR269" s="148" t="s">
        <v>268</v>
      </c>
      <c r="AT269" s="148" t="s">
        <v>264</v>
      </c>
      <c r="AU269" s="148" t="s">
        <v>85</v>
      </c>
      <c r="AY269" s="17" t="s">
        <v>262</v>
      </c>
      <c r="BE269" s="149">
        <f t="shared" si="54"/>
        <v>0</v>
      </c>
      <c r="BF269" s="149">
        <f t="shared" si="55"/>
        <v>0</v>
      </c>
      <c r="BG269" s="149">
        <f t="shared" si="56"/>
        <v>0</v>
      </c>
      <c r="BH269" s="149">
        <f t="shared" si="57"/>
        <v>0</v>
      </c>
      <c r="BI269" s="149">
        <f t="shared" si="58"/>
        <v>0</v>
      </c>
      <c r="BJ269" s="17" t="s">
        <v>85</v>
      </c>
      <c r="BK269" s="149">
        <f t="shared" si="59"/>
        <v>0</v>
      </c>
      <c r="BL269" s="17" t="s">
        <v>268</v>
      </c>
      <c r="BM269" s="148" t="s">
        <v>1896</v>
      </c>
    </row>
    <row r="270" spans="2:65" s="1" customFormat="1" ht="16.5" customHeight="1">
      <c r="B270" s="32"/>
      <c r="C270" s="138" t="s">
        <v>1056</v>
      </c>
      <c r="D270" s="138" t="s">
        <v>264</v>
      </c>
      <c r="E270" s="139" t="s">
        <v>1073</v>
      </c>
      <c r="F270" s="140" t="s">
        <v>5330</v>
      </c>
      <c r="G270" s="141" t="s">
        <v>2434</v>
      </c>
      <c r="H270" s="142">
        <v>1</v>
      </c>
      <c r="I270" s="143"/>
      <c r="J270" s="142">
        <f t="shared" si="50"/>
        <v>0</v>
      </c>
      <c r="K270" s="140" t="s">
        <v>1</v>
      </c>
      <c r="L270" s="32"/>
      <c r="M270" s="144" t="s">
        <v>1</v>
      </c>
      <c r="N270" s="145" t="s">
        <v>42</v>
      </c>
      <c r="P270" s="146">
        <f t="shared" si="51"/>
        <v>0</v>
      </c>
      <c r="Q270" s="146">
        <v>0</v>
      </c>
      <c r="R270" s="146">
        <f t="shared" si="52"/>
        <v>0</v>
      </c>
      <c r="S270" s="146">
        <v>0</v>
      </c>
      <c r="T270" s="147">
        <f t="shared" si="53"/>
        <v>0</v>
      </c>
      <c r="AR270" s="148" t="s">
        <v>268</v>
      </c>
      <c r="AT270" s="148" t="s">
        <v>264</v>
      </c>
      <c r="AU270" s="148" t="s">
        <v>85</v>
      </c>
      <c r="AY270" s="17" t="s">
        <v>262</v>
      </c>
      <c r="BE270" s="149">
        <f t="shared" si="54"/>
        <v>0</v>
      </c>
      <c r="BF270" s="149">
        <f t="shared" si="55"/>
        <v>0</v>
      </c>
      <c r="BG270" s="149">
        <f t="shared" si="56"/>
        <v>0</v>
      </c>
      <c r="BH270" s="149">
        <f t="shared" si="57"/>
        <v>0</v>
      </c>
      <c r="BI270" s="149">
        <f t="shared" si="58"/>
        <v>0</v>
      </c>
      <c r="BJ270" s="17" t="s">
        <v>85</v>
      </c>
      <c r="BK270" s="149">
        <f t="shared" si="59"/>
        <v>0</v>
      </c>
      <c r="BL270" s="17" t="s">
        <v>268</v>
      </c>
      <c r="BM270" s="148" t="s">
        <v>1908</v>
      </c>
    </row>
    <row r="271" spans="2:65" s="1" customFormat="1" ht="16.5" customHeight="1">
      <c r="B271" s="32"/>
      <c r="C271" s="138" t="s">
        <v>1062</v>
      </c>
      <c r="D271" s="138" t="s">
        <v>264</v>
      </c>
      <c r="E271" s="139" t="s">
        <v>1083</v>
      </c>
      <c r="F271" s="140" t="s">
        <v>5331</v>
      </c>
      <c r="G271" s="141" t="s">
        <v>2434</v>
      </c>
      <c r="H271" s="142">
        <v>1</v>
      </c>
      <c r="I271" s="143"/>
      <c r="J271" s="142">
        <f t="shared" si="50"/>
        <v>0</v>
      </c>
      <c r="K271" s="140" t="s">
        <v>1</v>
      </c>
      <c r="L271" s="32"/>
      <c r="M271" s="193" t="s">
        <v>1</v>
      </c>
      <c r="N271" s="194" t="s">
        <v>42</v>
      </c>
      <c r="O271" s="191"/>
      <c r="P271" s="195">
        <f t="shared" si="51"/>
        <v>0</v>
      </c>
      <c r="Q271" s="195">
        <v>0</v>
      </c>
      <c r="R271" s="195">
        <f t="shared" si="52"/>
        <v>0</v>
      </c>
      <c r="S271" s="195">
        <v>0</v>
      </c>
      <c r="T271" s="196">
        <f t="shared" si="53"/>
        <v>0</v>
      </c>
      <c r="AR271" s="148" t="s">
        <v>268</v>
      </c>
      <c r="AT271" s="148" t="s">
        <v>264</v>
      </c>
      <c r="AU271" s="148" t="s">
        <v>85</v>
      </c>
      <c r="AY271" s="17" t="s">
        <v>262</v>
      </c>
      <c r="BE271" s="149">
        <f t="shared" si="54"/>
        <v>0</v>
      </c>
      <c r="BF271" s="149">
        <f t="shared" si="55"/>
        <v>0</v>
      </c>
      <c r="BG271" s="149">
        <f t="shared" si="56"/>
        <v>0</v>
      </c>
      <c r="BH271" s="149">
        <f t="shared" si="57"/>
        <v>0</v>
      </c>
      <c r="BI271" s="149">
        <f t="shared" si="58"/>
        <v>0</v>
      </c>
      <c r="BJ271" s="17" t="s">
        <v>85</v>
      </c>
      <c r="BK271" s="149">
        <f t="shared" si="59"/>
        <v>0</v>
      </c>
      <c r="BL271" s="17" t="s">
        <v>268</v>
      </c>
      <c r="BM271" s="148" t="s">
        <v>1932</v>
      </c>
    </row>
    <row r="272" spans="2:12" s="1" customFormat="1" ht="6.95" customHeight="1">
      <c r="B272" s="44"/>
      <c r="C272" s="45"/>
      <c r="D272" s="45"/>
      <c r="E272" s="45"/>
      <c r="F272" s="45"/>
      <c r="G272" s="45"/>
      <c r="H272" s="45"/>
      <c r="I272" s="45"/>
      <c r="J272" s="45"/>
      <c r="K272" s="45"/>
      <c r="L272" s="32"/>
    </row>
  </sheetData>
  <sheetProtection algorithmName="SHA-512" hashValue="OQyuylV8XM9J1HvpaJ4B54BgHVu5ItI/1HzBVeNxlwL76hAkomp0oDBYvzGWY9ClR7ONsqF1TZNSLebmlGqANQ==" saltValue="AC7GB0+ISlNLykLiRPtV9Q==" spinCount="100000" sheet="1" objects="1" scenarios="1" formatColumns="0" formatRows="0" autoFilter="0"/>
  <autoFilter ref="C125:K271"/>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35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4"/>
      <c r="M2" s="234"/>
      <c r="N2" s="234"/>
      <c r="O2" s="234"/>
      <c r="P2" s="234"/>
      <c r="Q2" s="234"/>
      <c r="R2" s="234"/>
      <c r="S2" s="234"/>
      <c r="T2" s="234"/>
      <c r="U2" s="234"/>
      <c r="V2" s="234"/>
      <c r="AT2" s="17" t="s">
        <v>128</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 customHeight="1">
      <c r="B8" s="20"/>
      <c r="D8" s="27" t="s">
        <v>164</v>
      </c>
      <c r="L8" s="20"/>
    </row>
    <row r="9" spans="2:12" s="1" customFormat="1" ht="16.5" customHeight="1">
      <c r="B9" s="32"/>
      <c r="E9" s="267" t="s">
        <v>3499</v>
      </c>
      <c r="F9" s="266"/>
      <c r="G9" s="266"/>
      <c r="H9" s="266"/>
      <c r="L9" s="32"/>
    </row>
    <row r="10" spans="2:12" s="1" customFormat="1" ht="12" customHeight="1">
      <c r="B10" s="32"/>
      <c r="D10" s="27" t="s">
        <v>3500</v>
      </c>
      <c r="L10" s="32"/>
    </row>
    <row r="11" spans="2:12" s="1" customFormat="1" ht="16.5" customHeight="1">
      <c r="B11" s="32"/>
      <c r="E11" s="256" t="s">
        <v>5332</v>
      </c>
      <c r="F11" s="266"/>
      <c r="G11" s="266"/>
      <c r="H11" s="266"/>
      <c r="L11" s="32"/>
    </row>
    <row r="12" spans="2:12" s="1" customFormat="1" ht="12">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25. 9. 2023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9" t="str">
        <f>'Rekapitulace stavby'!E14</f>
        <v>Vyplň údaj</v>
      </c>
      <c r="F20" s="238"/>
      <c r="G20" s="238"/>
      <c r="H20" s="238"/>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2" t="s">
        <v>210</v>
      </c>
      <c r="F29" s="242"/>
      <c r="G29" s="242"/>
      <c r="H29" s="242"/>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ROUND(J126,2)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ROUND((SUM(BE126:BE356)),2)</f>
        <v>0</v>
      </c>
      <c r="I35" s="98">
        <v>0.21</v>
      </c>
      <c r="J35" s="86">
        <f>ROUND(((SUM(BE126:BE356))*I35),2)</f>
        <v>0</v>
      </c>
      <c r="L35" s="32"/>
    </row>
    <row r="36" spans="2:12" s="1" customFormat="1" ht="14.45" customHeight="1">
      <c r="B36" s="32"/>
      <c r="E36" s="27" t="s">
        <v>43</v>
      </c>
      <c r="F36" s="86">
        <f>ROUND((SUM(BF126:BF356)),2)</f>
        <v>0</v>
      </c>
      <c r="I36" s="98">
        <v>0.15</v>
      </c>
      <c r="J36" s="86">
        <f>ROUND(((SUM(BF126:BF356))*I36),2)</f>
        <v>0</v>
      </c>
      <c r="L36" s="32"/>
    </row>
    <row r="37" spans="2:12" s="1" customFormat="1" ht="14.45" customHeight="1" hidden="1">
      <c r="B37" s="32"/>
      <c r="E37" s="27" t="s">
        <v>44</v>
      </c>
      <c r="F37" s="86">
        <f>ROUND((SUM(BG126:BG356)),2)</f>
        <v>0</v>
      </c>
      <c r="I37" s="98">
        <v>0.21</v>
      </c>
      <c r="J37" s="86">
        <f>0</f>
        <v>0</v>
      </c>
      <c r="L37" s="32"/>
    </row>
    <row r="38" spans="2:12" s="1" customFormat="1" ht="14.45" customHeight="1" hidden="1">
      <c r="B38" s="32"/>
      <c r="E38" s="27" t="s">
        <v>45</v>
      </c>
      <c r="F38" s="86">
        <f>ROUND((SUM(BH126:BH356)),2)</f>
        <v>0</v>
      </c>
      <c r="I38" s="98">
        <v>0.15</v>
      </c>
      <c r="J38" s="86">
        <f>0</f>
        <v>0</v>
      </c>
      <c r="L38" s="32"/>
    </row>
    <row r="39" spans="2:12" s="1" customFormat="1" ht="14.45" customHeight="1" hidden="1">
      <c r="B39" s="32"/>
      <c r="E39" s="27" t="s">
        <v>46</v>
      </c>
      <c r="F39" s="86">
        <f>ROUND((SUM(BI126:BI356)),2)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s="1" customFormat="1" ht="16.5" customHeight="1">
      <c r="B87" s="32"/>
      <c r="E87" s="267" t="s">
        <v>3499</v>
      </c>
      <c r="F87" s="266"/>
      <c r="G87" s="266"/>
      <c r="H87" s="266"/>
      <c r="L87" s="32"/>
    </row>
    <row r="88" spans="2:12" s="1" customFormat="1" ht="12" customHeight="1">
      <c r="B88" s="32"/>
      <c r="C88" s="27" t="s">
        <v>3500</v>
      </c>
      <c r="L88" s="32"/>
    </row>
    <row r="89" spans="2:12" s="1" customFormat="1" ht="16.5" customHeight="1">
      <c r="B89" s="32"/>
      <c r="E89" s="256" t="str">
        <f>E11</f>
        <v>PŘE - Přeložka odvodnění hlediště letního kina</v>
      </c>
      <c r="F89" s="266"/>
      <c r="G89" s="266"/>
      <c r="H89" s="266"/>
      <c r="L89" s="32"/>
    </row>
    <row r="90" spans="2:12" s="1" customFormat="1" ht="6.95" customHeight="1">
      <c r="B90" s="32"/>
      <c r="L90" s="32"/>
    </row>
    <row r="91" spans="2:12" s="1" customFormat="1" ht="12" customHeight="1">
      <c r="B91" s="32"/>
      <c r="C91" s="27" t="s">
        <v>20</v>
      </c>
      <c r="F91" s="25" t="str">
        <f>F14</f>
        <v>Turnov, p.č. 662/2</v>
      </c>
      <c r="I91" s="27" t="s">
        <v>22</v>
      </c>
      <c r="J91" s="52" t="str">
        <f>IF(J14="","",J14)</f>
        <v>25. 9. 2023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J126</f>
        <v>0</v>
      </c>
      <c r="L98" s="32"/>
      <c r="AU98" s="17" t="s">
        <v>220</v>
      </c>
    </row>
    <row r="99" spans="2:12" s="8" customFormat="1" ht="24.95" customHeight="1">
      <c r="B99" s="110"/>
      <c r="D99" s="111" t="s">
        <v>5332</v>
      </c>
      <c r="E99" s="112"/>
      <c r="F99" s="112"/>
      <c r="G99" s="112"/>
      <c r="H99" s="112"/>
      <c r="I99" s="112"/>
      <c r="J99" s="113">
        <f>J127</f>
        <v>0</v>
      </c>
      <c r="L99" s="110"/>
    </row>
    <row r="100" spans="2:12" s="9" customFormat="1" ht="19.9" customHeight="1">
      <c r="B100" s="114"/>
      <c r="D100" s="115" t="s">
        <v>2702</v>
      </c>
      <c r="E100" s="116"/>
      <c r="F100" s="116"/>
      <c r="G100" s="116"/>
      <c r="H100" s="116"/>
      <c r="I100" s="116"/>
      <c r="J100" s="117">
        <f>J128</f>
        <v>0</v>
      </c>
      <c r="L100" s="114"/>
    </row>
    <row r="101" spans="2:12" s="9" customFormat="1" ht="19.9" customHeight="1">
      <c r="B101" s="114"/>
      <c r="D101" s="115" t="s">
        <v>4600</v>
      </c>
      <c r="E101" s="116"/>
      <c r="F101" s="116"/>
      <c r="G101" s="116"/>
      <c r="H101" s="116"/>
      <c r="I101" s="116"/>
      <c r="J101" s="117">
        <f>J230</f>
        <v>0</v>
      </c>
      <c r="L101" s="114"/>
    </row>
    <row r="102" spans="2:12" s="9" customFormat="1" ht="19.9" customHeight="1">
      <c r="B102" s="114"/>
      <c r="D102" s="115" t="s">
        <v>5333</v>
      </c>
      <c r="E102" s="116"/>
      <c r="F102" s="116"/>
      <c r="G102" s="116"/>
      <c r="H102" s="116"/>
      <c r="I102" s="116"/>
      <c r="J102" s="117">
        <f>J258</f>
        <v>0</v>
      </c>
      <c r="L102" s="114"/>
    </row>
    <row r="103" spans="2:12" s="9" customFormat="1" ht="19.9" customHeight="1">
      <c r="B103" s="114"/>
      <c r="D103" s="115" t="s">
        <v>4602</v>
      </c>
      <c r="E103" s="116"/>
      <c r="F103" s="116"/>
      <c r="G103" s="116"/>
      <c r="H103" s="116"/>
      <c r="I103" s="116"/>
      <c r="J103" s="117">
        <f>J283</f>
        <v>0</v>
      </c>
      <c r="L103" s="114"/>
    </row>
    <row r="104" spans="2:12" s="9" customFormat="1" ht="19.9" customHeight="1">
      <c r="B104" s="114"/>
      <c r="D104" s="115" t="s">
        <v>4603</v>
      </c>
      <c r="E104" s="116"/>
      <c r="F104" s="116"/>
      <c r="G104" s="116"/>
      <c r="H104" s="116"/>
      <c r="I104" s="116"/>
      <c r="J104" s="117">
        <f>J355</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67" t="str">
        <f>E7</f>
        <v>Novostavba knihovny Antonína Marka v Turnově</v>
      </c>
      <c r="F114" s="268"/>
      <c r="G114" s="268"/>
      <c r="H114" s="268"/>
      <c r="L114" s="32"/>
    </row>
    <row r="115" spans="2:12" ht="12" customHeight="1">
      <c r="B115" s="20"/>
      <c r="C115" s="27" t="s">
        <v>164</v>
      </c>
      <c r="L115" s="20"/>
    </row>
    <row r="116" spans="2:12" s="1" customFormat="1" ht="16.5" customHeight="1">
      <c r="B116" s="32"/>
      <c r="E116" s="267" t="s">
        <v>3499</v>
      </c>
      <c r="F116" s="266"/>
      <c r="G116" s="266"/>
      <c r="H116" s="266"/>
      <c r="L116" s="32"/>
    </row>
    <row r="117" spans="2:12" s="1" customFormat="1" ht="12" customHeight="1">
      <c r="B117" s="32"/>
      <c r="C117" s="27" t="s">
        <v>3500</v>
      </c>
      <c r="L117" s="32"/>
    </row>
    <row r="118" spans="2:12" s="1" customFormat="1" ht="16.5" customHeight="1">
      <c r="B118" s="32"/>
      <c r="E118" s="256" t="str">
        <f>E11</f>
        <v>PŘE - Přeložka odvodnění hlediště letního kina</v>
      </c>
      <c r="F118" s="266"/>
      <c r="G118" s="266"/>
      <c r="H118" s="266"/>
      <c r="L118" s="32"/>
    </row>
    <row r="119" spans="2:12" s="1" customFormat="1" ht="6.95" customHeight="1">
      <c r="B119" s="32"/>
      <c r="L119" s="32"/>
    </row>
    <row r="120" spans="2:12" s="1" customFormat="1" ht="12" customHeight="1">
      <c r="B120" s="32"/>
      <c r="C120" s="27" t="s">
        <v>20</v>
      </c>
      <c r="F120" s="25" t="str">
        <f>F14</f>
        <v>Turnov, p.č. 662/2</v>
      </c>
      <c r="I120" s="27" t="s">
        <v>22</v>
      </c>
      <c r="J120" s="52" t="str">
        <f>IF(J14="","",J14)</f>
        <v>25. 9. 2023</v>
      </c>
      <c r="L120" s="32"/>
    </row>
    <row r="121" spans="2:12" s="1" customFormat="1" ht="6.95" customHeight="1">
      <c r="B121" s="32"/>
      <c r="L121" s="32"/>
    </row>
    <row r="122" spans="2:12" s="1" customFormat="1" ht="15.2" customHeight="1">
      <c r="B122" s="32"/>
      <c r="C122" s="27" t="s">
        <v>24</v>
      </c>
      <c r="F122" s="25" t="str">
        <f>E17</f>
        <v>Město Turnov</v>
      </c>
      <c r="I122" s="27" t="s">
        <v>30</v>
      </c>
      <c r="J122" s="30" t="str">
        <f>E23</f>
        <v>A69 - architekti s.r.o.</v>
      </c>
      <c r="L122" s="32"/>
    </row>
    <row r="123" spans="2:12" s="1" customFormat="1" ht="15.2" customHeight="1">
      <c r="B123" s="32"/>
      <c r="C123" s="27" t="s">
        <v>28</v>
      </c>
      <c r="F123" s="25" t="str">
        <f>IF(E20="","",E20)</f>
        <v>Vyplň údaj</v>
      </c>
      <c r="I123" s="27" t="s">
        <v>33</v>
      </c>
      <c r="J123" s="30" t="str">
        <f>E26</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f>
        <v>0</v>
      </c>
      <c r="Q126" s="53"/>
      <c r="R126" s="123">
        <f>R127</f>
        <v>0</v>
      </c>
      <c r="S126" s="53"/>
      <c r="T126" s="124">
        <f>T127</f>
        <v>0</v>
      </c>
      <c r="AT126" s="17" t="s">
        <v>76</v>
      </c>
      <c r="AU126" s="17" t="s">
        <v>220</v>
      </c>
      <c r="BK126" s="125">
        <f>BK127</f>
        <v>0</v>
      </c>
    </row>
    <row r="127" spans="2:63" s="11" customFormat="1" ht="25.9" customHeight="1">
      <c r="B127" s="126"/>
      <c r="D127" s="127" t="s">
        <v>76</v>
      </c>
      <c r="E127" s="128" t="s">
        <v>126</v>
      </c>
      <c r="F127" s="128" t="s">
        <v>127</v>
      </c>
      <c r="I127" s="129"/>
      <c r="J127" s="130">
        <f>BK127</f>
        <v>0</v>
      </c>
      <c r="L127" s="126"/>
      <c r="M127" s="131"/>
      <c r="P127" s="132">
        <f>P128+P230+P258+P283+P355</f>
        <v>0</v>
      </c>
      <c r="R127" s="132">
        <f>R128+R230+R258+R283+R355</f>
        <v>0</v>
      </c>
      <c r="T127" s="133">
        <f>T128+T230+T258+T283+T355</f>
        <v>0</v>
      </c>
      <c r="AR127" s="127" t="s">
        <v>85</v>
      </c>
      <c r="AT127" s="134" t="s">
        <v>76</v>
      </c>
      <c r="AU127" s="134" t="s">
        <v>77</v>
      </c>
      <c r="AY127" s="127" t="s">
        <v>262</v>
      </c>
      <c r="BK127" s="135">
        <f>BK128+BK230+BK258+BK283+BK355</f>
        <v>0</v>
      </c>
    </row>
    <row r="128" spans="2:63" s="11" customFormat="1" ht="22.9" customHeight="1">
      <c r="B128" s="126"/>
      <c r="D128" s="127" t="s">
        <v>76</v>
      </c>
      <c r="E128" s="136" t="s">
        <v>85</v>
      </c>
      <c r="F128" s="136" t="s">
        <v>2706</v>
      </c>
      <c r="I128" s="129"/>
      <c r="J128" s="137">
        <f>BK128</f>
        <v>0</v>
      </c>
      <c r="L128" s="126"/>
      <c r="M128" s="131"/>
      <c r="P128" s="132">
        <f>SUM(P129:P229)</f>
        <v>0</v>
      </c>
      <c r="R128" s="132">
        <f>SUM(R129:R229)</f>
        <v>0</v>
      </c>
      <c r="T128" s="133">
        <f>SUM(T129:T229)</f>
        <v>0</v>
      </c>
      <c r="AR128" s="127" t="s">
        <v>85</v>
      </c>
      <c r="AT128" s="134" t="s">
        <v>76</v>
      </c>
      <c r="AU128" s="134" t="s">
        <v>85</v>
      </c>
      <c r="AY128" s="127" t="s">
        <v>262</v>
      </c>
      <c r="BK128" s="135">
        <f>SUM(BK129:BK229)</f>
        <v>0</v>
      </c>
    </row>
    <row r="129" spans="2:65" s="1" customFormat="1" ht="16.5" customHeight="1">
      <c r="B129" s="32"/>
      <c r="C129" s="138" t="s">
        <v>85</v>
      </c>
      <c r="D129" s="138" t="s">
        <v>264</v>
      </c>
      <c r="E129" s="139" t="s">
        <v>5334</v>
      </c>
      <c r="F129" s="140" t="s">
        <v>5335</v>
      </c>
      <c r="G129" s="141" t="s">
        <v>4246</v>
      </c>
      <c r="H129" s="142">
        <v>80</v>
      </c>
      <c r="I129" s="143"/>
      <c r="J129" s="142">
        <f>ROUND(I129*H129,2)</f>
        <v>0</v>
      </c>
      <c r="K129" s="140" t="s">
        <v>1</v>
      </c>
      <c r="L129" s="32"/>
      <c r="M129" s="144" t="s">
        <v>1</v>
      </c>
      <c r="N129" s="145" t="s">
        <v>42</v>
      </c>
      <c r="P129" s="146">
        <f>O129*H129</f>
        <v>0</v>
      </c>
      <c r="Q129" s="146">
        <v>0</v>
      </c>
      <c r="R129" s="146">
        <f>Q129*H129</f>
        <v>0</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87</v>
      </c>
    </row>
    <row r="130" spans="2:47" s="1" customFormat="1" ht="39">
      <c r="B130" s="32"/>
      <c r="D130" s="151" t="s">
        <v>699</v>
      </c>
      <c r="F130" s="187" t="s">
        <v>5336</v>
      </c>
      <c r="I130" s="188"/>
      <c r="L130" s="32"/>
      <c r="M130" s="189"/>
      <c r="T130" s="56"/>
      <c r="AT130" s="17" t="s">
        <v>699</v>
      </c>
      <c r="AU130" s="17" t="s">
        <v>87</v>
      </c>
    </row>
    <row r="131" spans="2:65" s="1" customFormat="1" ht="21.75" customHeight="1">
      <c r="B131" s="32"/>
      <c r="C131" s="138" t="s">
        <v>87</v>
      </c>
      <c r="D131" s="138" t="s">
        <v>264</v>
      </c>
      <c r="E131" s="139" t="s">
        <v>5337</v>
      </c>
      <c r="F131" s="140" t="s">
        <v>5338</v>
      </c>
      <c r="G131" s="141" t="s">
        <v>552</v>
      </c>
      <c r="H131" s="142">
        <v>23.94</v>
      </c>
      <c r="I131" s="143"/>
      <c r="J131" s="142">
        <f>ROUND(I131*H131,2)</f>
        <v>0</v>
      </c>
      <c r="K131" s="140" t="s">
        <v>1</v>
      </c>
      <c r="L131" s="32"/>
      <c r="M131" s="144" t="s">
        <v>1</v>
      </c>
      <c r="N131" s="145" t="s">
        <v>42</v>
      </c>
      <c r="P131" s="146">
        <f>O131*H131</f>
        <v>0</v>
      </c>
      <c r="Q131" s="146">
        <v>0</v>
      </c>
      <c r="R131" s="146">
        <f>Q131*H131</f>
        <v>0</v>
      </c>
      <c r="S131" s="146">
        <v>0</v>
      </c>
      <c r="T131" s="147">
        <f>S131*H131</f>
        <v>0</v>
      </c>
      <c r="AR131" s="148" t="s">
        <v>268</v>
      </c>
      <c r="AT131" s="148" t="s">
        <v>264</v>
      </c>
      <c r="AU131" s="148" t="s">
        <v>87</v>
      </c>
      <c r="AY131" s="17" t="s">
        <v>262</v>
      </c>
      <c r="BE131" s="149">
        <f>IF(N131="základní",J131,0)</f>
        <v>0</v>
      </c>
      <c r="BF131" s="149">
        <f>IF(N131="snížená",J131,0)</f>
        <v>0</v>
      </c>
      <c r="BG131" s="149">
        <f>IF(N131="zákl. přenesená",J131,0)</f>
        <v>0</v>
      </c>
      <c r="BH131" s="149">
        <f>IF(N131="sníž. přenesená",J131,0)</f>
        <v>0</v>
      </c>
      <c r="BI131" s="149">
        <f>IF(N131="nulová",J131,0)</f>
        <v>0</v>
      </c>
      <c r="BJ131" s="17" t="s">
        <v>85</v>
      </c>
      <c r="BK131" s="149">
        <f>ROUND(I131*H131,2)</f>
        <v>0</v>
      </c>
      <c r="BL131" s="17" t="s">
        <v>268</v>
      </c>
      <c r="BM131" s="148" t="s">
        <v>268</v>
      </c>
    </row>
    <row r="132" spans="2:51" s="14" customFormat="1" ht="12">
      <c r="B132" s="165"/>
      <c r="D132" s="151" t="s">
        <v>270</v>
      </c>
      <c r="E132" s="166" t="s">
        <v>1</v>
      </c>
      <c r="F132" s="167" t="s">
        <v>5339</v>
      </c>
      <c r="H132" s="166" t="s">
        <v>1</v>
      </c>
      <c r="I132" s="168"/>
      <c r="L132" s="165"/>
      <c r="M132" s="169"/>
      <c r="T132" s="170"/>
      <c r="AT132" s="166" t="s">
        <v>270</v>
      </c>
      <c r="AU132" s="166" t="s">
        <v>87</v>
      </c>
      <c r="AV132" s="14" t="s">
        <v>85</v>
      </c>
      <c r="AW132" s="14" t="s">
        <v>32</v>
      </c>
      <c r="AX132" s="14" t="s">
        <v>77</v>
      </c>
      <c r="AY132" s="166" t="s">
        <v>262</v>
      </c>
    </row>
    <row r="133" spans="2:51" s="12" customFormat="1" ht="12">
      <c r="B133" s="150"/>
      <c r="D133" s="151" t="s">
        <v>270</v>
      </c>
      <c r="E133" s="152" t="s">
        <v>1</v>
      </c>
      <c r="F133" s="153" t="s">
        <v>5340</v>
      </c>
      <c r="H133" s="154">
        <v>23.94</v>
      </c>
      <c r="I133" s="155"/>
      <c r="L133" s="150"/>
      <c r="M133" s="156"/>
      <c r="T133" s="157"/>
      <c r="AT133" s="152" t="s">
        <v>270</v>
      </c>
      <c r="AU133" s="152" t="s">
        <v>87</v>
      </c>
      <c r="AV133" s="12" t="s">
        <v>87</v>
      </c>
      <c r="AW133" s="12" t="s">
        <v>32</v>
      </c>
      <c r="AX133" s="12" t="s">
        <v>77</v>
      </c>
      <c r="AY133" s="152" t="s">
        <v>262</v>
      </c>
    </row>
    <row r="134" spans="2:51" s="13" customFormat="1" ht="12">
      <c r="B134" s="158"/>
      <c r="D134" s="151" t="s">
        <v>270</v>
      </c>
      <c r="E134" s="159" t="s">
        <v>1</v>
      </c>
      <c r="F134" s="160" t="s">
        <v>273</v>
      </c>
      <c r="H134" s="161">
        <v>23.94</v>
      </c>
      <c r="I134" s="162"/>
      <c r="L134" s="158"/>
      <c r="M134" s="163"/>
      <c r="T134" s="164"/>
      <c r="AT134" s="159" t="s">
        <v>270</v>
      </c>
      <c r="AU134" s="159" t="s">
        <v>87</v>
      </c>
      <c r="AV134" s="13" t="s">
        <v>268</v>
      </c>
      <c r="AW134" s="13" t="s">
        <v>32</v>
      </c>
      <c r="AX134" s="13" t="s">
        <v>85</v>
      </c>
      <c r="AY134" s="159" t="s">
        <v>262</v>
      </c>
    </row>
    <row r="135" spans="2:65" s="1" customFormat="1" ht="16.5" customHeight="1">
      <c r="B135" s="32"/>
      <c r="C135" s="138" t="s">
        <v>103</v>
      </c>
      <c r="D135" s="138" t="s">
        <v>264</v>
      </c>
      <c r="E135" s="139" t="s">
        <v>4608</v>
      </c>
      <c r="F135" s="140" t="s">
        <v>4609</v>
      </c>
      <c r="G135" s="141" t="s">
        <v>552</v>
      </c>
      <c r="H135" s="142">
        <v>41.38</v>
      </c>
      <c r="I135" s="143"/>
      <c r="J135" s="142">
        <f>ROUND(I135*H135,2)</f>
        <v>0</v>
      </c>
      <c r="K135" s="140" t="s">
        <v>1</v>
      </c>
      <c r="L135" s="32"/>
      <c r="M135" s="144" t="s">
        <v>1</v>
      </c>
      <c r="N135" s="145" t="s">
        <v>42</v>
      </c>
      <c r="P135" s="146">
        <f>O135*H135</f>
        <v>0</v>
      </c>
      <c r="Q135" s="146">
        <v>0</v>
      </c>
      <c r="R135" s="146">
        <f>Q135*H135</f>
        <v>0</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312</v>
      </c>
    </row>
    <row r="136" spans="2:47" s="1" customFormat="1" ht="156">
      <c r="B136" s="32"/>
      <c r="D136" s="151" t="s">
        <v>699</v>
      </c>
      <c r="F136" s="187" t="s">
        <v>5341</v>
      </c>
      <c r="I136" s="188"/>
      <c r="L136" s="32"/>
      <c r="M136" s="189"/>
      <c r="T136" s="56"/>
      <c r="AT136" s="17" t="s">
        <v>699</v>
      </c>
      <c r="AU136" s="17" t="s">
        <v>87</v>
      </c>
    </row>
    <row r="137" spans="2:51" s="12" customFormat="1" ht="12">
      <c r="B137" s="150"/>
      <c r="D137" s="151" t="s">
        <v>270</v>
      </c>
      <c r="E137" s="152" t="s">
        <v>1</v>
      </c>
      <c r="F137" s="153" t="s">
        <v>5342</v>
      </c>
      <c r="H137" s="154">
        <v>41.38</v>
      </c>
      <c r="I137" s="155"/>
      <c r="L137" s="150"/>
      <c r="M137" s="156"/>
      <c r="T137" s="157"/>
      <c r="AT137" s="152" t="s">
        <v>270</v>
      </c>
      <c r="AU137" s="152" t="s">
        <v>87</v>
      </c>
      <c r="AV137" s="12" t="s">
        <v>87</v>
      </c>
      <c r="AW137" s="12" t="s">
        <v>32</v>
      </c>
      <c r="AX137" s="12" t="s">
        <v>77</v>
      </c>
      <c r="AY137" s="152" t="s">
        <v>262</v>
      </c>
    </row>
    <row r="138" spans="2:51" s="13" customFormat="1" ht="12">
      <c r="B138" s="158"/>
      <c r="D138" s="151" t="s">
        <v>270</v>
      </c>
      <c r="E138" s="159" t="s">
        <v>1</v>
      </c>
      <c r="F138" s="160" t="s">
        <v>273</v>
      </c>
      <c r="H138" s="161">
        <v>41.38</v>
      </c>
      <c r="I138" s="162"/>
      <c r="L138" s="158"/>
      <c r="M138" s="163"/>
      <c r="T138" s="164"/>
      <c r="AT138" s="159" t="s">
        <v>270</v>
      </c>
      <c r="AU138" s="159" t="s">
        <v>87</v>
      </c>
      <c r="AV138" s="13" t="s">
        <v>268</v>
      </c>
      <c r="AW138" s="13" t="s">
        <v>32</v>
      </c>
      <c r="AX138" s="13" t="s">
        <v>85</v>
      </c>
      <c r="AY138" s="159" t="s">
        <v>262</v>
      </c>
    </row>
    <row r="139" spans="2:65" s="1" customFormat="1" ht="21.75" customHeight="1">
      <c r="B139" s="32"/>
      <c r="C139" s="138" t="s">
        <v>268</v>
      </c>
      <c r="D139" s="138" t="s">
        <v>264</v>
      </c>
      <c r="E139" s="139" t="s">
        <v>5343</v>
      </c>
      <c r="F139" s="140" t="s">
        <v>5344</v>
      </c>
      <c r="G139" s="141" t="s">
        <v>552</v>
      </c>
      <c r="H139" s="142">
        <v>229.91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304</v>
      </c>
    </row>
    <row r="140" spans="2:47" s="1" customFormat="1" ht="78">
      <c r="B140" s="32"/>
      <c r="D140" s="151" t="s">
        <v>699</v>
      </c>
      <c r="F140" s="187" t="s">
        <v>4614</v>
      </c>
      <c r="I140" s="188"/>
      <c r="L140" s="32"/>
      <c r="M140" s="189"/>
      <c r="T140" s="56"/>
      <c r="AT140" s="17" t="s">
        <v>699</v>
      </c>
      <c r="AU140" s="17" t="s">
        <v>87</v>
      </c>
    </row>
    <row r="141" spans="2:51" s="14" customFormat="1" ht="12">
      <c r="B141" s="165"/>
      <c r="D141" s="151" t="s">
        <v>270</v>
      </c>
      <c r="E141" s="166" t="s">
        <v>1</v>
      </c>
      <c r="F141" s="167" t="s">
        <v>5339</v>
      </c>
      <c r="H141" s="166" t="s">
        <v>1</v>
      </c>
      <c r="I141" s="168"/>
      <c r="L141" s="165"/>
      <c r="M141" s="169"/>
      <c r="T141" s="170"/>
      <c r="AT141" s="166" t="s">
        <v>270</v>
      </c>
      <c r="AU141" s="166" t="s">
        <v>87</v>
      </c>
      <c r="AV141" s="14" t="s">
        <v>85</v>
      </c>
      <c r="AW141" s="14" t="s">
        <v>32</v>
      </c>
      <c r="AX141" s="14" t="s">
        <v>77</v>
      </c>
      <c r="AY141" s="166" t="s">
        <v>262</v>
      </c>
    </row>
    <row r="142" spans="2:51" s="12" customFormat="1" ht="12">
      <c r="B142" s="150"/>
      <c r="D142" s="151" t="s">
        <v>270</v>
      </c>
      <c r="E142" s="152" t="s">
        <v>1</v>
      </c>
      <c r="F142" s="153" t="s">
        <v>5345</v>
      </c>
      <c r="H142" s="154">
        <v>51.03</v>
      </c>
      <c r="I142" s="155"/>
      <c r="L142" s="150"/>
      <c r="M142" s="156"/>
      <c r="T142" s="157"/>
      <c r="AT142" s="152" t="s">
        <v>270</v>
      </c>
      <c r="AU142" s="152" t="s">
        <v>87</v>
      </c>
      <c r="AV142" s="12" t="s">
        <v>87</v>
      </c>
      <c r="AW142" s="12" t="s">
        <v>32</v>
      </c>
      <c r="AX142" s="12" t="s">
        <v>77</v>
      </c>
      <c r="AY142" s="152" t="s">
        <v>262</v>
      </c>
    </row>
    <row r="143" spans="2:51" s="12" customFormat="1" ht="12">
      <c r="B143" s="150"/>
      <c r="D143" s="151" t="s">
        <v>270</v>
      </c>
      <c r="E143" s="152" t="s">
        <v>1</v>
      </c>
      <c r="F143" s="153" t="s">
        <v>5346</v>
      </c>
      <c r="H143" s="154">
        <v>79.22</v>
      </c>
      <c r="I143" s="155"/>
      <c r="L143" s="150"/>
      <c r="M143" s="156"/>
      <c r="T143" s="157"/>
      <c r="AT143" s="152" t="s">
        <v>270</v>
      </c>
      <c r="AU143" s="152" t="s">
        <v>87</v>
      </c>
      <c r="AV143" s="12" t="s">
        <v>87</v>
      </c>
      <c r="AW143" s="12" t="s">
        <v>32</v>
      </c>
      <c r="AX143" s="12" t="s">
        <v>77</v>
      </c>
      <c r="AY143" s="152" t="s">
        <v>262</v>
      </c>
    </row>
    <row r="144" spans="2:51" s="12" customFormat="1" ht="12">
      <c r="B144" s="150"/>
      <c r="D144" s="151" t="s">
        <v>270</v>
      </c>
      <c r="E144" s="152" t="s">
        <v>1</v>
      </c>
      <c r="F144" s="153" t="s">
        <v>5347</v>
      </c>
      <c r="H144" s="154">
        <v>60.6</v>
      </c>
      <c r="I144" s="155"/>
      <c r="L144" s="150"/>
      <c r="M144" s="156"/>
      <c r="T144" s="157"/>
      <c r="AT144" s="152" t="s">
        <v>270</v>
      </c>
      <c r="AU144" s="152" t="s">
        <v>87</v>
      </c>
      <c r="AV144" s="12" t="s">
        <v>87</v>
      </c>
      <c r="AW144" s="12" t="s">
        <v>32</v>
      </c>
      <c r="AX144" s="12" t="s">
        <v>77</v>
      </c>
      <c r="AY144" s="152" t="s">
        <v>262</v>
      </c>
    </row>
    <row r="145" spans="2:51" s="12" customFormat="1" ht="12">
      <c r="B145" s="150"/>
      <c r="D145" s="151" t="s">
        <v>270</v>
      </c>
      <c r="E145" s="152" t="s">
        <v>1</v>
      </c>
      <c r="F145" s="153" t="s">
        <v>5348</v>
      </c>
      <c r="H145" s="154">
        <v>17.66</v>
      </c>
      <c r="I145" s="155"/>
      <c r="L145" s="150"/>
      <c r="M145" s="156"/>
      <c r="T145" s="157"/>
      <c r="AT145" s="152" t="s">
        <v>270</v>
      </c>
      <c r="AU145" s="152" t="s">
        <v>87</v>
      </c>
      <c r="AV145" s="12" t="s">
        <v>87</v>
      </c>
      <c r="AW145" s="12" t="s">
        <v>32</v>
      </c>
      <c r="AX145" s="12" t="s">
        <v>77</v>
      </c>
      <c r="AY145" s="152" t="s">
        <v>262</v>
      </c>
    </row>
    <row r="146" spans="2:51" s="12" customFormat="1" ht="12">
      <c r="B146" s="150"/>
      <c r="D146" s="151" t="s">
        <v>270</v>
      </c>
      <c r="E146" s="152" t="s">
        <v>1</v>
      </c>
      <c r="F146" s="153" t="s">
        <v>5349</v>
      </c>
      <c r="H146" s="154">
        <v>14.94</v>
      </c>
      <c r="I146" s="155"/>
      <c r="L146" s="150"/>
      <c r="M146" s="156"/>
      <c r="T146" s="157"/>
      <c r="AT146" s="152" t="s">
        <v>270</v>
      </c>
      <c r="AU146" s="152" t="s">
        <v>87</v>
      </c>
      <c r="AV146" s="12" t="s">
        <v>87</v>
      </c>
      <c r="AW146" s="12" t="s">
        <v>32</v>
      </c>
      <c r="AX146" s="12" t="s">
        <v>77</v>
      </c>
      <c r="AY146" s="152" t="s">
        <v>262</v>
      </c>
    </row>
    <row r="147" spans="2:51" s="12" customFormat="1" ht="12">
      <c r="B147" s="150"/>
      <c r="D147" s="151" t="s">
        <v>270</v>
      </c>
      <c r="E147" s="152" t="s">
        <v>1</v>
      </c>
      <c r="F147" s="153" t="s">
        <v>5350</v>
      </c>
      <c r="H147" s="154">
        <v>2.81</v>
      </c>
      <c r="I147" s="155"/>
      <c r="L147" s="150"/>
      <c r="M147" s="156"/>
      <c r="T147" s="157"/>
      <c r="AT147" s="152" t="s">
        <v>270</v>
      </c>
      <c r="AU147" s="152" t="s">
        <v>87</v>
      </c>
      <c r="AV147" s="12" t="s">
        <v>87</v>
      </c>
      <c r="AW147" s="12" t="s">
        <v>32</v>
      </c>
      <c r="AX147" s="12" t="s">
        <v>77</v>
      </c>
      <c r="AY147" s="152" t="s">
        <v>262</v>
      </c>
    </row>
    <row r="148" spans="2:51" s="12" customFormat="1" ht="12">
      <c r="B148" s="150"/>
      <c r="D148" s="151" t="s">
        <v>270</v>
      </c>
      <c r="E148" s="152" t="s">
        <v>1</v>
      </c>
      <c r="F148" s="153" t="s">
        <v>5351</v>
      </c>
      <c r="H148" s="154">
        <v>14.78</v>
      </c>
      <c r="I148" s="155"/>
      <c r="L148" s="150"/>
      <c r="M148" s="156"/>
      <c r="T148" s="157"/>
      <c r="AT148" s="152" t="s">
        <v>270</v>
      </c>
      <c r="AU148" s="152" t="s">
        <v>87</v>
      </c>
      <c r="AV148" s="12" t="s">
        <v>87</v>
      </c>
      <c r="AW148" s="12" t="s">
        <v>32</v>
      </c>
      <c r="AX148" s="12" t="s">
        <v>77</v>
      </c>
      <c r="AY148" s="152" t="s">
        <v>262</v>
      </c>
    </row>
    <row r="149" spans="2:51" s="12" customFormat="1" ht="12">
      <c r="B149" s="150"/>
      <c r="D149" s="151" t="s">
        <v>270</v>
      </c>
      <c r="E149" s="152" t="s">
        <v>1</v>
      </c>
      <c r="F149" s="153" t="s">
        <v>5352</v>
      </c>
      <c r="H149" s="154">
        <v>2.05</v>
      </c>
      <c r="I149" s="155"/>
      <c r="L149" s="150"/>
      <c r="M149" s="156"/>
      <c r="T149" s="157"/>
      <c r="AT149" s="152" t="s">
        <v>270</v>
      </c>
      <c r="AU149" s="152" t="s">
        <v>87</v>
      </c>
      <c r="AV149" s="12" t="s">
        <v>87</v>
      </c>
      <c r="AW149" s="12" t="s">
        <v>32</v>
      </c>
      <c r="AX149" s="12" t="s">
        <v>77</v>
      </c>
      <c r="AY149" s="152" t="s">
        <v>262</v>
      </c>
    </row>
    <row r="150" spans="2:51" s="12" customFormat="1" ht="12">
      <c r="B150" s="150"/>
      <c r="D150" s="151" t="s">
        <v>270</v>
      </c>
      <c r="E150" s="152" t="s">
        <v>1</v>
      </c>
      <c r="F150" s="153" t="s">
        <v>5353</v>
      </c>
      <c r="H150" s="154">
        <v>-7.98</v>
      </c>
      <c r="I150" s="155"/>
      <c r="L150" s="150"/>
      <c r="M150" s="156"/>
      <c r="T150" s="157"/>
      <c r="AT150" s="152" t="s">
        <v>270</v>
      </c>
      <c r="AU150" s="152" t="s">
        <v>87</v>
      </c>
      <c r="AV150" s="12" t="s">
        <v>87</v>
      </c>
      <c r="AW150" s="12" t="s">
        <v>32</v>
      </c>
      <c r="AX150" s="12" t="s">
        <v>77</v>
      </c>
      <c r="AY150" s="152" t="s">
        <v>262</v>
      </c>
    </row>
    <row r="151" spans="2:51" s="12" customFormat="1" ht="22.5">
      <c r="B151" s="150"/>
      <c r="D151" s="151" t="s">
        <v>270</v>
      </c>
      <c r="E151" s="152" t="s">
        <v>1</v>
      </c>
      <c r="F151" s="153" t="s">
        <v>5354</v>
      </c>
      <c r="H151" s="154">
        <v>-5.2</v>
      </c>
      <c r="I151" s="155"/>
      <c r="L151" s="150"/>
      <c r="M151" s="156"/>
      <c r="T151" s="157"/>
      <c r="AT151" s="152" t="s">
        <v>270</v>
      </c>
      <c r="AU151" s="152" t="s">
        <v>87</v>
      </c>
      <c r="AV151" s="12" t="s">
        <v>87</v>
      </c>
      <c r="AW151" s="12" t="s">
        <v>32</v>
      </c>
      <c r="AX151" s="12" t="s">
        <v>77</v>
      </c>
      <c r="AY151" s="152" t="s">
        <v>262</v>
      </c>
    </row>
    <row r="152" spans="2:51" s="13" customFormat="1" ht="12">
      <c r="B152" s="158"/>
      <c r="D152" s="151" t="s">
        <v>270</v>
      </c>
      <c r="E152" s="159" t="s">
        <v>1</v>
      </c>
      <c r="F152" s="160" t="s">
        <v>273</v>
      </c>
      <c r="H152" s="161">
        <v>229.91</v>
      </c>
      <c r="I152" s="162"/>
      <c r="L152" s="158"/>
      <c r="M152" s="163"/>
      <c r="T152" s="164"/>
      <c r="AT152" s="159" t="s">
        <v>270</v>
      </c>
      <c r="AU152" s="159" t="s">
        <v>87</v>
      </c>
      <c r="AV152" s="13" t="s">
        <v>268</v>
      </c>
      <c r="AW152" s="13" t="s">
        <v>32</v>
      </c>
      <c r="AX152" s="13" t="s">
        <v>85</v>
      </c>
      <c r="AY152" s="159" t="s">
        <v>262</v>
      </c>
    </row>
    <row r="153" spans="2:65" s="1" customFormat="1" ht="21.75" customHeight="1">
      <c r="B153" s="32"/>
      <c r="C153" s="138" t="s">
        <v>295</v>
      </c>
      <c r="D153" s="138" t="s">
        <v>264</v>
      </c>
      <c r="E153" s="139" t="s">
        <v>4620</v>
      </c>
      <c r="F153" s="140" t="s">
        <v>4621</v>
      </c>
      <c r="G153" s="141" t="s">
        <v>552</v>
      </c>
      <c r="H153" s="142">
        <v>114.96</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342</v>
      </c>
    </row>
    <row r="154" spans="2:47" s="1" customFormat="1" ht="136.5">
      <c r="B154" s="32"/>
      <c r="D154" s="151" t="s">
        <v>699</v>
      </c>
      <c r="F154" s="187" t="s">
        <v>5355</v>
      </c>
      <c r="I154" s="188"/>
      <c r="L154" s="32"/>
      <c r="M154" s="189"/>
      <c r="T154" s="56"/>
      <c r="AT154" s="17" t="s">
        <v>699</v>
      </c>
      <c r="AU154" s="17" t="s">
        <v>87</v>
      </c>
    </row>
    <row r="155" spans="2:51" s="12" customFormat="1" ht="12">
      <c r="B155" s="150"/>
      <c r="D155" s="151" t="s">
        <v>270</v>
      </c>
      <c r="E155" s="152" t="s">
        <v>1</v>
      </c>
      <c r="F155" s="153" t="s">
        <v>5356</v>
      </c>
      <c r="H155" s="154">
        <v>114.96</v>
      </c>
      <c r="I155" s="155"/>
      <c r="L155" s="150"/>
      <c r="M155" s="156"/>
      <c r="T155" s="157"/>
      <c r="AT155" s="152" t="s">
        <v>270</v>
      </c>
      <c r="AU155" s="152" t="s">
        <v>87</v>
      </c>
      <c r="AV155" s="12" t="s">
        <v>87</v>
      </c>
      <c r="AW155" s="12" t="s">
        <v>32</v>
      </c>
      <c r="AX155" s="12" t="s">
        <v>77</v>
      </c>
      <c r="AY155" s="152" t="s">
        <v>262</v>
      </c>
    </row>
    <row r="156" spans="2:51" s="13" customFormat="1" ht="12">
      <c r="B156" s="158"/>
      <c r="D156" s="151" t="s">
        <v>270</v>
      </c>
      <c r="E156" s="159" t="s">
        <v>1</v>
      </c>
      <c r="F156" s="160" t="s">
        <v>273</v>
      </c>
      <c r="H156" s="161">
        <v>114.96</v>
      </c>
      <c r="I156" s="162"/>
      <c r="L156" s="158"/>
      <c r="M156" s="163"/>
      <c r="T156" s="164"/>
      <c r="AT156" s="159" t="s">
        <v>270</v>
      </c>
      <c r="AU156" s="159" t="s">
        <v>87</v>
      </c>
      <c r="AV156" s="13" t="s">
        <v>268</v>
      </c>
      <c r="AW156" s="13" t="s">
        <v>32</v>
      </c>
      <c r="AX156" s="13" t="s">
        <v>85</v>
      </c>
      <c r="AY156" s="159" t="s">
        <v>262</v>
      </c>
    </row>
    <row r="157" spans="2:65" s="1" customFormat="1" ht="21.75" customHeight="1">
      <c r="B157" s="32"/>
      <c r="C157" s="138" t="s">
        <v>312</v>
      </c>
      <c r="D157" s="138" t="s">
        <v>264</v>
      </c>
      <c r="E157" s="139" t="s">
        <v>4768</v>
      </c>
      <c r="F157" s="140" t="s">
        <v>4769</v>
      </c>
      <c r="G157" s="141" t="s">
        <v>152</v>
      </c>
      <c r="H157" s="142">
        <v>446.91</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351</v>
      </c>
    </row>
    <row r="158" spans="2:51" s="14" customFormat="1" ht="12">
      <c r="B158" s="165"/>
      <c r="D158" s="151" t="s">
        <v>270</v>
      </c>
      <c r="E158" s="166" t="s">
        <v>1</v>
      </c>
      <c r="F158" s="167" t="s">
        <v>5339</v>
      </c>
      <c r="H158" s="166" t="s">
        <v>1</v>
      </c>
      <c r="I158" s="168"/>
      <c r="L158" s="165"/>
      <c r="M158" s="169"/>
      <c r="T158" s="170"/>
      <c r="AT158" s="166" t="s">
        <v>270</v>
      </c>
      <c r="AU158" s="166" t="s">
        <v>87</v>
      </c>
      <c r="AV158" s="14" t="s">
        <v>85</v>
      </c>
      <c r="AW158" s="14" t="s">
        <v>32</v>
      </c>
      <c r="AX158" s="14" t="s">
        <v>77</v>
      </c>
      <c r="AY158" s="166" t="s">
        <v>262</v>
      </c>
    </row>
    <row r="159" spans="2:51" s="12" customFormat="1" ht="12">
      <c r="B159" s="150"/>
      <c r="D159" s="151" t="s">
        <v>270</v>
      </c>
      <c r="E159" s="152" t="s">
        <v>1</v>
      </c>
      <c r="F159" s="153" t="s">
        <v>5357</v>
      </c>
      <c r="H159" s="154">
        <v>102.06</v>
      </c>
      <c r="I159" s="155"/>
      <c r="L159" s="150"/>
      <c r="M159" s="156"/>
      <c r="T159" s="157"/>
      <c r="AT159" s="152" t="s">
        <v>270</v>
      </c>
      <c r="AU159" s="152" t="s">
        <v>87</v>
      </c>
      <c r="AV159" s="12" t="s">
        <v>87</v>
      </c>
      <c r="AW159" s="12" t="s">
        <v>32</v>
      </c>
      <c r="AX159" s="12" t="s">
        <v>77</v>
      </c>
      <c r="AY159" s="152" t="s">
        <v>262</v>
      </c>
    </row>
    <row r="160" spans="2:51" s="12" customFormat="1" ht="12">
      <c r="B160" s="150"/>
      <c r="D160" s="151" t="s">
        <v>270</v>
      </c>
      <c r="E160" s="152" t="s">
        <v>1</v>
      </c>
      <c r="F160" s="153" t="s">
        <v>5358</v>
      </c>
      <c r="H160" s="154">
        <v>158.44</v>
      </c>
      <c r="I160" s="155"/>
      <c r="L160" s="150"/>
      <c r="M160" s="156"/>
      <c r="T160" s="157"/>
      <c r="AT160" s="152" t="s">
        <v>270</v>
      </c>
      <c r="AU160" s="152" t="s">
        <v>87</v>
      </c>
      <c r="AV160" s="12" t="s">
        <v>87</v>
      </c>
      <c r="AW160" s="12" t="s">
        <v>32</v>
      </c>
      <c r="AX160" s="12" t="s">
        <v>77</v>
      </c>
      <c r="AY160" s="152" t="s">
        <v>262</v>
      </c>
    </row>
    <row r="161" spans="2:51" s="12" customFormat="1" ht="12">
      <c r="B161" s="150"/>
      <c r="D161" s="151" t="s">
        <v>270</v>
      </c>
      <c r="E161" s="152" t="s">
        <v>1</v>
      </c>
      <c r="F161" s="153" t="s">
        <v>5359</v>
      </c>
      <c r="H161" s="154">
        <v>121.21</v>
      </c>
      <c r="I161" s="155"/>
      <c r="L161" s="150"/>
      <c r="M161" s="156"/>
      <c r="T161" s="157"/>
      <c r="AT161" s="152" t="s">
        <v>270</v>
      </c>
      <c r="AU161" s="152" t="s">
        <v>87</v>
      </c>
      <c r="AV161" s="12" t="s">
        <v>87</v>
      </c>
      <c r="AW161" s="12" t="s">
        <v>32</v>
      </c>
      <c r="AX161" s="12" t="s">
        <v>77</v>
      </c>
      <c r="AY161" s="152" t="s">
        <v>262</v>
      </c>
    </row>
    <row r="162" spans="2:51" s="12" customFormat="1" ht="12">
      <c r="B162" s="150"/>
      <c r="D162" s="151" t="s">
        <v>270</v>
      </c>
      <c r="E162" s="152" t="s">
        <v>1</v>
      </c>
      <c r="F162" s="153" t="s">
        <v>5360</v>
      </c>
      <c r="H162" s="154">
        <v>35.32</v>
      </c>
      <c r="I162" s="155"/>
      <c r="L162" s="150"/>
      <c r="M162" s="156"/>
      <c r="T162" s="157"/>
      <c r="AT162" s="152" t="s">
        <v>270</v>
      </c>
      <c r="AU162" s="152" t="s">
        <v>87</v>
      </c>
      <c r="AV162" s="12" t="s">
        <v>87</v>
      </c>
      <c r="AW162" s="12" t="s">
        <v>32</v>
      </c>
      <c r="AX162" s="12" t="s">
        <v>77</v>
      </c>
      <c r="AY162" s="152" t="s">
        <v>262</v>
      </c>
    </row>
    <row r="163" spans="2:51" s="12" customFormat="1" ht="12">
      <c r="B163" s="150"/>
      <c r="D163" s="151" t="s">
        <v>270</v>
      </c>
      <c r="E163" s="152" t="s">
        <v>1</v>
      </c>
      <c r="F163" s="153" t="s">
        <v>5361</v>
      </c>
      <c r="H163" s="154">
        <v>29.88</v>
      </c>
      <c r="I163" s="155"/>
      <c r="L163" s="150"/>
      <c r="M163" s="156"/>
      <c r="T163" s="157"/>
      <c r="AT163" s="152" t="s">
        <v>270</v>
      </c>
      <c r="AU163" s="152" t="s">
        <v>87</v>
      </c>
      <c r="AV163" s="12" t="s">
        <v>87</v>
      </c>
      <c r="AW163" s="12" t="s">
        <v>32</v>
      </c>
      <c r="AX163" s="12" t="s">
        <v>77</v>
      </c>
      <c r="AY163" s="152" t="s">
        <v>262</v>
      </c>
    </row>
    <row r="164" spans="2:51" s="13" customFormat="1" ht="12">
      <c r="B164" s="158"/>
      <c r="D164" s="151" t="s">
        <v>270</v>
      </c>
      <c r="E164" s="159" t="s">
        <v>1</v>
      </c>
      <c r="F164" s="160" t="s">
        <v>273</v>
      </c>
      <c r="H164" s="161">
        <v>446.91</v>
      </c>
      <c r="I164" s="162"/>
      <c r="L164" s="158"/>
      <c r="M164" s="163"/>
      <c r="T164" s="164"/>
      <c r="AT164" s="159" t="s">
        <v>270</v>
      </c>
      <c r="AU164" s="159" t="s">
        <v>87</v>
      </c>
      <c r="AV164" s="13" t="s">
        <v>268</v>
      </c>
      <c r="AW164" s="13" t="s">
        <v>32</v>
      </c>
      <c r="AX164" s="13" t="s">
        <v>85</v>
      </c>
      <c r="AY164" s="159" t="s">
        <v>262</v>
      </c>
    </row>
    <row r="165" spans="2:65" s="1" customFormat="1" ht="21.75" customHeight="1">
      <c r="B165" s="32"/>
      <c r="C165" s="138" t="s">
        <v>317</v>
      </c>
      <c r="D165" s="138" t="s">
        <v>264</v>
      </c>
      <c r="E165" s="139" t="s">
        <v>4771</v>
      </c>
      <c r="F165" s="140" t="s">
        <v>4772</v>
      </c>
      <c r="G165" s="141" t="s">
        <v>152</v>
      </c>
      <c r="H165" s="142">
        <v>446.91</v>
      </c>
      <c r="I165" s="143"/>
      <c r="J165" s="142">
        <f>ROUND(I165*H165,2)</f>
        <v>0</v>
      </c>
      <c r="K165" s="140" t="s">
        <v>1</v>
      </c>
      <c r="L165" s="32"/>
      <c r="M165" s="144" t="s">
        <v>1</v>
      </c>
      <c r="N165" s="145" t="s">
        <v>42</v>
      </c>
      <c r="P165" s="146">
        <f>O165*H165</f>
        <v>0</v>
      </c>
      <c r="Q165" s="146">
        <v>0</v>
      </c>
      <c r="R165" s="146">
        <f>Q165*H165</f>
        <v>0</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359</v>
      </c>
    </row>
    <row r="166" spans="2:51" s="14" customFormat="1" ht="12">
      <c r="B166" s="165"/>
      <c r="D166" s="151" t="s">
        <v>270</v>
      </c>
      <c r="E166" s="166" t="s">
        <v>1</v>
      </c>
      <c r="F166" s="167" t="s">
        <v>5339</v>
      </c>
      <c r="H166" s="166" t="s">
        <v>1</v>
      </c>
      <c r="I166" s="168"/>
      <c r="L166" s="165"/>
      <c r="M166" s="169"/>
      <c r="T166" s="170"/>
      <c r="AT166" s="166" t="s">
        <v>270</v>
      </c>
      <c r="AU166" s="166" t="s">
        <v>87</v>
      </c>
      <c r="AV166" s="14" t="s">
        <v>85</v>
      </c>
      <c r="AW166" s="14" t="s">
        <v>32</v>
      </c>
      <c r="AX166" s="14" t="s">
        <v>77</v>
      </c>
      <c r="AY166" s="166" t="s">
        <v>262</v>
      </c>
    </row>
    <row r="167" spans="2:51" s="12" customFormat="1" ht="12">
      <c r="B167" s="150"/>
      <c r="D167" s="151" t="s">
        <v>270</v>
      </c>
      <c r="E167" s="152" t="s">
        <v>1</v>
      </c>
      <c r="F167" s="153" t="s">
        <v>5357</v>
      </c>
      <c r="H167" s="154">
        <v>102.06</v>
      </c>
      <c r="I167" s="155"/>
      <c r="L167" s="150"/>
      <c r="M167" s="156"/>
      <c r="T167" s="157"/>
      <c r="AT167" s="152" t="s">
        <v>270</v>
      </c>
      <c r="AU167" s="152" t="s">
        <v>87</v>
      </c>
      <c r="AV167" s="12" t="s">
        <v>87</v>
      </c>
      <c r="AW167" s="12" t="s">
        <v>32</v>
      </c>
      <c r="AX167" s="12" t="s">
        <v>77</v>
      </c>
      <c r="AY167" s="152" t="s">
        <v>262</v>
      </c>
    </row>
    <row r="168" spans="2:51" s="12" customFormat="1" ht="12">
      <c r="B168" s="150"/>
      <c r="D168" s="151" t="s">
        <v>270</v>
      </c>
      <c r="E168" s="152" t="s">
        <v>1</v>
      </c>
      <c r="F168" s="153" t="s">
        <v>5358</v>
      </c>
      <c r="H168" s="154">
        <v>158.44</v>
      </c>
      <c r="I168" s="155"/>
      <c r="L168" s="150"/>
      <c r="M168" s="156"/>
      <c r="T168" s="157"/>
      <c r="AT168" s="152" t="s">
        <v>270</v>
      </c>
      <c r="AU168" s="152" t="s">
        <v>87</v>
      </c>
      <c r="AV168" s="12" t="s">
        <v>87</v>
      </c>
      <c r="AW168" s="12" t="s">
        <v>32</v>
      </c>
      <c r="AX168" s="12" t="s">
        <v>77</v>
      </c>
      <c r="AY168" s="152" t="s">
        <v>262</v>
      </c>
    </row>
    <row r="169" spans="2:51" s="12" customFormat="1" ht="12">
      <c r="B169" s="150"/>
      <c r="D169" s="151" t="s">
        <v>270</v>
      </c>
      <c r="E169" s="152" t="s">
        <v>1</v>
      </c>
      <c r="F169" s="153" t="s">
        <v>5359</v>
      </c>
      <c r="H169" s="154">
        <v>121.21</v>
      </c>
      <c r="I169" s="155"/>
      <c r="L169" s="150"/>
      <c r="M169" s="156"/>
      <c r="T169" s="157"/>
      <c r="AT169" s="152" t="s">
        <v>270</v>
      </c>
      <c r="AU169" s="152" t="s">
        <v>87</v>
      </c>
      <c r="AV169" s="12" t="s">
        <v>87</v>
      </c>
      <c r="AW169" s="12" t="s">
        <v>32</v>
      </c>
      <c r="AX169" s="12" t="s">
        <v>77</v>
      </c>
      <c r="AY169" s="152" t="s">
        <v>262</v>
      </c>
    </row>
    <row r="170" spans="2:51" s="12" customFormat="1" ht="12">
      <c r="B170" s="150"/>
      <c r="D170" s="151" t="s">
        <v>270</v>
      </c>
      <c r="E170" s="152" t="s">
        <v>1</v>
      </c>
      <c r="F170" s="153" t="s">
        <v>5360</v>
      </c>
      <c r="H170" s="154">
        <v>35.32</v>
      </c>
      <c r="I170" s="155"/>
      <c r="L170" s="150"/>
      <c r="M170" s="156"/>
      <c r="T170" s="157"/>
      <c r="AT170" s="152" t="s">
        <v>270</v>
      </c>
      <c r="AU170" s="152" t="s">
        <v>87</v>
      </c>
      <c r="AV170" s="12" t="s">
        <v>87</v>
      </c>
      <c r="AW170" s="12" t="s">
        <v>32</v>
      </c>
      <c r="AX170" s="12" t="s">
        <v>77</v>
      </c>
      <c r="AY170" s="152" t="s">
        <v>262</v>
      </c>
    </row>
    <row r="171" spans="2:51" s="12" customFormat="1" ht="12">
      <c r="B171" s="150"/>
      <c r="D171" s="151" t="s">
        <v>270</v>
      </c>
      <c r="E171" s="152" t="s">
        <v>1</v>
      </c>
      <c r="F171" s="153" t="s">
        <v>5361</v>
      </c>
      <c r="H171" s="154">
        <v>29.88</v>
      </c>
      <c r="I171" s="155"/>
      <c r="L171" s="150"/>
      <c r="M171" s="156"/>
      <c r="T171" s="157"/>
      <c r="AT171" s="152" t="s">
        <v>270</v>
      </c>
      <c r="AU171" s="152" t="s">
        <v>87</v>
      </c>
      <c r="AV171" s="12" t="s">
        <v>87</v>
      </c>
      <c r="AW171" s="12" t="s">
        <v>32</v>
      </c>
      <c r="AX171" s="12" t="s">
        <v>77</v>
      </c>
      <c r="AY171" s="152" t="s">
        <v>262</v>
      </c>
    </row>
    <row r="172" spans="2:51" s="13" customFormat="1" ht="12">
      <c r="B172" s="158"/>
      <c r="D172" s="151" t="s">
        <v>270</v>
      </c>
      <c r="E172" s="159" t="s">
        <v>1</v>
      </c>
      <c r="F172" s="160" t="s">
        <v>273</v>
      </c>
      <c r="H172" s="161">
        <v>446.91</v>
      </c>
      <c r="I172" s="162"/>
      <c r="L172" s="158"/>
      <c r="M172" s="163"/>
      <c r="T172" s="164"/>
      <c r="AT172" s="159" t="s">
        <v>270</v>
      </c>
      <c r="AU172" s="159" t="s">
        <v>87</v>
      </c>
      <c r="AV172" s="13" t="s">
        <v>268</v>
      </c>
      <c r="AW172" s="13" t="s">
        <v>32</v>
      </c>
      <c r="AX172" s="13" t="s">
        <v>85</v>
      </c>
      <c r="AY172" s="159" t="s">
        <v>262</v>
      </c>
    </row>
    <row r="173" spans="2:65" s="1" customFormat="1" ht="24.2" customHeight="1">
      <c r="B173" s="32"/>
      <c r="C173" s="138" t="s">
        <v>304</v>
      </c>
      <c r="D173" s="138" t="s">
        <v>264</v>
      </c>
      <c r="E173" s="139" t="s">
        <v>4630</v>
      </c>
      <c r="F173" s="140" t="s">
        <v>4631</v>
      </c>
      <c r="G173" s="141" t="s">
        <v>552</v>
      </c>
      <c r="H173" s="142">
        <v>108.83</v>
      </c>
      <c r="I173" s="143"/>
      <c r="J173" s="142">
        <f>ROUND(I173*H173,2)</f>
        <v>0</v>
      </c>
      <c r="K173" s="140" t="s">
        <v>1</v>
      </c>
      <c r="L173" s="32"/>
      <c r="M173" s="144" t="s">
        <v>1</v>
      </c>
      <c r="N173" s="145" t="s">
        <v>42</v>
      </c>
      <c r="P173" s="146">
        <f>O173*H173</f>
        <v>0</v>
      </c>
      <c r="Q173" s="146">
        <v>0</v>
      </c>
      <c r="R173" s="146">
        <f>Q173*H173</f>
        <v>0</v>
      </c>
      <c r="S173" s="146">
        <v>0</v>
      </c>
      <c r="T173" s="147">
        <f>S173*H173</f>
        <v>0</v>
      </c>
      <c r="AR173" s="148" t="s">
        <v>268</v>
      </c>
      <c r="AT173" s="148" t="s">
        <v>264</v>
      </c>
      <c r="AU173" s="148" t="s">
        <v>87</v>
      </c>
      <c r="AY173" s="17" t="s">
        <v>262</v>
      </c>
      <c r="BE173" s="149">
        <f>IF(N173="základní",J173,0)</f>
        <v>0</v>
      </c>
      <c r="BF173" s="149">
        <f>IF(N173="snížená",J173,0)</f>
        <v>0</v>
      </c>
      <c r="BG173" s="149">
        <f>IF(N173="zákl. přenesená",J173,0)</f>
        <v>0</v>
      </c>
      <c r="BH173" s="149">
        <f>IF(N173="sníž. přenesená",J173,0)</f>
        <v>0</v>
      </c>
      <c r="BI173" s="149">
        <f>IF(N173="nulová",J173,0)</f>
        <v>0</v>
      </c>
      <c r="BJ173" s="17" t="s">
        <v>85</v>
      </c>
      <c r="BK173" s="149">
        <f>ROUND(I173*H173,2)</f>
        <v>0</v>
      </c>
      <c r="BL173" s="17" t="s">
        <v>268</v>
      </c>
      <c r="BM173" s="148" t="s">
        <v>369</v>
      </c>
    </row>
    <row r="174" spans="2:51" s="14" customFormat="1" ht="12">
      <c r="B174" s="165"/>
      <c r="D174" s="151" t="s">
        <v>270</v>
      </c>
      <c r="E174" s="166" t="s">
        <v>1</v>
      </c>
      <c r="F174" s="167" t="s">
        <v>4775</v>
      </c>
      <c r="H174" s="166" t="s">
        <v>1</v>
      </c>
      <c r="I174" s="168"/>
      <c r="L174" s="165"/>
      <c r="M174" s="169"/>
      <c r="T174" s="170"/>
      <c r="AT174" s="166" t="s">
        <v>270</v>
      </c>
      <c r="AU174" s="166" t="s">
        <v>87</v>
      </c>
      <c r="AV174" s="14" t="s">
        <v>85</v>
      </c>
      <c r="AW174" s="14" t="s">
        <v>32</v>
      </c>
      <c r="AX174" s="14" t="s">
        <v>77</v>
      </c>
      <c r="AY174" s="166" t="s">
        <v>262</v>
      </c>
    </row>
    <row r="175" spans="2:51" s="14" customFormat="1" ht="12">
      <c r="B175" s="165"/>
      <c r="D175" s="151" t="s">
        <v>270</v>
      </c>
      <c r="E175" s="166" t="s">
        <v>1</v>
      </c>
      <c r="F175" s="167" t="s">
        <v>5339</v>
      </c>
      <c r="H175" s="166" t="s">
        <v>1</v>
      </c>
      <c r="I175" s="168"/>
      <c r="L175" s="165"/>
      <c r="M175" s="169"/>
      <c r="T175" s="170"/>
      <c r="AT175" s="166" t="s">
        <v>270</v>
      </c>
      <c r="AU175" s="166" t="s">
        <v>87</v>
      </c>
      <c r="AV175" s="14" t="s">
        <v>85</v>
      </c>
      <c r="AW175" s="14" t="s">
        <v>32</v>
      </c>
      <c r="AX175" s="14" t="s">
        <v>77</v>
      </c>
      <c r="AY175" s="166" t="s">
        <v>262</v>
      </c>
    </row>
    <row r="176" spans="2:51" s="12" customFormat="1" ht="12">
      <c r="B176" s="150"/>
      <c r="D176" s="151" t="s">
        <v>270</v>
      </c>
      <c r="E176" s="152" t="s">
        <v>1</v>
      </c>
      <c r="F176" s="153" t="s">
        <v>5345</v>
      </c>
      <c r="H176" s="154">
        <v>51.03</v>
      </c>
      <c r="I176" s="155"/>
      <c r="L176" s="150"/>
      <c r="M176" s="156"/>
      <c r="T176" s="157"/>
      <c r="AT176" s="152" t="s">
        <v>270</v>
      </c>
      <c r="AU176" s="152" t="s">
        <v>87</v>
      </c>
      <c r="AV176" s="12" t="s">
        <v>87</v>
      </c>
      <c r="AW176" s="12" t="s">
        <v>32</v>
      </c>
      <c r="AX176" s="12" t="s">
        <v>77</v>
      </c>
      <c r="AY176" s="152" t="s">
        <v>262</v>
      </c>
    </row>
    <row r="177" spans="2:51" s="12" customFormat="1" ht="12">
      <c r="B177" s="150"/>
      <c r="D177" s="151" t="s">
        <v>270</v>
      </c>
      <c r="E177" s="152" t="s">
        <v>1</v>
      </c>
      <c r="F177" s="153" t="s">
        <v>5346</v>
      </c>
      <c r="H177" s="154">
        <v>79.22</v>
      </c>
      <c r="I177" s="155"/>
      <c r="L177" s="150"/>
      <c r="M177" s="156"/>
      <c r="T177" s="157"/>
      <c r="AT177" s="152" t="s">
        <v>270</v>
      </c>
      <c r="AU177" s="152" t="s">
        <v>87</v>
      </c>
      <c r="AV177" s="12" t="s">
        <v>87</v>
      </c>
      <c r="AW177" s="12" t="s">
        <v>32</v>
      </c>
      <c r="AX177" s="12" t="s">
        <v>77</v>
      </c>
      <c r="AY177" s="152" t="s">
        <v>262</v>
      </c>
    </row>
    <row r="178" spans="2:51" s="12" customFormat="1" ht="12">
      <c r="B178" s="150"/>
      <c r="D178" s="151" t="s">
        <v>270</v>
      </c>
      <c r="E178" s="152" t="s">
        <v>1</v>
      </c>
      <c r="F178" s="153" t="s">
        <v>5347</v>
      </c>
      <c r="H178" s="154">
        <v>60.6</v>
      </c>
      <c r="I178" s="155"/>
      <c r="L178" s="150"/>
      <c r="M178" s="156"/>
      <c r="T178" s="157"/>
      <c r="AT178" s="152" t="s">
        <v>270</v>
      </c>
      <c r="AU178" s="152" t="s">
        <v>87</v>
      </c>
      <c r="AV178" s="12" t="s">
        <v>87</v>
      </c>
      <c r="AW178" s="12" t="s">
        <v>32</v>
      </c>
      <c r="AX178" s="12" t="s">
        <v>77</v>
      </c>
      <c r="AY178" s="152" t="s">
        <v>262</v>
      </c>
    </row>
    <row r="179" spans="2:51" s="12" customFormat="1" ht="12">
      <c r="B179" s="150"/>
      <c r="D179" s="151" t="s">
        <v>270</v>
      </c>
      <c r="E179" s="152" t="s">
        <v>1</v>
      </c>
      <c r="F179" s="153" t="s">
        <v>5348</v>
      </c>
      <c r="H179" s="154">
        <v>17.66</v>
      </c>
      <c r="I179" s="155"/>
      <c r="L179" s="150"/>
      <c r="M179" s="156"/>
      <c r="T179" s="157"/>
      <c r="AT179" s="152" t="s">
        <v>270</v>
      </c>
      <c r="AU179" s="152" t="s">
        <v>87</v>
      </c>
      <c r="AV179" s="12" t="s">
        <v>87</v>
      </c>
      <c r="AW179" s="12" t="s">
        <v>32</v>
      </c>
      <c r="AX179" s="12" t="s">
        <v>77</v>
      </c>
      <c r="AY179" s="152" t="s">
        <v>262</v>
      </c>
    </row>
    <row r="180" spans="2:51" s="12" customFormat="1" ht="12">
      <c r="B180" s="150"/>
      <c r="D180" s="151" t="s">
        <v>270</v>
      </c>
      <c r="E180" s="152" t="s">
        <v>1</v>
      </c>
      <c r="F180" s="153" t="s">
        <v>5349</v>
      </c>
      <c r="H180" s="154">
        <v>14.94</v>
      </c>
      <c r="I180" s="155"/>
      <c r="L180" s="150"/>
      <c r="M180" s="156"/>
      <c r="T180" s="157"/>
      <c r="AT180" s="152" t="s">
        <v>270</v>
      </c>
      <c r="AU180" s="152" t="s">
        <v>87</v>
      </c>
      <c r="AV180" s="12" t="s">
        <v>87</v>
      </c>
      <c r="AW180" s="12" t="s">
        <v>32</v>
      </c>
      <c r="AX180" s="12" t="s">
        <v>77</v>
      </c>
      <c r="AY180" s="152" t="s">
        <v>262</v>
      </c>
    </row>
    <row r="181" spans="2:51" s="12" customFormat="1" ht="12">
      <c r="B181" s="150"/>
      <c r="D181" s="151" t="s">
        <v>270</v>
      </c>
      <c r="E181" s="152" t="s">
        <v>1</v>
      </c>
      <c r="F181" s="153" t="s">
        <v>5350</v>
      </c>
      <c r="H181" s="154">
        <v>2.81</v>
      </c>
      <c r="I181" s="155"/>
      <c r="L181" s="150"/>
      <c r="M181" s="156"/>
      <c r="T181" s="157"/>
      <c r="AT181" s="152" t="s">
        <v>270</v>
      </c>
      <c r="AU181" s="152" t="s">
        <v>87</v>
      </c>
      <c r="AV181" s="12" t="s">
        <v>87</v>
      </c>
      <c r="AW181" s="12" t="s">
        <v>32</v>
      </c>
      <c r="AX181" s="12" t="s">
        <v>77</v>
      </c>
      <c r="AY181" s="152" t="s">
        <v>262</v>
      </c>
    </row>
    <row r="182" spans="2:51" s="12" customFormat="1" ht="12">
      <c r="B182" s="150"/>
      <c r="D182" s="151" t="s">
        <v>270</v>
      </c>
      <c r="E182" s="152" t="s">
        <v>1</v>
      </c>
      <c r="F182" s="153" t="s">
        <v>5351</v>
      </c>
      <c r="H182" s="154">
        <v>14.78</v>
      </c>
      <c r="I182" s="155"/>
      <c r="L182" s="150"/>
      <c r="M182" s="156"/>
      <c r="T182" s="157"/>
      <c r="AT182" s="152" t="s">
        <v>270</v>
      </c>
      <c r="AU182" s="152" t="s">
        <v>87</v>
      </c>
      <c r="AV182" s="12" t="s">
        <v>87</v>
      </c>
      <c r="AW182" s="12" t="s">
        <v>32</v>
      </c>
      <c r="AX182" s="12" t="s">
        <v>77</v>
      </c>
      <c r="AY182" s="152" t="s">
        <v>262</v>
      </c>
    </row>
    <row r="183" spans="2:51" s="12" customFormat="1" ht="12">
      <c r="B183" s="150"/>
      <c r="D183" s="151" t="s">
        <v>270</v>
      </c>
      <c r="E183" s="152" t="s">
        <v>1</v>
      </c>
      <c r="F183" s="153" t="s">
        <v>5352</v>
      </c>
      <c r="H183" s="154">
        <v>2.05</v>
      </c>
      <c r="I183" s="155"/>
      <c r="L183" s="150"/>
      <c r="M183" s="156"/>
      <c r="T183" s="157"/>
      <c r="AT183" s="152" t="s">
        <v>270</v>
      </c>
      <c r="AU183" s="152" t="s">
        <v>87</v>
      </c>
      <c r="AV183" s="12" t="s">
        <v>87</v>
      </c>
      <c r="AW183" s="12" t="s">
        <v>32</v>
      </c>
      <c r="AX183" s="12" t="s">
        <v>77</v>
      </c>
      <c r="AY183" s="152" t="s">
        <v>262</v>
      </c>
    </row>
    <row r="184" spans="2:51" s="12" customFormat="1" ht="12">
      <c r="B184" s="150"/>
      <c r="D184" s="151" t="s">
        <v>270</v>
      </c>
      <c r="E184" s="152" t="s">
        <v>1</v>
      </c>
      <c r="F184" s="153" t="s">
        <v>5353</v>
      </c>
      <c r="H184" s="154">
        <v>-7.98</v>
      </c>
      <c r="I184" s="155"/>
      <c r="L184" s="150"/>
      <c r="M184" s="156"/>
      <c r="T184" s="157"/>
      <c r="AT184" s="152" t="s">
        <v>270</v>
      </c>
      <c r="AU184" s="152" t="s">
        <v>87</v>
      </c>
      <c r="AV184" s="12" t="s">
        <v>87</v>
      </c>
      <c r="AW184" s="12" t="s">
        <v>32</v>
      </c>
      <c r="AX184" s="12" t="s">
        <v>77</v>
      </c>
      <c r="AY184" s="152" t="s">
        <v>262</v>
      </c>
    </row>
    <row r="185" spans="2:51" s="12" customFormat="1" ht="22.5">
      <c r="B185" s="150"/>
      <c r="D185" s="151" t="s">
        <v>270</v>
      </c>
      <c r="E185" s="152" t="s">
        <v>1</v>
      </c>
      <c r="F185" s="153" t="s">
        <v>5354</v>
      </c>
      <c r="H185" s="154">
        <v>-5.2</v>
      </c>
      <c r="I185" s="155"/>
      <c r="L185" s="150"/>
      <c r="M185" s="156"/>
      <c r="T185" s="157"/>
      <c r="AT185" s="152" t="s">
        <v>270</v>
      </c>
      <c r="AU185" s="152" t="s">
        <v>87</v>
      </c>
      <c r="AV185" s="12" t="s">
        <v>87</v>
      </c>
      <c r="AW185" s="12" t="s">
        <v>32</v>
      </c>
      <c r="AX185" s="12" t="s">
        <v>77</v>
      </c>
      <c r="AY185" s="152" t="s">
        <v>262</v>
      </c>
    </row>
    <row r="186" spans="2:51" s="12" customFormat="1" ht="12">
      <c r="B186" s="150"/>
      <c r="D186" s="151" t="s">
        <v>270</v>
      </c>
      <c r="E186" s="152" t="s">
        <v>1</v>
      </c>
      <c r="F186" s="153" t="s">
        <v>5362</v>
      </c>
      <c r="H186" s="154">
        <v>-121.08</v>
      </c>
      <c r="I186" s="155"/>
      <c r="L186" s="150"/>
      <c r="M186" s="156"/>
      <c r="T186" s="157"/>
      <c r="AT186" s="152" t="s">
        <v>270</v>
      </c>
      <c r="AU186" s="152" t="s">
        <v>87</v>
      </c>
      <c r="AV186" s="12" t="s">
        <v>87</v>
      </c>
      <c r="AW186" s="12" t="s">
        <v>32</v>
      </c>
      <c r="AX186" s="12" t="s">
        <v>77</v>
      </c>
      <c r="AY186" s="152" t="s">
        <v>262</v>
      </c>
    </row>
    <row r="187" spans="2:51" s="13" customFormat="1" ht="12">
      <c r="B187" s="158"/>
      <c r="D187" s="151" t="s">
        <v>270</v>
      </c>
      <c r="E187" s="159" t="s">
        <v>1</v>
      </c>
      <c r="F187" s="160" t="s">
        <v>273</v>
      </c>
      <c r="H187" s="161">
        <v>108.83</v>
      </c>
      <c r="I187" s="162"/>
      <c r="L187" s="158"/>
      <c r="M187" s="163"/>
      <c r="T187" s="164"/>
      <c r="AT187" s="159" t="s">
        <v>270</v>
      </c>
      <c r="AU187" s="159" t="s">
        <v>87</v>
      </c>
      <c r="AV187" s="13" t="s">
        <v>268</v>
      </c>
      <c r="AW187" s="13" t="s">
        <v>32</v>
      </c>
      <c r="AX187" s="13" t="s">
        <v>85</v>
      </c>
      <c r="AY187" s="159" t="s">
        <v>262</v>
      </c>
    </row>
    <row r="188" spans="2:65" s="1" customFormat="1" ht="16.5" customHeight="1">
      <c r="B188" s="32"/>
      <c r="C188" s="138" t="s">
        <v>325</v>
      </c>
      <c r="D188" s="138" t="s">
        <v>264</v>
      </c>
      <c r="E188" s="139" t="s">
        <v>4638</v>
      </c>
      <c r="F188" s="140" t="s">
        <v>4639</v>
      </c>
      <c r="G188" s="141" t="s">
        <v>552</v>
      </c>
      <c r="H188" s="142">
        <v>121.08</v>
      </c>
      <c r="I188" s="143"/>
      <c r="J188" s="142">
        <f>ROUND(I188*H188,2)</f>
        <v>0</v>
      </c>
      <c r="K188" s="140" t="s">
        <v>1</v>
      </c>
      <c r="L188" s="32"/>
      <c r="M188" s="144" t="s">
        <v>1</v>
      </c>
      <c r="N188" s="145" t="s">
        <v>42</v>
      </c>
      <c r="P188" s="146">
        <f>O188*H188</f>
        <v>0</v>
      </c>
      <c r="Q188" s="146">
        <v>0</v>
      </c>
      <c r="R188" s="146">
        <f>Q188*H188</f>
        <v>0</v>
      </c>
      <c r="S188" s="146">
        <v>0</v>
      </c>
      <c r="T188" s="147">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381</v>
      </c>
    </row>
    <row r="189" spans="2:47" s="1" customFormat="1" ht="29.25">
      <c r="B189" s="32"/>
      <c r="D189" s="151" t="s">
        <v>699</v>
      </c>
      <c r="F189" s="187" t="s">
        <v>4774</v>
      </c>
      <c r="I189" s="188"/>
      <c r="L189" s="32"/>
      <c r="M189" s="189"/>
      <c r="T189" s="56"/>
      <c r="AT189" s="17" t="s">
        <v>699</v>
      </c>
      <c r="AU189" s="17" t="s">
        <v>87</v>
      </c>
    </row>
    <row r="190" spans="2:51" s="14" customFormat="1" ht="12">
      <c r="B190" s="165"/>
      <c r="D190" s="151" t="s">
        <v>270</v>
      </c>
      <c r="E190" s="166" t="s">
        <v>1</v>
      </c>
      <c r="F190" s="167" t="s">
        <v>4775</v>
      </c>
      <c r="H190" s="166" t="s">
        <v>1</v>
      </c>
      <c r="I190" s="168"/>
      <c r="L190" s="165"/>
      <c r="M190" s="169"/>
      <c r="T190" s="170"/>
      <c r="AT190" s="166" t="s">
        <v>270</v>
      </c>
      <c r="AU190" s="166" t="s">
        <v>87</v>
      </c>
      <c r="AV190" s="14" t="s">
        <v>85</v>
      </c>
      <c r="AW190" s="14" t="s">
        <v>32</v>
      </c>
      <c r="AX190" s="14" t="s">
        <v>77</v>
      </c>
      <c r="AY190" s="166" t="s">
        <v>262</v>
      </c>
    </row>
    <row r="191" spans="2:51" s="14" customFormat="1" ht="12">
      <c r="B191" s="165"/>
      <c r="D191" s="151" t="s">
        <v>270</v>
      </c>
      <c r="E191" s="166" t="s">
        <v>1</v>
      </c>
      <c r="F191" s="167" t="s">
        <v>5339</v>
      </c>
      <c r="H191" s="166" t="s">
        <v>1</v>
      </c>
      <c r="I191" s="168"/>
      <c r="L191" s="165"/>
      <c r="M191" s="169"/>
      <c r="T191" s="170"/>
      <c r="AT191" s="166" t="s">
        <v>270</v>
      </c>
      <c r="AU191" s="166" t="s">
        <v>87</v>
      </c>
      <c r="AV191" s="14" t="s">
        <v>85</v>
      </c>
      <c r="AW191" s="14" t="s">
        <v>32</v>
      </c>
      <c r="AX191" s="14" t="s">
        <v>77</v>
      </c>
      <c r="AY191" s="166" t="s">
        <v>262</v>
      </c>
    </row>
    <row r="192" spans="2:51" s="12" customFormat="1" ht="12">
      <c r="B192" s="150"/>
      <c r="D192" s="151" t="s">
        <v>270</v>
      </c>
      <c r="E192" s="152" t="s">
        <v>1</v>
      </c>
      <c r="F192" s="153" t="s">
        <v>5345</v>
      </c>
      <c r="H192" s="154">
        <v>51.03</v>
      </c>
      <c r="I192" s="155"/>
      <c r="L192" s="150"/>
      <c r="M192" s="156"/>
      <c r="T192" s="157"/>
      <c r="AT192" s="152" t="s">
        <v>270</v>
      </c>
      <c r="AU192" s="152" t="s">
        <v>87</v>
      </c>
      <c r="AV192" s="12" t="s">
        <v>87</v>
      </c>
      <c r="AW192" s="12" t="s">
        <v>32</v>
      </c>
      <c r="AX192" s="12" t="s">
        <v>77</v>
      </c>
      <c r="AY192" s="152" t="s">
        <v>262</v>
      </c>
    </row>
    <row r="193" spans="2:51" s="12" customFormat="1" ht="12">
      <c r="B193" s="150"/>
      <c r="D193" s="151" t="s">
        <v>270</v>
      </c>
      <c r="E193" s="152" t="s">
        <v>1</v>
      </c>
      <c r="F193" s="153" t="s">
        <v>5346</v>
      </c>
      <c r="H193" s="154">
        <v>79.22</v>
      </c>
      <c r="I193" s="155"/>
      <c r="L193" s="150"/>
      <c r="M193" s="156"/>
      <c r="T193" s="157"/>
      <c r="AT193" s="152" t="s">
        <v>270</v>
      </c>
      <c r="AU193" s="152" t="s">
        <v>87</v>
      </c>
      <c r="AV193" s="12" t="s">
        <v>87</v>
      </c>
      <c r="AW193" s="12" t="s">
        <v>32</v>
      </c>
      <c r="AX193" s="12" t="s">
        <v>77</v>
      </c>
      <c r="AY193" s="152" t="s">
        <v>262</v>
      </c>
    </row>
    <row r="194" spans="2:51" s="12" customFormat="1" ht="12">
      <c r="B194" s="150"/>
      <c r="D194" s="151" t="s">
        <v>270</v>
      </c>
      <c r="E194" s="152" t="s">
        <v>1</v>
      </c>
      <c r="F194" s="153" t="s">
        <v>5347</v>
      </c>
      <c r="H194" s="154">
        <v>60.6</v>
      </c>
      <c r="I194" s="155"/>
      <c r="L194" s="150"/>
      <c r="M194" s="156"/>
      <c r="T194" s="157"/>
      <c r="AT194" s="152" t="s">
        <v>270</v>
      </c>
      <c r="AU194" s="152" t="s">
        <v>87</v>
      </c>
      <c r="AV194" s="12" t="s">
        <v>87</v>
      </c>
      <c r="AW194" s="12" t="s">
        <v>32</v>
      </c>
      <c r="AX194" s="12" t="s">
        <v>77</v>
      </c>
      <c r="AY194" s="152" t="s">
        <v>262</v>
      </c>
    </row>
    <row r="195" spans="2:51" s="12" customFormat="1" ht="12">
      <c r="B195" s="150"/>
      <c r="D195" s="151" t="s">
        <v>270</v>
      </c>
      <c r="E195" s="152" t="s">
        <v>1</v>
      </c>
      <c r="F195" s="153" t="s">
        <v>5348</v>
      </c>
      <c r="H195" s="154">
        <v>17.66</v>
      </c>
      <c r="I195" s="155"/>
      <c r="L195" s="150"/>
      <c r="M195" s="156"/>
      <c r="T195" s="157"/>
      <c r="AT195" s="152" t="s">
        <v>270</v>
      </c>
      <c r="AU195" s="152" t="s">
        <v>87</v>
      </c>
      <c r="AV195" s="12" t="s">
        <v>87</v>
      </c>
      <c r="AW195" s="12" t="s">
        <v>32</v>
      </c>
      <c r="AX195" s="12" t="s">
        <v>77</v>
      </c>
      <c r="AY195" s="152" t="s">
        <v>262</v>
      </c>
    </row>
    <row r="196" spans="2:51" s="12" customFormat="1" ht="12">
      <c r="B196" s="150"/>
      <c r="D196" s="151" t="s">
        <v>270</v>
      </c>
      <c r="E196" s="152" t="s">
        <v>1</v>
      </c>
      <c r="F196" s="153" t="s">
        <v>5349</v>
      </c>
      <c r="H196" s="154">
        <v>14.94</v>
      </c>
      <c r="I196" s="155"/>
      <c r="L196" s="150"/>
      <c r="M196" s="156"/>
      <c r="T196" s="157"/>
      <c r="AT196" s="152" t="s">
        <v>270</v>
      </c>
      <c r="AU196" s="152" t="s">
        <v>87</v>
      </c>
      <c r="AV196" s="12" t="s">
        <v>87</v>
      </c>
      <c r="AW196" s="12" t="s">
        <v>32</v>
      </c>
      <c r="AX196" s="12" t="s">
        <v>77</v>
      </c>
      <c r="AY196" s="152" t="s">
        <v>262</v>
      </c>
    </row>
    <row r="197" spans="2:51" s="12" customFormat="1" ht="12">
      <c r="B197" s="150"/>
      <c r="D197" s="151" t="s">
        <v>270</v>
      </c>
      <c r="E197" s="152" t="s">
        <v>1</v>
      </c>
      <c r="F197" s="153" t="s">
        <v>5350</v>
      </c>
      <c r="H197" s="154">
        <v>2.81</v>
      </c>
      <c r="I197" s="155"/>
      <c r="L197" s="150"/>
      <c r="M197" s="156"/>
      <c r="T197" s="157"/>
      <c r="AT197" s="152" t="s">
        <v>270</v>
      </c>
      <c r="AU197" s="152" t="s">
        <v>87</v>
      </c>
      <c r="AV197" s="12" t="s">
        <v>87</v>
      </c>
      <c r="AW197" s="12" t="s">
        <v>32</v>
      </c>
      <c r="AX197" s="12" t="s">
        <v>77</v>
      </c>
      <c r="AY197" s="152" t="s">
        <v>262</v>
      </c>
    </row>
    <row r="198" spans="2:51" s="12" customFormat="1" ht="12">
      <c r="B198" s="150"/>
      <c r="D198" s="151" t="s">
        <v>270</v>
      </c>
      <c r="E198" s="152" t="s">
        <v>1</v>
      </c>
      <c r="F198" s="153" t="s">
        <v>5351</v>
      </c>
      <c r="H198" s="154">
        <v>14.78</v>
      </c>
      <c r="I198" s="155"/>
      <c r="L198" s="150"/>
      <c r="M198" s="156"/>
      <c r="T198" s="157"/>
      <c r="AT198" s="152" t="s">
        <v>270</v>
      </c>
      <c r="AU198" s="152" t="s">
        <v>87</v>
      </c>
      <c r="AV198" s="12" t="s">
        <v>87</v>
      </c>
      <c r="AW198" s="12" t="s">
        <v>32</v>
      </c>
      <c r="AX198" s="12" t="s">
        <v>77</v>
      </c>
      <c r="AY198" s="152" t="s">
        <v>262</v>
      </c>
    </row>
    <row r="199" spans="2:51" s="12" customFormat="1" ht="12">
      <c r="B199" s="150"/>
      <c r="D199" s="151" t="s">
        <v>270</v>
      </c>
      <c r="E199" s="152" t="s">
        <v>1</v>
      </c>
      <c r="F199" s="153" t="s">
        <v>5352</v>
      </c>
      <c r="H199" s="154">
        <v>2.05</v>
      </c>
      <c r="I199" s="155"/>
      <c r="L199" s="150"/>
      <c r="M199" s="156"/>
      <c r="T199" s="157"/>
      <c r="AT199" s="152" t="s">
        <v>270</v>
      </c>
      <c r="AU199" s="152" t="s">
        <v>87</v>
      </c>
      <c r="AV199" s="12" t="s">
        <v>87</v>
      </c>
      <c r="AW199" s="12" t="s">
        <v>32</v>
      </c>
      <c r="AX199" s="12" t="s">
        <v>77</v>
      </c>
      <c r="AY199" s="152" t="s">
        <v>262</v>
      </c>
    </row>
    <row r="200" spans="2:51" s="12" customFormat="1" ht="12">
      <c r="B200" s="150"/>
      <c r="D200" s="151" t="s">
        <v>270</v>
      </c>
      <c r="E200" s="152" t="s">
        <v>1</v>
      </c>
      <c r="F200" s="153" t="s">
        <v>5353</v>
      </c>
      <c r="H200" s="154">
        <v>-7.98</v>
      </c>
      <c r="I200" s="155"/>
      <c r="L200" s="150"/>
      <c r="M200" s="156"/>
      <c r="T200" s="157"/>
      <c r="AT200" s="152" t="s">
        <v>270</v>
      </c>
      <c r="AU200" s="152" t="s">
        <v>87</v>
      </c>
      <c r="AV200" s="12" t="s">
        <v>87</v>
      </c>
      <c r="AW200" s="12" t="s">
        <v>32</v>
      </c>
      <c r="AX200" s="12" t="s">
        <v>77</v>
      </c>
      <c r="AY200" s="152" t="s">
        <v>262</v>
      </c>
    </row>
    <row r="201" spans="2:51" s="12" customFormat="1" ht="22.5">
      <c r="B201" s="150"/>
      <c r="D201" s="151" t="s">
        <v>270</v>
      </c>
      <c r="E201" s="152" t="s">
        <v>1</v>
      </c>
      <c r="F201" s="153" t="s">
        <v>5354</v>
      </c>
      <c r="H201" s="154">
        <v>-5.2</v>
      </c>
      <c r="I201" s="155"/>
      <c r="L201" s="150"/>
      <c r="M201" s="156"/>
      <c r="T201" s="157"/>
      <c r="AT201" s="152" t="s">
        <v>270</v>
      </c>
      <c r="AU201" s="152" t="s">
        <v>87</v>
      </c>
      <c r="AV201" s="12" t="s">
        <v>87</v>
      </c>
      <c r="AW201" s="12" t="s">
        <v>32</v>
      </c>
      <c r="AX201" s="12" t="s">
        <v>77</v>
      </c>
      <c r="AY201" s="152" t="s">
        <v>262</v>
      </c>
    </row>
    <row r="202" spans="2:51" s="14" customFormat="1" ht="12">
      <c r="B202" s="165"/>
      <c r="D202" s="151" t="s">
        <v>270</v>
      </c>
      <c r="E202" s="166" t="s">
        <v>1</v>
      </c>
      <c r="F202" s="167" t="s">
        <v>5363</v>
      </c>
      <c r="H202" s="166" t="s">
        <v>1</v>
      </c>
      <c r="I202" s="168"/>
      <c r="L202" s="165"/>
      <c r="M202" s="169"/>
      <c r="T202" s="170"/>
      <c r="AT202" s="166" t="s">
        <v>270</v>
      </c>
      <c r="AU202" s="166" t="s">
        <v>87</v>
      </c>
      <c r="AV202" s="14" t="s">
        <v>85</v>
      </c>
      <c r="AW202" s="14" t="s">
        <v>32</v>
      </c>
      <c r="AX202" s="14" t="s">
        <v>77</v>
      </c>
      <c r="AY202" s="166" t="s">
        <v>262</v>
      </c>
    </row>
    <row r="203" spans="2:51" s="12" customFormat="1" ht="22.5">
      <c r="B203" s="150"/>
      <c r="D203" s="151" t="s">
        <v>270</v>
      </c>
      <c r="E203" s="152" t="s">
        <v>1</v>
      </c>
      <c r="F203" s="153" t="s">
        <v>5364</v>
      </c>
      <c r="H203" s="154">
        <v>-7.58</v>
      </c>
      <c r="I203" s="155"/>
      <c r="L203" s="150"/>
      <c r="M203" s="156"/>
      <c r="T203" s="157"/>
      <c r="AT203" s="152" t="s">
        <v>270</v>
      </c>
      <c r="AU203" s="152" t="s">
        <v>87</v>
      </c>
      <c r="AV203" s="12" t="s">
        <v>87</v>
      </c>
      <c r="AW203" s="12" t="s">
        <v>32</v>
      </c>
      <c r="AX203" s="12" t="s">
        <v>77</v>
      </c>
      <c r="AY203" s="152" t="s">
        <v>262</v>
      </c>
    </row>
    <row r="204" spans="2:51" s="12" customFormat="1" ht="12">
      <c r="B204" s="150"/>
      <c r="D204" s="151" t="s">
        <v>270</v>
      </c>
      <c r="E204" s="152" t="s">
        <v>1</v>
      </c>
      <c r="F204" s="153" t="s">
        <v>5365</v>
      </c>
      <c r="H204" s="154">
        <v>-58.06</v>
      </c>
      <c r="I204" s="155"/>
      <c r="L204" s="150"/>
      <c r="M204" s="156"/>
      <c r="T204" s="157"/>
      <c r="AT204" s="152" t="s">
        <v>270</v>
      </c>
      <c r="AU204" s="152" t="s">
        <v>87</v>
      </c>
      <c r="AV204" s="12" t="s">
        <v>87</v>
      </c>
      <c r="AW204" s="12" t="s">
        <v>32</v>
      </c>
      <c r="AX204" s="12" t="s">
        <v>77</v>
      </c>
      <c r="AY204" s="152" t="s">
        <v>262</v>
      </c>
    </row>
    <row r="205" spans="2:51" s="12" customFormat="1" ht="12">
      <c r="B205" s="150"/>
      <c r="D205" s="151" t="s">
        <v>270</v>
      </c>
      <c r="E205" s="152" t="s">
        <v>1</v>
      </c>
      <c r="F205" s="153" t="s">
        <v>5366</v>
      </c>
      <c r="H205" s="154">
        <v>-4.76</v>
      </c>
      <c r="I205" s="155"/>
      <c r="L205" s="150"/>
      <c r="M205" s="156"/>
      <c r="T205" s="157"/>
      <c r="AT205" s="152" t="s">
        <v>270</v>
      </c>
      <c r="AU205" s="152" t="s">
        <v>87</v>
      </c>
      <c r="AV205" s="12" t="s">
        <v>87</v>
      </c>
      <c r="AW205" s="12" t="s">
        <v>32</v>
      </c>
      <c r="AX205" s="12" t="s">
        <v>77</v>
      </c>
      <c r="AY205" s="152" t="s">
        <v>262</v>
      </c>
    </row>
    <row r="206" spans="2:51" s="12" customFormat="1" ht="12">
      <c r="B206" s="150"/>
      <c r="D206" s="151" t="s">
        <v>270</v>
      </c>
      <c r="E206" s="152" t="s">
        <v>1</v>
      </c>
      <c r="F206" s="153" t="s">
        <v>5367</v>
      </c>
      <c r="H206" s="154">
        <v>-1.25</v>
      </c>
      <c r="I206" s="155"/>
      <c r="L206" s="150"/>
      <c r="M206" s="156"/>
      <c r="T206" s="157"/>
      <c r="AT206" s="152" t="s">
        <v>270</v>
      </c>
      <c r="AU206" s="152" t="s">
        <v>87</v>
      </c>
      <c r="AV206" s="12" t="s">
        <v>87</v>
      </c>
      <c r="AW206" s="12" t="s">
        <v>32</v>
      </c>
      <c r="AX206" s="12" t="s">
        <v>77</v>
      </c>
      <c r="AY206" s="152" t="s">
        <v>262</v>
      </c>
    </row>
    <row r="207" spans="2:51" s="12" customFormat="1" ht="22.5">
      <c r="B207" s="150"/>
      <c r="D207" s="151" t="s">
        <v>270</v>
      </c>
      <c r="E207" s="152" t="s">
        <v>1</v>
      </c>
      <c r="F207" s="153" t="s">
        <v>5368</v>
      </c>
      <c r="H207" s="154">
        <v>-37.18</v>
      </c>
      <c r="I207" s="155"/>
      <c r="L207" s="150"/>
      <c r="M207" s="156"/>
      <c r="T207" s="157"/>
      <c r="AT207" s="152" t="s">
        <v>270</v>
      </c>
      <c r="AU207" s="152" t="s">
        <v>87</v>
      </c>
      <c r="AV207" s="12" t="s">
        <v>87</v>
      </c>
      <c r="AW207" s="12" t="s">
        <v>32</v>
      </c>
      <c r="AX207" s="12" t="s">
        <v>77</v>
      </c>
      <c r="AY207" s="152" t="s">
        <v>262</v>
      </c>
    </row>
    <row r="208" spans="2:51" s="13" customFormat="1" ht="12">
      <c r="B208" s="158"/>
      <c r="D208" s="151" t="s">
        <v>270</v>
      </c>
      <c r="E208" s="159" t="s">
        <v>1</v>
      </c>
      <c r="F208" s="160" t="s">
        <v>273</v>
      </c>
      <c r="H208" s="161">
        <v>121.08</v>
      </c>
      <c r="I208" s="162"/>
      <c r="L208" s="158"/>
      <c r="M208" s="163"/>
      <c r="T208" s="164"/>
      <c r="AT208" s="159" t="s">
        <v>270</v>
      </c>
      <c r="AU208" s="159" t="s">
        <v>87</v>
      </c>
      <c r="AV208" s="13" t="s">
        <v>268</v>
      </c>
      <c r="AW208" s="13" t="s">
        <v>32</v>
      </c>
      <c r="AX208" s="13" t="s">
        <v>85</v>
      </c>
      <c r="AY208" s="159" t="s">
        <v>262</v>
      </c>
    </row>
    <row r="209" spans="2:65" s="1" customFormat="1" ht="16.5" customHeight="1">
      <c r="B209" s="32"/>
      <c r="C209" s="138" t="s">
        <v>342</v>
      </c>
      <c r="D209" s="138" t="s">
        <v>264</v>
      </c>
      <c r="E209" s="139" t="s">
        <v>4643</v>
      </c>
      <c r="F209" s="140" t="s">
        <v>4644</v>
      </c>
      <c r="G209" s="141" t="s">
        <v>552</v>
      </c>
      <c r="H209" s="142">
        <v>21.08</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400</v>
      </c>
    </row>
    <row r="210" spans="2:51" s="12" customFormat="1" ht="22.5">
      <c r="B210" s="150"/>
      <c r="D210" s="151" t="s">
        <v>270</v>
      </c>
      <c r="E210" s="152" t="s">
        <v>1</v>
      </c>
      <c r="F210" s="153" t="s">
        <v>5369</v>
      </c>
      <c r="H210" s="154">
        <v>21.08</v>
      </c>
      <c r="I210" s="155"/>
      <c r="L210" s="150"/>
      <c r="M210" s="156"/>
      <c r="T210" s="157"/>
      <c r="AT210" s="152" t="s">
        <v>270</v>
      </c>
      <c r="AU210" s="152" t="s">
        <v>87</v>
      </c>
      <c r="AV210" s="12" t="s">
        <v>87</v>
      </c>
      <c r="AW210" s="12" t="s">
        <v>32</v>
      </c>
      <c r="AX210" s="12" t="s">
        <v>77</v>
      </c>
      <c r="AY210" s="152" t="s">
        <v>262</v>
      </c>
    </row>
    <row r="211" spans="2:51" s="13" customFormat="1" ht="12">
      <c r="B211" s="158"/>
      <c r="D211" s="151" t="s">
        <v>270</v>
      </c>
      <c r="E211" s="159" t="s">
        <v>1</v>
      </c>
      <c r="F211" s="160" t="s">
        <v>273</v>
      </c>
      <c r="H211" s="161">
        <v>21.08</v>
      </c>
      <c r="I211" s="162"/>
      <c r="L211" s="158"/>
      <c r="M211" s="163"/>
      <c r="T211" s="164"/>
      <c r="AT211" s="159" t="s">
        <v>270</v>
      </c>
      <c r="AU211" s="159" t="s">
        <v>87</v>
      </c>
      <c r="AV211" s="13" t="s">
        <v>268</v>
      </c>
      <c r="AW211" s="13" t="s">
        <v>32</v>
      </c>
      <c r="AX211" s="13" t="s">
        <v>85</v>
      </c>
      <c r="AY211" s="159" t="s">
        <v>262</v>
      </c>
    </row>
    <row r="212" spans="2:65" s="1" customFormat="1" ht="24.2" customHeight="1">
      <c r="B212" s="32"/>
      <c r="C212" s="138" t="s">
        <v>347</v>
      </c>
      <c r="D212" s="138" t="s">
        <v>264</v>
      </c>
      <c r="E212" s="139" t="s">
        <v>4647</v>
      </c>
      <c r="F212" s="140" t="s">
        <v>4648</v>
      </c>
      <c r="G212" s="141" t="s">
        <v>552</v>
      </c>
      <c r="H212" s="142">
        <v>108.83</v>
      </c>
      <c r="I212" s="143"/>
      <c r="J212" s="142">
        <f>ROUND(I212*H212,2)</f>
        <v>0</v>
      </c>
      <c r="K212" s="140" t="s">
        <v>1</v>
      </c>
      <c r="L212" s="32"/>
      <c r="M212" s="144" t="s">
        <v>1</v>
      </c>
      <c r="N212" s="145" t="s">
        <v>42</v>
      </c>
      <c r="P212" s="146">
        <f>O212*H212</f>
        <v>0</v>
      </c>
      <c r="Q212" s="146">
        <v>0</v>
      </c>
      <c r="R212" s="146">
        <f>Q212*H212</f>
        <v>0</v>
      </c>
      <c r="S212" s="146">
        <v>0</v>
      </c>
      <c r="T212" s="147">
        <f>S212*H212</f>
        <v>0</v>
      </c>
      <c r="AR212" s="148" t="s">
        <v>268</v>
      </c>
      <c r="AT212" s="148" t="s">
        <v>264</v>
      </c>
      <c r="AU212" s="148" t="s">
        <v>87</v>
      </c>
      <c r="AY212" s="17" t="s">
        <v>262</v>
      </c>
      <c r="BE212" s="149">
        <f>IF(N212="základní",J212,0)</f>
        <v>0</v>
      </c>
      <c r="BF212" s="149">
        <f>IF(N212="snížená",J212,0)</f>
        <v>0</v>
      </c>
      <c r="BG212" s="149">
        <f>IF(N212="zákl. přenesená",J212,0)</f>
        <v>0</v>
      </c>
      <c r="BH212" s="149">
        <f>IF(N212="sníž. přenesená",J212,0)</f>
        <v>0</v>
      </c>
      <c r="BI212" s="149">
        <f>IF(N212="nulová",J212,0)</f>
        <v>0</v>
      </c>
      <c r="BJ212" s="17" t="s">
        <v>85</v>
      </c>
      <c r="BK212" s="149">
        <f>ROUND(I212*H212,2)</f>
        <v>0</v>
      </c>
      <c r="BL212" s="17" t="s">
        <v>268</v>
      </c>
      <c r="BM212" s="148" t="s">
        <v>407</v>
      </c>
    </row>
    <row r="213" spans="2:51" s="14" customFormat="1" ht="12">
      <c r="B213" s="165"/>
      <c r="D213" s="151" t="s">
        <v>270</v>
      </c>
      <c r="E213" s="166" t="s">
        <v>1</v>
      </c>
      <c r="F213" s="167" t="s">
        <v>4775</v>
      </c>
      <c r="H213" s="166" t="s">
        <v>1</v>
      </c>
      <c r="I213" s="168"/>
      <c r="L213" s="165"/>
      <c r="M213" s="169"/>
      <c r="T213" s="170"/>
      <c r="AT213" s="166" t="s">
        <v>270</v>
      </c>
      <c r="AU213" s="166" t="s">
        <v>87</v>
      </c>
      <c r="AV213" s="14" t="s">
        <v>85</v>
      </c>
      <c r="AW213" s="14" t="s">
        <v>32</v>
      </c>
      <c r="AX213" s="14" t="s">
        <v>77</v>
      </c>
      <c r="AY213" s="166" t="s">
        <v>262</v>
      </c>
    </row>
    <row r="214" spans="2:51" s="14" customFormat="1" ht="12">
      <c r="B214" s="165"/>
      <c r="D214" s="151" t="s">
        <v>270</v>
      </c>
      <c r="E214" s="166" t="s">
        <v>1</v>
      </c>
      <c r="F214" s="167" t="s">
        <v>5339</v>
      </c>
      <c r="H214" s="166" t="s">
        <v>1</v>
      </c>
      <c r="I214" s="168"/>
      <c r="L214" s="165"/>
      <c r="M214" s="169"/>
      <c r="T214" s="170"/>
      <c r="AT214" s="166" t="s">
        <v>270</v>
      </c>
      <c r="AU214" s="166" t="s">
        <v>87</v>
      </c>
      <c r="AV214" s="14" t="s">
        <v>85</v>
      </c>
      <c r="AW214" s="14" t="s">
        <v>32</v>
      </c>
      <c r="AX214" s="14" t="s">
        <v>77</v>
      </c>
      <c r="AY214" s="166" t="s">
        <v>262</v>
      </c>
    </row>
    <row r="215" spans="2:51" s="12" customFormat="1" ht="12">
      <c r="B215" s="150"/>
      <c r="D215" s="151" t="s">
        <v>270</v>
      </c>
      <c r="E215" s="152" t="s">
        <v>1</v>
      </c>
      <c r="F215" s="153" t="s">
        <v>5345</v>
      </c>
      <c r="H215" s="154">
        <v>51.03</v>
      </c>
      <c r="I215" s="155"/>
      <c r="L215" s="150"/>
      <c r="M215" s="156"/>
      <c r="T215" s="157"/>
      <c r="AT215" s="152" t="s">
        <v>270</v>
      </c>
      <c r="AU215" s="152" t="s">
        <v>87</v>
      </c>
      <c r="AV215" s="12" t="s">
        <v>87</v>
      </c>
      <c r="AW215" s="12" t="s">
        <v>32</v>
      </c>
      <c r="AX215" s="12" t="s">
        <v>77</v>
      </c>
      <c r="AY215" s="152" t="s">
        <v>262</v>
      </c>
    </row>
    <row r="216" spans="2:51" s="12" customFormat="1" ht="12">
      <c r="B216" s="150"/>
      <c r="D216" s="151" t="s">
        <v>270</v>
      </c>
      <c r="E216" s="152" t="s">
        <v>1</v>
      </c>
      <c r="F216" s="153" t="s">
        <v>5346</v>
      </c>
      <c r="H216" s="154">
        <v>79.22</v>
      </c>
      <c r="I216" s="155"/>
      <c r="L216" s="150"/>
      <c r="M216" s="156"/>
      <c r="T216" s="157"/>
      <c r="AT216" s="152" t="s">
        <v>270</v>
      </c>
      <c r="AU216" s="152" t="s">
        <v>87</v>
      </c>
      <c r="AV216" s="12" t="s">
        <v>87</v>
      </c>
      <c r="AW216" s="12" t="s">
        <v>32</v>
      </c>
      <c r="AX216" s="12" t="s">
        <v>77</v>
      </c>
      <c r="AY216" s="152" t="s">
        <v>262</v>
      </c>
    </row>
    <row r="217" spans="2:51" s="12" customFormat="1" ht="12">
      <c r="B217" s="150"/>
      <c r="D217" s="151" t="s">
        <v>270</v>
      </c>
      <c r="E217" s="152" t="s">
        <v>1</v>
      </c>
      <c r="F217" s="153" t="s">
        <v>5347</v>
      </c>
      <c r="H217" s="154">
        <v>60.6</v>
      </c>
      <c r="I217" s="155"/>
      <c r="L217" s="150"/>
      <c r="M217" s="156"/>
      <c r="T217" s="157"/>
      <c r="AT217" s="152" t="s">
        <v>270</v>
      </c>
      <c r="AU217" s="152" t="s">
        <v>87</v>
      </c>
      <c r="AV217" s="12" t="s">
        <v>87</v>
      </c>
      <c r="AW217" s="12" t="s">
        <v>32</v>
      </c>
      <c r="AX217" s="12" t="s">
        <v>77</v>
      </c>
      <c r="AY217" s="152" t="s">
        <v>262</v>
      </c>
    </row>
    <row r="218" spans="2:51" s="12" customFormat="1" ht="12">
      <c r="B218" s="150"/>
      <c r="D218" s="151" t="s">
        <v>270</v>
      </c>
      <c r="E218" s="152" t="s">
        <v>1</v>
      </c>
      <c r="F218" s="153" t="s">
        <v>5348</v>
      </c>
      <c r="H218" s="154">
        <v>17.66</v>
      </c>
      <c r="I218" s="155"/>
      <c r="L218" s="150"/>
      <c r="M218" s="156"/>
      <c r="T218" s="157"/>
      <c r="AT218" s="152" t="s">
        <v>270</v>
      </c>
      <c r="AU218" s="152" t="s">
        <v>87</v>
      </c>
      <c r="AV218" s="12" t="s">
        <v>87</v>
      </c>
      <c r="AW218" s="12" t="s">
        <v>32</v>
      </c>
      <c r="AX218" s="12" t="s">
        <v>77</v>
      </c>
      <c r="AY218" s="152" t="s">
        <v>262</v>
      </c>
    </row>
    <row r="219" spans="2:51" s="12" customFormat="1" ht="12">
      <c r="B219" s="150"/>
      <c r="D219" s="151" t="s">
        <v>270</v>
      </c>
      <c r="E219" s="152" t="s">
        <v>1</v>
      </c>
      <c r="F219" s="153" t="s">
        <v>5349</v>
      </c>
      <c r="H219" s="154">
        <v>14.94</v>
      </c>
      <c r="I219" s="155"/>
      <c r="L219" s="150"/>
      <c r="M219" s="156"/>
      <c r="T219" s="157"/>
      <c r="AT219" s="152" t="s">
        <v>270</v>
      </c>
      <c r="AU219" s="152" t="s">
        <v>87</v>
      </c>
      <c r="AV219" s="12" t="s">
        <v>87</v>
      </c>
      <c r="AW219" s="12" t="s">
        <v>32</v>
      </c>
      <c r="AX219" s="12" t="s">
        <v>77</v>
      </c>
      <c r="AY219" s="152" t="s">
        <v>262</v>
      </c>
    </row>
    <row r="220" spans="2:51" s="12" customFormat="1" ht="12">
      <c r="B220" s="150"/>
      <c r="D220" s="151" t="s">
        <v>270</v>
      </c>
      <c r="E220" s="152" t="s">
        <v>1</v>
      </c>
      <c r="F220" s="153" t="s">
        <v>5350</v>
      </c>
      <c r="H220" s="154">
        <v>2.81</v>
      </c>
      <c r="I220" s="155"/>
      <c r="L220" s="150"/>
      <c r="M220" s="156"/>
      <c r="T220" s="157"/>
      <c r="AT220" s="152" t="s">
        <v>270</v>
      </c>
      <c r="AU220" s="152" t="s">
        <v>87</v>
      </c>
      <c r="AV220" s="12" t="s">
        <v>87</v>
      </c>
      <c r="AW220" s="12" t="s">
        <v>32</v>
      </c>
      <c r="AX220" s="12" t="s">
        <v>77</v>
      </c>
      <c r="AY220" s="152" t="s">
        <v>262</v>
      </c>
    </row>
    <row r="221" spans="2:51" s="12" customFormat="1" ht="12">
      <c r="B221" s="150"/>
      <c r="D221" s="151" t="s">
        <v>270</v>
      </c>
      <c r="E221" s="152" t="s">
        <v>1</v>
      </c>
      <c r="F221" s="153" t="s">
        <v>5351</v>
      </c>
      <c r="H221" s="154">
        <v>14.78</v>
      </c>
      <c r="I221" s="155"/>
      <c r="L221" s="150"/>
      <c r="M221" s="156"/>
      <c r="T221" s="157"/>
      <c r="AT221" s="152" t="s">
        <v>270</v>
      </c>
      <c r="AU221" s="152" t="s">
        <v>87</v>
      </c>
      <c r="AV221" s="12" t="s">
        <v>87</v>
      </c>
      <c r="AW221" s="12" t="s">
        <v>32</v>
      </c>
      <c r="AX221" s="12" t="s">
        <v>77</v>
      </c>
      <c r="AY221" s="152" t="s">
        <v>262</v>
      </c>
    </row>
    <row r="222" spans="2:51" s="12" customFormat="1" ht="12">
      <c r="B222" s="150"/>
      <c r="D222" s="151" t="s">
        <v>270</v>
      </c>
      <c r="E222" s="152" t="s">
        <v>1</v>
      </c>
      <c r="F222" s="153" t="s">
        <v>5352</v>
      </c>
      <c r="H222" s="154">
        <v>2.05</v>
      </c>
      <c r="I222" s="155"/>
      <c r="L222" s="150"/>
      <c r="M222" s="156"/>
      <c r="T222" s="157"/>
      <c r="AT222" s="152" t="s">
        <v>270</v>
      </c>
      <c r="AU222" s="152" t="s">
        <v>87</v>
      </c>
      <c r="AV222" s="12" t="s">
        <v>87</v>
      </c>
      <c r="AW222" s="12" t="s">
        <v>32</v>
      </c>
      <c r="AX222" s="12" t="s">
        <v>77</v>
      </c>
      <c r="AY222" s="152" t="s">
        <v>262</v>
      </c>
    </row>
    <row r="223" spans="2:51" s="12" customFormat="1" ht="12">
      <c r="B223" s="150"/>
      <c r="D223" s="151" t="s">
        <v>270</v>
      </c>
      <c r="E223" s="152" t="s">
        <v>1</v>
      </c>
      <c r="F223" s="153" t="s">
        <v>5353</v>
      </c>
      <c r="H223" s="154">
        <v>-7.98</v>
      </c>
      <c r="I223" s="155"/>
      <c r="L223" s="150"/>
      <c r="M223" s="156"/>
      <c r="T223" s="157"/>
      <c r="AT223" s="152" t="s">
        <v>270</v>
      </c>
      <c r="AU223" s="152" t="s">
        <v>87</v>
      </c>
      <c r="AV223" s="12" t="s">
        <v>87</v>
      </c>
      <c r="AW223" s="12" t="s">
        <v>32</v>
      </c>
      <c r="AX223" s="12" t="s">
        <v>77</v>
      </c>
      <c r="AY223" s="152" t="s">
        <v>262</v>
      </c>
    </row>
    <row r="224" spans="2:51" s="12" customFormat="1" ht="22.5">
      <c r="B224" s="150"/>
      <c r="D224" s="151" t="s">
        <v>270</v>
      </c>
      <c r="E224" s="152" t="s">
        <v>1</v>
      </c>
      <c r="F224" s="153" t="s">
        <v>5354</v>
      </c>
      <c r="H224" s="154">
        <v>-5.2</v>
      </c>
      <c r="I224" s="155"/>
      <c r="L224" s="150"/>
      <c r="M224" s="156"/>
      <c r="T224" s="157"/>
      <c r="AT224" s="152" t="s">
        <v>270</v>
      </c>
      <c r="AU224" s="152" t="s">
        <v>87</v>
      </c>
      <c r="AV224" s="12" t="s">
        <v>87</v>
      </c>
      <c r="AW224" s="12" t="s">
        <v>32</v>
      </c>
      <c r="AX224" s="12" t="s">
        <v>77</v>
      </c>
      <c r="AY224" s="152" t="s">
        <v>262</v>
      </c>
    </row>
    <row r="225" spans="2:51" s="12" customFormat="1" ht="12">
      <c r="B225" s="150"/>
      <c r="D225" s="151" t="s">
        <v>270</v>
      </c>
      <c r="E225" s="152" t="s">
        <v>1</v>
      </c>
      <c r="F225" s="153" t="s">
        <v>5362</v>
      </c>
      <c r="H225" s="154">
        <v>-121.08</v>
      </c>
      <c r="I225" s="155"/>
      <c r="L225" s="150"/>
      <c r="M225" s="156"/>
      <c r="T225" s="157"/>
      <c r="AT225" s="152" t="s">
        <v>270</v>
      </c>
      <c r="AU225" s="152" t="s">
        <v>87</v>
      </c>
      <c r="AV225" s="12" t="s">
        <v>87</v>
      </c>
      <c r="AW225" s="12" t="s">
        <v>32</v>
      </c>
      <c r="AX225" s="12" t="s">
        <v>77</v>
      </c>
      <c r="AY225" s="152" t="s">
        <v>262</v>
      </c>
    </row>
    <row r="226" spans="2:51" s="13" customFormat="1" ht="12">
      <c r="B226" s="158"/>
      <c r="D226" s="151" t="s">
        <v>270</v>
      </c>
      <c r="E226" s="159" t="s">
        <v>1</v>
      </c>
      <c r="F226" s="160" t="s">
        <v>273</v>
      </c>
      <c r="H226" s="161">
        <v>108.83</v>
      </c>
      <c r="I226" s="162"/>
      <c r="L226" s="158"/>
      <c r="M226" s="163"/>
      <c r="T226" s="164"/>
      <c r="AT226" s="159" t="s">
        <v>270</v>
      </c>
      <c r="AU226" s="159" t="s">
        <v>87</v>
      </c>
      <c r="AV226" s="13" t="s">
        <v>268</v>
      </c>
      <c r="AW226" s="13" t="s">
        <v>32</v>
      </c>
      <c r="AX226" s="13" t="s">
        <v>85</v>
      </c>
      <c r="AY226" s="159" t="s">
        <v>262</v>
      </c>
    </row>
    <row r="227" spans="2:65" s="1" customFormat="1" ht="16.5" customHeight="1">
      <c r="B227" s="32"/>
      <c r="C227" s="138" t="s">
        <v>351</v>
      </c>
      <c r="D227" s="138" t="s">
        <v>264</v>
      </c>
      <c r="E227" s="139" t="s">
        <v>4649</v>
      </c>
      <c r="F227" s="140" t="s">
        <v>4650</v>
      </c>
      <c r="G227" s="141" t="s">
        <v>303</v>
      </c>
      <c r="H227" s="142">
        <v>41.6</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423</v>
      </c>
    </row>
    <row r="228" spans="2:51" s="12" customFormat="1" ht="22.5">
      <c r="B228" s="150"/>
      <c r="D228" s="151" t="s">
        <v>270</v>
      </c>
      <c r="E228" s="152" t="s">
        <v>1</v>
      </c>
      <c r="F228" s="153" t="s">
        <v>5370</v>
      </c>
      <c r="H228" s="154">
        <v>41.6</v>
      </c>
      <c r="I228" s="155"/>
      <c r="L228" s="150"/>
      <c r="M228" s="156"/>
      <c r="T228" s="157"/>
      <c r="AT228" s="152" t="s">
        <v>270</v>
      </c>
      <c r="AU228" s="152" t="s">
        <v>87</v>
      </c>
      <c r="AV228" s="12" t="s">
        <v>87</v>
      </c>
      <c r="AW228" s="12" t="s">
        <v>32</v>
      </c>
      <c r="AX228" s="12" t="s">
        <v>77</v>
      </c>
      <c r="AY228" s="152" t="s">
        <v>262</v>
      </c>
    </row>
    <row r="229" spans="2:51" s="13" customFormat="1" ht="12">
      <c r="B229" s="158"/>
      <c r="D229" s="151" t="s">
        <v>270</v>
      </c>
      <c r="E229" s="159" t="s">
        <v>1</v>
      </c>
      <c r="F229" s="160" t="s">
        <v>273</v>
      </c>
      <c r="H229" s="161">
        <v>41.6</v>
      </c>
      <c r="I229" s="162"/>
      <c r="L229" s="158"/>
      <c r="M229" s="163"/>
      <c r="T229" s="164"/>
      <c r="AT229" s="159" t="s">
        <v>270</v>
      </c>
      <c r="AU229" s="159" t="s">
        <v>87</v>
      </c>
      <c r="AV229" s="13" t="s">
        <v>268</v>
      </c>
      <c r="AW229" s="13" t="s">
        <v>32</v>
      </c>
      <c r="AX229" s="13" t="s">
        <v>85</v>
      </c>
      <c r="AY229" s="159" t="s">
        <v>262</v>
      </c>
    </row>
    <row r="230" spans="2:63" s="11" customFormat="1" ht="22.9" customHeight="1">
      <c r="B230" s="126"/>
      <c r="D230" s="127" t="s">
        <v>76</v>
      </c>
      <c r="E230" s="136" t="s">
        <v>545</v>
      </c>
      <c r="F230" s="136" t="s">
        <v>4657</v>
      </c>
      <c r="I230" s="129"/>
      <c r="J230" s="137">
        <f>BK230</f>
        <v>0</v>
      </c>
      <c r="L230" s="126"/>
      <c r="M230" s="131"/>
      <c r="P230" s="132">
        <f>SUM(P231:P257)</f>
        <v>0</v>
      </c>
      <c r="R230" s="132">
        <f>SUM(R231:R257)</f>
        <v>0</v>
      </c>
      <c r="T230" s="133">
        <f>SUM(T231:T257)</f>
        <v>0</v>
      </c>
      <c r="AR230" s="127" t="s">
        <v>85</v>
      </c>
      <c r="AT230" s="134" t="s">
        <v>76</v>
      </c>
      <c r="AU230" s="134" t="s">
        <v>85</v>
      </c>
      <c r="AY230" s="127" t="s">
        <v>262</v>
      </c>
      <c r="BK230" s="135">
        <f>SUM(BK231:BK257)</f>
        <v>0</v>
      </c>
    </row>
    <row r="231" spans="2:65" s="1" customFormat="1" ht="21.75" customHeight="1">
      <c r="B231" s="32"/>
      <c r="C231" s="138" t="s">
        <v>355</v>
      </c>
      <c r="D231" s="138" t="s">
        <v>264</v>
      </c>
      <c r="E231" s="139" t="s">
        <v>4658</v>
      </c>
      <c r="F231" s="140" t="s">
        <v>4659</v>
      </c>
      <c r="G231" s="141" t="s">
        <v>552</v>
      </c>
      <c r="H231" s="142">
        <v>6.86</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431</v>
      </c>
    </row>
    <row r="232" spans="2:51" s="12" customFormat="1" ht="12">
      <c r="B232" s="150"/>
      <c r="D232" s="151" t="s">
        <v>270</v>
      </c>
      <c r="E232" s="152" t="s">
        <v>1</v>
      </c>
      <c r="F232" s="153" t="s">
        <v>5371</v>
      </c>
      <c r="H232" s="154">
        <v>6.86</v>
      </c>
      <c r="I232" s="155"/>
      <c r="L232" s="150"/>
      <c r="M232" s="156"/>
      <c r="T232" s="157"/>
      <c r="AT232" s="152" t="s">
        <v>270</v>
      </c>
      <c r="AU232" s="152" t="s">
        <v>87</v>
      </c>
      <c r="AV232" s="12" t="s">
        <v>87</v>
      </c>
      <c r="AW232" s="12" t="s">
        <v>32</v>
      </c>
      <c r="AX232" s="12" t="s">
        <v>77</v>
      </c>
      <c r="AY232" s="152" t="s">
        <v>262</v>
      </c>
    </row>
    <row r="233" spans="2:51" s="13" customFormat="1" ht="12">
      <c r="B233" s="158"/>
      <c r="D233" s="151" t="s">
        <v>270</v>
      </c>
      <c r="E233" s="159" t="s">
        <v>1</v>
      </c>
      <c r="F233" s="160" t="s">
        <v>273</v>
      </c>
      <c r="H233" s="161">
        <v>6.86</v>
      </c>
      <c r="I233" s="162"/>
      <c r="L233" s="158"/>
      <c r="M233" s="163"/>
      <c r="T233" s="164"/>
      <c r="AT233" s="159" t="s">
        <v>270</v>
      </c>
      <c r="AU233" s="159" t="s">
        <v>87</v>
      </c>
      <c r="AV233" s="13" t="s">
        <v>268</v>
      </c>
      <c r="AW233" s="13" t="s">
        <v>32</v>
      </c>
      <c r="AX233" s="13" t="s">
        <v>85</v>
      </c>
      <c r="AY233" s="159" t="s">
        <v>262</v>
      </c>
    </row>
    <row r="234" spans="2:65" s="1" customFormat="1" ht="21.75" customHeight="1">
      <c r="B234" s="32"/>
      <c r="C234" s="138" t="s">
        <v>359</v>
      </c>
      <c r="D234" s="138" t="s">
        <v>264</v>
      </c>
      <c r="E234" s="139" t="s">
        <v>4789</v>
      </c>
      <c r="F234" s="140" t="s">
        <v>4790</v>
      </c>
      <c r="G234" s="141" t="s">
        <v>675</v>
      </c>
      <c r="H234" s="142">
        <v>4</v>
      </c>
      <c r="I234" s="143"/>
      <c r="J234" s="142">
        <f>ROUND(I234*H234,2)</f>
        <v>0</v>
      </c>
      <c r="K234" s="140" t="s">
        <v>1</v>
      </c>
      <c r="L234" s="32"/>
      <c r="M234" s="144" t="s">
        <v>1</v>
      </c>
      <c r="N234" s="145" t="s">
        <v>42</v>
      </c>
      <c r="P234" s="146">
        <f>O234*H234</f>
        <v>0</v>
      </c>
      <c r="Q234" s="146">
        <v>0</v>
      </c>
      <c r="R234" s="146">
        <f>Q234*H234</f>
        <v>0</v>
      </c>
      <c r="S234" s="146">
        <v>0</v>
      </c>
      <c r="T234" s="147">
        <f>S234*H234</f>
        <v>0</v>
      </c>
      <c r="AR234" s="148" t="s">
        <v>268</v>
      </c>
      <c r="AT234" s="148" t="s">
        <v>264</v>
      </c>
      <c r="AU234" s="148" t="s">
        <v>87</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441</v>
      </c>
    </row>
    <row r="235" spans="2:47" s="1" customFormat="1" ht="29.25">
      <c r="B235" s="32"/>
      <c r="D235" s="151" t="s">
        <v>699</v>
      </c>
      <c r="F235" s="187" t="s">
        <v>4791</v>
      </c>
      <c r="I235" s="188"/>
      <c r="L235" s="32"/>
      <c r="M235" s="189"/>
      <c r="T235" s="56"/>
      <c r="AT235" s="17" t="s">
        <v>699</v>
      </c>
      <c r="AU235" s="17" t="s">
        <v>87</v>
      </c>
    </row>
    <row r="236" spans="2:51" s="14" customFormat="1" ht="12">
      <c r="B236" s="165"/>
      <c r="D236" s="151" t="s">
        <v>270</v>
      </c>
      <c r="E236" s="166" t="s">
        <v>1</v>
      </c>
      <c r="F236" s="167" t="s">
        <v>5372</v>
      </c>
      <c r="H236" s="166" t="s">
        <v>1</v>
      </c>
      <c r="I236" s="168"/>
      <c r="L236" s="165"/>
      <c r="M236" s="169"/>
      <c r="T236" s="170"/>
      <c r="AT236" s="166" t="s">
        <v>270</v>
      </c>
      <c r="AU236" s="166" t="s">
        <v>87</v>
      </c>
      <c r="AV236" s="14" t="s">
        <v>85</v>
      </c>
      <c r="AW236" s="14" t="s">
        <v>32</v>
      </c>
      <c r="AX236" s="14" t="s">
        <v>77</v>
      </c>
      <c r="AY236" s="166" t="s">
        <v>262</v>
      </c>
    </row>
    <row r="237" spans="2:51" s="12" customFormat="1" ht="12">
      <c r="B237" s="150"/>
      <c r="D237" s="151" t="s">
        <v>270</v>
      </c>
      <c r="E237" s="152" t="s">
        <v>1</v>
      </c>
      <c r="F237" s="153" t="s">
        <v>5373</v>
      </c>
      <c r="H237" s="154">
        <v>1</v>
      </c>
      <c r="I237" s="155"/>
      <c r="L237" s="150"/>
      <c r="M237" s="156"/>
      <c r="T237" s="157"/>
      <c r="AT237" s="152" t="s">
        <v>270</v>
      </c>
      <c r="AU237" s="152" t="s">
        <v>87</v>
      </c>
      <c r="AV237" s="12" t="s">
        <v>87</v>
      </c>
      <c r="AW237" s="12" t="s">
        <v>32</v>
      </c>
      <c r="AX237" s="12" t="s">
        <v>77</v>
      </c>
      <c r="AY237" s="152" t="s">
        <v>262</v>
      </c>
    </row>
    <row r="238" spans="2:51" s="12" customFormat="1" ht="12">
      <c r="B238" s="150"/>
      <c r="D238" s="151" t="s">
        <v>270</v>
      </c>
      <c r="E238" s="152" t="s">
        <v>1</v>
      </c>
      <c r="F238" s="153" t="s">
        <v>4792</v>
      </c>
      <c r="H238" s="154">
        <v>1</v>
      </c>
      <c r="I238" s="155"/>
      <c r="L238" s="150"/>
      <c r="M238" s="156"/>
      <c r="T238" s="157"/>
      <c r="AT238" s="152" t="s">
        <v>270</v>
      </c>
      <c r="AU238" s="152" t="s">
        <v>87</v>
      </c>
      <c r="AV238" s="12" t="s">
        <v>87</v>
      </c>
      <c r="AW238" s="12" t="s">
        <v>32</v>
      </c>
      <c r="AX238" s="12" t="s">
        <v>77</v>
      </c>
      <c r="AY238" s="152" t="s">
        <v>262</v>
      </c>
    </row>
    <row r="239" spans="2:51" s="12" customFormat="1" ht="12">
      <c r="B239" s="150"/>
      <c r="D239" s="151" t="s">
        <v>270</v>
      </c>
      <c r="E239" s="152" t="s">
        <v>1</v>
      </c>
      <c r="F239" s="153" t="s">
        <v>5374</v>
      </c>
      <c r="H239" s="154">
        <v>1</v>
      </c>
      <c r="I239" s="155"/>
      <c r="L239" s="150"/>
      <c r="M239" s="156"/>
      <c r="T239" s="157"/>
      <c r="AT239" s="152" t="s">
        <v>270</v>
      </c>
      <c r="AU239" s="152" t="s">
        <v>87</v>
      </c>
      <c r="AV239" s="12" t="s">
        <v>87</v>
      </c>
      <c r="AW239" s="12" t="s">
        <v>32</v>
      </c>
      <c r="AX239" s="12" t="s">
        <v>77</v>
      </c>
      <c r="AY239" s="152" t="s">
        <v>262</v>
      </c>
    </row>
    <row r="240" spans="2:51" s="12" customFormat="1" ht="12">
      <c r="B240" s="150"/>
      <c r="D240" s="151" t="s">
        <v>270</v>
      </c>
      <c r="E240" s="152" t="s">
        <v>1</v>
      </c>
      <c r="F240" s="153" t="s">
        <v>5375</v>
      </c>
      <c r="H240" s="154">
        <v>1</v>
      </c>
      <c r="I240" s="155"/>
      <c r="L240" s="150"/>
      <c r="M240" s="156"/>
      <c r="T240" s="157"/>
      <c r="AT240" s="152" t="s">
        <v>270</v>
      </c>
      <c r="AU240" s="152" t="s">
        <v>87</v>
      </c>
      <c r="AV240" s="12" t="s">
        <v>87</v>
      </c>
      <c r="AW240" s="12" t="s">
        <v>32</v>
      </c>
      <c r="AX240" s="12" t="s">
        <v>77</v>
      </c>
      <c r="AY240" s="152" t="s">
        <v>262</v>
      </c>
    </row>
    <row r="241" spans="2:51" s="13" customFormat="1" ht="12">
      <c r="B241" s="158"/>
      <c r="D241" s="151" t="s">
        <v>270</v>
      </c>
      <c r="E241" s="159" t="s">
        <v>1</v>
      </c>
      <c r="F241" s="160" t="s">
        <v>273</v>
      </c>
      <c r="H241" s="161">
        <v>4</v>
      </c>
      <c r="I241" s="162"/>
      <c r="L241" s="158"/>
      <c r="M241" s="163"/>
      <c r="T241" s="164"/>
      <c r="AT241" s="159" t="s">
        <v>270</v>
      </c>
      <c r="AU241" s="159" t="s">
        <v>87</v>
      </c>
      <c r="AV241" s="13" t="s">
        <v>268</v>
      </c>
      <c r="AW241" s="13" t="s">
        <v>32</v>
      </c>
      <c r="AX241" s="13" t="s">
        <v>85</v>
      </c>
      <c r="AY241" s="159" t="s">
        <v>262</v>
      </c>
    </row>
    <row r="242" spans="2:65" s="1" customFormat="1" ht="16.5" customHeight="1">
      <c r="B242" s="32"/>
      <c r="C242" s="138" t="s">
        <v>9</v>
      </c>
      <c r="D242" s="138" t="s">
        <v>264</v>
      </c>
      <c r="E242" s="139" t="s">
        <v>5376</v>
      </c>
      <c r="F242" s="140" t="s">
        <v>5377</v>
      </c>
      <c r="G242" s="141" t="s">
        <v>675</v>
      </c>
      <c r="H242" s="142">
        <v>1.01</v>
      </c>
      <c r="I242" s="143"/>
      <c r="J242" s="142">
        <f>ROUND(I242*H242,2)</f>
        <v>0</v>
      </c>
      <c r="K242" s="140" t="s">
        <v>1</v>
      </c>
      <c r="L242" s="32"/>
      <c r="M242" s="144" t="s">
        <v>1</v>
      </c>
      <c r="N242" s="145" t="s">
        <v>42</v>
      </c>
      <c r="P242" s="146">
        <f>O242*H242</f>
        <v>0</v>
      </c>
      <c r="Q242" s="146">
        <v>0</v>
      </c>
      <c r="R242" s="146">
        <f>Q242*H242</f>
        <v>0</v>
      </c>
      <c r="S242" s="146">
        <v>0</v>
      </c>
      <c r="T242" s="147">
        <f>S242*H242</f>
        <v>0</v>
      </c>
      <c r="AR242" s="148" t="s">
        <v>268</v>
      </c>
      <c r="AT242" s="148" t="s">
        <v>264</v>
      </c>
      <c r="AU242" s="148" t="s">
        <v>87</v>
      </c>
      <c r="AY242" s="17" t="s">
        <v>262</v>
      </c>
      <c r="BE242" s="149">
        <f>IF(N242="základní",J242,0)</f>
        <v>0</v>
      </c>
      <c r="BF242" s="149">
        <f>IF(N242="snížená",J242,0)</f>
        <v>0</v>
      </c>
      <c r="BG242" s="149">
        <f>IF(N242="zákl. přenesená",J242,0)</f>
        <v>0</v>
      </c>
      <c r="BH242" s="149">
        <f>IF(N242="sníž. přenesená",J242,0)</f>
        <v>0</v>
      </c>
      <c r="BI242" s="149">
        <f>IF(N242="nulová",J242,0)</f>
        <v>0</v>
      </c>
      <c r="BJ242" s="17" t="s">
        <v>85</v>
      </c>
      <c r="BK242" s="149">
        <f>ROUND(I242*H242,2)</f>
        <v>0</v>
      </c>
      <c r="BL242" s="17" t="s">
        <v>268</v>
      </c>
      <c r="BM242" s="148" t="s">
        <v>451</v>
      </c>
    </row>
    <row r="243" spans="2:51" s="14" customFormat="1" ht="12">
      <c r="B243" s="165"/>
      <c r="D243" s="151" t="s">
        <v>270</v>
      </c>
      <c r="E243" s="166" t="s">
        <v>1</v>
      </c>
      <c r="F243" s="167" t="s">
        <v>5372</v>
      </c>
      <c r="H243" s="166" t="s">
        <v>1</v>
      </c>
      <c r="I243" s="168"/>
      <c r="L243" s="165"/>
      <c r="M243" s="169"/>
      <c r="T243" s="170"/>
      <c r="AT243" s="166" t="s">
        <v>270</v>
      </c>
      <c r="AU243" s="166" t="s">
        <v>87</v>
      </c>
      <c r="AV243" s="14" t="s">
        <v>85</v>
      </c>
      <c r="AW243" s="14" t="s">
        <v>32</v>
      </c>
      <c r="AX243" s="14" t="s">
        <v>77</v>
      </c>
      <c r="AY243" s="166" t="s">
        <v>262</v>
      </c>
    </row>
    <row r="244" spans="2:51" s="12" customFormat="1" ht="12">
      <c r="B244" s="150"/>
      <c r="D244" s="151" t="s">
        <v>270</v>
      </c>
      <c r="E244" s="152" t="s">
        <v>1</v>
      </c>
      <c r="F244" s="153" t="s">
        <v>5378</v>
      </c>
      <c r="H244" s="154">
        <v>1.01</v>
      </c>
      <c r="I244" s="155"/>
      <c r="L244" s="150"/>
      <c r="M244" s="156"/>
      <c r="T244" s="157"/>
      <c r="AT244" s="152" t="s">
        <v>270</v>
      </c>
      <c r="AU244" s="152" t="s">
        <v>87</v>
      </c>
      <c r="AV244" s="12" t="s">
        <v>87</v>
      </c>
      <c r="AW244" s="12" t="s">
        <v>32</v>
      </c>
      <c r="AX244" s="12" t="s">
        <v>77</v>
      </c>
      <c r="AY244" s="152" t="s">
        <v>262</v>
      </c>
    </row>
    <row r="245" spans="2:51" s="13" customFormat="1" ht="12">
      <c r="B245" s="158"/>
      <c r="D245" s="151" t="s">
        <v>270</v>
      </c>
      <c r="E245" s="159" t="s">
        <v>1</v>
      </c>
      <c r="F245" s="160" t="s">
        <v>273</v>
      </c>
      <c r="H245" s="161">
        <v>1.01</v>
      </c>
      <c r="I245" s="162"/>
      <c r="L245" s="158"/>
      <c r="M245" s="163"/>
      <c r="T245" s="164"/>
      <c r="AT245" s="159" t="s">
        <v>270</v>
      </c>
      <c r="AU245" s="159" t="s">
        <v>87</v>
      </c>
      <c r="AV245" s="13" t="s">
        <v>268</v>
      </c>
      <c r="AW245" s="13" t="s">
        <v>32</v>
      </c>
      <c r="AX245" s="13" t="s">
        <v>85</v>
      </c>
      <c r="AY245" s="159" t="s">
        <v>262</v>
      </c>
    </row>
    <row r="246" spans="2:65" s="1" customFormat="1" ht="16.5" customHeight="1">
      <c r="B246" s="32"/>
      <c r="C246" s="138" t="s">
        <v>369</v>
      </c>
      <c r="D246" s="138" t="s">
        <v>264</v>
      </c>
      <c r="E246" s="139" t="s">
        <v>4794</v>
      </c>
      <c r="F246" s="140" t="s">
        <v>4795</v>
      </c>
      <c r="G246" s="141" t="s">
        <v>675</v>
      </c>
      <c r="H246" s="142">
        <v>1.01</v>
      </c>
      <c r="I246" s="143"/>
      <c r="J246" s="142">
        <f>ROUND(I246*H246,2)</f>
        <v>0</v>
      </c>
      <c r="K246" s="140" t="s">
        <v>1</v>
      </c>
      <c r="L246" s="32"/>
      <c r="M246" s="144" t="s">
        <v>1</v>
      </c>
      <c r="N246" s="145" t="s">
        <v>42</v>
      </c>
      <c r="P246" s="146">
        <f>O246*H246</f>
        <v>0</v>
      </c>
      <c r="Q246" s="146">
        <v>0</v>
      </c>
      <c r="R246" s="146">
        <f>Q246*H246</f>
        <v>0</v>
      </c>
      <c r="S246" s="146">
        <v>0</v>
      </c>
      <c r="T246" s="147">
        <f>S246*H246</f>
        <v>0</v>
      </c>
      <c r="AR246" s="148" t="s">
        <v>268</v>
      </c>
      <c r="AT246" s="148" t="s">
        <v>264</v>
      </c>
      <c r="AU246" s="148" t="s">
        <v>87</v>
      </c>
      <c r="AY246" s="17" t="s">
        <v>262</v>
      </c>
      <c r="BE246" s="149">
        <f>IF(N246="základní",J246,0)</f>
        <v>0</v>
      </c>
      <c r="BF246" s="149">
        <f>IF(N246="snížená",J246,0)</f>
        <v>0</v>
      </c>
      <c r="BG246" s="149">
        <f>IF(N246="zákl. přenesená",J246,0)</f>
        <v>0</v>
      </c>
      <c r="BH246" s="149">
        <f>IF(N246="sníž. přenesená",J246,0)</f>
        <v>0</v>
      </c>
      <c r="BI246" s="149">
        <f>IF(N246="nulová",J246,0)</f>
        <v>0</v>
      </c>
      <c r="BJ246" s="17" t="s">
        <v>85</v>
      </c>
      <c r="BK246" s="149">
        <f>ROUND(I246*H246,2)</f>
        <v>0</v>
      </c>
      <c r="BL246" s="17" t="s">
        <v>268</v>
      </c>
      <c r="BM246" s="148" t="s">
        <v>459</v>
      </c>
    </row>
    <row r="247" spans="2:51" s="14" customFormat="1" ht="12">
      <c r="B247" s="165"/>
      <c r="D247" s="151" t="s">
        <v>270</v>
      </c>
      <c r="E247" s="166" t="s">
        <v>1</v>
      </c>
      <c r="F247" s="167" t="s">
        <v>5372</v>
      </c>
      <c r="H247" s="166" t="s">
        <v>1</v>
      </c>
      <c r="I247" s="168"/>
      <c r="L247" s="165"/>
      <c r="M247" s="169"/>
      <c r="T247" s="170"/>
      <c r="AT247" s="166" t="s">
        <v>270</v>
      </c>
      <c r="AU247" s="166" t="s">
        <v>87</v>
      </c>
      <c r="AV247" s="14" t="s">
        <v>85</v>
      </c>
      <c r="AW247" s="14" t="s">
        <v>32</v>
      </c>
      <c r="AX247" s="14" t="s">
        <v>77</v>
      </c>
      <c r="AY247" s="166" t="s">
        <v>262</v>
      </c>
    </row>
    <row r="248" spans="2:51" s="12" customFormat="1" ht="12">
      <c r="B248" s="150"/>
      <c r="D248" s="151" t="s">
        <v>270</v>
      </c>
      <c r="E248" s="152" t="s">
        <v>1</v>
      </c>
      <c r="F248" s="153" t="s">
        <v>4796</v>
      </c>
      <c r="H248" s="154">
        <v>1.01</v>
      </c>
      <c r="I248" s="155"/>
      <c r="L248" s="150"/>
      <c r="M248" s="156"/>
      <c r="T248" s="157"/>
      <c r="AT248" s="152" t="s">
        <v>270</v>
      </c>
      <c r="AU248" s="152" t="s">
        <v>87</v>
      </c>
      <c r="AV248" s="12" t="s">
        <v>87</v>
      </c>
      <c r="AW248" s="12" t="s">
        <v>32</v>
      </c>
      <c r="AX248" s="12" t="s">
        <v>77</v>
      </c>
      <c r="AY248" s="152" t="s">
        <v>262</v>
      </c>
    </row>
    <row r="249" spans="2:51" s="13" customFormat="1" ht="12">
      <c r="B249" s="158"/>
      <c r="D249" s="151" t="s">
        <v>270</v>
      </c>
      <c r="E249" s="159" t="s">
        <v>1</v>
      </c>
      <c r="F249" s="160" t="s">
        <v>273</v>
      </c>
      <c r="H249" s="161">
        <v>1.01</v>
      </c>
      <c r="I249" s="162"/>
      <c r="L249" s="158"/>
      <c r="M249" s="163"/>
      <c r="T249" s="164"/>
      <c r="AT249" s="159" t="s">
        <v>270</v>
      </c>
      <c r="AU249" s="159" t="s">
        <v>87</v>
      </c>
      <c r="AV249" s="13" t="s">
        <v>268</v>
      </c>
      <c r="AW249" s="13" t="s">
        <v>32</v>
      </c>
      <c r="AX249" s="13" t="s">
        <v>85</v>
      </c>
      <c r="AY249" s="159" t="s">
        <v>262</v>
      </c>
    </row>
    <row r="250" spans="2:65" s="1" customFormat="1" ht="16.5" customHeight="1">
      <c r="B250" s="32"/>
      <c r="C250" s="138" t="s">
        <v>376</v>
      </c>
      <c r="D250" s="138" t="s">
        <v>264</v>
      </c>
      <c r="E250" s="139" t="s">
        <v>5379</v>
      </c>
      <c r="F250" s="140" t="s">
        <v>5380</v>
      </c>
      <c r="G250" s="141" t="s">
        <v>675</v>
      </c>
      <c r="H250" s="142">
        <v>1.01</v>
      </c>
      <c r="I250" s="143"/>
      <c r="J250" s="142">
        <f>ROUND(I250*H250,2)</f>
        <v>0</v>
      </c>
      <c r="K250" s="140" t="s">
        <v>1</v>
      </c>
      <c r="L250" s="32"/>
      <c r="M250" s="144" t="s">
        <v>1</v>
      </c>
      <c r="N250" s="145" t="s">
        <v>42</v>
      </c>
      <c r="P250" s="146">
        <f>O250*H250</f>
        <v>0</v>
      </c>
      <c r="Q250" s="146">
        <v>0</v>
      </c>
      <c r="R250" s="146">
        <f>Q250*H250</f>
        <v>0</v>
      </c>
      <c r="S250" s="146">
        <v>0</v>
      </c>
      <c r="T250" s="147">
        <f>S250*H250</f>
        <v>0</v>
      </c>
      <c r="AR250" s="148" t="s">
        <v>268</v>
      </c>
      <c r="AT250" s="148" t="s">
        <v>264</v>
      </c>
      <c r="AU250" s="148" t="s">
        <v>87</v>
      </c>
      <c r="AY250" s="17" t="s">
        <v>262</v>
      </c>
      <c r="BE250" s="149">
        <f>IF(N250="základní",J250,0)</f>
        <v>0</v>
      </c>
      <c r="BF250" s="149">
        <f>IF(N250="snížená",J250,0)</f>
        <v>0</v>
      </c>
      <c r="BG250" s="149">
        <f>IF(N250="zákl. přenesená",J250,0)</f>
        <v>0</v>
      </c>
      <c r="BH250" s="149">
        <f>IF(N250="sníž. přenesená",J250,0)</f>
        <v>0</v>
      </c>
      <c r="BI250" s="149">
        <f>IF(N250="nulová",J250,0)</f>
        <v>0</v>
      </c>
      <c r="BJ250" s="17" t="s">
        <v>85</v>
      </c>
      <c r="BK250" s="149">
        <f>ROUND(I250*H250,2)</f>
        <v>0</v>
      </c>
      <c r="BL250" s="17" t="s">
        <v>268</v>
      </c>
      <c r="BM250" s="148" t="s">
        <v>472</v>
      </c>
    </row>
    <row r="251" spans="2:51" s="14" customFormat="1" ht="12">
      <c r="B251" s="165"/>
      <c r="D251" s="151" t="s">
        <v>270</v>
      </c>
      <c r="E251" s="166" t="s">
        <v>1</v>
      </c>
      <c r="F251" s="167" t="s">
        <v>5372</v>
      </c>
      <c r="H251" s="166" t="s">
        <v>1</v>
      </c>
      <c r="I251" s="168"/>
      <c r="L251" s="165"/>
      <c r="M251" s="169"/>
      <c r="T251" s="170"/>
      <c r="AT251" s="166" t="s">
        <v>270</v>
      </c>
      <c r="AU251" s="166" t="s">
        <v>87</v>
      </c>
      <c r="AV251" s="14" t="s">
        <v>85</v>
      </c>
      <c r="AW251" s="14" t="s">
        <v>32</v>
      </c>
      <c r="AX251" s="14" t="s">
        <v>77</v>
      </c>
      <c r="AY251" s="166" t="s">
        <v>262</v>
      </c>
    </row>
    <row r="252" spans="2:51" s="12" customFormat="1" ht="12">
      <c r="B252" s="150"/>
      <c r="D252" s="151" t="s">
        <v>270</v>
      </c>
      <c r="E252" s="152" t="s">
        <v>1</v>
      </c>
      <c r="F252" s="153" t="s">
        <v>5381</v>
      </c>
      <c r="H252" s="154">
        <v>1.01</v>
      </c>
      <c r="I252" s="155"/>
      <c r="L252" s="150"/>
      <c r="M252" s="156"/>
      <c r="T252" s="157"/>
      <c r="AT252" s="152" t="s">
        <v>270</v>
      </c>
      <c r="AU252" s="152" t="s">
        <v>87</v>
      </c>
      <c r="AV252" s="12" t="s">
        <v>87</v>
      </c>
      <c r="AW252" s="12" t="s">
        <v>32</v>
      </c>
      <c r="AX252" s="12" t="s">
        <v>77</v>
      </c>
      <c r="AY252" s="152" t="s">
        <v>262</v>
      </c>
    </row>
    <row r="253" spans="2:51" s="13" customFormat="1" ht="12">
      <c r="B253" s="158"/>
      <c r="D253" s="151" t="s">
        <v>270</v>
      </c>
      <c r="E253" s="159" t="s">
        <v>1</v>
      </c>
      <c r="F253" s="160" t="s">
        <v>273</v>
      </c>
      <c r="H253" s="161">
        <v>1.01</v>
      </c>
      <c r="I253" s="162"/>
      <c r="L253" s="158"/>
      <c r="M253" s="163"/>
      <c r="T253" s="164"/>
      <c r="AT253" s="159" t="s">
        <v>270</v>
      </c>
      <c r="AU253" s="159" t="s">
        <v>87</v>
      </c>
      <c r="AV253" s="13" t="s">
        <v>268</v>
      </c>
      <c r="AW253" s="13" t="s">
        <v>32</v>
      </c>
      <c r="AX253" s="13" t="s">
        <v>85</v>
      </c>
      <c r="AY253" s="159" t="s">
        <v>262</v>
      </c>
    </row>
    <row r="254" spans="2:65" s="1" customFormat="1" ht="16.5" customHeight="1">
      <c r="B254" s="32"/>
      <c r="C254" s="138" t="s">
        <v>381</v>
      </c>
      <c r="D254" s="138" t="s">
        <v>264</v>
      </c>
      <c r="E254" s="139" t="s">
        <v>4797</v>
      </c>
      <c r="F254" s="140" t="s">
        <v>4798</v>
      </c>
      <c r="G254" s="141" t="s">
        <v>675</v>
      </c>
      <c r="H254" s="142">
        <v>1.01</v>
      </c>
      <c r="I254" s="143"/>
      <c r="J254" s="142">
        <f>ROUND(I254*H254,2)</f>
        <v>0</v>
      </c>
      <c r="K254" s="140" t="s">
        <v>1</v>
      </c>
      <c r="L254" s="32"/>
      <c r="M254" s="144" t="s">
        <v>1</v>
      </c>
      <c r="N254" s="145" t="s">
        <v>42</v>
      </c>
      <c r="P254" s="146">
        <f>O254*H254</f>
        <v>0</v>
      </c>
      <c r="Q254" s="146">
        <v>0</v>
      </c>
      <c r="R254" s="146">
        <f>Q254*H254</f>
        <v>0</v>
      </c>
      <c r="S254" s="146">
        <v>0</v>
      </c>
      <c r="T254" s="147">
        <f>S254*H254</f>
        <v>0</v>
      </c>
      <c r="AR254" s="148" t="s">
        <v>268</v>
      </c>
      <c r="AT254" s="148" t="s">
        <v>264</v>
      </c>
      <c r="AU254" s="148" t="s">
        <v>87</v>
      </c>
      <c r="AY254" s="17" t="s">
        <v>262</v>
      </c>
      <c r="BE254" s="149">
        <f>IF(N254="základní",J254,0)</f>
        <v>0</v>
      </c>
      <c r="BF254" s="149">
        <f>IF(N254="snížená",J254,0)</f>
        <v>0</v>
      </c>
      <c r="BG254" s="149">
        <f>IF(N254="zákl. přenesená",J254,0)</f>
        <v>0</v>
      </c>
      <c r="BH254" s="149">
        <f>IF(N254="sníž. přenesená",J254,0)</f>
        <v>0</v>
      </c>
      <c r="BI254" s="149">
        <f>IF(N254="nulová",J254,0)</f>
        <v>0</v>
      </c>
      <c r="BJ254" s="17" t="s">
        <v>85</v>
      </c>
      <c r="BK254" s="149">
        <f>ROUND(I254*H254,2)</f>
        <v>0</v>
      </c>
      <c r="BL254" s="17" t="s">
        <v>268</v>
      </c>
      <c r="BM254" s="148" t="s">
        <v>480</v>
      </c>
    </row>
    <row r="255" spans="2:51" s="14" customFormat="1" ht="12">
      <c r="B255" s="165"/>
      <c r="D255" s="151" t="s">
        <v>270</v>
      </c>
      <c r="E255" s="166" t="s">
        <v>1</v>
      </c>
      <c r="F255" s="167" t="s">
        <v>5372</v>
      </c>
      <c r="H255" s="166" t="s">
        <v>1</v>
      </c>
      <c r="I255" s="168"/>
      <c r="L255" s="165"/>
      <c r="M255" s="169"/>
      <c r="T255" s="170"/>
      <c r="AT255" s="166" t="s">
        <v>270</v>
      </c>
      <c r="AU255" s="166" t="s">
        <v>87</v>
      </c>
      <c r="AV255" s="14" t="s">
        <v>85</v>
      </c>
      <c r="AW255" s="14" t="s">
        <v>32</v>
      </c>
      <c r="AX255" s="14" t="s">
        <v>77</v>
      </c>
      <c r="AY255" s="166" t="s">
        <v>262</v>
      </c>
    </row>
    <row r="256" spans="2:51" s="12" customFormat="1" ht="12">
      <c r="B256" s="150"/>
      <c r="D256" s="151" t="s">
        <v>270</v>
      </c>
      <c r="E256" s="152" t="s">
        <v>1</v>
      </c>
      <c r="F256" s="153" t="s">
        <v>5382</v>
      </c>
      <c r="H256" s="154">
        <v>1.01</v>
      </c>
      <c r="I256" s="155"/>
      <c r="L256" s="150"/>
      <c r="M256" s="156"/>
      <c r="T256" s="157"/>
      <c r="AT256" s="152" t="s">
        <v>270</v>
      </c>
      <c r="AU256" s="152" t="s">
        <v>87</v>
      </c>
      <c r="AV256" s="12" t="s">
        <v>87</v>
      </c>
      <c r="AW256" s="12" t="s">
        <v>32</v>
      </c>
      <c r="AX256" s="12" t="s">
        <v>77</v>
      </c>
      <c r="AY256" s="152" t="s">
        <v>262</v>
      </c>
    </row>
    <row r="257" spans="2:51" s="13" customFormat="1" ht="12">
      <c r="B257" s="158"/>
      <c r="D257" s="151" t="s">
        <v>270</v>
      </c>
      <c r="E257" s="159" t="s">
        <v>1</v>
      </c>
      <c r="F257" s="160" t="s">
        <v>273</v>
      </c>
      <c r="H257" s="161">
        <v>1.01</v>
      </c>
      <c r="I257" s="162"/>
      <c r="L257" s="158"/>
      <c r="M257" s="163"/>
      <c r="T257" s="164"/>
      <c r="AT257" s="159" t="s">
        <v>270</v>
      </c>
      <c r="AU257" s="159" t="s">
        <v>87</v>
      </c>
      <c r="AV257" s="13" t="s">
        <v>268</v>
      </c>
      <c r="AW257" s="13" t="s">
        <v>32</v>
      </c>
      <c r="AX257" s="13" t="s">
        <v>85</v>
      </c>
      <c r="AY257" s="159" t="s">
        <v>262</v>
      </c>
    </row>
    <row r="258" spans="2:63" s="11" customFormat="1" ht="22.9" customHeight="1">
      <c r="B258" s="126"/>
      <c r="D258" s="127" t="s">
        <v>76</v>
      </c>
      <c r="E258" s="136" t="s">
        <v>5383</v>
      </c>
      <c r="F258" s="136" t="s">
        <v>5384</v>
      </c>
      <c r="I258" s="129"/>
      <c r="J258" s="137">
        <f>BK258</f>
        <v>0</v>
      </c>
      <c r="L258" s="126"/>
      <c r="M258" s="131"/>
      <c r="P258" s="132">
        <f>SUM(P259:P282)</f>
        <v>0</v>
      </c>
      <c r="R258" s="132">
        <f>SUM(R259:R282)</f>
        <v>0</v>
      </c>
      <c r="T258" s="133">
        <f>SUM(T259:T282)</f>
        <v>0</v>
      </c>
      <c r="AR258" s="127" t="s">
        <v>85</v>
      </c>
      <c r="AT258" s="134" t="s">
        <v>76</v>
      </c>
      <c r="AU258" s="134" t="s">
        <v>85</v>
      </c>
      <c r="AY258" s="127" t="s">
        <v>262</v>
      </c>
      <c r="BK258" s="135">
        <f>SUM(BK259:BK282)</f>
        <v>0</v>
      </c>
    </row>
    <row r="259" spans="2:65" s="1" customFormat="1" ht="21.75" customHeight="1">
      <c r="B259" s="32"/>
      <c r="C259" s="138" t="s">
        <v>396</v>
      </c>
      <c r="D259" s="138" t="s">
        <v>264</v>
      </c>
      <c r="E259" s="139" t="s">
        <v>4669</v>
      </c>
      <c r="F259" s="140" t="s">
        <v>5385</v>
      </c>
      <c r="G259" s="141" t="s">
        <v>152</v>
      </c>
      <c r="H259" s="142">
        <v>35.4</v>
      </c>
      <c r="I259" s="143"/>
      <c r="J259" s="142">
        <f>ROUND(I259*H259,2)</f>
        <v>0</v>
      </c>
      <c r="K259" s="140" t="s">
        <v>1</v>
      </c>
      <c r="L259" s="32"/>
      <c r="M259" s="144" t="s">
        <v>1</v>
      </c>
      <c r="N259" s="145" t="s">
        <v>42</v>
      </c>
      <c r="P259" s="146">
        <f>O259*H259</f>
        <v>0</v>
      </c>
      <c r="Q259" s="146">
        <v>0</v>
      </c>
      <c r="R259" s="146">
        <f>Q259*H259</f>
        <v>0</v>
      </c>
      <c r="S259" s="146">
        <v>0</v>
      </c>
      <c r="T259" s="147">
        <f>S259*H259</f>
        <v>0</v>
      </c>
      <c r="AR259" s="148" t="s">
        <v>268</v>
      </c>
      <c r="AT259" s="148" t="s">
        <v>264</v>
      </c>
      <c r="AU259" s="148" t="s">
        <v>87</v>
      </c>
      <c r="AY259" s="17" t="s">
        <v>262</v>
      </c>
      <c r="BE259" s="149">
        <f>IF(N259="základní",J259,0)</f>
        <v>0</v>
      </c>
      <c r="BF259" s="149">
        <f>IF(N259="snížená",J259,0)</f>
        <v>0</v>
      </c>
      <c r="BG259" s="149">
        <f>IF(N259="zákl. přenesená",J259,0)</f>
        <v>0</v>
      </c>
      <c r="BH259" s="149">
        <f>IF(N259="sníž. přenesená",J259,0)</f>
        <v>0</v>
      </c>
      <c r="BI259" s="149">
        <f>IF(N259="nulová",J259,0)</f>
        <v>0</v>
      </c>
      <c r="BJ259" s="17" t="s">
        <v>85</v>
      </c>
      <c r="BK259" s="149">
        <f>ROUND(I259*H259,2)</f>
        <v>0</v>
      </c>
      <c r="BL259" s="17" t="s">
        <v>268</v>
      </c>
      <c r="BM259" s="148" t="s">
        <v>492</v>
      </c>
    </row>
    <row r="260" spans="2:51" s="14" customFormat="1" ht="12">
      <c r="B260" s="165"/>
      <c r="D260" s="151" t="s">
        <v>270</v>
      </c>
      <c r="E260" s="166" t="s">
        <v>1</v>
      </c>
      <c r="F260" s="167" t="s">
        <v>5339</v>
      </c>
      <c r="H260" s="166" t="s">
        <v>1</v>
      </c>
      <c r="I260" s="168"/>
      <c r="L260" s="165"/>
      <c r="M260" s="169"/>
      <c r="T260" s="170"/>
      <c r="AT260" s="166" t="s">
        <v>270</v>
      </c>
      <c r="AU260" s="166" t="s">
        <v>87</v>
      </c>
      <c r="AV260" s="14" t="s">
        <v>85</v>
      </c>
      <c r="AW260" s="14" t="s">
        <v>32</v>
      </c>
      <c r="AX260" s="14" t="s">
        <v>77</v>
      </c>
      <c r="AY260" s="166" t="s">
        <v>262</v>
      </c>
    </row>
    <row r="261" spans="2:51" s="12" customFormat="1" ht="12">
      <c r="B261" s="150"/>
      <c r="D261" s="151" t="s">
        <v>270</v>
      </c>
      <c r="E261" s="152" t="s">
        <v>1</v>
      </c>
      <c r="F261" s="153" t="s">
        <v>5386</v>
      </c>
      <c r="H261" s="154">
        <v>35.4</v>
      </c>
      <c r="I261" s="155"/>
      <c r="L261" s="150"/>
      <c r="M261" s="156"/>
      <c r="T261" s="157"/>
      <c r="AT261" s="152" t="s">
        <v>270</v>
      </c>
      <c r="AU261" s="152" t="s">
        <v>87</v>
      </c>
      <c r="AV261" s="12" t="s">
        <v>87</v>
      </c>
      <c r="AW261" s="12" t="s">
        <v>32</v>
      </c>
      <c r="AX261" s="12" t="s">
        <v>77</v>
      </c>
      <c r="AY261" s="152" t="s">
        <v>262</v>
      </c>
    </row>
    <row r="262" spans="2:51" s="13" customFormat="1" ht="12">
      <c r="B262" s="158"/>
      <c r="D262" s="151" t="s">
        <v>270</v>
      </c>
      <c r="E262" s="159" t="s">
        <v>1</v>
      </c>
      <c r="F262" s="160" t="s">
        <v>273</v>
      </c>
      <c r="H262" s="161">
        <v>35.4</v>
      </c>
      <c r="I262" s="162"/>
      <c r="L262" s="158"/>
      <c r="M262" s="163"/>
      <c r="T262" s="164"/>
      <c r="AT262" s="159" t="s">
        <v>270</v>
      </c>
      <c r="AU262" s="159" t="s">
        <v>87</v>
      </c>
      <c r="AV262" s="13" t="s">
        <v>268</v>
      </c>
      <c r="AW262" s="13" t="s">
        <v>32</v>
      </c>
      <c r="AX262" s="13" t="s">
        <v>85</v>
      </c>
      <c r="AY262" s="159" t="s">
        <v>262</v>
      </c>
    </row>
    <row r="263" spans="2:65" s="1" customFormat="1" ht="21.75" customHeight="1">
      <c r="B263" s="32"/>
      <c r="C263" s="138" t="s">
        <v>400</v>
      </c>
      <c r="D263" s="138" t="s">
        <v>264</v>
      </c>
      <c r="E263" s="139" t="s">
        <v>5387</v>
      </c>
      <c r="F263" s="140" t="s">
        <v>5388</v>
      </c>
      <c r="G263" s="141" t="s">
        <v>152</v>
      </c>
      <c r="H263" s="142">
        <v>35.4</v>
      </c>
      <c r="I263" s="143"/>
      <c r="J263" s="142">
        <f>ROUND(I263*H263,2)</f>
        <v>0</v>
      </c>
      <c r="K263" s="140" t="s">
        <v>1</v>
      </c>
      <c r="L263" s="32"/>
      <c r="M263" s="144" t="s">
        <v>1</v>
      </c>
      <c r="N263" s="145" t="s">
        <v>42</v>
      </c>
      <c r="P263" s="146">
        <f>O263*H263</f>
        <v>0</v>
      </c>
      <c r="Q263" s="146">
        <v>0</v>
      </c>
      <c r="R263" s="146">
        <f>Q263*H263</f>
        <v>0</v>
      </c>
      <c r="S263" s="146">
        <v>0</v>
      </c>
      <c r="T263" s="147">
        <f>S263*H263</f>
        <v>0</v>
      </c>
      <c r="AR263" s="148" t="s">
        <v>268</v>
      </c>
      <c r="AT263" s="148" t="s">
        <v>264</v>
      </c>
      <c r="AU263" s="148" t="s">
        <v>87</v>
      </c>
      <c r="AY263" s="17" t="s">
        <v>262</v>
      </c>
      <c r="BE263" s="149">
        <f>IF(N263="základní",J263,0)</f>
        <v>0</v>
      </c>
      <c r="BF263" s="149">
        <f>IF(N263="snížená",J263,0)</f>
        <v>0</v>
      </c>
      <c r="BG263" s="149">
        <f>IF(N263="zákl. přenesená",J263,0)</f>
        <v>0</v>
      </c>
      <c r="BH263" s="149">
        <f>IF(N263="sníž. přenesená",J263,0)</f>
        <v>0</v>
      </c>
      <c r="BI263" s="149">
        <f>IF(N263="nulová",J263,0)</f>
        <v>0</v>
      </c>
      <c r="BJ263" s="17" t="s">
        <v>85</v>
      </c>
      <c r="BK263" s="149">
        <f>ROUND(I263*H263,2)</f>
        <v>0</v>
      </c>
      <c r="BL263" s="17" t="s">
        <v>268</v>
      </c>
      <c r="BM263" s="148" t="s">
        <v>503</v>
      </c>
    </row>
    <row r="264" spans="2:51" s="14" customFormat="1" ht="12">
      <c r="B264" s="165"/>
      <c r="D264" s="151" t="s">
        <v>270</v>
      </c>
      <c r="E264" s="166" t="s">
        <v>1</v>
      </c>
      <c r="F264" s="167" t="s">
        <v>5339</v>
      </c>
      <c r="H264" s="166" t="s">
        <v>1</v>
      </c>
      <c r="I264" s="168"/>
      <c r="L264" s="165"/>
      <c r="M264" s="169"/>
      <c r="T264" s="170"/>
      <c r="AT264" s="166" t="s">
        <v>270</v>
      </c>
      <c r="AU264" s="166" t="s">
        <v>87</v>
      </c>
      <c r="AV264" s="14" t="s">
        <v>85</v>
      </c>
      <c r="AW264" s="14" t="s">
        <v>32</v>
      </c>
      <c r="AX264" s="14" t="s">
        <v>77</v>
      </c>
      <c r="AY264" s="166" t="s">
        <v>262</v>
      </c>
    </row>
    <row r="265" spans="2:51" s="12" customFormat="1" ht="12">
      <c r="B265" s="150"/>
      <c r="D265" s="151" t="s">
        <v>270</v>
      </c>
      <c r="E265" s="152" t="s">
        <v>1</v>
      </c>
      <c r="F265" s="153" t="s">
        <v>5386</v>
      </c>
      <c r="H265" s="154">
        <v>35.4</v>
      </c>
      <c r="I265" s="155"/>
      <c r="L265" s="150"/>
      <c r="M265" s="156"/>
      <c r="T265" s="157"/>
      <c r="AT265" s="152" t="s">
        <v>270</v>
      </c>
      <c r="AU265" s="152" t="s">
        <v>87</v>
      </c>
      <c r="AV265" s="12" t="s">
        <v>87</v>
      </c>
      <c r="AW265" s="12" t="s">
        <v>32</v>
      </c>
      <c r="AX265" s="12" t="s">
        <v>77</v>
      </c>
      <c r="AY265" s="152" t="s">
        <v>262</v>
      </c>
    </row>
    <row r="266" spans="2:51" s="13" customFormat="1" ht="12">
      <c r="B266" s="158"/>
      <c r="D266" s="151" t="s">
        <v>270</v>
      </c>
      <c r="E266" s="159" t="s">
        <v>1</v>
      </c>
      <c r="F266" s="160" t="s">
        <v>273</v>
      </c>
      <c r="H266" s="161">
        <v>35.4</v>
      </c>
      <c r="I266" s="162"/>
      <c r="L266" s="158"/>
      <c r="M266" s="163"/>
      <c r="T266" s="164"/>
      <c r="AT266" s="159" t="s">
        <v>270</v>
      </c>
      <c r="AU266" s="159" t="s">
        <v>87</v>
      </c>
      <c r="AV266" s="13" t="s">
        <v>268</v>
      </c>
      <c r="AW266" s="13" t="s">
        <v>32</v>
      </c>
      <c r="AX266" s="13" t="s">
        <v>85</v>
      </c>
      <c r="AY266" s="159" t="s">
        <v>262</v>
      </c>
    </row>
    <row r="267" spans="2:65" s="1" customFormat="1" ht="24.2" customHeight="1">
      <c r="B267" s="32"/>
      <c r="C267" s="138" t="s">
        <v>7</v>
      </c>
      <c r="D267" s="138" t="s">
        <v>264</v>
      </c>
      <c r="E267" s="139" t="s">
        <v>4675</v>
      </c>
      <c r="F267" s="140" t="s">
        <v>4676</v>
      </c>
      <c r="G267" s="141" t="s">
        <v>303</v>
      </c>
      <c r="H267" s="142">
        <v>19.89</v>
      </c>
      <c r="I267" s="143"/>
      <c r="J267" s="142">
        <f>ROUND(I267*H267,2)</f>
        <v>0</v>
      </c>
      <c r="K267" s="140" t="s">
        <v>1</v>
      </c>
      <c r="L267" s="32"/>
      <c r="M267" s="144" t="s">
        <v>1</v>
      </c>
      <c r="N267" s="145" t="s">
        <v>42</v>
      </c>
      <c r="P267" s="146">
        <f>O267*H267</f>
        <v>0</v>
      </c>
      <c r="Q267" s="146">
        <v>0</v>
      </c>
      <c r="R267" s="146">
        <f>Q267*H267</f>
        <v>0</v>
      </c>
      <c r="S267" s="146">
        <v>0</v>
      </c>
      <c r="T267" s="147">
        <f>S267*H267</f>
        <v>0</v>
      </c>
      <c r="AR267" s="148" t="s">
        <v>268</v>
      </c>
      <c r="AT267" s="148" t="s">
        <v>264</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529</v>
      </c>
    </row>
    <row r="268" spans="2:51" s="14" customFormat="1" ht="12">
      <c r="B268" s="165"/>
      <c r="D268" s="151" t="s">
        <v>270</v>
      </c>
      <c r="E268" s="166" t="s">
        <v>1</v>
      </c>
      <c r="F268" s="167" t="s">
        <v>5339</v>
      </c>
      <c r="H268" s="166" t="s">
        <v>1</v>
      </c>
      <c r="I268" s="168"/>
      <c r="L268" s="165"/>
      <c r="M268" s="169"/>
      <c r="T268" s="170"/>
      <c r="AT268" s="166" t="s">
        <v>270</v>
      </c>
      <c r="AU268" s="166" t="s">
        <v>87</v>
      </c>
      <c r="AV268" s="14" t="s">
        <v>85</v>
      </c>
      <c r="AW268" s="14" t="s">
        <v>32</v>
      </c>
      <c r="AX268" s="14" t="s">
        <v>77</v>
      </c>
      <c r="AY268" s="166" t="s">
        <v>262</v>
      </c>
    </row>
    <row r="269" spans="2:51" s="12" customFormat="1" ht="12">
      <c r="B269" s="150"/>
      <c r="D269" s="151" t="s">
        <v>270</v>
      </c>
      <c r="E269" s="152" t="s">
        <v>1</v>
      </c>
      <c r="F269" s="153" t="s">
        <v>5389</v>
      </c>
      <c r="H269" s="154">
        <v>19.89</v>
      </c>
      <c r="I269" s="155"/>
      <c r="L269" s="150"/>
      <c r="M269" s="156"/>
      <c r="T269" s="157"/>
      <c r="AT269" s="152" t="s">
        <v>270</v>
      </c>
      <c r="AU269" s="152" t="s">
        <v>87</v>
      </c>
      <c r="AV269" s="12" t="s">
        <v>87</v>
      </c>
      <c r="AW269" s="12" t="s">
        <v>32</v>
      </c>
      <c r="AX269" s="12" t="s">
        <v>77</v>
      </c>
      <c r="AY269" s="152" t="s">
        <v>262</v>
      </c>
    </row>
    <row r="270" spans="2:51" s="13" customFormat="1" ht="12">
      <c r="B270" s="158"/>
      <c r="D270" s="151" t="s">
        <v>270</v>
      </c>
      <c r="E270" s="159" t="s">
        <v>1</v>
      </c>
      <c r="F270" s="160" t="s">
        <v>273</v>
      </c>
      <c r="H270" s="161">
        <v>19.89</v>
      </c>
      <c r="I270" s="162"/>
      <c r="L270" s="158"/>
      <c r="M270" s="163"/>
      <c r="T270" s="164"/>
      <c r="AT270" s="159" t="s">
        <v>270</v>
      </c>
      <c r="AU270" s="159" t="s">
        <v>87</v>
      </c>
      <c r="AV270" s="13" t="s">
        <v>268</v>
      </c>
      <c r="AW270" s="13" t="s">
        <v>32</v>
      </c>
      <c r="AX270" s="13" t="s">
        <v>85</v>
      </c>
      <c r="AY270" s="159" t="s">
        <v>262</v>
      </c>
    </row>
    <row r="271" spans="2:65" s="1" customFormat="1" ht="21.75" customHeight="1">
      <c r="B271" s="32"/>
      <c r="C271" s="138" t="s">
        <v>407</v>
      </c>
      <c r="D271" s="138" t="s">
        <v>264</v>
      </c>
      <c r="E271" s="139" t="s">
        <v>5390</v>
      </c>
      <c r="F271" s="140" t="s">
        <v>5391</v>
      </c>
      <c r="G271" s="141" t="s">
        <v>303</v>
      </c>
      <c r="H271" s="142">
        <v>8.85</v>
      </c>
      <c r="I271" s="143"/>
      <c r="J271" s="142">
        <f>ROUND(I271*H271,2)</f>
        <v>0</v>
      </c>
      <c r="K271" s="140" t="s">
        <v>1</v>
      </c>
      <c r="L271" s="32"/>
      <c r="M271" s="144" t="s">
        <v>1</v>
      </c>
      <c r="N271" s="145" t="s">
        <v>42</v>
      </c>
      <c r="P271" s="146">
        <f>O271*H271</f>
        <v>0</v>
      </c>
      <c r="Q271" s="146">
        <v>0</v>
      </c>
      <c r="R271" s="146">
        <f>Q271*H271</f>
        <v>0</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538</v>
      </c>
    </row>
    <row r="272" spans="2:51" s="14" customFormat="1" ht="12">
      <c r="B272" s="165"/>
      <c r="D272" s="151" t="s">
        <v>270</v>
      </c>
      <c r="E272" s="166" t="s">
        <v>1</v>
      </c>
      <c r="F272" s="167" t="s">
        <v>5339</v>
      </c>
      <c r="H272" s="166" t="s">
        <v>1</v>
      </c>
      <c r="I272" s="168"/>
      <c r="L272" s="165"/>
      <c r="M272" s="169"/>
      <c r="T272" s="170"/>
      <c r="AT272" s="166" t="s">
        <v>270</v>
      </c>
      <c r="AU272" s="166" t="s">
        <v>87</v>
      </c>
      <c r="AV272" s="14" t="s">
        <v>85</v>
      </c>
      <c r="AW272" s="14" t="s">
        <v>32</v>
      </c>
      <c r="AX272" s="14" t="s">
        <v>77</v>
      </c>
      <c r="AY272" s="166" t="s">
        <v>262</v>
      </c>
    </row>
    <row r="273" spans="2:51" s="12" customFormat="1" ht="12">
      <c r="B273" s="150"/>
      <c r="D273" s="151" t="s">
        <v>270</v>
      </c>
      <c r="E273" s="152" t="s">
        <v>1</v>
      </c>
      <c r="F273" s="153" t="s">
        <v>5392</v>
      </c>
      <c r="H273" s="154">
        <v>8.85</v>
      </c>
      <c r="I273" s="155"/>
      <c r="L273" s="150"/>
      <c r="M273" s="156"/>
      <c r="T273" s="157"/>
      <c r="AT273" s="152" t="s">
        <v>270</v>
      </c>
      <c r="AU273" s="152" t="s">
        <v>87</v>
      </c>
      <c r="AV273" s="12" t="s">
        <v>87</v>
      </c>
      <c r="AW273" s="12" t="s">
        <v>32</v>
      </c>
      <c r="AX273" s="12" t="s">
        <v>77</v>
      </c>
      <c r="AY273" s="152" t="s">
        <v>262</v>
      </c>
    </row>
    <row r="274" spans="2:51" s="13" customFormat="1" ht="12">
      <c r="B274" s="158"/>
      <c r="D274" s="151" t="s">
        <v>270</v>
      </c>
      <c r="E274" s="159" t="s">
        <v>1</v>
      </c>
      <c r="F274" s="160" t="s">
        <v>273</v>
      </c>
      <c r="H274" s="161">
        <v>8.85</v>
      </c>
      <c r="I274" s="162"/>
      <c r="L274" s="158"/>
      <c r="M274" s="163"/>
      <c r="T274" s="164"/>
      <c r="AT274" s="159" t="s">
        <v>270</v>
      </c>
      <c r="AU274" s="159" t="s">
        <v>87</v>
      </c>
      <c r="AV274" s="13" t="s">
        <v>268</v>
      </c>
      <c r="AW274" s="13" t="s">
        <v>32</v>
      </c>
      <c r="AX274" s="13" t="s">
        <v>85</v>
      </c>
      <c r="AY274" s="159" t="s">
        <v>262</v>
      </c>
    </row>
    <row r="275" spans="2:65" s="1" customFormat="1" ht="16.5" customHeight="1">
      <c r="B275" s="32"/>
      <c r="C275" s="138" t="s">
        <v>413</v>
      </c>
      <c r="D275" s="138" t="s">
        <v>264</v>
      </c>
      <c r="E275" s="139" t="s">
        <v>5393</v>
      </c>
      <c r="F275" s="140" t="s">
        <v>5394</v>
      </c>
      <c r="G275" s="141" t="s">
        <v>416</v>
      </c>
      <c r="H275" s="142">
        <v>39.4</v>
      </c>
      <c r="I275" s="143"/>
      <c r="J275" s="142">
        <f>ROUND(I275*H275,2)</f>
        <v>0</v>
      </c>
      <c r="K275" s="140" t="s">
        <v>1</v>
      </c>
      <c r="L275" s="32"/>
      <c r="M275" s="144" t="s">
        <v>1</v>
      </c>
      <c r="N275" s="145" t="s">
        <v>42</v>
      </c>
      <c r="P275" s="146">
        <f>O275*H275</f>
        <v>0</v>
      </c>
      <c r="Q275" s="146">
        <v>0</v>
      </c>
      <c r="R275" s="146">
        <f>Q275*H275</f>
        <v>0</v>
      </c>
      <c r="S275" s="146">
        <v>0</v>
      </c>
      <c r="T275" s="147">
        <f>S275*H275</f>
        <v>0</v>
      </c>
      <c r="AR275" s="148" t="s">
        <v>268</v>
      </c>
      <c r="AT275" s="148" t="s">
        <v>264</v>
      </c>
      <c r="AU275" s="148" t="s">
        <v>87</v>
      </c>
      <c r="AY275" s="17" t="s">
        <v>262</v>
      </c>
      <c r="BE275" s="149">
        <f>IF(N275="základní",J275,0)</f>
        <v>0</v>
      </c>
      <c r="BF275" s="149">
        <f>IF(N275="snížená",J275,0)</f>
        <v>0</v>
      </c>
      <c r="BG275" s="149">
        <f>IF(N275="zákl. přenesená",J275,0)</f>
        <v>0</v>
      </c>
      <c r="BH275" s="149">
        <f>IF(N275="sníž. přenesená",J275,0)</f>
        <v>0</v>
      </c>
      <c r="BI275" s="149">
        <f>IF(N275="nulová",J275,0)</f>
        <v>0</v>
      </c>
      <c r="BJ275" s="17" t="s">
        <v>85</v>
      </c>
      <c r="BK275" s="149">
        <f>ROUND(I275*H275,2)</f>
        <v>0</v>
      </c>
      <c r="BL275" s="17" t="s">
        <v>268</v>
      </c>
      <c r="BM275" s="148" t="s">
        <v>549</v>
      </c>
    </row>
    <row r="276" spans="2:51" s="14" customFormat="1" ht="12">
      <c r="B276" s="165"/>
      <c r="D276" s="151" t="s">
        <v>270</v>
      </c>
      <c r="E276" s="166" t="s">
        <v>1</v>
      </c>
      <c r="F276" s="167" t="s">
        <v>5339</v>
      </c>
      <c r="H276" s="166" t="s">
        <v>1</v>
      </c>
      <c r="I276" s="168"/>
      <c r="L276" s="165"/>
      <c r="M276" s="169"/>
      <c r="T276" s="170"/>
      <c r="AT276" s="166" t="s">
        <v>270</v>
      </c>
      <c r="AU276" s="166" t="s">
        <v>87</v>
      </c>
      <c r="AV276" s="14" t="s">
        <v>85</v>
      </c>
      <c r="AW276" s="14" t="s">
        <v>32</v>
      </c>
      <c r="AX276" s="14" t="s">
        <v>77</v>
      </c>
      <c r="AY276" s="166" t="s">
        <v>262</v>
      </c>
    </row>
    <row r="277" spans="2:51" s="12" customFormat="1" ht="12">
      <c r="B277" s="150"/>
      <c r="D277" s="151" t="s">
        <v>270</v>
      </c>
      <c r="E277" s="152" t="s">
        <v>1</v>
      </c>
      <c r="F277" s="153" t="s">
        <v>5395</v>
      </c>
      <c r="H277" s="154">
        <v>39.4</v>
      </c>
      <c r="I277" s="155"/>
      <c r="L277" s="150"/>
      <c r="M277" s="156"/>
      <c r="T277" s="157"/>
      <c r="AT277" s="152" t="s">
        <v>270</v>
      </c>
      <c r="AU277" s="152" t="s">
        <v>87</v>
      </c>
      <c r="AV277" s="12" t="s">
        <v>87</v>
      </c>
      <c r="AW277" s="12" t="s">
        <v>32</v>
      </c>
      <c r="AX277" s="12" t="s">
        <v>77</v>
      </c>
      <c r="AY277" s="152" t="s">
        <v>262</v>
      </c>
    </row>
    <row r="278" spans="2:51" s="13" customFormat="1" ht="12">
      <c r="B278" s="158"/>
      <c r="D278" s="151" t="s">
        <v>270</v>
      </c>
      <c r="E278" s="159" t="s">
        <v>1</v>
      </c>
      <c r="F278" s="160" t="s">
        <v>273</v>
      </c>
      <c r="H278" s="161">
        <v>39.4</v>
      </c>
      <c r="I278" s="162"/>
      <c r="L278" s="158"/>
      <c r="M278" s="163"/>
      <c r="T278" s="164"/>
      <c r="AT278" s="159" t="s">
        <v>270</v>
      </c>
      <c r="AU278" s="159" t="s">
        <v>87</v>
      </c>
      <c r="AV278" s="13" t="s">
        <v>268</v>
      </c>
      <c r="AW278" s="13" t="s">
        <v>32</v>
      </c>
      <c r="AX278" s="13" t="s">
        <v>85</v>
      </c>
      <c r="AY278" s="159" t="s">
        <v>262</v>
      </c>
    </row>
    <row r="279" spans="2:65" s="1" customFormat="1" ht="24.2" customHeight="1">
      <c r="B279" s="32"/>
      <c r="C279" s="138" t="s">
        <v>423</v>
      </c>
      <c r="D279" s="138" t="s">
        <v>264</v>
      </c>
      <c r="E279" s="139" t="s">
        <v>5396</v>
      </c>
      <c r="F279" s="140" t="s">
        <v>5397</v>
      </c>
      <c r="G279" s="141" t="s">
        <v>303</v>
      </c>
      <c r="H279" s="142">
        <v>31.15</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563</v>
      </c>
    </row>
    <row r="280" spans="2:65" s="1" customFormat="1" ht="24.2" customHeight="1">
      <c r="B280" s="32"/>
      <c r="C280" s="138" t="s">
        <v>426</v>
      </c>
      <c r="D280" s="138" t="s">
        <v>264</v>
      </c>
      <c r="E280" s="139" t="s">
        <v>5398</v>
      </c>
      <c r="F280" s="140" t="s">
        <v>5399</v>
      </c>
      <c r="G280" s="141" t="s">
        <v>303</v>
      </c>
      <c r="H280" s="142">
        <v>23.36</v>
      </c>
      <c r="I280" s="143"/>
      <c r="J280" s="142">
        <f>ROUND(I280*H280,2)</f>
        <v>0</v>
      </c>
      <c r="K280" s="140" t="s">
        <v>1</v>
      </c>
      <c r="L280" s="32"/>
      <c r="M280" s="144" t="s">
        <v>1</v>
      </c>
      <c r="N280" s="145" t="s">
        <v>42</v>
      </c>
      <c r="P280" s="146">
        <f>O280*H280</f>
        <v>0</v>
      </c>
      <c r="Q280" s="146">
        <v>0</v>
      </c>
      <c r="R280" s="146">
        <f>Q280*H280</f>
        <v>0</v>
      </c>
      <c r="S280" s="146">
        <v>0</v>
      </c>
      <c r="T280" s="147">
        <f>S280*H280</f>
        <v>0</v>
      </c>
      <c r="AR280" s="148" t="s">
        <v>268</v>
      </c>
      <c r="AT280" s="148" t="s">
        <v>264</v>
      </c>
      <c r="AU280" s="148" t="s">
        <v>87</v>
      </c>
      <c r="AY280" s="17" t="s">
        <v>262</v>
      </c>
      <c r="BE280" s="149">
        <f>IF(N280="základní",J280,0)</f>
        <v>0</v>
      </c>
      <c r="BF280" s="149">
        <f>IF(N280="snížená",J280,0)</f>
        <v>0</v>
      </c>
      <c r="BG280" s="149">
        <f>IF(N280="zákl. přenesená",J280,0)</f>
        <v>0</v>
      </c>
      <c r="BH280" s="149">
        <f>IF(N280="sníž. přenesená",J280,0)</f>
        <v>0</v>
      </c>
      <c r="BI280" s="149">
        <f>IF(N280="nulová",J280,0)</f>
        <v>0</v>
      </c>
      <c r="BJ280" s="17" t="s">
        <v>85</v>
      </c>
      <c r="BK280" s="149">
        <f>ROUND(I280*H280,2)</f>
        <v>0</v>
      </c>
      <c r="BL280" s="17" t="s">
        <v>268</v>
      </c>
      <c r="BM280" s="148" t="s">
        <v>571</v>
      </c>
    </row>
    <row r="281" spans="2:65" s="1" customFormat="1" ht="24.2" customHeight="1">
      <c r="B281" s="32"/>
      <c r="C281" s="138" t="s">
        <v>431</v>
      </c>
      <c r="D281" s="138" t="s">
        <v>264</v>
      </c>
      <c r="E281" s="139" t="s">
        <v>5400</v>
      </c>
      <c r="F281" s="140" t="s">
        <v>5401</v>
      </c>
      <c r="G281" s="141" t="s">
        <v>303</v>
      </c>
      <c r="H281" s="142">
        <v>7.79</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583</v>
      </c>
    </row>
    <row r="282" spans="2:47" s="1" customFormat="1" ht="29.25">
      <c r="B282" s="32"/>
      <c r="D282" s="151" t="s">
        <v>699</v>
      </c>
      <c r="F282" s="187" t="s">
        <v>5402</v>
      </c>
      <c r="I282" s="188"/>
      <c r="L282" s="32"/>
      <c r="M282" s="189"/>
      <c r="T282" s="56"/>
      <c r="AT282" s="17" t="s">
        <v>699</v>
      </c>
      <c r="AU282" s="17" t="s">
        <v>87</v>
      </c>
    </row>
    <row r="283" spans="2:63" s="11" customFormat="1" ht="22.9" customHeight="1">
      <c r="B283" s="126"/>
      <c r="D283" s="127" t="s">
        <v>76</v>
      </c>
      <c r="E283" s="136" t="s">
        <v>304</v>
      </c>
      <c r="F283" s="136" t="s">
        <v>4692</v>
      </c>
      <c r="I283" s="129"/>
      <c r="J283" s="137">
        <f>BK283</f>
        <v>0</v>
      </c>
      <c r="L283" s="126"/>
      <c r="M283" s="131"/>
      <c r="P283" s="132">
        <f>SUM(P284:P354)</f>
        <v>0</v>
      </c>
      <c r="R283" s="132">
        <f>SUM(R284:R354)</f>
        <v>0</v>
      </c>
      <c r="T283" s="133">
        <f>SUM(T284:T354)</f>
        <v>0</v>
      </c>
      <c r="AR283" s="127" t="s">
        <v>85</v>
      </c>
      <c r="AT283" s="134" t="s">
        <v>76</v>
      </c>
      <c r="AU283" s="134" t="s">
        <v>85</v>
      </c>
      <c r="AY283" s="127" t="s">
        <v>262</v>
      </c>
      <c r="BK283" s="135">
        <f>SUM(BK284:BK354)</f>
        <v>0</v>
      </c>
    </row>
    <row r="284" spans="2:65" s="1" customFormat="1" ht="16.5" customHeight="1">
      <c r="B284" s="32"/>
      <c r="C284" s="138" t="s">
        <v>436</v>
      </c>
      <c r="D284" s="138" t="s">
        <v>264</v>
      </c>
      <c r="E284" s="139" t="s">
        <v>4800</v>
      </c>
      <c r="F284" s="140" t="s">
        <v>4801</v>
      </c>
      <c r="G284" s="141" t="s">
        <v>416</v>
      </c>
      <c r="H284" s="142">
        <v>57.2</v>
      </c>
      <c r="I284" s="143"/>
      <c r="J284" s="142">
        <f>ROUND(I284*H284,2)</f>
        <v>0</v>
      </c>
      <c r="K284" s="140" t="s">
        <v>1</v>
      </c>
      <c r="L284" s="32"/>
      <c r="M284" s="144" t="s">
        <v>1</v>
      </c>
      <c r="N284" s="145" t="s">
        <v>42</v>
      </c>
      <c r="P284" s="146">
        <f>O284*H284</f>
        <v>0</v>
      </c>
      <c r="Q284" s="146">
        <v>0</v>
      </c>
      <c r="R284" s="146">
        <f>Q284*H284</f>
        <v>0</v>
      </c>
      <c r="S284" s="146">
        <v>0</v>
      </c>
      <c r="T284" s="147">
        <f>S284*H284</f>
        <v>0</v>
      </c>
      <c r="AR284" s="148" t="s">
        <v>268</v>
      </c>
      <c r="AT284" s="148" t="s">
        <v>264</v>
      </c>
      <c r="AU284" s="148" t="s">
        <v>87</v>
      </c>
      <c r="AY284" s="17" t="s">
        <v>262</v>
      </c>
      <c r="BE284" s="149">
        <f>IF(N284="základní",J284,0)</f>
        <v>0</v>
      </c>
      <c r="BF284" s="149">
        <f>IF(N284="snížená",J284,0)</f>
        <v>0</v>
      </c>
      <c r="BG284" s="149">
        <f>IF(N284="zákl. přenesená",J284,0)</f>
        <v>0</v>
      </c>
      <c r="BH284" s="149">
        <f>IF(N284="sníž. přenesená",J284,0)</f>
        <v>0</v>
      </c>
      <c r="BI284" s="149">
        <f>IF(N284="nulová",J284,0)</f>
        <v>0</v>
      </c>
      <c r="BJ284" s="17" t="s">
        <v>85</v>
      </c>
      <c r="BK284" s="149">
        <f>ROUND(I284*H284,2)</f>
        <v>0</v>
      </c>
      <c r="BL284" s="17" t="s">
        <v>268</v>
      </c>
      <c r="BM284" s="148" t="s">
        <v>606</v>
      </c>
    </row>
    <row r="285" spans="2:47" s="1" customFormat="1" ht="39">
      <c r="B285" s="32"/>
      <c r="D285" s="151" t="s">
        <v>699</v>
      </c>
      <c r="F285" s="187" t="s">
        <v>4802</v>
      </c>
      <c r="I285" s="188"/>
      <c r="L285" s="32"/>
      <c r="M285" s="189"/>
      <c r="T285" s="56"/>
      <c r="AT285" s="17" t="s">
        <v>699</v>
      </c>
      <c r="AU285" s="17" t="s">
        <v>87</v>
      </c>
    </row>
    <row r="286" spans="2:51" s="12" customFormat="1" ht="12">
      <c r="B286" s="150"/>
      <c r="D286" s="151" t="s">
        <v>270</v>
      </c>
      <c r="E286" s="152" t="s">
        <v>1</v>
      </c>
      <c r="F286" s="153" t="s">
        <v>5403</v>
      </c>
      <c r="H286" s="154">
        <v>57.2</v>
      </c>
      <c r="I286" s="155"/>
      <c r="L286" s="150"/>
      <c r="M286" s="156"/>
      <c r="T286" s="157"/>
      <c r="AT286" s="152" t="s">
        <v>270</v>
      </c>
      <c r="AU286" s="152" t="s">
        <v>87</v>
      </c>
      <c r="AV286" s="12" t="s">
        <v>87</v>
      </c>
      <c r="AW286" s="12" t="s">
        <v>32</v>
      </c>
      <c r="AX286" s="12" t="s">
        <v>77</v>
      </c>
      <c r="AY286" s="152" t="s">
        <v>262</v>
      </c>
    </row>
    <row r="287" spans="2:51" s="13" customFormat="1" ht="12">
      <c r="B287" s="158"/>
      <c r="D287" s="151" t="s">
        <v>270</v>
      </c>
      <c r="E287" s="159" t="s">
        <v>1</v>
      </c>
      <c r="F287" s="160" t="s">
        <v>273</v>
      </c>
      <c r="H287" s="161">
        <v>57.2</v>
      </c>
      <c r="I287" s="162"/>
      <c r="L287" s="158"/>
      <c r="M287" s="163"/>
      <c r="T287" s="164"/>
      <c r="AT287" s="159" t="s">
        <v>270</v>
      </c>
      <c r="AU287" s="159" t="s">
        <v>87</v>
      </c>
      <c r="AV287" s="13" t="s">
        <v>268</v>
      </c>
      <c r="AW287" s="13" t="s">
        <v>32</v>
      </c>
      <c r="AX287" s="13" t="s">
        <v>85</v>
      </c>
      <c r="AY287" s="159" t="s">
        <v>262</v>
      </c>
    </row>
    <row r="288" spans="2:65" s="1" customFormat="1" ht="21.75" customHeight="1">
      <c r="B288" s="32"/>
      <c r="C288" s="138" t="s">
        <v>441</v>
      </c>
      <c r="D288" s="138" t="s">
        <v>264</v>
      </c>
      <c r="E288" s="139" t="s">
        <v>4981</v>
      </c>
      <c r="F288" s="140" t="s">
        <v>4982</v>
      </c>
      <c r="G288" s="141" t="s">
        <v>675</v>
      </c>
      <c r="H288" s="142">
        <v>1</v>
      </c>
      <c r="I288" s="143"/>
      <c r="J288" s="142">
        <f>ROUND(I288*H288,2)</f>
        <v>0</v>
      </c>
      <c r="K288" s="140" t="s">
        <v>1</v>
      </c>
      <c r="L288" s="32"/>
      <c r="M288" s="144" t="s">
        <v>1</v>
      </c>
      <c r="N288" s="145" t="s">
        <v>42</v>
      </c>
      <c r="P288" s="146">
        <f>O288*H288</f>
        <v>0</v>
      </c>
      <c r="Q288" s="146">
        <v>0</v>
      </c>
      <c r="R288" s="146">
        <f>Q288*H288</f>
        <v>0</v>
      </c>
      <c r="S288" s="146">
        <v>0</v>
      </c>
      <c r="T288" s="147">
        <f>S288*H288</f>
        <v>0</v>
      </c>
      <c r="AR288" s="148" t="s">
        <v>268</v>
      </c>
      <c r="AT288" s="148" t="s">
        <v>264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268</v>
      </c>
      <c r="BM288" s="148" t="s">
        <v>622</v>
      </c>
    </row>
    <row r="289" spans="2:51" s="14" customFormat="1" ht="12">
      <c r="B289" s="165"/>
      <c r="D289" s="151" t="s">
        <v>270</v>
      </c>
      <c r="E289" s="166" t="s">
        <v>1</v>
      </c>
      <c r="F289" s="167" t="s">
        <v>5372</v>
      </c>
      <c r="H289" s="166" t="s">
        <v>1</v>
      </c>
      <c r="I289" s="168"/>
      <c r="L289" s="165"/>
      <c r="M289" s="169"/>
      <c r="T289" s="170"/>
      <c r="AT289" s="166" t="s">
        <v>270</v>
      </c>
      <c r="AU289" s="166" t="s">
        <v>87</v>
      </c>
      <c r="AV289" s="14" t="s">
        <v>85</v>
      </c>
      <c r="AW289" s="14" t="s">
        <v>32</v>
      </c>
      <c r="AX289" s="14" t="s">
        <v>77</v>
      </c>
      <c r="AY289" s="166" t="s">
        <v>262</v>
      </c>
    </row>
    <row r="290" spans="2:51" s="12" customFormat="1" ht="12">
      <c r="B290" s="150"/>
      <c r="D290" s="151" t="s">
        <v>270</v>
      </c>
      <c r="E290" s="152" t="s">
        <v>1</v>
      </c>
      <c r="F290" s="153" t="s">
        <v>5404</v>
      </c>
      <c r="H290" s="154">
        <v>1</v>
      </c>
      <c r="I290" s="155"/>
      <c r="L290" s="150"/>
      <c r="M290" s="156"/>
      <c r="T290" s="157"/>
      <c r="AT290" s="152" t="s">
        <v>270</v>
      </c>
      <c r="AU290" s="152" t="s">
        <v>87</v>
      </c>
      <c r="AV290" s="12" t="s">
        <v>87</v>
      </c>
      <c r="AW290" s="12" t="s">
        <v>32</v>
      </c>
      <c r="AX290" s="12" t="s">
        <v>77</v>
      </c>
      <c r="AY290" s="152" t="s">
        <v>262</v>
      </c>
    </row>
    <row r="291" spans="2:51" s="13" customFormat="1" ht="12">
      <c r="B291" s="158"/>
      <c r="D291" s="151" t="s">
        <v>270</v>
      </c>
      <c r="E291" s="159" t="s">
        <v>1</v>
      </c>
      <c r="F291" s="160" t="s">
        <v>273</v>
      </c>
      <c r="H291" s="161">
        <v>1</v>
      </c>
      <c r="I291" s="162"/>
      <c r="L291" s="158"/>
      <c r="M291" s="163"/>
      <c r="T291" s="164"/>
      <c r="AT291" s="159" t="s">
        <v>270</v>
      </c>
      <c r="AU291" s="159" t="s">
        <v>87</v>
      </c>
      <c r="AV291" s="13" t="s">
        <v>268</v>
      </c>
      <c r="AW291" s="13" t="s">
        <v>32</v>
      </c>
      <c r="AX291" s="13" t="s">
        <v>85</v>
      </c>
      <c r="AY291" s="159" t="s">
        <v>262</v>
      </c>
    </row>
    <row r="292" spans="2:65" s="1" customFormat="1" ht="16.5" customHeight="1">
      <c r="B292" s="32"/>
      <c r="C292" s="138" t="s">
        <v>446</v>
      </c>
      <c r="D292" s="138" t="s">
        <v>264</v>
      </c>
      <c r="E292" s="139" t="s">
        <v>4804</v>
      </c>
      <c r="F292" s="140" t="s">
        <v>4805</v>
      </c>
      <c r="G292" s="141" t="s">
        <v>416</v>
      </c>
      <c r="H292" s="142">
        <v>57.2</v>
      </c>
      <c r="I292" s="143"/>
      <c r="J292" s="142">
        <f>ROUND(I292*H292,2)</f>
        <v>0</v>
      </c>
      <c r="K292" s="140" t="s">
        <v>1</v>
      </c>
      <c r="L292" s="32"/>
      <c r="M292" s="144" t="s">
        <v>1</v>
      </c>
      <c r="N292" s="145" t="s">
        <v>42</v>
      </c>
      <c r="P292" s="146">
        <f>O292*H292</f>
        <v>0</v>
      </c>
      <c r="Q292" s="146">
        <v>0</v>
      </c>
      <c r="R292" s="146">
        <f>Q292*H292</f>
        <v>0</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637</v>
      </c>
    </row>
    <row r="293" spans="2:47" s="1" customFormat="1" ht="39">
      <c r="B293" s="32"/>
      <c r="D293" s="151" t="s">
        <v>699</v>
      </c>
      <c r="F293" s="187" t="s">
        <v>4806</v>
      </c>
      <c r="I293" s="188"/>
      <c r="L293" s="32"/>
      <c r="M293" s="189"/>
      <c r="T293" s="56"/>
      <c r="AT293" s="17" t="s">
        <v>699</v>
      </c>
      <c r="AU293" s="17" t="s">
        <v>87</v>
      </c>
    </row>
    <row r="294" spans="2:51" s="12" customFormat="1" ht="12">
      <c r="B294" s="150"/>
      <c r="D294" s="151" t="s">
        <v>270</v>
      </c>
      <c r="E294" s="152" t="s">
        <v>1</v>
      </c>
      <c r="F294" s="153" t="s">
        <v>5403</v>
      </c>
      <c r="H294" s="154">
        <v>57.2</v>
      </c>
      <c r="I294" s="155"/>
      <c r="L294" s="150"/>
      <c r="M294" s="156"/>
      <c r="T294" s="157"/>
      <c r="AT294" s="152" t="s">
        <v>270</v>
      </c>
      <c r="AU294" s="152" t="s">
        <v>87</v>
      </c>
      <c r="AV294" s="12" t="s">
        <v>87</v>
      </c>
      <c r="AW294" s="12" t="s">
        <v>32</v>
      </c>
      <c r="AX294" s="12" t="s">
        <v>77</v>
      </c>
      <c r="AY294" s="152" t="s">
        <v>262</v>
      </c>
    </row>
    <row r="295" spans="2:51" s="13" customFormat="1" ht="12">
      <c r="B295" s="158"/>
      <c r="D295" s="151" t="s">
        <v>270</v>
      </c>
      <c r="E295" s="159" t="s">
        <v>1</v>
      </c>
      <c r="F295" s="160" t="s">
        <v>273</v>
      </c>
      <c r="H295" s="161">
        <v>57.2</v>
      </c>
      <c r="I295" s="162"/>
      <c r="L295" s="158"/>
      <c r="M295" s="163"/>
      <c r="T295" s="164"/>
      <c r="AT295" s="159" t="s">
        <v>270</v>
      </c>
      <c r="AU295" s="159" t="s">
        <v>87</v>
      </c>
      <c r="AV295" s="13" t="s">
        <v>268</v>
      </c>
      <c r="AW295" s="13" t="s">
        <v>32</v>
      </c>
      <c r="AX295" s="13" t="s">
        <v>85</v>
      </c>
      <c r="AY295" s="159" t="s">
        <v>262</v>
      </c>
    </row>
    <row r="296" spans="2:65" s="1" customFormat="1" ht="24.2" customHeight="1">
      <c r="B296" s="32"/>
      <c r="C296" s="138" t="s">
        <v>451</v>
      </c>
      <c r="D296" s="138" t="s">
        <v>264</v>
      </c>
      <c r="E296" s="139" t="s">
        <v>5405</v>
      </c>
      <c r="F296" s="140" t="s">
        <v>5406</v>
      </c>
      <c r="G296" s="141" t="s">
        <v>675</v>
      </c>
      <c r="H296" s="142">
        <v>1</v>
      </c>
      <c r="I296" s="143"/>
      <c r="J296" s="142">
        <f>ROUND(I296*H296,2)</f>
        <v>0</v>
      </c>
      <c r="K296" s="140" t="s">
        <v>1</v>
      </c>
      <c r="L296" s="32"/>
      <c r="M296" s="144" t="s">
        <v>1</v>
      </c>
      <c r="N296" s="145" t="s">
        <v>42</v>
      </c>
      <c r="P296" s="146">
        <f>O296*H296</f>
        <v>0</v>
      </c>
      <c r="Q296" s="146">
        <v>0</v>
      </c>
      <c r="R296" s="146">
        <f>Q296*H296</f>
        <v>0</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647</v>
      </c>
    </row>
    <row r="297" spans="2:47" s="1" customFormat="1" ht="48.75">
      <c r="B297" s="32"/>
      <c r="D297" s="151" t="s">
        <v>699</v>
      </c>
      <c r="F297" s="187" t="s">
        <v>5407</v>
      </c>
      <c r="I297" s="188"/>
      <c r="L297" s="32"/>
      <c r="M297" s="189"/>
      <c r="T297" s="56"/>
      <c r="AT297" s="17" t="s">
        <v>699</v>
      </c>
      <c r="AU297" s="17" t="s">
        <v>87</v>
      </c>
    </row>
    <row r="298" spans="2:51" s="14" customFormat="1" ht="12">
      <c r="B298" s="165"/>
      <c r="D298" s="151" t="s">
        <v>270</v>
      </c>
      <c r="E298" s="166" t="s">
        <v>1</v>
      </c>
      <c r="F298" s="167" t="s">
        <v>5372</v>
      </c>
      <c r="H298" s="166" t="s">
        <v>1</v>
      </c>
      <c r="I298" s="168"/>
      <c r="L298" s="165"/>
      <c r="M298" s="169"/>
      <c r="T298" s="170"/>
      <c r="AT298" s="166" t="s">
        <v>270</v>
      </c>
      <c r="AU298" s="166" t="s">
        <v>87</v>
      </c>
      <c r="AV298" s="14" t="s">
        <v>85</v>
      </c>
      <c r="AW298" s="14" t="s">
        <v>32</v>
      </c>
      <c r="AX298" s="14" t="s">
        <v>77</v>
      </c>
      <c r="AY298" s="166" t="s">
        <v>262</v>
      </c>
    </row>
    <row r="299" spans="2:51" s="12" customFormat="1" ht="12">
      <c r="B299" s="150"/>
      <c r="D299" s="151" t="s">
        <v>270</v>
      </c>
      <c r="E299" s="152" t="s">
        <v>1</v>
      </c>
      <c r="F299" s="153" t="s">
        <v>5408</v>
      </c>
      <c r="H299" s="154">
        <v>1</v>
      </c>
      <c r="I299" s="155"/>
      <c r="L299" s="150"/>
      <c r="M299" s="156"/>
      <c r="T299" s="157"/>
      <c r="AT299" s="152" t="s">
        <v>270</v>
      </c>
      <c r="AU299" s="152" t="s">
        <v>87</v>
      </c>
      <c r="AV299" s="12" t="s">
        <v>87</v>
      </c>
      <c r="AW299" s="12" t="s">
        <v>32</v>
      </c>
      <c r="AX299" s="12" t="s">
        <v>77</v>
      </c>
      <c r="AY299" s="152" t="s">
        <v>262</v>
      </c>
    </row>
    <row r="300" spans="2:51" s="13" customFormat="1" ht="12">
      <c r="B300" s="158"/>
      <c r="D300" s="151" t="s">
        <v>270</v>
      </c>
      <c r="E300" s="159" t="s">
        <v>1</v>
      </c>
      <c r="F300" s="160" t="s">
        <v>273</v>
      </c>
      <c r="H300" s="161">
        <v>1</v>
      </c>
      <c r="I300" s="162"/>
      <c r="L300" s="158"/>
      <c r="M300" s="163"/>
      <c r="T300" s="164"/>
      <c r="AT300" s="159" t="s">
        <v>270</v>
      </c>
      <c r="AU300" s="159" t="s">
        <v>87</v>
      </c>
      <c r="AV300" s="13" t="s">
        <v>268</v>
      </c>
      <c r="AW300" s="13" t="s">
        <v>32</v>
      </c>
      <c r="AX300" s="13" t="s">
        <v>85</v>
      </c>
      <c r="AY300" s="159" t="s">
        <v>262</v>
      </c>
    </row>
    <row r="301" spans="2:65" s="1" customFormat="1" ht="24.2" customHeight="1">
      <c r="B301" s="32"/>
      <c r="C301" s="138" t="s">
        <v>189</v>
      </c>
      <c r="D301" s="138" t="s">
        <v>264</v>
      </c>
      <c r="E301" s="139" t="s">
        <v>4807</v>
      </c>
      <c r="F301" s="140" t="s">
        <v>4808</v>
      </c>
      <c r="G301" s="141" t="s">
        <v>675</v>
      </c>
      <c r="H301" s="142">
        <v>7</v>
      </c>
      <c r="I301" s="143"/>
      <c r="J301" s="142">
        <f>ROUND(I301*H301,2)</f>
        <v>0</v>
      </c>
      <c r="K301" s="140" t="s">
        <v>1</v>
      </c>
      <c r="L301" s="32"/>
      <c r="M301" s="144" t="s">
        <v>1</v>
      </c>
      <c r="N301" s="145" t="s">
        <v>42</v>
      </c>
      <c r="P301" s="146">
        <f>O301*H301</f>
        <v>0</v>
      </c>
      <c r="Q301" s="146">
        <v>0</v>
      </c>
      <c r="R301" s="146">
        <f>Q301*H301</f>
        <v>0</v>
      </c>
      <c r="S301" s="146">
        <v>0</v>
      </c>
      <c r="T301" s="147">
        <f>S301*H301</f>
        <v>0</v>
      </c>
      <c r="AR301" s="148" t="s">
        <v>268</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268</v>
      </c>
      <c r="BM301" s="148" t="s">
        <v>655</v>
      </c>
    </row>
    <row r="302" spans="2:47" s="1" customFormat="1" ht="48.75">
      <c r="B302" s="32"/>
      <c r="D302" s="151" t="s">
        <v>699</v>
      </c>
      <c r="F302" s="187" t="s">
        <v>4809</v>
      </c>
      <c r="I302" s="188"/>
      <c r="L302" s="32"/>
      <c r="M302" s="189"/>
      <c r="T302" s="56"/>
      <c r="AT302" s="17" t="s">
        <v>699</v>
      </c>
      <c r="AU302" s="17" t="s">
        <v>87</v>
      </c>
    </row>
    <row r="303" spans="2:51" s="14" customFormat="1" ht="12">
      <c r="B303" s="165"/>
      <c r="D303" s="151" t="s">
        <v>270</v>
      </c>
      <c r="E303" s="166" t="s">
        <v>1</v>
      </c>
      <c r="F303" s="167" t="s">
        <v>5372</v>
      </c>
      <c r="H303" s="166" t="s">
        <v>1</v>
      </c>
      <c r="I303" s="168"/>
      <c r="L303" s="165"/>
      <c r="M303" s="169"/>
      <c r="T303" s="170"/>
      <c r="AT303" s="166" t="s">
        <v>270</v>
      </c>
      <c r="AU303" s="166" t="s">
        <v>87</v>
      </c>
      <c r="AV303" s="14" t="s">
        <v>85</v>
      </c>
      <c r="AW303" s="14" t="s">
        <v>32</v>
      </c>
      <c r="AX303" s="14" t="s">
        <v>77</v>
      </c>
      <c r="AY303" s="166" t="s">
        <v>262</v>
      </c>
    </row>
    <row r="304" spans="2:51" s="12" customFormat="1" ht="12">
      <c r="B304" s="150"/>
      <c r="D304" s="151" t="s">
        <v>270</v>
      </c>
      <c r="E304" s="152" t="s">
        <v>1</v>
      </c>
      <c r="F304" s="153" t="s">
        <v>5409</v>
      </c>
      <c r="H304" s="154">
        <v>3</v>
      </c>
      <c r="I304" s="155"/>
      <c r="L304" s="150"/>
      <c r="M304" s="156"/>
      <c r="T304" s="157"/>
      <c r="AT304" s="152" t="s">
        <v>270</v>
      </c>
      <c r="AU304" s="152" t="s">
        <v>87</v>
      </c>
      <c r="AV304" s="12" t="s">
        <v>87</v>
      </c>
      <c r="AW304" s="12" t="s">
        <v>32</v>
      </c>
      <c r="AX304" s="12" t="s">
        <v>77</v>
      </c>
      <c r="AY304" s="152" t="s">
        <v>262</v>
      </c>
    </row>
    <row r="305" spans="2:51" s="12" customFormat="1" ht="12">
      <c r="B305" s="150"/>
      <c r="D305" s="151" t="s">
        <v>270</v>
      </c>
      <c r="E305" s="152" t="s">
        <v>1</v>
      </c>
      <c r="F305" s="153" t="s">
        <v>5410</v>
      </c>
      <c r="H305" s="154">
        <v>4</v>
      </c>
      <c r="I305" s="155"/>
      <c r="L305" s="150"/>
      <c r="M305" s="156"/>
      <c r="T305" s="157"/>
      <c r="AT305" s="152" t="s">
        <v>270</v>
      </c>
      <c r="AU305" s="152" t="s">
        <v>87</v>
      </c>
      <c r="AV305" s="12" t="s">
        <v>87</v>
      </c>
      <c r="AW305" s="12" t="s">
        <v>32</v>
      </c>
      <c r="AX305" s="12" t="s">
        <v>77</v>
      </c>
      <c r="AY305" s="152" t="s">
        <v>262</v>
      </c>
    </row>
    <row r="306" spans="2:51" s="13" customFormat="1" ht="12">
      <c r="B306" s="158"/>
      <c r="D306" s="151" t="s">
        <v>270</v>
      </c>
      <c r="E306" s="159" t="s">
        <v>1</v>
      </c>
      <c r="F306" s="160" t="s">
        <v>273</v>
      </c>
      <c r="H306" s="161">
        <v>7</v>
      </c>
      <c r="I306" s="162"/>
      <c r="L306" s="158"/>
      <c r="M306" s="163"/>
      <c r="T306" s="164"/>
      <c r="AT306" s="159" t="s">
        <v>270</v>
      </c>
      <c r="AU306" s="159" t="s">
        <v>87</v>
      </c>
      <c r="AV306" s="13" t="s">
        <v>268</v>
      </c>
      <c r="AW306" s="13" t="s">
        <v>32</v>
      </c>
      <c r="AX306" s="13" t="s">
        <v>85</v>
      </c>
      <c r="AY306" s="159" t="s">
        <v>262</v>
      </c>
    </row>
    <row r="307" spans="2:65" s="1" customFormat="1" ht="24.2" customHeight="1">
      <c r="B307" s="32"/>
      <c r="C307" s="138" t="s">
        <v>459</v>
      </c>
      <c r="D307" s="138" t="s">
        <v>264</v>
      </c>
      <c r="E307" s="139" t="s">
        <v>4811</v>
      </c>
      <c r="F307" s="140" t="s">
        <v>4812</v>
      </c>
      <c r="G307" s="141" t="s">
        <v>675</v>
      </c>
      <c r="H307" s="142">
        <v>4</v>
      </c>
      <c r="I307" s="143"/>
      <c r="J307" s="142">
        <f>ROUND(I307*H307,2)</f>
        <v>0</v>
      </c>
      <c r="K307" s="140" t="s">
        <v>1</v>
      </c>
      <c r="L307" s="32"/>
      <c r="M307" s="144" t="s">
        <v>1</v>
      </c>
      <c r="N307" s="145" t="s">
        <v>42</v>
      </c>
      <c r="P307" s="146">
        <f>O307*H307</f>
        <v>0</v>
      </c>
      <c r="Q307" s="146">
        <v>0</v>
      </c>
      <c r="R307" s="146">
        <f>Q307*H307</f>
        <v>0</v>
      </c>
      <c r="S307" s="146">
        <v>0</v>
      </c>
      <c r="T307" s="147">
        <f>S307*H307</f>
        <v>0</v>
      </c>
      <c r="AR307" s="148" t="s">
        <v>268</v>
      </c>
      <c r="AT307" s="148" t="s">
        <v>264</v>
      </c>
      <c r="AU307" s="148" t="s">
        <v>87</v>
      </c>
      <c r="AY307" s="17" t="s">
        <v>262</v>
      </c>
      <c r="BE307" s="149">
        <f>IF(N307="základní",J307,0)</f>
        <v>0</v>
      </c>
      <c r="BF307" s="149">
        <f>IF(N307="snížená",J307,0)</f>
        <v>0</v>
      </c>
      <c r="BG307" s="149">
        <f>IF(N307="zákl. přenesená",J307,0)</f>
        <v>0</v>
      </c>
      <c r="BH307" s="149">
        <f>IF(N307="sníž. přenesená",J307,0)</f>
        <v>0</v>
      </c>
      <c r="BI307" s="149">
        <f>IF(N307="nulová",J307,0)</f>
        <v>0</v>
      </c>
      <c r="BJ307" s="17" t="s">
        <v>85</v>
      </c>
      <c r="BK307" s="149">
        <f>ROUND(I307*H307,2)</f>
        <v>0</v>
      </c>
      <c r="BL307" s="17" t="s">
        <v>268</v>
      </c>
      <c r="BM307" s="148" t="s">
        <v>668</v>
      </c>
    </row>
    <row r="308" spans="2:47" s="1" customFormat="1" ht="39">
      <c r="B308" s="32"/>
      <c r="D308" s="151" t="s">
        <v>699</v>
      </c>
      <c r="F308" s="187" t="s">
        <v>4813</v>
      </c>
      <c r="I308" s="188"/>
      <c r="L308" s="32"/>
      <c r="M308" s="189"/>
      <c r="T308" s="56"/>
      <c r="AT308" s="17" t="s">
        <v>699</v>
      </c>
      <c r="AU308" s="17" t="s">
        <v>87</v>
      </c>
    </row>
    <row r="309" spans="2:51" s="14" customFormat="1" ht="12">
      <c r="B309" s="165"/>
      <c r="D309" s="151" t="s">
        <v>270</v>
      </c>
      <c r="E309" s="166" t="s">
        <v>1</v>
      </c>
      <c r="F309" s="167" t="s">
        <v>5372</v>
      </c>
      <c r="H309" s="166" t="s">
        <v>1</v>
      </c>
      <c r="I309" s="168"/>
      <c r="L309" s="165"/>
      <c r="M309" s="169"/>
      <c r="T309" s="170"/>
      <c r="AT309" s="166" t="s">
        <v>270</v>
      </c>
      <c r="AU309" s="166" t="s">
        <v>87</v>
      </c>
      <c r="AV309" s="14" t="s">
        <v>85</v>
      </c>
      <c r="AW309" s="14" t="s">
        <v>32</v>
      </c>
      <c r="AX309" s="14" t="s">
        <v>77</v>
      </c>
      <c r="AY309" s="166" t="s">
        <v>262</v>
      </c>
    </row>
    <row r="310" spans="2:51" s="12" customFormat="1" ht="12">
      <c r="B310" s="150"/>
      <c r="D310" s="151" t="s">
        <v>270</v>
      </c>
      <c r="E310" s="152" t="s">
        <v>1</v>
      </c>
      <c r="F310" s="153" t="s">
        <v>5411</v>
      </c>
      <c r="H310" s="154">
        <v>3</v>
      </c>
      <c r="I310" s="155"/>
      <c r="L310" s="150"/>
      <c r="M310" s="156"/>
      <c r="T310" s="157"/>
      <c r="AT310" s="152" t="s">
        <v>270</v>
      </c>
      <c r="AU310" s="152" t="s">
        <v>87</v>
      </c>
      <c r="AV310" s="12" t="s">
        <v>87</v>
      </c>
      <c r="AW310" s="12" t="s">
        <v>32</v>
      </c>
      <c r="AX310" s="12" t="s">
        <v>77</v>
      </c>
      <c r="AY310" s="152" t="s">
        <v>262</v>
      </c>
    </row>
    <row r="311" spans="2:51" s="12" customFormat="1" ht="12">
      <c r="B311" s="150"/>
      <c r="D311" s="151" t="s">
        <v>270</v>
      </c>
      <c r="E311" s="152" t="s">
        <v>1</v>
      </c>
      <c r="F311" s="153" t="s">
        <v>5412</v>
      </c>
      <c r="H311" s="154">
        <v>1</v>
      </c>
      <c r="I311" s="155"/>
      <c r="L311" s="150"/>
      <c r="M311" s="156"/>
      <c r="T311" s="157"/>
      <c r="AT311" s="152" t="s">
        <v>270</v>
      </c>
      <c r="AU311" s="152" t="s">
        <v>87</v>
      </c>
      <c r="AV311" s="12" t="s">
        <v>87</v>
      </c>
      <c r="AW311" s="12" t="s">
        <v>32</v>
      </c>
      <c r="AX311" s="12" t="s">
        <v>77</v>
      </c>
      <c r="AY311" s="152" t="s">
        <v>262</v>
      </c>
    </row>
    <row r="312" spans="2:51" s="13" customFormat="1" ht="12">
      <c r="B312" s="158"/>
      <c r="D312" s="151" t="s">
        <v>270</v>
      </c>
      <c r="E312" s="159" t="s">
        <v>1</v>
      </c>
      <c r="F312" s="160" t="s">
        <v>273</v>
      </c>
      <c r="H312" s="161">
        <v>4</v>
      </c>
      <c r="I312" s="162"/>
      <c r="L312" s="158"/>
      <c r="M312" s="163"/>
      <c r="T312" s="164"/>
      <c r="AT312" s="159" t="s">
        <v>270</v>
      </c>
      <c r="AU312" s="159" t="s">
        <v>87</v>
      </c>
      <c r="AV312" s="13" t="s">
        <v>268</v>
      </c>
      <c r="AW312" s="13" t="s">
        <v>32</v>
      </c>
      <c r="AX312" s="13" t="s">
        <v>85</v>
      </c>
      <c r="AY312" s="159" t="s">
        <v>262</v>
      </c>
    </row>
    <row r="313" spans="2:65" s="1" customFormat="1" ht="24.2" customHeight="1">
      <c r="B313" s="32"/>
      <c r="C313" s="138" t="s">
        <v>467</v>
      </c>
      <c r="D313" s="138" t="s">
        <v>264</v>
      </c>
      <c r="E313" s="139" t="s">
        <v>4815</v>
      </c>
      <c r="F313" s="140" t="s">
        <v>4816</v>
      </c>
      <c r="G313" s="141" t="s">
        <v>675</v>
      </c>
      <c r="H313" s="142">
        <v>4</v>
      </c>
      <c r="I313" s="143"/>
      <c r="J313" s="142">
        <f>ROUND(I313*H313,2)</f>
        <v>0</v>
      </c>
      <c r="K313" s="140" t="s">
        <v>1</v>
      </c>
      <c r="L313" s="32"/>
      <c r="M313" s="144" t="s">
        <v>1</v>
      </c>
      <c r="N313" s="145" t="s">
        <v>42</v>
      </c>
      <c r="P313" s="146">
        <f>O313*H313</f>
        <v>0</v>
      </c>
      <c r="Q313" s="146">
        <v>0</v>
      </c>
      <c r="R313" s="146">
        <f>Q313*H313</f>
        <v>0</v>
      </c>
      <c r="S313" s="146">
        <v>0</v>
      </c>
      <c r="T313" s="147">
        <f>S313*H313</f>
        <v>0</v>
      </c>
      <c r="AR313" s="148" t="s">
        <v>268</v>
      </c>
      <c r="AT313" s="148" t="s">
        <v>264</v>
      </c>
      <c r="AU313" s="148" t="s">
        <v>87</v>
      </c>
      <c r="AY313" s="17" t="s">
        <v>262</v>
      </c>
      <c r="BE313" s="149">
        <f>IF(N313="základní",J313,0)</f>
        <v>0</v>
      </c>
      <c r="BF313" s="149">
        <f>IF(N313="snížená",J313,0)</f>
        <v>0</v>
      </c>
      <c r="BG313" s="149">
        <f>IF(N313="zákl. přenesená",J313,0)</f>
        <v>0</v>
      </c>
      <c r="BH313" s="149">
        <f>IF(N313="sníž. přenesená",J313,0)</f>
        <v>0</v>
      </c>
      <c r="BI313" s="149">
        <f>IF(N313="nulová",J313,0)</f>
        <v>0</v>
      </c>
      <c r="BJ313" s="17" t="s">
        <v>85</v>
      </c>
      <c r="BK313" s="149">
        <f>ROUND(I313*H313,2)</f>
        <v>0</v>
      </c>
      <c r="BL313" s="17" t="s">
        <v>268</v>
      </c>
      <c r="BM313" s="148" t="s">
        <v>677</v>
      </c>
    </row>
    <row r="314" spans="2:47" s="1" customFormat="1" ht="39">
      <c r="B314" s="32"/>
      <c r="D314" s="151" t="s">
        <v>699</v>
      </c>
      <c r="F314" s="187" t="s">
        <v>4817</v>
      </c>
      <c r="I314" s="188"/>
      <c r="L314" s="32"/>
      <c r="M314" s="189"/>
      <c r="T314" s="56"/>
      <c r="AT314" s="17" t="s">
        <v>699</v>
      </c>
      <c r="AU314" s="17" t="s">
        <v>87</v>
      </c>
    </row>
    <row r="315" spans="2:51" s="14" customFormat="1" ht="12">
      <c r="B315" s="165"/>
      <c r="D315" s="151" t="s">
        <v>270</v>
      </c>
      <c r="E315" s="166" t="s">
        <v>1</v>
      </c>
      <c r="F315" s="167" t="s">
        <v>5372</v>
      </c>
      <c r="H315" s="166" t="s">
        <v>1</v>
      </c>
      <c r="I315" s="168"/>
      <c r="L315" s="165"/>
      <c r="M315" s="169"/>
      <c r="T315" s="170"/>
      <c r="AT315" s="166" t="s">
        <v>270</v>
      </c>
      <c r="AU315" s="166" t="s">
        <v>87</v>
      </c>
      <c r="AV315" s="14" t="s">
        <v>85</v>
      </c>
      <c r="AW315" s="14" t="s">
        <v>32</v>
      </c>
      <c r="AX315" s="14" t="s">
        <v>77</v>
      </c>
      <c r="AY315" s="166" t="s">
        <v>262</v>
      </c>
    </row>
    <row r="316" spans="2:51" s="12" customFormat="1" ht="12">
      <c r="B316" s="150"/>
      <c r="D316" s="151" t="s">
        <v>270</v>
      </c>
      <c r="E316" s="152" t="s">
        <v>1</v>
      </c>
      <c r="F316" s="153" t="s">
        <v>5413</v>
      </c>
      <c r="H316" s="154">
        <v>4</v>
      </c>
      <c r="I316" s="155"/>
      <c r="L316" s="150"/>
      <c r="M316" s="156"/>
      <c r="T316" s="157"/>
      <c r="AT316" s="152" t="s">
        <v>270</v>
      </c>
      <c r="AU316" s="152" t="s">
        <v>87</v>
      </c>
      <c r="AV316" s="12" t="s">
        <v>87</v>
      </c>
      <c r="AW316" s="12" t="s">
        <v>32</v>
      </c>
      <c r="AX316" s="12" t="s">
        <v>77</v>
      </c>
      <c r="AY316" s="152" t="s">
        <v>262</v>
      </c>
    </row>
    <row r="317" spans="2:51" s="13" customFormat="1" ht="12">
      <c r="B317" s="158"/>
      <c r="D317" s="151" t="s">
        <v>270</v>
      </c>
      <c r="E317" s="159" t="s">
        <v>1</v>
      </c>
      <c r="F317" s="160" t="s">
        <v>273</v>
      </c>
      <c r="H317" s="161">
        <v>4</v>
      </c>
      <c r="I317" s="162"/>
      <c r="L317" s="158"/>
      <c r="M317" s="163"/>
      <c r="T317" s="164"/>
      <c r="AT317" s="159" t="s">
        <v>270</v>
      </c>
      <c r="AU317" s="159" t="s">
        <v>87</v>
      </c>
      <c r="AV317" s="13" t="s">
        <v>268</v>
      </c>
      <c r="AW317" s="13" t="s">
        <v>32</v>
      </c>
      <c r="AX317" s="13" t="s">
        <v>85</v>
      </c>
      <c r="AY317" s="159" t="s">
        <v>262</v>
      </c>
    </row>
    <row r="318" spans="2:65" s="1" customFormat="1" ht="16.5" customHeight="1">
      <c r="B318" s="32"/>
      <c r="C318" s="138" t="s">
        <v>472</v>
      </c>
      <c r="D318" s="138" t="s">
        <v>264</v>
      </c>
      <c r="E318" s="139" t="s">
        <v>4820</v>
      </c>
      <c r="F318" s="140" t="s">
        <v>4821</v>
      </c>
      <c r="G318" s="141" t="s">
        <v>675</v>
      </c>
      <c r="H318" s="142">
        <v>4</v>
      </c>
      <c r="I318" s="143"/>
      <c r="J318" s="142">
        <f>ROUND(I318*H318,2)</f>
        <v>0</v>
      </c>
      <c r="K318" s="140" t="s">
        <v>1</v>
      </c>
      <c r="L318" s="32"/>
      <c r="M318" s="144" t="s">
        <v>1</v>
      </c>
      <c r="N318" s="145" t="s">
        <v>42</v>
      </c>
      <c r="P318" s="146">
        <f>O318*H318</f>
        <v>0</v>
      </c>
      <c r="Q318" s="146">
        <v>0</v>
      </c>
      <c r="R318" s="146">
        <f>Q318*H318</f>
        <v>0</v>
      </c>
      <c r="S318" s="146">
        <v>0</v>
      </c>
      <c r="T318" s="147">
        <f>S318*H318</f>
        <v>0</v>
      </c>
      <c r="AR318" s="148" t="s">
        <v>268</v>
      </c>
      <c r="AT318" s="148" t="s">
        <v>264</v>
      </c>
      <c r="AU318" s="148" t="s">
        <v>87</v>
      </c>
      <c r="AY318" s="17" t="s">
        <v>262</v>
      </c>
      <c r="BE318" s="149">
        <f>IF(N318="základní",J318,0)</f>
        <v>0</v>
      </c>
      <c r="BF318" s="149">
        <f>IF(N318="snížená",J318,0)</f>
        <v>0</v>
      </c>
      <c r="BG318" s="149">
        <f>IF(N318="zákl. přenesená",J318,0)</f>
        <v>0</v>
      </c>
      <c r="BH318" s="149">
        <f>IF(N318="sníž. přenesená",J318,0)</f>
        <v>0</v>
      </c>
      <c r="BI318" s="149">
        <f>IF(N318="nulová",J318,0)</f>
        <v>0</v>
      </c>
      <c r="BJ318" s="17" t="s">
        <v>85</v>
      </c>
      <c r="BK318" s="149">
        <f>ROUND(I318*H318,2)</f>
        <v>0</v>
      </c>
      <c r="BL318" s="17" t="s">
        <v>268</v>
      </c>
      <c r="BM318" s="148" t="s">
        <v>685</v>
      </c>
    </row>
    <row r="319" spans="2:65" s="1" customFormat="1" ht="16.5" customHeight="1">
      <c r="B319" s="32"/>
      <c r="C319" s="138" t="s">
        <v>476</v>
      </c>
      <c r="D319" s="138" t="s">
        <v>264</v>
      </c>
      <c r="E319" s="139" t="s">
        <v>4822</v>
      </c>
      <c r="F319" s="140" t="s">
        <v>4823</v>
      </c>
      <c r="G319" s="141" t="s">
        <v>675</v>
      </c>
      <c r="H319" s="142">
        <v>58.92</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694</v>
      </c>
    </row>
    <row r="320" spans="2:51" s="12" customFormat="1" ht="12">
      <c r="B320" s="150"/>
      <c r="D320" s="151" t="s">
        <v>270</v>
      </c>
      <c r="E320" s="152" t="s">
        <v>1</v>
      </c>
      <c r="F320" s="153" t="s">
        <v>5414</v>
      </c>
      <c r="H320" s="154">
        <v>58.92</v>
      </c>
      <c r="I320" s="155"/>
      <c r="L320" s="150"/>
      <c r="M320" s="156"/>
      <c r="T320" s="157"/>
      <c r="AT320" s="152" t="s">
        <v>270</v>
      </c>
      <c r="AU320" s="152" t="s">
        <v>87</v>
      </c>
      <c r="AV320" s="12" t="s">
        <v>87</v>
      </c>
      <c r="AW320" s="12" t="s">
        <v>32</v>
      </c>
      <c r="AX320" s="12" t="s">
        <v>77</v>
      </c>
      <c r="AY320" s="152" t="s">
        <v>262</v>
      </c>
    </row>
    <row r="321" spans="2:51" s="13" customFormat="1" ht="12">
      <c r="B321" s="158"/>
      <c r="D321" s="151" t="s">
        <v>270</v>
      </c>
      <c r="E321" s="159" t="s">
        <v>1</v>
      </c>
      <c r="F321" s="160" t="s">
        <v>273</v>
      </c>
      <c r="H321" s="161">
        <v>58.92</v>
      </c>
      <c r="I321" s="162"/>
      <c r="L321" s="158"/>
      <c r="M321" s="163"/>
      <c r="T321" s="164"/>
      <c r="AT321" s="159" t="s">
        <v>270</v>
      </c>
      <c r="AU321" s="159" t="s">
        <v>87</v>
      </c>
      <c r="AV321" s="13" t="s">
        <v>268</v>
      </c>
      <c r="AW321" s="13" t="s">
        <v>32</v>
      </c>
      <c r="AX321" s="13" t="s">
        <v>85</v>
      </c>
      <c r="AY321" s="159" t="s">
        <v>262</v>
      </c>
    </row>
    <row r="322" spans="2:65" s="1" customFormat="1" ht="21.75" customHeight="1">
      <c r="B322" s="32"/>
      <c r="C322" s="138" t="s">
        <v>480</v>
      </c>
      <c r="D322" s="138" t="s">
        <v>264</v>
      </c>
      <c r="E322" s="139" t="s">
        <v>5415</v>
      </c>
      <c r="F322" s="140" t="s">
        <v>5416</v>
      </c>
      <c r="G322" s="141" t="s">
        <v>675</v>
      </c>
      <c r="H322" s="142">
        <v>1.02</v>
      </c>
      <c r="I322" s="143"/>
      <c r="J322" s="142">
        <f>ROUND(I322*H322,2)</f>
        <v>0</v>
      </c>
      <c r="K322" s="140" t="s">
        <v>1</v>
      </c>
      <c r="L322" s="32"/>
      <c r="M322" s="144" t="s">
        <v>1</v>
      </c>
      <c r="N322" s="145" t="s">
        <v>42</v>
      </c>
      <c r="P322" s="146">
        <f>O322*H322</f>
        <v>0</v>
      </c>
      <c r="Q322" s="146">
        <v>0</v>
      </c>
      <c r="R322" s="146">
        <f>Q322*H322</f>
        <v>0</v>
      </c>
      <c r="S322" s="146">
        <v>0</v>
      </c>
      <c r="T322" s="147">
        <f>S322*H322</f>
        <v>0</v>
      </c>
      <c r="AR322" s="148" t="s">
        <v>268</v>
      </c>
      <c r="AT322" s="148" t="s">
        <v>264</v>
      </c>
      <c r="AU322" s="148" t="s">
        <v>87</v>
      </c>
      <c r="AY322" s="17" t="s">
        <v>262</v>
      </c>
      <c r="BE322" s="149">
        <f>IF(N322="základní",J322,0)</f>
        <v>0</v>
      </c>
      <c r="BF322" s="149">
        <f>IF(N322="snížená",J322,0)</f>
        <v>0</v>
      </c>
      <c r="BG322" s="149">
        <f>IF(N322="zákl. přenesená",J322,0)</f>
        <v>0</v>
      </c>
      <c r="BH322" s="149">
        <f>IF(N322="sníž. přenesená",J322,0)</f>
        <v>0</v>
      </c>
      <c r="BI322" s="149">
        <f>IF(N322="nulová",J322,0)</f>
        <v>0</v>
      </c>
      <c r="BJ322" s="17" t="s">
        <v>85</v>
      </c>
      <c r="BK322" s="149">
        <f>ROUND(I322*H322,2)</f>
        <v>0</v>
      </c>
      <c r="BL322" s="17" t="s">
        <v>268</v>
      </c>
      <c r="BM322" s="148" t="s">
        <v>706</v>
      </c>
    </row>
    <row r="323" spans="2:51" s="14" customFormat="1" ht="12">
      <c r="B323" s="165"/>
      <c r="D323" s="151" t="s">
        <v>270</v>
      </c>
      <c r="E323" s="166" t="s">
        <v>1</v>
      </c>
      <c r="F323" s="167" t="s">
        <v>5372</v>
      </c>
      <c r="H323" s="166" t="s">
        <v>1</v>
      </c>
      <c r="I323" s="168"/>
      <c r="L323" s="165"/>
      <c r="M323" s="169"/>
      <c r="T323" s="170"/>
      <c r="AT323" s="166" t="s">
        <v>270</v>
      </c>
      <c r="AU323" s="166" t="s">
        <v>87</v>
      </c>
      <c r="AV323" s="14" t="s">
        <v>85</v>
      </c>
      <c r="AW323" s="14" t="s">
        <v>32</v>
      </c>
      <c r="AX323" s="14" t="s">
        <v>77</v>
      </c>
      <c r="AY323" s="166" t="s">
        <v>262</v>
      </c>
    </row>
    <row r="324" spans="2:51" s="12" customFormat="1" ht="12">
      <c r="B324" s="150"/>
      <c r="D324" s="151" t="s">
        <v>270</v>
      </c>
      <c r="E324" s="152" t="s">
        <v>1</v>
      </c>
      <c r="F324" s="153" t="s">
        <v>5417</v>
      </c>
      <c r="H324" s="154">
        <v>1.02</v>
      </c>
      <c r="I324" s="155"/>
      <c r="L324" s="150"/>
      <c r="M324" s="156"/>
      <c r="T324" s="157"/>
      <c r="AT324" s="152" t="s">
        <v>270</v>
      </c>
      <c r="AU324" s="152" t="s">
        <v>87</v>
      </c>
      <c r="AV324" s="12" t="s">
        <v>87</v>
      </c>
      <c r="AW324" s="12" t="s">
        <v>32</v>
      </c>
      <c r="AX324" s="12" t="s">
        <v>77</v>
      </c>
      <c r="AY324" s="152" t="s">
        <v>262</v>
      </c>
    </row>
    <row r="325" spans="2:51" s="13" customFormat="1" ht="12">
      <c r="B325" s="158"/>
      <c r="D325" s="151" t="s">
        <v>270</v>
      </c>
      <c r="E325" s="159" t="s">
        <v>1</v>
      </c>
      <c r="F325" s="160" t="s">
        <v>273</v>
      </c>
      <c r="H325" s="161">
        <v>1.02</v>
      </c>
      <c r="I325" s="162"/>
      <c r="L325" s="158"/>
      <c r="M325" s="163"/>
      <c r="T325" s="164"/>
      <c r="AT325" s="159" t="s">
        <v>270</v>
      </c>
      <c r="AU325" s="159" t="s">
        <v>87</v>
      </c>
      <c r="AV325" s="13" t="s">
        <v>268</v>
      </c>
      <c r="AW325" s="13" t="s">
        <v>32</v>
      </c>
      <c r="AX325" s="13" t="s">
        <v>85</v>
      </c>
      <c r="AY325" s="159" t="s">
        <v>262</v>
      </c>
    </row>
    <row r="326" spans="2:65" s="1" customFormat="1" ht="24.2" customHeight="1">
      <c r="B326" s="32"/>
      <c r="C326" s="138" t="s">
        <v>484</v>
      </c>
      <c r="D326" s="138" t="s">
        <v>264</v>
      </c>
      <c r="E326" s="139" t="s">
        <v>4825</v>
      </c>
      <c r="F326" s="140" t="s">
        <v>4826</v>
      </c>
      <c r="G326" s="141" t="s">
        <v>675</v>
      </c>
      <c r="H326" s="142">
        <v>4</v>
      </c>
      <c r="I326" s="143"/>
      <c r="J326" s="142">
        <f>ROUND(I326*H326,2)</f>
        <v>0</v>
      </c>
      <c r="K326" s="140" t="s">
        <v>1</v>
      </c>
      <c r="L326" s="32"/>
      <c r="M326" s="144" t="s">
        <v>1</v>
      </c>
      <c r="N326" s="145" t="s">
        <v>42</v>
      </c>
      <c r="P326" s="146">
        <f>O326*H326</f>
        <v>0</v>
      </c>
      <c r="Q326" s="146">
        <v>0</v>
      </c>
      <c r="R326" s="146">
        <f>Q326*H326</f>
        <v>0</v>
      </c>
      <c r="S326" s="146">
        <v>0</v>
      </c>
      <c r="T326" s="147">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715</v>
      </c>
    </row>
    <row r="327" spans="2:65" s="1" customFormat="1" ht="16.5" customHeight="1">
      <c r="B327" s="32"/>
      <c r="C327" s="138" t="s">
        <v>492</v>
      </c>
      <c r="D327" s="138" t="s">
        <v>264</v>
      </c>
      <c r="E327" s="139" t="s">
        <v>4827</v>
      </c>
      <c r="F327" s="140" t="s">
        <v>4828</v>
      </c>
      <c r="G327" s="141" t="s">
        <v>675</v>
      </c>
      <c r="H327" s="142">
        <v>3.03</v>
      </c>
      <c r="I327" s="143"/>
      <c r="J327" s="142">
        <f>ROUND(I327*H327,2)</f>
        <v>0</v>
      </c>
      <c r="K327" s="140" t="s">
        <v>1</v>
      </c>
      <c r="L327" s="32"/>
      <c r="M327" s="144" t="s">
        <v>1</v>
      </c>
      <c r="N327" s="145" t="s">
        <v>42</v>
      </c>
      <c r="P327" s="146">
        <f>O327*H327</f>
        <v>0</v>
      </c>
      <c r="Q327" s="146">
        <v>0</v>
      </c>
      <c r="R327" s="146">
        <f>Q327*H327</f>
        <v>0</v>
      </c>
      <c r="S327" s="146">
        <v>0</v>
      </c>
      <c r="T327" s="147">
        <f>S327*H327</f>
        <v>0</v>
      </c>
      <c r="AR327" s="148" t="s">
        <v>268</v>
      </c>
      <c r="AT327" s="148" t="s">
        <v>264</v>
      </c>
      <c r="AU327" s="148" t="s">
        <v>87</v>
      </c>
      <c r="AY327" s="17" t="s">
        <v>262</v>
      </c>
      <c r="BE327" s="149">
        <f>IF(N327="základní",J327,0)</f>
        <v>0</v>
      </c>
      <c r="BF327" s="149">
        <f>IF(N327="snížená",J327,0)</f>
        <v>0</v>
      </c>
      <c r="BG327" s="149">
        <f>IF(N327="zákl. přenesená",J327,0)</f>
        <v>0</v>
      </c>
      <c r="BH327" s="149">
        <f>IF(N327="sníž. přenesená",J327,0)</f>
        <v>0</v>
      </c>
      <c r="BI327" s="149">
        <f>IF(N327="nulová",J327,0)</f>
        <v>0</v>
      </c>
      <c r="BJ327" s="17" t="s">
        <v>85</v>
      </c>
      <c r="BK327" s="149">
        <f>ROUND(I327*H327,2)</f>
        <v>0</v>
      </c>
      <c r="BL327" s="17" t="s">
        <v>268</v>
      </c>
      <c r="BM327" s="148" t="s">
        <v>724</v>
      </c>
    </row>
    <row r="328" spans="2:51" s="14" customFormat="1" ht="12">
      <c r="B328" s="165"/>
      <c r="D328" s="151" t="s">
        <v>270</v>
      </c>
      <c r="E328" s="166" t="s">
        <v>1</v>
      </c>
      <c r="F328" s="167" t="s">
        <v>5372</v>
      </c>
      <c r="H328" s="166" t="s">
        <v>1</v>
      </c>
      <c r="I328" s="168"/>
      <c r="L328" s="165"/>
      <c r="M328" s="169"/>
      <c r="T328" s="170"/>
      <c r="AT328" s="166" t="s">
        <v>270</v>
      </c>
      <c r="AU328" s="166" t="s">
        <v>87</v>
      </c>
      <c r="AV328" s="14" t="s">
        <v>85</v>
      </c>
      <c r="AW328" s="14" t="s">
        <v>32</v>
      </c>
      <c r="AX328" s="14" t="s">
        <v>77</v>
      </c>
      <c r="AY328" s="166" t="s">
        <v>262</v>
      </c>
    </row>
    <row r="329" spans="2:51" s="12" customFormat="1" ht="12">
      <c r="B329" s="150"/>
      <c r="D329" s="151" t="s">
        <v>270</v>
      </c>
      <c r="E329" s="152" t="s">
        <v>1</v>
      </c>
      <c r="F329" s="153" t="s">
        <v>5418</v>
      </c>
      <c r="H329" s="154">
        <v>3.03</v>
      </c>
      <c r="I329" s="155"/>
      <c r="L329" s="150"/>
      <c r="M329" s="156"/>
      <c r="T329" s="157"/>
      <c r="AT329" s="152" t="s">
        <v>270</v>
      </c>
      <c r="AU329" s="152" t="s">
        <v>87</v>
      </c>
      <c r="AV329" s="12" t="s">
        <v>87</v>
      </c>
      <c r="AW329" s="12" t="s">
        <v>32</v>
      </c>
      <c r="AX329" s="12" t="s">
        <v>77</v>
      </c>
      <c r="AY329" s="152" t="s">
        <v>262</v>
      </c>
    </row>
    <row r="330" spans="2:51" s="13" customFormat="1" ht="12">
      <c r="B330" s="158"/>
      <c r="D330" s="151" t="s">
        <v>270</v>
      </c>
      <c r="E330" s="159" t="s">
        <v>1</v>
      </c>
      <c r="F330" s="160" t="s">
        <v>273</v>
      </c>
      <c r="H330" s="161">
        <v>3.03</v>
      </c>
      <c r="I330" s="162"/>
      <c r="L330" s="158"/>
      <c r="M330" s="163"/>
      <c r="T330" s="164"/>
      <c r="AT330" s="159" t="s">
        <v>270</v>
      </c>
      <c r="AU330" s="159" t="s">
        <v>87</v>
      </c>
      <c r="AV330" s="13" t="s">
        <v>268</v>
      </c>
      <c r="AW330" s="13" t="s">
        <v>32</v>
      </c>
      <c r="AX330" s="13" t="s">
        <v>85</v>
      </c>
      <c r="AY330" s="159" t="s">
        <v>262</v>
      </c>
    </row>
    <row r="331" spans="2:65" s="1" customFormat="1" ht="16.5" customHeight="1">
      <c r="B331" s="32"/>
      <c r="C331" s="138" t="s">
        <v>498</v>
      </c>
      <c r="D331" s="138" t="s">
        <v>264</v>
      </c>
      <c r="E331" s="139" t="s">
        <v>4934</v>
      </c>
      <c r="F331" s="140" t="s">
        <v>4935</v>
      </c>
      <c r="G331" s="141" t="s">
        <v>675</v>
      </c>
      <c r="H331" s="142">
        <v>1.01</v>
      </c>
      <c r="I331" s="143"/>
      <c r="J331" s="142">
        <f>ROUND(I331*H331,2)</f>
        <v>0</v>
      </c>
      <c r="K331" s="140" t="s">
        <v>1</v>
      </c>
      <c r="L331" s="32"/>
      <c r="M331" s="144" t="s">
        <v>1</v>
      </c>
      <c r="N331" s="145" t="s">
        <v>42</v>
      </c>
      <c r="P331" s="146">
        <f>O331*H331</f>
        <v>0</v>
      </c>
      <c r="Q331" s="146">
        <v>0</v>
      </c>
      <c r="R331" s="146">
        <f>Q331*H331</f>
        <v>0</v>
      </c>
      <c r="S331" s="146">
        <v>0</v>
      </c>
      <c r="T331" s="147">
        <f>S331*H331</f>
        <v>0</v>
      </c>
      <c r="AR331" s="148" t="s">
        <v>268</v>
      </c>
      <c r="AT331" s="148" t="s">
        <v>264</v>
      </c>
      <c r="AU331" s="148" t="s">
        <v>87</v>
      </c>
      <c r="AY331" s="17" t="s">
        <v>262</v>
      </c>
      <c r="BE331" s="149">
        <f>IF(N331="základní",J331,0)</f>
        <v>0</v>
      </c>
      <c r="BF331" s="149">
        <f>IF(N331="snížená",J331,0)</f>
        <v>0</v>
      </c>
      <c r="BG331" s="149">
        <f>IF(N331="zákl. přenesená",J331,0)</f>
        <v>0</v>
      </c>
      <c r="BH331" s="149">
        <f>IF(N331="sníž. přenesená",J331,0)</f>
        <v>0</v>
      </c>
      <c r="BI331" s="149">
        <f>IF(N331="nulová",J331,0)</f>
        <v>0</v>
      </c>
      <c r="BJ331" s="17" t="s">
        <v>85</v>
      </c>
      <c r="BK331" s="149">
        <f>ROUND(I331*H331,2)</f>
        <v>0</v>
      </c>
      <c r="BL331" s="17" t="s">
        <v>268</v>
      </c>
      <c r="BM331" s="148" t="s">
        <v>734</v>
      </c>
    </row>
    <row r="332" spans="2:51" s="14" customFormat="1" ht="12">
      <c r="B332" s="165"/>
      <c r="D332" s="151" t="s">
        <v>270</v>
      </c>
      <c r="E332" s="166" t="s">
        <v>1</v>
      </c>
      <c r="F332" s="167" t="s">
        <v>5372</v>
      </c>
      <c r="H332" s="166" t="s">
        <v>1</v>
      </c>
      <c r="I332" s="168"/>
      <c r="L332" s="165"/>
      <c r="M332" s="169"/>
      <c r="T332" s="170"/>
      <c r="AT332" s="166" t="s">
        <v>270</v>
      </c>
      <c r="AU332" s="166" t="s">
        <v>87</v>
      </c>
      <c r="AV332" s="14" t="s">
        <v>85</v>
      </c>
      <c r="AW332" s="14" t="s">
        <v>32</v>
      </c>
      <c r="AX332" s="14" t="s">
        <v>77</v>
      </c>
      <c r="AY332" s="166" t="s">
        <v>262</v>
      </c>
    </row>
    <row r="333" spans="2:51" s="12" customFormat="1" ht="12">
      <c r="B333" s="150"/>
      <c r="D333" s="151" t="s">
        <v>270</v>
      </c>
      <c r="E333" s="152" t="s">
        <v>1</v>
      </c>
      <c r="F333" s="153" t="s">
        <v>5419</v>
      </c>
      <c r="H333" s="154">
        <v>1.01</v>
      </c>
      <c r="I333" s="155"/>
      <c r="L333" s="150"/>
      <c r="M333" s="156"/>
      <c r="T333" s="157"/>
      <c r="AT333" s="152" t="s">
        <v>270</v>
      </c>
      <c r="AU333" s="152" t="s">
        <v>87</v>
      </c>
      <c r="AV333" s="12" t="s">
        <v>87</v>
      </c>
      <c r="AW333" s="12" t="s">
        <v>32</v>
      </c>
      <c r="AX333" s="12" t="s">
        <v>77</v>
      </c>
      <c r="AY333" s="152" t="s">
        <v>262</v>
      </c>
    </row>
    <row r="334" spans="2:51" s="13" customFormat="1" ht="12">
      <c r="B334" s="158"/>
      <c r="D334" s="151" t="s">
        <v>270</v>
      </c>
      <c r="E334" s="159" t="s">
        <v>1</v>
      </c>
      <c r="F334" s="160" t="s">
        <v>273</v>
      </c>
      <c r="H334" s="161">
        <v>1.01</v>
      </c>
      <c r="I334" s="162"/>
      <c r="L334" s="158"/>
      <c r="M334" s="163"/>
      <c r="T334" s="164"/>
      <c r="AT334" s="159" t="s">
        <v>270</v>
      </c>
      <c r="AU334" s="159" t="s">
        <v>87</v>
      </c>
      <c r="AV334" s="13" t="s">
        <v>268</v>
      </c>
      <c r="AW334" s="13" t="s">
        <v>32</v>
      </c>
      <c r="AX334" s="13" t="s">
        <v>85</v>
      </c>
      <c r="AY334" s="159" t="s">
        <v>262</v>
      </c>
    </row>
    <row r="335" spans="2:65" s="1" customFormat="1" ht="16.5" customHeight="1">
      <c r="B335" s="32"/>
      <c r="C335" s="138" t="s">
        <v>503</v>
      </c>
      <c r="D335" s="138" t="s">
        <v>264</v>
      </c>
      <c r="E335" s="139" t="s">
        <v>4938</v>
      </c>
      <c r="F335" s="140" t="s">
        <v>4939</v>
      </c>
      <c r="G335" s="141" t="s">
        <v>675</v>
      </c>
      <c r="H335" s="142">
        <v>3.03</v>
      </c>
      <c r="I335" s="143"/>
      <c r="J335" s="142">
        <f>ROUND(I335*H335,2)</f>
        <v>0</v>
      </c>
      <c r="K335" s="140" t="s">
        <v>1</v>
      </c>
      <c r="L335" s="32"/>
      <c r="M335" s="144" t="s">
        <v>1</v>
      </c>
      <c r="N335" s="145" t="s">
        <v>42</v>
      </c>
      <c r="P335" s="146">
        <f>O335*H335</f>
        <v>0</v>
      </c>
      <c r="Q335" s="146">
        <v>0</v>
      </c>
      <c r="R335" s="146">
        <f>Q335*H335</f>
        <v>0</v>
      </c>
      <c r="S335" s="146">
        <v>0</v>
      </c>
      <c r="T335" s="147">
        <f>S335*H335</f>
        <v>0</v>
      </c>
      <c r="AR335" s="148" t="s">
        <v>268</v>
      </c>
      <c r="AT335" s="148" t="s">
        <v>264</v>
      </c>
      <c r="AU335" s="148" t="s">
        <v>87</v>
      </c>
      <c r="AY335" s="17" t="s">
        <v>262</v>
      </c>
      <c r="BE335" s="149">
        <f>IF(N335="základní",J335,0)</f>
        <v>0</v>
      </c>
      <c r="BF335" s="149">
        <f>IF(N335="snížená",J335,0)</f>
        <v>0</v>
      </c>
      <c r="BG335" s="149">
        <f>IF(N335="zákl. přenesená",J335,0)</f>
        <v>0</v>
      </c>
      <c r="BH335" s="149">
        <f>IF(N335="sníž. přenesená",J335,0)</f>
        <v>0</v>
      </c>
      <c r="BI335" s="149">
        <f>IF(N335="nulová",J335,0)</f>
        <v>0</v>
      </c>
      <c r="BJ335" s="17" t="s">
        <v>85</v>
      </c>
      <c r="BK335" s="149">
        <f>ROUND(I335*H335,2)</f>
        <v>0</v>
      </c>
      <c r="BL335" s="17" t="s">
        <v>268</v>
      </c>
      <c r="BM335" s="148" t="s">
        <v>746</v>
      </c>
    </row>
    <row r="336" spans="2:51" s="14" customFormat="1" ht="12">
      <c r="B336" s="165"/>
      <c r="D336" s="151" t="s">
        <v>270</v>
      </c>
      <c r="E336" s="166" t="s">
        <v>1</v>
      </c>
      <c r="F336" s="167" t="s">
        <v>5372</v>
      </c>
      <c r="H336" s="166" t="s">
        <v>1</v>
      </c>
      <c r="I336" s="168"/>
      <c r="L336" s="165"/>
      <c r="M336" s="169"/>
      <c r="T336" s="170"/>
      <c r="AT336" s="166" t="s">
        <v>270</v>
      </c>
      <c r="AU336" s="166" t="s">
        <v>87</v>
      </c>
      <c r="AV336" s="14" t="s">
        <v>85</v>
      </c>
      <c r="AW336" s="14" t="s">
        <v>32</v>
      </c>
      <c r="AX336" s="14" t="s">
        <v>77</v>
      </c>
      <c r="AY336" s="166" t="s">
        <v>262</v>
      </c>
    </row>
    <row r="337" spans="2:51" s="12" customFormat="1" ht="12">
      <c r="B337" s="150"/>
      <c r="D337" s="151" t="s">
        <v>270</v>
      </c>
      <c r="E337" s="152" t="s">
        <v>1</v>
      </c>
      <c r="F337" s="153" t="s">
        <v>5420</v>
      </c>
      <c r="H337" s="154">
        <v>3.03</v>
      </c>
      <c r="I337" s="155"/>
      <c r="L337" s="150"/>
      <c r="M337" s="156"/>
      <c r="T337" s="157"/>
      <c r="AT337" s="152" t="s">
        <v>270</v>
      </c>
      <c r="AU337" s="152" t="s">
        <v>87</v>
      </c>
      <c r="AV337" s="12" t="s">
        <v>87</v>
      </c>
      <c r="AW337" s="12" t="s">
        <v>32</v>
      </c>
      <c r="AX337" s="12" t="s">
        <v>77</v>
      </c>
      <c r="AY337" s="152" t="s">
        <v>262</v>
      </c>
    </row>
    <row r="338" spans="2:51" s="13" customFormat="1" ht="12">
      <c r="B338" s="158"/>
      <c r="D338" s="151" t="s">
        <v>270</v>
      </c>
      <c r="E338" s="159" t="s">
        <v>1</v>
      </c>
      <c r="F338" s="160" t="s">
        <v>273</v>
      </c>
      <c r="H338" s="161">
        <v>3.03</v>
      </c>
      <c r="I338" s="162"/>
      <c r="L338" s="158"/>
      <c r="M338" s="163"/>
      <c r="T338" s="164"/>
      <c r="AT338" s="159" t="s">
        <v>270</v>
      </c>
      <c r="AU338" s="159" t="s">
        <v>87</v>
      </c>
      <c r="AV338" s="13" t="s">
        <v>268</v>
      </c>
      <c r="AW338" s="13" t="s">
        <v>32</v>
      </c>
      <c r="AX338" s="13" t="s">
        <v>85</v>
      </c>
      <c r="AY338" s="159" t="s">
        <v>262</v>
      </c>
    </row>
    <row r="339" spans="2:65" s="1" customFormat="1" ht="16.5" customHeight="1">
      <c r="B339" s="32"/>
      <c r="C339" s="138" t="s">
        <v>511</v>
      </c>
      <c r="D339" s="138" t="s">
        <v>264</v>
      </c>
      <c r="E339" s="139" t="s">
        <v>4830</v>
      </c>
      <c r="F339" s="140" t="s">
        <v>4831</v>
      </c>
      <c r="G339" s="141" t="s">
        <v>675</v>
      </c>
      <c r="H339" s="142">
        <v>4.04</v>
      </c>
      <c r="I339" s="143"/>
      <c r="J339" s="142">
        <f>ROUND(I339*H339,2)</f>
        <v>0</v>
      </c>
      <c r="K339" s="140" t="s">
        <v>1</v>
      </c>
      <c r="L339" s="32"/>
      <c r="M339" s="144" t="s">
        <v>1</v>
      </c>
      <c r="N339" s="145" t="s">
        <v>42</v>
      </c>
      <c r="P339" s="146">
        <f>O339*H339</f>
        <v>0</v>
      </c>
      <c r="Q339" s="146">
        <v>0</v>
      </c>
      <c r="R339" s="146">
        <f>Q339*H339</f>
        <v>0</v>
      </c>
      <c r="S339" s="146">
        <v>0</v>
      </c>
      <c r="T339" s="147">
        <f>S339*H339</f>
        <v>0</v>
      </c>
      <c r="AR339" s="148" t="s">
        <v>268</v>
      </c>
      <c r="AT339" s="148" t="s">
        <v>264</v>
      </c>
      <c r="AU339" s="148" t="s">
        <v>87</v>
      </c>
      <c r="AY339" s="17" t="s">
        <v>262</v>
      </c>
      <c r="BE339" s="149">
        <f>IF(N339="základní",J339,0)</f>
        <v>0</v>
      </c>
      <c r="BF339" s="149">
        <f>IF(N339="snížená",J339,0)</f>
        <v>0</v>
      </c>
      <c r="BG339" s="149">
        <f>IF(N339="zákl. přenesená",J339,0)</f>
        <v>0</v>
      </c>
      <c r="BH339" s="149">
        <f>IF(N339="sníž. přenesená",J339,0)</f>
        <v>0</v>
      </c>
      <c r="BI339" s="149">
        <f>IF(N339="nulová",J339,0)</f>
        <v>0</v>
      </c>
      <c r="BJ339" s="17" t="s">
        <v>85</v>
      </c>
      <c r="BK339" s="149">
        <f>ROUND(I339*H339,2)</f>
        <v>0</v>
      </c>
      <c r="BL339" s="17" t="s">
        <v>268</v>
      </c>
      <c r="BM339" s="148" t="s">
        <v>767</v>
      </c>
    </row>
    <row r="340" spans="2:51" s="14" customFormat="1" ht="12">
      <c r="B340" s="165"/>
      <c r="D340" s="151" t="s">
        <v>270</v>
      </c>
      <c r="E340" s="166" t="s">
        <v>1</v>
      </c>
      <c r="F340" s="167" t="s">
        <v>5372</v>
      </c>
      <c r="H340" s="166" t="s">
        <v>1</v>
      </c>
      <c r="I340" s="168"/>
      <c r="L340" s="165"/>
      <c r="M340" s="169"/>
      <c r="T340" s="170"/>
      <c r="AT340" s="166" t="s">
        <v>270</v>
      </c>
      <c r="AU340" s="166" t="s">
        <v>87</v>
      </c>
      <c r="AV340" s="14" t="s">
        <v>85</v>
      </c>
      <c r="AW340" s="14" t="s">
        <v>32</v>
      </c>
      <c r="AX340" s="14" t="s">
        <v>77</v>
      </c>
      <c r="AY340" s="166" t="s">
        <v>262</v>
      </c>
    </row>
    <row r="341" spans="2:51" s="12" customFormat="1" ht="12">
      <c r="B341" s="150"/>
      <c r="D341" s="151" t="s">
        <v>270</v>
      </c>
      <c r="E341" s="152" t="s">
        <v>1</v>
      </c>
      <c r="F341" s="153" t="s">
        <v>5421</v>
      </c>
      <c r="H341" s="154">
        <v>4.04</v>
      </c>
      <c r="I341" s="155"/>
      <c r="L341" s="150"/>
      <c r="M341" s="156"/>
      <c r="T341" s="157"/>
      <c r="AT341" s="152" t="s">
        <v>270</v>
      </c>
      <c r="AU341" s="152" t="s">
        <v>87</v>
      </c>
      <c r="AV341" s="12" t="s">
        <v>87</v>
      </c>
      <c r="AW341" s="12" t="s">
        <v>32</v>
      </c>
      <c r="AX341" s="12" t="s">
        <v>77</v>
      </c>
      <c r="AY341" s="152" t="s">
        <v>262</v>
      </c>
    </row>
    <row r="342" spans="2:51" s="13" customFormat="1" ht="12">
      <c r="B342" s="158"/>
      <c r="D342" s="151" t="s">
        <v>270</v>
      </c>
      <c r="E342" s="159" t="s">
        <v>1</v>
      </c>
      <c r="F342" s="160" t="s">
        <v>273</v>
      </c>
      <c r="H342" s="161">
        <v>4.04</v>
      </c>
      <c r="I342" s="162"/>
      <c r="L342" s="158"/>
      <c r="M342" s="163"/>
      <c r="T342" s="164"/>
      <c r="AT342" s="159" t="s">
        <v>270</v>
      </c>
      <c r="AU342" s="159" t="s">
        <v>87</v>
      </c>
      <c r="AV342" s="13" t="s">
        <v>268</v>
      </c>
      <c r="AW342" s="13" t="s">
        <v>32</v>
      </c>
      <c r="AX342" s="13" t="s">
        <v>85</v>
      </c>
      <c r="AY342" s="159" t="s">
        <v>262</v>
      </c>
    </row>
    <row r="343" spans="2:65" s="1" customFormat="1" ht="16.5" customHeight="1">
      <c r="B343" s="32"/>
      <c r="C343" s="138" t="s">
        <v>529</v>
      </c>
      <c r="D343" s="138" t="s">
        <v>264</v>
      </c>
      <c r="E343" s="139" t="s">
        <v>5422</v>
      </c>
      <c r="F343" s="140" t="s">
        <v>5423</v>
      </c>
      <c r="G343" s="141" t="s">
        <v>675</v>
      </c>
      <c r="H343" s="142">
        <v>1.01</v>
      </c>
      <c r="I343" s="143"/>
      <c r="J343" s="142">
        <f>ROUND(I343*H343,2)</f>
        <v>0</v>
      </c>
      <c r="K343" s="140" t="s">
        <v>1</v>
      </c>
      <c r="L343" s="32"/>
      <c r="M343" s="144" t="s">
        <v>1</v>
      </c>
      <c r="N343" s="145" t="s">
        <v>42</v>
      </c>
      <c r="P343" s="146">
        <f>O343*H343</f>
        <v>0</v>
      </c>
      <c r="Q343" s="146">
        <v>0</v>
      </c>
      <c r="R343" s="146">
        <f>Q343*H343</f>
        <v>0</v>
      </c>
      <c r="S343" s="146">
        <v>0</v>
      </c>
      <c r="T343" s="147">
        <f>S343*H343</f>
        <v>0</v>
      </c>
      <c r="AR343" s="148" t="s">
        <v>268</v>
      </c>
      <c r="AT343" s="148" t="s">
        <v>264</v>
      </c>
      <c r="AU343" s="148" t="s">
        <v>87</v>
      </c>
      <c r="AY343" s="17" t="s">
        <v>262</v>
      </c>
      <c r="BE343" s="149">
        <f>IF(N343="základní",J343,0)</f>
        <v>0</v>
      </c>
      <c r="BF343" s="149">
        <f>IF(N343="snížená",J343,0)</f>
        <v>0</v>
      </c>
      <c r="BG343" s="149">
        <f>IF(N343="zákl. přenesená",J343,0)</f>
        <v>0</v>
      </c>
      <c r="BH343" s="149">
        <f>IF(N343="sníž. přenesená",J343,0)</f>
        <v>0</v>
      </c>
      <c r="BI343" s="149">
        <f>IF(N343="nulová",J343,0)</f>
        <v>0</v>
      </c>
      <c r="BJ343" s="17" t="s">
        <v>85</v>
      </c>
      <c r="BK343" s="149">
        <f>ROUND(I343*H343,2)</f>
        <v>0</v>
      </c>
      <c r="BL343" s="17" t="s">
        <v>268</v>
      </c>
      <c r="BM343" s="148" t="s">
        <v>777</v>
      </c>
    </row>
    <row r="344" spans="2:51" s="14" customFormat="1" ht="12">
      <c r="B344" s="165"/>
      <c r="D344" s="151" t="s">
        <v>270</v>
      </c>
      <c r="E344" s="166" t="s">
        <v>1</v>
      </c>
      <c r="F344" s="167" t="s">
        <v>5372</v>
      </c>
      <c r="H344" s="166" t="s">
        <v>1</v>
      </c>
      <c r="I344" s="168"/>
      <c r="L344" s="165"/>
      <c r="M344" s="169"/>
      <c r="T344" s="170"/>
      <c r="AT344" s="166" t="s">
        <v>270</v>
      </c>
      <c r="AU344" s="166" t="s">
        <v>87</v>
      </c>
      <c r="AV344" s="14" t="s">
        <v>85</v>
      </c>
      <c r="AW344" s="14" t="s">
        <v>32</v>
      </c>
      <c r="AX344" s="14" t="s">
        <v>77</v>
      </c>
      <c r="AY344" s="166" t="s">
        <v>262</v>
      </c>
    </row>
    <row r="345" spans="2:51" s="12" customFormat="1" ht="12">
      <c r="B345" s="150"/>
      <c r="D345" s="151" t="s">
        <v>270</v>
      </c>
      <c r="E345" s="152" t="s">
        <v>1</v>
      </c>
      <c r="F345" s="153" t="s">
        <v>5424</v>
      </c>
      <c r="H345" s="154">
        <v>1.01</v>
      </c>
      <c r="I345" s="155"/>
      <c r="L345" s="150"/>
      <c r="M345" s="156"/>
      <c r="T345" s="157"/>
      <c r="AT345" s="152" t="s">
        <v>270</v>
      </c>
      <c r="AU345" s="152" t="s">
        <v>87</v>
      </c>
      <c r="AV345" s="12" t="s">
        <v>87</v>
      </c>
      <c r="AW345" s="12" t="s">
        <v>32</v>
      </c>
      <c r="AX345" s="12" t="s">
        <v>77</v>
      </c>
      <c r="AY345" s="152" t="s">
        <v>262</v>
      </c>
    </row>
    <row r="346" spans="2:51" s="13" customFormat="1" ht="12">
      <c r="B346" s="158"/>
      <c r="D346" s="151" t="s">
        <v>270</v>
      </c>
      <c r="E346" s="159" t="s">
        <v>1</v>
      </c>
      <c r="F346" s="160" t="s">
        <v>273</v>
      </c>
      <c r="H346" s="161">
        <v>1.01</v>
      </c>
      <c r="I346" s="162"/>
      <c r="L346" s="158"/>
      <c r="M346" s="163"/>
      <c r="T346" s="164"/>
      <c r="AT346" s="159" t="s">
        <v>270</v>
      </c>
      <c r="AU346" s="159" t="s">
        <v>87</v>
      </c>
      <c r="AV346" s="13" t="s">
        <v>268</v>
      </c>
      <c r="AW346" s="13" t="s">
        <v>32</v>
      </c>
      <c r="AX346" s="13" t="s">
        <v>85</v>
      </c>
      <c r="AY346" s="159" t="s">
        <v>262</v>
      </c>
    </row>
    <row r="347" spans="2:65" s="1" customFormat="1" ht="24.2" customHeight="1">
      <c r="B347" s="32"/>
      <c r="C347" s="138" t="s">
        <v>534</v>
      </c>
      <c r="D347" s="138" t="s">
        <v>264</v>
      </c>
      <c r="E347" s="139" t="s">
        <v>4833</v>
      </c>
      <c r="F347" s="140" t="s">
        <v>4834</v>
      </c>
      <c r="G347" s="141" t="s">
        <v>675</v>
      </c>
      <c r="H347" s="142">
        <v>4.04</v>
      </c>
      <c r="I347" s="143"/>
      <c r="J347" s="142">
        <f>ROUND(I347*H347,2)</f>
        <v>0</v>
      </c>
      <c r="K347" s="140" t="s">
        <v>1</v>
      </c>
      <c r="L347" s="32"/>
      <c r="M347" s="144" t="s">
        <v>1</v>
      </c>
      <c r="N347" s="145" t="s">
        <v>42</v>
      </c>
      <c r="P347" s="146">
        <f>O347*H347</f>
        <v>0</v>
      </c>
      <c r="Q347" s="146">
        <v>0</v>
      </c>
      <c r="R347" s="146">
        <f>Q347*H347</f>
        <v>0</v>
      </c>
      <c r="S347" s="146">
        <v>0</v>
      </c>
      <c r="T347" s="147">
        <f>S347*H347</f>
        <v>0</v>
      </c>
      <c r="AR347" s="148" t="s">
        <v>268</v>
      </c>
      <c r="AT347" s="148" t="s">
        <v>264</v>
      </c>
      <c r="AU347" s="148" t="s">
        <v>87</v>
      </c>
      <c r="AY347" s="17" t="s">
        <v>262</v>
      </c>
      <c r="BE347" s="149">
        <f>IF(N347="základní",J347,0)</f>
        <v>0</v>
      </c>
      <c r="BF347" s="149">
        <f>IF(N347="snížená",J347,0)</f>
        <v>0</v>
      </c>
      <c r="BG347" s="149">
        <f>IF(N347="zákl. přenesená",J347,0)</f>
        <v>0</v>
      </c>
      <c r="BH347" s="149">
        <f>IF(N347="sníž. přenesená",J347,0)</f>
        <v>0</v>
      </c>
      <c r="BI347" s="149">
        <f>IF(N347="nulová",J347,0)</f>
        <v>0</v>
      </c>
      <c r="BJ347" s="17" t="s">
        <v>85</v>
      </c>
      <c r="BK347" s="149">
        <f>ROUND(I347*H347,2)</f>
        <v>0</v>
      </c>
      <c r="BL347" s="17" t="s">
        <v>268</v>
      </c>
      <c r="BM347" s="148" t="s">
        <v>790</v>
      </c>
    </row>
    <row r="348" spans="2:51" s="14" customFormat="1" ht="12">
      <c r="B348" s="165"/>
      <c r="D348" s="151" t="s">
        <v>270</v>
      </c>
      <c r="E348" s="166" t="s">
        <v>1</v>
      </c>
      <c r="F348" s="167" t="s">
        <v>5372</v>
      </c>
      <c r="H348" s="166" t="s">
        <v>1</v>
      </c>
      <c r="I348" s="168"/>
      <c r="L348" s="165"/>
      <c r="M348" s="169"/>
      <c r="T348" s="170"/>
      <c r="AT348" s="166" t="s">
        <v>270</v>
      </c>
      <c r="AU348" s="166" t="s">
        <v>87</v>
      </c>
      <c r="AV348" s="14" t="s">
        <v>85</v>
      </c>
      <c r="AW348" s="14" t="s">
        <v>32</v>
      </c>
      <c r="AX348" s="14" t="s">
        <v>77</v>
      </c>
      <c r="AY348" s="166" t="s">
        <v>262</v>
      </c>
    </row>
    <row r="349" spans="2:51" s="12" customFormat="1" ht="12">
      <c r="B349" s="150"/>
      <c r="D349" s="151" t="s">
        <v>270</v>
      </c>
      <c r="E349" s="152" t="s">
        <v>1</v>
      </c>
      <c r="F349" s="153" t="s">
        <v>5425</v>
      </c>
      <c r="H349" s="154">
        <v>4.04</v>
      </c>
      <c r="I349" s="155"/>
      <c r="L349" s="150"/>
      <c r="M349" s="156"/>
      <c r="T349" s="157"/>
      <c r="AT349" s="152" t="s">
        <v>270</v>
      </c>
      <c r="AU349" s="152" t="s">
        <v>87</v>
      </c>
      <c r="AV349" s="12" t="s">
        <v>87</v>
      </c>
      <c r="AW349" s="12" t="s">
        <v>32</v>
      </c>
      <c r="AX349" s="12" t="s">
        <v>77</v>
      </c>
      <c r="AY349" s="152" t="s">
        <v>262</v>
      </c>
    </row>
    <row r="350" spans="2:51" s="13" customFormat="1" ht="12">
      <c r="B350" s="158"/>
      <c r="D350" s="151" t="s">
        <v>270</v>
      </c>
      <c r="E350" s="159" t="s">
        <v>1</v>
      </c>
      <c r="F350" s="160" t="s">
        <v>273</v>
      </c>
      <c r="H350" s="161">
        <v>4.04</v>
      </c>
      <c r="I350" s="162"/>
      <c r="L350" s="158"/>
      <c r="M350" s="163"/>
      <c r="T350" s="164"/>
      <c r="AT350" s="159" t="s">
        <v>270</v>
      </c>
      <c r="AU350" s="159" t="s">
        <v>87</v>
      </c>
      <c r="AV350" s="13" t="s">
        <v>268</v>
      </c>
      <c r="AW350" s="13" t="s">
        <v>32</v>
      </c>
      <c r="AX350" s="13" t="s">
        <v>85</v>
      </c>
      <c r="AY350" s="159" t="s">
        <v>262</v>
      </c>
    </row>
    <row r="351" spans="2:65" s="1" customFormat="1" ht="21.75" customHeight="1">
      <c r="B351" s="32"/>
      <c r="C351" s="138" t="s">
        <v>538</v>
      </c>
      <c r="D351" s="138" t="s">
        <v>264</v>
      </c>
      <c r="E351" s="139" t="s">
        <v>4839</v>
      </c>
      <c r="F351" s="140" t="s">
        <v>4840</v>
      </c>
      <c r="G351" s="141" t="s">
        <v>675</v>
      </c>
      <c r="H351" s="142">
        <v>12.12</v>
      </c>
      <c r="I351" s="143"/>
      <c r="J351" s="142">
        <f>ROUND(I351*H351,2)</f>
        <v>0</v>
      </c>
      <c r="K351" s="140" t="s">
        <v>1</v>
      </c>
      <c r="L351" s="32"/>
      <c r="M351" s="144" t="s">
        <v>1</v>
      </c>
      <c r="N351" s="145" t="s">
        <v>42</v>
      </c>
      <c r="P351" s="146">
        <f>O351*H351</f>
        <v>0</v>
      </c>
      <c r="Q351" s="146">
        <v>0</v>
      </c>
      <c r="R351" s="146">
        <f>Q351*H351</f>
        <v>0</v>
      </c>
      <c r="S351" s="146">
        <v>0</v>
      </c>
      <c r="T351" s="147">
        <f>S351*H351</f>
        <v>0</v>
      </c>
      <c r="AR351" s="148" t="s">
        <v>268</v>
      </c>
      <c r="AT351" s="148" t="s">
        <v>264</v>
      </c>
      <c r="AU351" s="148" t="s">
        <v>87</v>
      </c>
      <c r="AY351" s="17" t="s">
        <v>262</v>
      </c>
      <c r="BE351" s="149">
        <f>IF(N351="základní",J351,0)</f>
        <v>0</v>
      </c>
      <c r="BF351" s="149">
        <f>IF(N351="snížená",J351,0)</f>
        <v>0</v>
      </c>
      <c r="BG351" s="149">
        <f>IF(N351="zákl. přenesená",J351,0)</f>
        <v>0</v>
      </c>
      <c r="BH351" s="149">
        <f>IF(N351="sníž. přenesená",J351,0)</f>
        <v>0</v>
      </c>
      <c r="BI351" s="149">
        <f>IF(N351="nulová",J351,0)</f>
        <v>0</v>
      </c>
      <c r="BJ351" s="17" t="s">
        <v>85</v>
      </c>
      <c r="BK351" s="149">
        <f>ROUND(I351*H351,2)</f>
        <v>0</v>
      </c>
      <c r="BL351" s="17" t="s">
        <v>268</v>
      </c>
      <c r="BM351" s="148" t="s">
        <v>811</v>
      </c>
    </row>
    <row r="352" spans="2:51" s="14" customFormat="1" ht="12">
      <c r="B352" s="165"/>
      <c r="D352" s="151" t="s">
        <v>270</v>
      </c>
      <c r="E352" s="166" t="s">
        <v>1</v>
      </c>
      <c r="F352" s="167" t="s">
        <v>5372</v>
      </c>
      <c r="H352" s="166" t="s">
        <v>1</v>
      </c>
      <c r="I352" s="168"/>
      <c r="L352" s="165"/>
      <c r="M352" s="169"/>
      <c r="T352" s="170"/>
      <c r="AT352" s="166" t="s">
        <v>270</v>
      </c>
      <c r="AU352" s="166" t="s">
        <v>87</v>
      </c>
      <c r="AV352" s="14" t="s">
        <v>85</v>
      </c>
      <c r="AW352" s="14" t="s">
        <v>32</v>
      </c>
      <c r="AX352" s="14" t="s">
        <v>77</v>
      </c>
      <c r="AY352" s="166" t="s">
        <v>262</v>
      </c>
    </row>
    <row r="353" spans="2:51" s="12" customFormat="1" ht="12">
      <c r="B353" s="150"/>
      <c r="D353" s="151" t="s">
        <v>270</v>
      </c>
      <c r="E353" s="152" t="s">
        <v>1</v>
      </c>
      <c r="F353" s="153" t="s">
        <v>5426</v>
      </c>
      <c r="H353" s="154">
        <v>12.12</v>
      </c>
      <c r="I353" s="155"/>
      <c r="L353" s="150"/>
      <c r="M353" s="156"/>
      <c r="T353" s="157"/>
      <c r="AT353" s="152" t="s">
        <v>270</v>
      </c>
      <c r="AU353" s="152" t="s">
        <v>87</v>
      </c>
      <c r="AV353" s="12" t="s">
        <v>87</v>
      </c>
      <c r="AW353" s="12" t="s">
        <v>32</v>
      </c>
      <c r="AX353" s="12" t="s">
        <v>77</v>
      </c>
      <c r="AY353" s="152" t="s">
        <v>262</v>
      </c>
    </row>
    <row r="354" spans="2:51" s="13" customFormat="1" ht="12">
      <c r="B354" s="158"/>
      <c r="D354" s="151" t="s">
        <v>270</v>
      </c>
      <c r="E354" s="159" t="s">
        <v>1</v>
      </c>
      <c r="F354" s="160" t="s">
        <v>273</v>
      </c>
      <c r="H354" s="161">
        <v>12.12</v>
      </c>
      <c r="I354" s="162"/>
      <c r="L354" s="158"/>
      <c r="M354" s="163"/>
      <c r="T354" s="164"/>
      <c r="AT354" s="159" t="s">
        <v>270</v>
      </c>
      <c r="AU354" s="159" t="s">
        <v>87</v>
      </c>
      <c r="AV354" s="13" t="s">
        <v>268</v>
      </c>
      <c r="AW354" s="13" t="s">
        <v>32</v>
      </c>
      <c r="AX354" s="13" t="s">
        <v>85</v>
      </c>
      <c r="AY354" s="159" t="s">
        <v>262</v>
      </c>
    </row>
    <row r="355" spans="2:63" s="11" customFormat="1" ht="22.9" customHeight="1">
      <c r="B355" s="126"/>
      <c r="D355" s="127" t="s">
        <v>76</v>
      </c>
      <c r="E355" s="136" t="s">
        <v>869</v>
      </c>
      <c r="F355" s="136" t="s">
        <v>4754</v>
      </c>
      <c r="I355" s="129"/>
      <c r="J355" s="137">
        <f>BK355</f>
        <v>0</v>
      </c>
      <c r="L355" s="126"/>
      <c r="M355" s="131"/>
      <c r="P355" s="132">
        <f>P356</f>
        <v>0</v>
      </c>
      <c r="R355" s="132">
        <f>R356</f>
        <v>0</v>
      </c>
      <c r="T355" s="133">
        <f>T356</f>
        <v>0</v>
      </c>
      <c r="AR355" s="127" t="s">
        <v>85</v>
      </c>
      <c r="AT355" s="134" t="s">
        <v>76</v>
      </c>
      <c r="AU355" s="134" t="s">
        <v>85</v>
      </c>
      <c r="AY355" s="127" t="s">
        <v>262</v>
      </c>
      <c r="BK355" s="135">
        <f>BK356</f>
        <v>0</v>
      </c>
    </row>
    <row r="356" spans="2:65" s="1" customFormat="1" ht="16.5" customHeight="1">
      <c r="B356" s="32"/>
      <c r="C356" s="138" t="s">
        <v>545</v>
      </c>
      <c r="D356" s="138" t="s">
        <v>264</v>
      </c>
      <c r="E356" s="139" t="s">
        <v>4755</v>
      </c>
      <c r="F356" s="140" t="s">
        <v>4756</v>
      </c>
      <c r="G356" s="141" t="s">
        <v>303</v>
      </c>
      <c r="H356" s="142">
        <v>100.32</v>
      </c>
      <c r="I356" s="143"/>
      <c r="J356" s="142">
        <f>ROUND(I356*H356,2)</f>
        <v>0</v>
      </c>
      <c r="K356" s="140" t="s">
        <v>1</v>
      </c>
      <c r="L356" s="32"/>
      <c r="M356" s="193" t="s">
        <v>1</v>
      </c>
      <c r="N356" s="194" t="s">
        <v>42</v>
      </c>
      <c r="O356" s="191"/>
      <c r="P356" s="195">
        <f>O356*H356</f>
        <v>0</v>
      </c>
      <c r="Q356" s="195">
        <v>0</v>
      </c>
      <c r="R356" s="195">
        <f>Q356*H356</f>
        <v>0</v>
      </c>
      <c r="S356" s="195">
        <v>0</v>
      </c>
      <c r="T356" s="196">
        <f>S356*H356</f>
        <v>0</v>
      </c>
      <c r="AR356" s="148" t="s">
        <v>268</v>
      </c>
      <c r="AT356" s="148" t="s">
        <v>264</v>
      </c>
      <c r="AU356" s="148" t="s">
        <v>87</v>
      </c>
      <c r="AY356" s="17" t="s">
        <v>262</v>
      </c>
      <c r="BE356" s="149">
        <f>IF(N356="základní",J356,0)</f>
        <v>0</v>
      </c>
      <c r="BF356" s="149">
        <f>IF(N356="snížená",J356,0)</f>
        <v>0</v>
      </c>
      <c r="BG356" s="149">
        <f>IF(N356="zákl. přenesená",J356,0)</f>
        <v>0</v>
      </c>
      <c r="BH356" s="149">
        <f>IF(N356="sníž. přenesená",J356,0)</f>
        <v>0</v>
      </c>
      <c r="BI356" s="149">
        <f>IF(N356="nulová",J356,0)</f>
        <v>0</v>
      </c>
      <c r="BJ356" s="17" t="s">
        <v>85</v>
      </c>
      <c r="BK356" s="149">
        <f>ROUND(I356*H356,2)</f>
        <v>0</v>
      </c>
      <c r="BL356" s="17" t="s">
        <v>268</v>
      </c>
      <c r="BM356" s="148" t="s">
        <v>822</v>
      </c>
    </row>
    <row r="357" spans="2:12" s="1" customFormat="1" ht="6.95" customHeight="1">
      <c r="B357" s="44"/>
      <c r="C357" s="45"/>
      <c r="D357" s="45"/>
      <c r="E357" s="45"/>
      <c r="F357" s="45"/>
      <c r="G357" s="45"/>
      <c r="H357" s="45"/>
      <c r="I357" s="45"/>
      <c r="J357" s="45"/>
      <c r="K357" s="45"/>
      <c r="L357" s="32"/>
    </row>
  </sheetData>
  <sheetProtection algorithmName="SHA-512" hashValue="JX33tHCJlBmd2bKUlqzvcfby34vDqG+wXY7K4NfmR3YqBjP8TyWwSAjN6oapx/g91ze3ITBUyehrKMBPPlUmQA==" saltValue="kfcYGkRVKu7dvx9MWSXq/g5smyImwIENgub5hgK6c9prQAg+24qq5gbQcL2w8ac1eV7k+YO0Yr2SsBOHrCKwQg==" spinCount="100000" sheet="1" objects="1" scenarios="1" formatColumns="0" formatRows="0" autoFilter="0"/>
  <autoFilter ref="C125:K356"/>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22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4"/>
      <c r="M2" s="234"/>
      <c r="N2" s="234"/>
      <c r="O2" s="234"/>
      <c r="P2" s="234"/>
      <c r="Q2" s="234"/>
      <c r="R2" s="234"/>
      <c r="S2" s="234"/>
      <c r="T2" s="234"/>
      <c r="U2" s="234"/>
      <c r="V2" s="234"/>
      <c r="AT2" s="17" t="s">
        <v>134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75">
      <c r="B8" s="20"/>
      <c r="D8" s="27" t="s">
        <v>164</v>
      </c>
      <c r="L8" s="20"/>
    </row>
    <row r="9" spans="2:12" ht="16.5" customHeight="1">
      <c r="B9" s="20"/>
      <c r="E9" s="267" t="s">
        <v>3499</v>
      </c>
      <c r="F9" s="234"/>
      <c r="G9" s="234"/>
      <c r="H9" s="234"/>
      <c r="L9" s="20"/>
    </row>
    <row r="10" spans="2:12" ht="12" customHeight="1">
      <c r="B10" s="20"/>
      <c r="D10" s="27" t="s">
        <v>3500</v>
      </c>
      <c r="L10" s="20"/>
    </row>
    <row r="11" spans="2:12" s="1" customFormat="1" ht="16.5" customHeight="1">
      <c r="B11" s="32"/>
      <c r="E11" s="262" t="s">
        <v>5427</v>
      </c>
      <c r="F11" s="266"/>
      <c r="G11" s="266"/>
      <c r="H11" s="266"/>
      <c r="L11" s="32"/>
    </row>
    <row r="12" spans="2:12" s="1" customFormat="1" ht="12" customHeight="1">
      <c r="B12" s="32"/>
      <c r="D12" s="27" t="s">
        <v>4065</v>
      </c>
      <c r="L12" s="32"/>
    </row>
    <row r="13" spans="2:12" s="1" customFormat="1" ht="16.5" customHeight="1">
      <c r="B13" s="32"/>
      <c r="E13" s="256" t="s">
        <v>5428</v>
      </c>
      <c r="F13" s="266"/>
      <c r="G13" s="266"/>
      <c r="H13" s="266"/>
      <c r="L13" s="32"/>
    </row>
    <row r="14" spans="2:12" s="1" customFormat="1" ht="12">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25. 9. 2023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9" t="str">
        <f>'Rekapitulace stavby'!E14</f>
        <v>Vyplň údaj</v>
      </c>
      <c r="F22" s="238"/>
      <c r="G22" s="238"/>
      <c r="H22" s="238"/>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2" t="s">
        <v>210</v>
      </c>
      <c r="F31" s="242"/>
      <c r="G31" s="242"/>
      <c r="H31" s="242"/>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ROUND(J132,2)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ROUND((SUM(BE132:BE222)),2)</f>
        <v>0</v>
      </c>
      <c r="I37" s="98">
        <v>0.21</v>
      </c>
      <c r="J37" s="86">
        <f>ROUND(((SUM(BE132:BE222))*I37),2)</f>
        <v>0</v>
      </c>
      <c r="L37" s="32"/>
    </row>
    <row r="38" spans="2:12" s="1" customFormat="1" ht="14.45" customHeight="1">
      <c r="B38" s="32"/>
      <c r="E38" s="27" t="s">
        <v>43</v>
      </c>
      <c r="F38" s="86">
        <f>ROUND((SUM(BF132:BF222)),2)</f>
        <v>0</v>
      </c>
      <c r="I38" s="98">
        <v>0.15</v>
      </c>
      <c r="J38" s="86">
        <f>ROUND(((SUM(BF132:BF222))*I38),2)</f>
        <v>0</v>
      </c>
      <c r="L38" s="32"/>
    </row>
    <row r="39" spans="2:12" s="1" customFormat="1" ht="14.45" customHeight="1" hidden="1">
      <c r="B39" s="32"/>
      <c r="E39" s="27" t="s">
        <v>44</v>
      </c>
      <c r="F39" s="86">
        <f>ROUND((SUM(BG132:BG222)),2)</f>
        <v>0</v>
      </c>
      <c r="I39" s="98">
        <v>0.21</v>
      </c>
      <c r="J39" s="86">
        <f>0</f>
        <v>0</v>
      </c>
      <c r="L39" s="32"/>
    </row>
    <row r="40" spans="2:12" s="1" customFormat="1" ht="14.45" customHeight="1" hidden="1">
      <c r="B40" s="32"/>
      <c r="E40" s="27" t="s">
        <v>45</v>
      </c>
      <c r="F40" s="86">
        <f>ROUND((SUM(BH132:BH222)),2)</f>
        <v>0</v>
      </c>
      <c r="I40" s="98">
        <v>0.15</v>
      </c>
      <c r="J40" s="86">
        <f>0</f>
        <v>0</v>
      </c>
      <c r="L40" s="32"/>
    </row>
    <row r="41" spans="2:12" s="1" customFormat="1" ht="14.45" customHeight="1" hidden="1">
      <c r="B41" s="32"/>
      <c r="E41" s="27" t="s">
        <v>46</v>
      </c>
      <c r="F41" s="86">
        <f>ROUND((SUM(BI132:BI222)),2)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ht="16.5" customHeight="1">
      <c r="B87" s="20"/>
      <c r="E87" s="267" t="s">
        <v>3499</v>
      </c>
      <c r="F87" s="234"/>
      <c r="G87" s="234"/>
      <c r="H87" s="234"/>
      <c r="L87" s="20"/>
    </row>
    <row r="88" spans="2:12" ht="12" customHeight="1">
      <c r="B88" s="20"/>
      <c r="C88" s="27" t="s">
        <v>3500</v>
      </c>
      <c r="L88" s="20"/>
    </row>
    <row r="89" spans="2:12" s="1" customFormat="1" ht="16.5" customHeight="1">
      <c r="B89" s="32"/>
      <c r="E89" s="262" t="s">
        <v>5427</v>
      </c>
      <c r="F89" s="266"/>
      <c r="G89" s="266"/>
      <c r="H89" s="266"/>
      <c r="L89" s="32"/>
    </row>
    <row r="90" spans="2:12" s="1" customFormat="1" ht="12" customHeight="1">
      <c r="B90" s="32"/>
      <c r="C90" s="27" t="s">
        <v>4065</v>
      </c>
      <c r="L90" s="32"/>
    </row>
    <row r="91" spans="2:12" s="1" customFormat="1" ht="16.5" customHeight="1">
      <c r="B91" s="32"/>
      <c r="E91" s="256" t="str">
        <f>E13</f>
        <v>RTCH -  Rozvody tepla a chladu</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25. 9. 2023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J132</f>
        <v>0</v>
      </c>
      <c r="L100" s="32"/>
      <c r="AU100" s="17" t="s">
        <v>220</v>
      </c>
    </row>
    <row r="101" spans="2:12" s="8" customFormat="1" ht="24.95" customHeight="1">
      <c r="B101" s="110"/>
      <c r="D101" s="111" t="s">
        <v>227</v>
      </c>
      <c r="E101" s="112"/>
      <c r="F101" s="112"/>
      <c r="G101" s="112"/>
      <c r="H101" s="112"/>
      <c r="I101" s="112"/>
      <c r="J101" s="113">
        <f>J133</f>
        <v>0</v>
      </c>
      <c r="L101" s="110"/>
    </row>
    <row r="102" spans="2:12" s="9" customFormat="1" ht="19.9" customHeight="1">
      <c r="B102" s="114"/>
      <c r="D102" s="115" t="s">
        <v>5429</v>
      </c>
      <c r="E102" s="116"/>
      <c r="F102" s="116"/>
      <c r="G102" s="116"/>
      <c r="H102" s="116"/>
      <c r="I102" s="116"/>
      <c r="J102" s="117">
        <f>J134</f>
        <v>0</v>
      </c>
      <c r="L102" s="114"/>
    </row>
    <row r="103" spans="2:12" s="9" customFormat="1" ht="14.85" customHeight="1">
      <c r="B103" s="114"/>
      <c r="D103" s="115" t="s">
        <v>5430</v>
      </c>
      <c r="E103" s="116"/>
      <c r="F103" s="116"/>
      <c r="G103" s="116"/>
      <c r="H103" s="116"/>
      <c r="I103" s="116"/>
      <c r="J103" s="117">
        <f>J135</f>
        <v>0</v>
      </c>
      <c r="L103" s="114"/>
    </row>
    <row r="104" spans="2:12" s="9" customFormat="1" ht="14.85" customHeight="1">
      <c r="B104" s="114"/>
      <c r="D104" s="115" t="s">
        <v>5431</v>
      </c>
      <c r="E104" s="116"/>
      <c r="F104" s="116"/>
      <c r="G104" s="116"/>
      <c r="H104" s="116"/>
      <c r="I104" s="116"/>
      <c r="J104" s="117">
        <f>J148</f>
        <v>0</v>
      </c>
      <c r="L104" s="114"/>
    </row>
    <row r="105" spans="2:12" s="9" customFormat="1" ht="14.85" customHeight="1">
      <c r="B105" s="114"/>
      <c r="D105" s="115" t="s">
        <v>5432</v>
      </c>
      <c r="E105" s="116"/>
      <c r="F105" s="116"/>
      <c r="G105" s="116"/>
      <c r="H105" s="116"/>
      <c r="I105" s="116"/>
      <c r="J105" s="117">
        <f>J153</f>
        <v>0</v>
      </c>
      <c r="L105" s="114"/>
    </row>
    <row r="106" spans="2:12" s="9" customFormat="1" ht="14.85" customHeight="1">
      <c r="B106" s="114"/>
      <c r="D106" s="115" t="s">
        <v>5433</v>
      </c>
      <c r="E106" s="116"/>
      <c r="F106" s="116"/>
      <c r="G106" s="116"/>
      <c r="H106" s="116"/>
      <c r="I106" s="116"/>
      <c r="J106" s="117">
        <f>J183</f>
        <v>0</v>
      </c>
      <c r="L106" s="114"/>
    </row>
    <row r="107" spans="2:12" s="9" customFormat="1" ht="14.85" customHeight="1">
      <c r="B107" s="114"/>
      <c r="D107" s="115" t="s">
        <v>5434</v>
      </c>
      <c r="E107" s="116"/>
      <c r="F107" s="116"/>
      <c r="G107" s="116"/>
      <c r="H107" s="116"/>
      <c r="I107" s="116"/>
      <c r="J107" s="117">
        <f>J188</f>
        <v>0</v>
      </c>
      <c r="L107" s="114"/>
    </row>
    <row r="108" spans="2:12" s="9" customFormat="1" ht="14.85" customHeight="1">
      <c r="B108" s="114"/>
      <c r="D108" s="115" t="s">
        <v>5435</v>
      </c>
      <c r="E108" s="116"/>
      <c r="F108" s="116"/>
      <c r="G108" s="116"/>
      <c r="H108" s="116"/>
      <c r="I108" s="116"/>
      <c r="J108" s="117">
        <f>J207</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67" t="str">
        <f>E7</f>
        <v>Novostavba knihovny Antonína Marka v Turnově</v>
      </c>
      <c r="F118" s="268"/>
      <c r="G118" s="268"/>
      <c r="H118" s="268"/>
      <c r="L118" s="32"/>
    </row>
    <row r="119" spans="2:12" ht="12" customHeight="1">
      <c r="B119" s="20"/>
      <c r="C119" s="27" t="s">
        <v>164</v>
      </c>
      <c r="L119" s="20"/>
    </row>
    <row r="120" spans="2:12" ht="16.5" customHeight="1">
      <c r="B120" s="20"/>
      <c r="E120" s="267" t="s">
        <v>3499</v>
      </c>
      <c r="F120" s="234"/>
      <c r="G120" s="234"/>
      <c r="H120" s="234"/>
      <c r="L120" s="20"/>
    </row>
    <row r="121" spans="2:12" ht="12" customHeight="1">
      <c r="B121" s="20"/>
      <c r="C121" s="27" t="s">
        <v>3500</v>
      </c>
      <c r="L121" s="20"/>
    </row>
    <row r="122" spans="2:12" s="1" customFormat="1" ht="16.5" customHeight="1">
      <c r="B122" s="32"/>
      <c r="E122" s="262" t="s">
        <v>5427</v>
      </c>
      <c r="F122" s="266"/>
      <c r="G122" s="266"/>
      <c r="H122" s="266"/>
      <c r="L122" s="32"/>
    </row>
    <row r="123" spans="2:12" s="1" customFormat="1" ht="12" customHeight="1">
      <c r="B123" s="32"/>
      <c r="C123" s="27" t="s">
        <v>4065</v>
      </c>
      <c r="L123" s="32"/>
    </row>
    <row r="124" spans="2:12" s="1" customFormat="1" ht="16.5" customHeight="1">
      <c r="B124" s="32"/>
      <c r="E124" s="256" t="str">
        <f>E13</f>
        <v>RTCH -  Rozvody tepla a chladu</v>
      </c>
      <c r="F124" s="266"/>
      <c r="G124" s="266"/>
      <c r="H124" s="266"/>
      <c r="L124" s="32"/>
    </row>
    <row r="125" spans="2:12" s="1" customFormat="1" ht="6.95" customHeight="1">
      <c r="B125" s="32"/>
      <c r="L125" s="32"/>
    </row>
    <row r="126" spans="2:12" s="1" customFormat="1" ht="12" customHeight="1">
      <c r="B126" s="32"/>
      <c r="C126" s="27" t="s">
        <v>20</v>
      </c>
      <c r="F126" s="25" t="str">
        <f>F16</f>
        <v>Turnov, p.č. 662/2</v>
      </c>
      <c r="I126" s="27" t="s">
        <v>22</v>
      </c>
      <c r="J126" s="52" t="str">
        <f>IF(J16="","",J16)</f>
        <v>25. 9. 2023</v>
      </c>
      <c r="L126" s="32"/>
    </row>
    <row r="127" spans="2:12" s="1" customFormat="1" ht="6.95" customHeight="1">
      <c r="B127" s="32"/>
      <c r="L127" s="32"/>
    </row>
    <row r="128" spans="2:12" s="1" customFormat="1" ht="15.2" customHeight="1">
      <c r="B128" s="32"/>
      <c r="C128" s="27" t="s">
        <v>24</v>
      </c>
      <c r="F128" s="25" t="str">
        <f>E19</f>
        <v>Město Turnov</v>
      </c>
      <c r="I128" s="27" t="s">
        <v>30</v>
      </c>
      <c r="J128" s="30" t="str">
        <f>E25</f>
        <v>A69 - architekti s.r.o.</v>
      </c>
      <c r="L128" s="32"/>
    </row>
    <row r="129" spans="2:12" s="1" customFormat="1" ht="15.2" customHeight="1">
      <c r="B129" s="32"/>
      <c r="C129" s="27" t="s">
        <v>28</v>
      </c>
      <c r="F129" s="25" t="str">
        <f>IF(E22="","",E22)</f>
        <v>Vyplň údaj</v>
      </c>
      <c r="I129" s="27" t="s">
        <v>33</v>
      </c>
      <c r="J129" s="30" t="str">
        <f>E28</f>
        <v>QSB s.r.o.</v>
      </c>
      <c r="L129" s="32"/>
    </row>
    <row r="130" spans="2:12" s="1" customFormat="1" ht="10.35" customHeight="1">
      <c r="B130" s="32"/>
      <c r="L130" s="32"/>
    </row>
    <row r="131" spans="2:20" s="10" customFormat="1" ht="29.25" customHeight="1">
      <c r="B131" s="118"/>
      <c r="C131" s="119" t="s">
        <v>248</v>
      </c>
      <c r="D131" s="120" t="s">
        <v>62</v>
      </c>
      <c r="E131" s="120" t="s">
        <v>58</v>
      </c>
      <c r="F131" s="120" t="s">
        <v>59</v>
      </c>
      <c r="G131" s="120" t="s">
        <v>249</v>
      </c>
      <c r="H131" s="120" t="s">
        <v>250</v>
      </c>
      <c r="I131" s="120" t="s">
        <v>251</v>
      </c>
      <c r="J131" s="120" t="s">
        <v>218</v>
      </c>
      <c r="K131" s="121" t="s">
        <v>252</v>
      </c>
      <c r="L131" s="118"/>
      <c r="M131" s="59" t="s">
        <v>1</v>
      </c>
      <c r="N131" s="60" t="s">
        <v>41</v>
      </c>
      <c r="O131" s="60" t="s">
        <v>253</v>
      </c>
      <c r="P131" s="60" t="s">
        <v>254</v>
      </c>
      <c r="Q131" s="60" t="s">
        <v>255</v>
      </c>
      <c r="R131" s="60" t="s">
        <v>256</v>
      </c>
      <c r="S131" s="60" t="s">
        <v>257</v>
      </c>
      <c r="T131" s="61" t="s">
        <v>258</v>
      </c>
    </row>
    <row r="132" spans="2:63" s="1" customFormat="1" ht="22.9" customHeight="1">
      <c r="B132" s="32"/>
      <c r="C132" s="64" t="s">
        <v>259</v>
      </c>
      <c r="J132" s="122">
        <f>BK132</f>
        <v>0</v>
      </c>
      <c r="L132" s="32"/>
      <c r="M132" s="62"/>
      <c r="N132" s="53"/>
      <c r="O132" s="53"/>
      <c r="P132" s="123">
        <f>P133</f>
        <v>0</v>
      </c>
      <c r="Q132" s="53"/>
      <c r="R132" s="123">
        <f>R133</f>
        <v>0</v>
      </c>
      <c r="S132" s="53"/>
      <c r="T132" s="124">
        <f>T133</f>
        <v>0</v>
      </c>
      <c r="AT132" s="17" t="s">
        <v>76</v>
      </c>
      <c r="AU132" s="17" t="s">
        <v>220</v>
      </c>
      <c r="BK132" s="125">
        <f>BK133</f>
        <v>0</v>
      </c>
    </row>
    <row r="133" spans="2:63" s="11" customFormat="1" ht="25.9" customHeight="1">
      <c r="B133" s="126"/>
      <c r="D133" s="127" t="s">
        <v>76</v>
      </c>
      <c r="E133" s="128" t="s">
        <v>750</v>
      </c>
      <c r="F133" s="128" t="s">
        <v>751</v>
      </c>
      <c r="I133" s="129"/>
      <c r="J133" s="130">
        <f>BK133</f>
        <v>0</v>
      </c>
      <c r="L133" s="126"/>
      <c r="M133" s="131"/>
      <c r="P133" s="132">
        <f>P134</f>
        <v>0</v>
      </c>
      <c r="R133" s="132">
        <f>R134</f>
        <v>0</v>
      </c>
      <c r="T133" s="133">
        <f>T134</f>
        <v>0</v>
      </c>
      <c r="AR133" s="127" t="s">
        <v>87</v>
      </c>
      <c r="AT133" s="134" t="s">
        <v>76</v>
      </c>
      <c r="AU133" s="134" t="s">
        <v>77</v>
      </c>
      <c r="AY133" s="127" t="s">
        <v>262</v>
      </c>
      <c r="BK133" s="135">
        <f>BK134</f>
        <v>0</v>
      </c>
    </row>
    <row r="134" spans="2:63" s="11" customFormat="1" ht="22.9" customHeight="1">
      <c r="B134" s="126"/>
      <c r="D134" s="127" t="s">
        <v>76</v>
      </c>
      <c r="E134" s="136" t="s">
        <v>5436</v>
      </c>
      <c r="F134" s="136" t="s">
        <v>130</v>
      </c>
      <c r="I134" s="129"/>
      <c r="J134" s="137">
        <f>BK134</f>
        <v>0</v>
      </c>
      <c r="L134" s="126"/>
      <c r="M134" s="131"/>
      <c r="P134" s="132">
        <f>P135+P148+P153+P183+P188+P207</f>
        <v>0</v>
      </c>
      <c r="R134" s="132">
        <f>R135+R148+R153+R183+R188+R207</f>
        <v>0</v>
      </c>
      <c r="T134" s="133">
        <f>T135+T148+T153+T183+T188+T207</f>
        <v>0</v>
      </c>
      <c r="AR134" s="127" t="s">
        <v>87</v>
      </c>
      <c r="AT134" s="134" t="s">
        <v>76</v>
      </c>
      <c r="AU134" s="134" t="s">
        <v>85</v>
      </c>
      <c r="AY134" s="127" t="s">
        <v>262</v>
      </c>
      <c r="BK134" s="135">
        <f>BK135+BK148+BK153+BK183+BK188+BK207</f>
        <v>0</v>
      </c>
    </row>
    <row r="135" spans="2:63" s="11" customFormat="1" ht="20.85" customHeight="1">
      <c r="B135" s="126"/>
      <c r="D135" s="127" t="s">
        <v>76</v>
      </c>
      <c r="E135" s="136" t="s">
        <v>85</v>
      </c>
      <c r="F135" s="136" t="s">
        <v>5437</v>
      </c>
      <c r="I135" s="129"/>
      <c r="J135" s="137">
        <f>BK135</f>
        <v>0</v>
      </c>
      <c r="L135" s="126"/>
      <c r="M135" s="131"/>
      <c r="P135" s="132">
        <f>SUM(P136:P147)</f>
        <v>0</v>
      </c>
      <c r="R135" s="132">
        <f>SUM(R136:R147)</f>
        <v>0</v>
      </c>
      <c r="T135" s="133">
        <f>SUM(T136:T147)</f>
        <v>0</v>
      </c>
      <c r="AR135" s="127" t="s">
        <v>85</v>
      </c>
      <c r="AT135" s="134" t="s">
        <v>76</v>
      </c>
      <c r="AU135" s="134" t="s">
        <v>87</v>
      </c>
      <c r="AY135" s="127" t="s">
        <v>262</v>
      </c>
      <c r="BK135" s="135">
        <f>SUM(BK136:BK147)</f>
        <v>0</v>
      </c>
    </row>
    <row r="136" spans="2:65" s="1" customFormat="1" ht="62.65" customHeight="1">
      <c r="B136" s="32"/>
      <c r="C136" s="138" t="s">
        <v>85</v>
      </c>
      <c r="D136" s="138" t="s">
        <v>264</v>
      </c>
      <c r="E136" s="139" t="s">
        <v>5438</v>
      </c>
      <c r="F136" s="140" t="s">
        <v>5439</v>
      </c>
      <c r="G136" s="141" t="s">
        <v>5440</v>
      </c>
      <c r="H136" s="142">
        <v>1</v>
      </c>
      <c r="I136" s="143"/>
      <c r="J136" s="142">
        <f>ROUND(I136*H136,2)</f>
        <v>0</v>
      </c>
      <c r="K136" s="140" t="s">
        <v>1</v>
      </c>
      <c r="L136" s="32"/>
      <c r="M136" s="144" t="s">
        <v>1</v>
      </c>
      <c r="N136" s="145" t="s">
        <v>42</v>
      </c>
      <c r="P136" s="146">
        <f>O136*H136</f>
        <v>0</v>
      </c>
      <c r="Q136" s="146">
        <v>0</v>
      </c>
      <c r="R136" s="146">
        <f>Q136*H136</f>
        <v>0</v>
      </c>
      <c r="S136" s="146">
        <v>0</v>
      </c>
      <c r="T136" s="147">
        <f>S136*H136</f>
        <v>0</v>
      </c>
      <c r="AR136" s="148" t="s">
        <v>369</v>
      </c>
      <c r="AT136" s="148" t="s">
        <v>264</v>
      </c>
      <c r="AU136" s="148" t="s">
        <v>103</v>
      </c>
      <c r="AY136" s="17" t="s">
        <v>262</v>
      </c>
      <c r="BE136" s="149">
        <f>IF(N136="základní",J136,0)</f>
        <v>0</v>
      </c>
      <c r="BF136" s="149">
        <f>IF(N136="snížená",J136,0)</f>
        <v>0</v>
      </c>
      <c r="BG136" s="149">
        <f>IF(N136="zákl. přenesená",J136,0)</f>
        <v>0</v>
      </c>
      <c r="BH136" s="149">
        <f>IF(N136="sníž. přenesená",J136,0)</f>
        <v>0</v>
      </c>
      <c r="BI136" s="149">
        <f>IF(N136="nulová",J136,0)</f>
        <v>0</v>
      </c>
      <c r="BJ136" s="17" t="s">
        <v>85</v>
      </c>
      <c r="BK136" s="149">
        <f>ROUND(I136*H136,2)</f>
        <v>0</v>
      </c>
      <c r="BL136" s="17" t="s">
        <v>369</v>
      </c>
      <c r="BM136" s="148" t="s">
        <v>268</v>
      </c>
    </row>
    <row r="137" spans="2:47" s="1" customFormat="1" ht="29.25">
      <c r="B137" s="32"/>
      <c r="D137" s="151" t="s">
        <v>699</v>
      </c>
      <c r="F137" s="187" t="s">
        <v>5441</v>
      </c>
      <c r="I137" s="188"/>
      <c r="L137" s="32"/>
      <c r="M137" s="189"/>
      <c r="T137" s="56"/>
      <c r="AT137" s="17" t="s">
        <v>699</v>
      </c>
      <c r="AU137" s="17" t="s">
        <v>103</v>
      </c>
    </row>
    <row r="138" spans="2:65" s="1" customFormat="1" ht="16.5" customHeight="1">
      <c r="B138" s="32"/>
      <c r="C138" s="138" t="s">
        <v>87</v>
      </c>
      <c r="D138" s="138" t="s">
        <v>264</v>
      </c>
      <c r="E138" s="139" t="s">
        <v>5442</v>
      </c>
      <c r="F138" s="140" t="s">
        <v>5443</v>
      </c>
      <c r="G138" s="141" t="s">
        <v>5440</v>
      </c>
      <c r="H138" s="142">
        <v>1</v>
      </c>
      <c r="I138" s="143"/>
      <c r="J138" s="142">
        <f aca="true" t="shared" si="0" ref="J138:J147">ROUND(I138*H138,2)</f>
        <v>0</v>
      </c>
      <c r="K138" s="140" t="s">
        <v>1</v>
      </c>
      <c r="L138" s="32"/>
      <c r="M138" s="144" t="s">
        <v>1</v>
      </c>
      <c r="N138" s="145" t="s">
        <v>42</v>
      </c>
      <c r="P138" s="146">
        <f aca="true" t="shared" si="1" ref="P138:P147">O138*H138</f>
        <v>0</v>
      </c>
      <c r="Q138" s="146">
        <v>0</v>
      </c>
      <c r="R138" s="146">
        <f aca="true" t="shared" si="2" ref="R138:R147">Q138*H138</f>
        <v>0</v>
      </c>
      <c r="S138" s="146">
        <v>0</v>
      </c>
      <c r="T138" s="147">
        <f aca="true" t="shared" si="3" ref="T138:T147">S138*H138</f>
        <v>0</v>
      </c>
      <c r="AR138" s="148" t="s">
        <v>369</v>
      </c>
      <c r="AT138" s="148" t="s">
        <v>264</v>
      </c>
      <c r="AU138" s="148" t="s">
        <v>103</v>
      </c>
      <c r="AY138" s="17" t="s">
        <v>262</v>
      </c>
      <c r="BE138" s="149">
        <f aca="true" t="shared" si="4" ref="BE138:BE147">IF(N138="základní",J138,0)</f>
        <v>0</v>
      </c>
      <c r="BF138" s="149">
        <f aca="true" t="shared" si="5" ref="BF138:BF147">IF(N138="snížená",J138,0)</f>
        <v>0</v>
      </c>
      <c r="BG138" s="149">
        <f aca="true" t="shared" si="6" ref="BG138:BG147">IF(N138="zákl. přenesená",J138,0)</f>
        <v>0</v>
      </c>
      <c r="BH138" s="149">
        <f aca="true" t="shared" si="7" ref="BH138:BH147">IF(N138="sníž. přenesená",J138,0)</f>
        <v>0</v>
      </c>
      <c r="BI138" s="149">
        <f aca="true" t="shared" si="8" ref="BI138:BI147">IF(N138="nulová",J138,0)</f>
        <v>0</v>
      </c>
      <c r="BJ138" s="17" t="s">
        <v>85</v>
      </c>
      <c r="BK138" s="149">
        <f aca="true" t="shared" si="9" ref="BK138:BK147">ROUND(I138*H138,2)</f>
        <v>0</v>
      </c>
      <c r="BL138" s="17" t="s">
        <v>369</v>
      </c>
      <c r="BM138" s="148" t="s">
        <v>312</v>
      </c>
    </row>
    <row r="139" spans="2:65" s="1" customFormat="1" ht="16.5" customHeight="1">
      <c r="B139" s="32"/>
      <c r="C139" s="138" t="s">
        <v>103</v>
      </c>
      <c r="D139" s="138" t="s">
        <v>264</v>
      </c>
      <c r="E139" s="139" t="s">
        <v>5444</v>
      </c>
      <c r="F139" s="140" t="s">
        <v>5445</v>
      </c>
      <c r="G139" s="141" t="s">
        <v>5440</v>
      </c>
      <c r="H139" s="142">
        <v>1</v>
      </c>
      <c r="I139" s="143"/>
      <c r="J139" s="142">
        <f t="shared" si="0"/>
        <v>0</v>
      </c>
      <c r="K139" s="140" t="s">
        <v>1</v>
      </c>
      <c r="L139" s="32"/>
      <c r="M139" s="144" t="s">
        <v>1</v>
      </c>
      <c r="N139" s="145" t="s">
        <v>42</v>
      </c>
      <c r="P139" s="146">
        <f t="shared" si="1"/>
        <v>0</v>
      </c>
      <c r="Q139" s="146">
        <v>0</v>
      </c>
      <c r="R139" s="146">
        <f t="shared" si="2"/>
        <v>0</v>
      </c>
      <c r="S139" s="146">
        <v>0</v>
      </c>
      <c r="T139" s="147">
        <f t="shared" si="3"/>
        <v>0</v>
      </c>
      <c r="AR139" s="148" t="s">
        <v>369</v>
      </c>
      <c r="AT139" s="148" t="s">
        <v>264</v>
      </c>
      <c r="AU139" s="148" t="s">
        <v>103</v>
      </c>
      <c r="AY139" s="17" t="s">
        <v>262</v>
      </c>
      <c r="BE139" s="149">
        <f t="shared" si="4"/>
        <v>0</v>
      </c>
      <c r="BF139" s="149">
        <f t="shared" si="5"/>
        <v>0</v>
      </c>
      <c r="BG139" s="149">
        <f t="shared" si="6"/>
        <v>0</v>
      </c>
      <c r="BH139" s="149">
        <f t="shared" si="7"/>
        <v>0</v>
      </c>
      <c r="BI139" s="149">
        <f t="shared" si="8"/>
        <v>0</v>
      </c>
      <c r="BJ139" s="17" t="s">
        <v>85</v>
      </c>
      <c r="BK139" s="149">
        <f t="shared" si="9"/>
        <v>0</v>
      </c>
      <c r="BL139" s="17" t="s">
        <v>369</v>
      </c>
      <c r="BM139" s="148" t="s">
        <v>304</v>
      </c>
    </row>
    <row r="140" spans="2:65" s="1" customFormat="1" ht="33" customHeight="1">
      <c r="B140" s="32"/>
      <c r="C140" s="138" t="s">
        <v>268</v>
      </c>
      <c r="D140" s="138" t="s">
        <v>264</v>
      </c>
      <c r="E140" s="139" t="s">
        <v>5446</v>
      </c>
      <c r="F140" s="140" t="s">
        <v>5447</v>
      </c>
      <c r="G140" s="141" t="s">
        <v>5440</v>
      </c>
      <c r="H140" s="142">
        <v>1</v>
      </c>
      <c r="I140" s="143"/>
      <c r="J140" s="142">
        <f t="shared" si="0"/>
        <v>0</v>
      </c>
      <c r="K140" s="140" t="s">
        <v>1</v>
      </c>
      <c r="L140" s="32"/>
      <c r="M140" s="144" t="s">
        <v>1</v>
      </c>
      <c r="N140" s="145" t="s">
        <v>42</v>
      </c>
      <c r="P140" s="146">
        <f t="shared" si="1"/>
        <v>0</v>
      </c>
      <c r="Q140" s="146">
        <v>0</v>
      </c>
      <c r="R140" s="146">
        <f t="shared" si="2"/>
        <v>0</v>
      </c>
      <c r="S140" s="146">
        <v>0</v>
      </c>
      <c r="T140" s="147">
        <f t="shared" si="3"/>
        <v>0</v>
      </c>
      <c r="AR140" s="148" t="s">
        <v>369</v>
      </c>
      <c r="AT140" s="148" t="s">
        <v>264</v>
      </c>
      <c r="AU140" s="148" t="s">
        <v>103</v>
      </c>
      <c r="AY140" s="17" t="s">
        <v>262</v>
      </c>
      <c r="BE140" s="149">
        <f t="shared" si="4"/>
        <v>0</v>
      </c>
      <c r="BF140" s="149">
        <f t="shared" si="5"/>
        <v>0</v>
      </c>
      <c r="BG140" s="149">
        <f t="shared" si="6"/>
        <v>0</v>
      </c>
      <c r="BH140" s="149">
        <f t="shared" si="7"/>
        <v>0</v>
      </c>
      <c r="BI140" s="149">
        <f t="shared" si="8"/>
        <v>0</v>
      </c>
      <c r="BJ140" s="17" t="s">
        <v>85</v>
      </c>
      <c r="BK140" s="149">
        <f t="shared" si="9"/>
        <v>0</v>
      </c>
      <c r="BL140" s="17" t="s">
        <v>369</v>
      </c>
      <c r="BM140" s="148" t="s">
        <v>342</v>
      </c>
    </row>
    <row r="141" spans="2:65" s="1" customFormat="1" ht="16.5" customHeight="1">
      <c r="B141" s="32"/>
      <c r="C141" s="138" t="s">
        <v>295</v>
      </c>
      <c r="D141" s="138" t="s">
        <v>264</v>
      </c>
      <c r="E141" s="139" t="s">
        <v>5448</v>
      </c>
      <c r="F141" s="140" t="s">
        <v>5449</v>
      </c>
      <c r="G141" s="141" t="s">
        <v>5440</v>
      </c>
      <c r="H141" s="142">
        <v>1</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369</v>
      </c>
      <c r="AT141" s="148" t="s">
        <v>264</v>
      </c>
      <c r="AU141" s="148" t="s">
        <v>103</v>
      </c>
      <c r="AY141" s="17" t="s">
        <v>262</v>
      </c>
      <c r="BE141" s="149">
        <f t="shared" si="4"/>
        <v>0</v>
      </c>
      <c r="BF141" s="149">
        <f t="shared" si="5"/>
        <v>0</v>
      </c>
      <c r="BG141" s="149">
        <f t="shared" si="6"/>
        <v>0</v>
      </c>
      <c r="BH141" s="149">
        <f t="shared" si="7"/>
        <v>0</v>
      </c>
      <c r="BI141" s="149">
        <f t="shared" si="8"/>
        <v>0</v>
      </c>
      <c r="BJ141" s="17" t="s">
        <v>85</v>
      </c>
      <c r="BK141" s="149">
        <f t="shared" si="9"/>
        <v>0</v>
      </c>
      <c r="BL141" s="17" t="s">
        <v>369</v>
      </c>
      <c r="BM141" s="148" t="s">
        <v>351</v>
      </c>
    </row>
    <row r="142" spans="2:65" s="1" customFormat="1" ht="21.75" customHeight="1">
      <c r="B142" s="32"/>
      <c r="C142" s="138" t="s">
        <v>312</v>
      </c>
      <c r="D142" s="138" t="s">
        <v>264</v>
      </c>
      <c r="E142" s="139" t="s">
        <v>5450</v>
      </c>
      <c r="F142" s="140" t="s">
        <v>5451</v>
      </c>
      <c r="G142" s="141" t="s">
        <v>5440</v>
      </c>
      <c r="H142" s="142">
        <v>1</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369</v>
      </c>
      <c r="AT142" s="148" t="s">
        <v>264</v>
      </c>
      <c r="AU142" s="148" t="s">
        <v>103</v>
      </c>
      <c r="AY142" s="17" t="s">
        <v>262</v>
      </c>
      <c r="BE142" s="149">
        <f t="shared" si="4"/>
        <v>0</v>
      </c>
      <c r="BF142" s="149">
        <f t="shared" si="5"/>
        <v>0</v>
      </c>
      <c r="BG142" s="149">
        <f t="shared" si="6"/>
        <v>0</v>
      </c>
      <c r="BH142" s="149">
        <f t="shared" si="7"/>
        <v>0</v>
      </c>
      <c r="BI142" s="149">
        <f t="shared" si="8"/>
        <v>0</v>
      </c>
      <c r="BJ142" s="17" t="s">
        <v>85</v>
      </c>
      <c r="BK142" s="149">
        <f t="shared" si="9"/>
        <v>0</v>
      </c>
      <c r="BL142" s="17" t="s">
        <v>369</v>
      </c>
      <c r="BM142" s="148" t="s">
        <v>359</v>
      </c>
    </row>
    <row r="143" spans="2:65" s="1" customFormat="1" ht="21.75" customHeight="1">
      <c r="B143" s="32"/>
      <c r="C143" s="138" t="s">
        <v>317</v>
      </c>
      <c r="D143" s="138" t="s">
        <v>264</v>
      </c>
      <c r="E143" s="139" t="s">
        <v>5452</v>
      </c>
      <c r="F143" s="140" t="s">
        <v>5453</v>
      </c>
      <c r="G143" s="141" t="s">
        <v>5440</v>
      </c>
      <c r="H143" s="142">
        <v>1</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369</v>
      </c>
      <c r="AT143" s="148" t="s">
        <v>264</v>
      </c>
      <c r="AU143" s="148" t="s">
        <v>103</v>
      </c>
      <c r="AY143" s="17" t="s">
        <v>262</v>
      </c>
      <c r="BE143" s="149">
        <f t="shared" si="4"/>
        <v>0</v>
      </c>
      <c r="BF143" s="149">
        <f t="shared" si="5"/>
        <v>0</v>
      </c>
      <c r="BG143" s="149">
        <f t="shared" si="6"/>
        <v>0</v>
      </c>
      <c r="BH143" s="149">
        <f t="shared" si="7"/>
        <v>0</v>
      </c>
      <c r="BI143" s="149">
        <f t="shared" si="8"/>
        <v>0</v>
      </c>
      <c r="BJ143" s="17" t="s">
        <v>85</v>
      </c>
      <c r="BK143" s="149">
        <f t="shared" si="9"/>
        <v>0</v>
      </c>
      <c r="BL143" s="17" t="s">
        <v>369</v>
      </c>
      <c r="BM143" s="148" t="s">
        <v>369</v>
      </c>
    </row>
    <row r="144" spans="2:65" s="1" customFormat="1" ht="16.5" customHeight="1">
      <c r="B144" s="32"/>
      <c r="C144" s="138" t="s">
        <v>304</v>
      </c>
      <c r="D144" s="138" t="s">
        <v>264</v>
      </c>
      <c r="E144" s="139" t="s">
        <v>5454</v>
      </c>
      <c r="F144" s="140" t="s">
        <v>5455</v>
      </c>
      <c r="G144" s="141" t="s">
        <v>5440</v>
      </c>
      <c r="H144" s="142">
        <v>1</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369</v>
      </c>
      <c r="AT144" s="148" t="s">
        <v>264</v>
      </c>
      <c r="AU144" s="148" t="s">
        <v>103</v>
      </c>
      <c r="AY144" s="17" t="s">
        <v>262</v>
      </c>
      <c r="BE144" s="149">
        <f t="shared" si="4"/>
        <v>0</v>
      </c>
      <c r="BF144" s="149">
        <f t="shared" si="5"/>
        <v>0</v>
      </c>
      <c r="BG144" s="149">
        <f t="shared" si="6"/>
        <v>0</v>
      </c>
      <c r="BH144" s="149">
        <f t="shared" si="7"/>
        <v>0</v>
      </c>
      <c r="BI144" s="149">
        <f t="shared" si="8"/>
        <v>0</v>
      </c>
      <c r="BJ144" s="17" t="s">
        <v>85</v>
      </c>
      <c r="BK144" s="149">
        <f t="shared" si="9"/>
        <v>0</v>
      </c>
      <c r="BL144" s="17" t="s">
        <v>369</v>
      </c>
      <c r="BM144" s="148" t="s">
        <v>381</v>
      </c>
    </row>
    <row r="145" spans="2:65" s="1" customFormat="1" ht="21.75" customHeight="1">
      <c r="B145" s="32"/>
      <c r="C145" s="138" t="s">
        <v>325</v>
      </c>
      <c r="D145" s="138" t="s">
        <v>264</v>
      </c>
      <c r="E145" s="139" t="s">
        <v>5456</v>
      </c>
      <c r="F145" s="140" t="s">
        <v>5457</v>
      </c>
      <c r="G145" s="141" t="s">
        <v>5440</v>
      </c>
      <c r="H145" s="142">
        <v>1</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369</v>
      </c>
      <c r="AT145" s="148" t="s">
        <v>264</v>
      </c>
      <c r="AU145" s="148" t="s">
        <v>103</v>
      </c>
      <c r="AY145" s="17" t="s">
        <v>262</v>
      </c>
      <c r="BE145" s="149">
        <f t="shared" si="4"/>
        <v>0</v>
      </c>
      <c r="BF145" s="149">
        <f t="shared" si="5"/>
        <v>0</v>
      </c>
      <c r="BG145" s="149">
        <f t="shared" si="6"/>
        <v>0</v>
      </c>
      <c r="BH145" s="149">
        <f t="shared" si="7"/>
        <v>0</v>
      </c>
      <c r="BI145" s="149">
        <f t="shared" si="8"/>
        <v>0</v>
      </c>
      <c r="BJ145" s="17" t="s">
        <v>85</v>
      </c>
      <c r="BK145" s="149">
        <f t="shared" si="9"/>
        <v>0</v>
      </c>
      <c r="BL145" s="17" t="s">
        <v>369</v>
      </c>
      <c r="BM145" s="148" t="s">
        <v>400</v>
      </c>
    </row>
    <row r="146" spans="2:65" s="1" customFormat="1" ht="21.75" customHeight="1">
      <c r="B146" s="32"/>
      <c r="C146" s="138" t="s">
        <v>342</v>
      </c>
      <c r="D146" s="138" t="s">
        <v>264</v>
      </c>
      <c r="E146" s="139" t="s">
        <v>5458</v>
      </c>
      <c r="F146" s="140" t="s">
        <v>5459</v>
      </c>
      <c r="G146" s="141" t="s">
        <v>5440</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369</v>
      </c>
      <c r="AT146" s="148" t="s">
        <v>264</v>
      </c>
      <c r="AU146" s="148" t="s">
        <v>103</v>
      </c>
      <c r="AY146" s="17" t="s">
        <v>262</v>
      </c>
      <c r="BE146" s="149">
        <f t="shared" si="4"/>
        <v>0</v>
      </c>
      <c r="BF146" s="149">
        <f t="shared" si="5"/>
        <v>0</v>
      </c>
      <c r="BG146" s="149">
        <f t="shared" si="6"/>
        <v>0</v>
      </c>
      <c r="BH146" s="149">
        <f t="shared" si="7"/>
        <v>0</v>
      </c>
      <c r="BI146" s="149">
        <f t="shared" si="8"/>
        <v>0</v>
      </c>
      <c r="BJ146" s="17" t="s">
        <v>85</v>
      </c>
      <c r="BK146" s="149">
        <f t="shared" si="9"/>
        <v>0</v>
      </c>
      <c r="BL146" s="17" t="s">
        <v>369</v>
      </c>
      <c r="BM146" s="148" t="s">
        <v>407</v>
      </c>
    </row>
    <row r="147" spans="2:65" s="1" customFormat="1" ht="44.25" customHeight="1">
      <c r="B147" s="32"/>
      <c r="C147" s="138" t="s">
        <v>347</v>
      </c>
      <c r="D147" s="138" t="s">
        <v>264</v>
      </c>
      <c r="E147" s="139" t="s">
        <v>5460</v>
      </c>
      <c r="F147" s="140" t="s">
        <v>5461</v>
      </c>
      <c r="G147" s="141" t="s">
        <v>5440</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369</v>
      </c>
      <c r="AT147" s="148" t="s">
        <v>264</v>
      </c>
      <c r="AU147" s="148" t="s">
        <v>103</v>
      </c>
      <c r="AY147" s="17" t="s">
        <v>262</v>
      </c>
      <c r="BE147" s="149">
        <f t="shared" si="4"/>
        <v>0</v>
      </c>
      <c r="BF147" s="149">
        <f t="shared" si="5"/>
        <v>0</v>
      </c>
      <c r="BG147" s="149">
        <f t="shared" si="6"/>
        <v>0</v>
      </c>
      <c r="BH147" s="149">
        <f t="shared" si="7"/>
        <v>0</v>
      </c>
      <c r="BI147" s="149">
        <f t="shared" si="8"/>
        <v>0</v>
      </c>
      <c r="BJ147" s="17" t="s">
        <v>85</v>
      </c>
      <c r="BK147" s="149">
        <f t="shared" si="9"/>
        <v>0</v>
      </c>
      <c r="BL147" s="17" t="s">
        <v>369</v>
      </c>
      <c r="BM147" s="148" t="s">
        <v>423</v>
      </c>
    </row>
    <row r="148" spans="2:63" s="11" customFormat="1" ht="20.85" customHeight="1">
      <c r="B148" s="126"/>
      <c r="D148" s="127" t="s">
        <v>76</v>
      </c>
      <c r="E148" s="136" t="s">
        <v>87</v>
      </c>
      <c r="F148" s="136" t="s">
        <v>5462</v>
      </c>
      <c r="I148" s="129"/>
      <c r="J148" s="137">
        <f>BK148</f>
        <v>0</v>
      </c>
      <c r="L148" s="126"/>
      <c r="M148" s="131"/>
      <c r="P148" s="132">
        <f>SUM(P149:P152)</f>
        <v>0</v>
      </c>
      <c r="R148" s="132">
        <f>SUM(R149:R152)</f>
        <v>0</v>
      </c>
      <c r="T148" s="133">
        <f>SUM(T149:T152)</f>
        <v>0</v>
      </c>
      <c r="AR148" s="127" t="s">
        <v>85</v>
      </c>
      <c r="AT148" s="134" t="s">
        <v>76</v>
      </c>
      <c r="AU148" s="134" t="s">
        <v>87</v>
      </c>
      <c r="AY148" s="127" t="s">
        <v>262</v>
      </c>
      <c r="BK148" s="135">
        <f>SUM(BK149:BK152)</f>
        <v>0</v>
      </c>
    </row>
    <row r="149" spans="2:65" s="1" customFormat="1" ht="62.65" customHeight="1">
      <c r="B149" s="32"/>
      <c r="C149" s="138" t="s">
        <v>351</v>
      </c>
      <c r="D149" s="138" t="s">
        <v>264</v>
      </c>
      <c r="E149" s="139" t="s">
        <v>5463</v>
      </c>
      <c r="F149" s="140" t="s">
        <v>5464</v>
      </c>
      <c r="G149" s="141" t="s">
        <v>5440</v>
      </c>
      <c r="H149" s="142">
        <v>1</v>
      </c>
      <c r="I149" s="143"/>
      <c r="J149" s="142">
        <f>ROUND(I149*H149,2)</f>
        <v>0</v>
      </c>
      <c r="K149" s="140" t="s">
        <v>1</v>
      </c>
      <c r="L149" s="32"/>
      <c r="M149" s="144" t="s">
        <v>1</v>
      </c>
      <c r="N149" s="145" t="s">
        <v>42</v>
      </c>
      <c r="P149" s="146">
        <f>O149*H149</f>
        <v>0</v>
      </c>
      <c r="Q149" s="146">
        <v>0</v>
      </c>
      <c r="R149" s="146">
        <f>Q149*H149</f>
        <v>0</v>
      </c>
      <c r="S149" s="146">
        <v>0</v>
      </c>
      <c r="T149" s="147">
        <f>S149*H149</f>
        <v>0</v>
      </c>
      <c r="AR149" s="148" t="s">
        <v>369</v>
      </c>
      <c r="AT149" s="148" t="s">
        <v>264</v>
      </c>
      <c r="AU149" s="148" t="s">
        <v>103</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369</v>
      </c>
      <c r="BM149" s="148" t="s">
        <v>431</v>
      </c>
    </row>
    <row r="150" spans="2:65" s="1" customFormat="1" ht="76.35" customHeight="1">
      <c r="B150" s="32"/>
      <c r="C150" s="138" t="s">
        <v>355</v>
      </c>
      <c r="D150" s="138" t="s">
        <v>264</v>
      </c>
      <c r="E150" s="139" t="s">
        <v>5465</v>
      </c>
      <c r="F150" s="140" t="s">
        <v>5466</v>
      </c>
      <c r="G150" s="141" t="s">
        <v>2434</v>
      </c>
      <c r="H150" s="142">
        <v>1</v>
      </c>
      <c r="I150" s="143"/>
      <c r="J150" s="142">
        <f>ROUND(I150*H150,2)</f>
        <v>0</v>
      </c>
      <c r="K150" s="140" t="s">
        <v>1</v>
      </c>
      <c r="L150" s="32"/>
      <c r="M150" s="144" t="s">
        <v>1</v>
      </c>
      <c r="N150" s="145" t="s">
        <v>42</v>
      </c>
      <c r="P150" s="146">
        <f>O150*H150</f>
        <v>0</v>
      </c>
      <c r="Q150" s="146">
        <v>0</v>
      </c>
      <c r="R150" s="146">
        <f>Q150*H150</f>
        <v>0</v>
      </c>
      <c r="S150" s="146">
        <v>0</v>
      </c>
      <c r="T150" s="147">
        <f>S150*H150</f>
        <v>0</v>
      </c>
      <c r="AR150" s="148" t="s">
        <v>369</v>
      </c>
      <c r="AT150" s="148" t="s">
        <v>264</v>
      </c>
      <c r="AU150" s="148" t="s">
        <v>103</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369</v>
      </c>
      <c r="BM150" s="148" t="s">
        <v>441</v>
      </c>
    </row>
    <row r="151" spans="2:65" s="1" customFormat="1" ht="66.75" customHeight="1">
      <c r="B151" s="32"/>
      <c r="C151" s="138" t="s">
        <v>359</v>
      </c>
      <c r="D151" s="138" t="s">
        <v>264</v>
      </c>
      <c r="E151" s="139" t="s">
        <v>5467</v>
      </c>
      <c r="F151" s="140" t="s">
        <v>5468</v>
      </c>
      <c r="G151" s="141" t="s">
        <v>2434</v>
      </c>
      <c r="H151" s="142">
        <v>3</v>
      </c>
      <c r="I151" s="143"/>
      <c r="J151" s="142">
        <f>ROUND(I151*H151,2)</f>
        <v>0</v>
      </c>
      <c r="K151" s="140" t="s">
        <v>1</v>
      </c>
      <c r="L151" s="32"/>
      <c r="M151" s="144" t="s">
        <v>1</v>
      </c>
      <c r="N151" s="145" t="s">
        <v>42</v>
      </c>
      <c r="P151" s="146">
        <f>O151*H151</f>
        <v>0</v>
      </c>
      <c r="Q151" s="146">
        <v>0</v>
      </c>
      <c r="R151" s="146">
        <f>Q151*H151</f>
        <v>0</v>
      </c>
      <c r="S151" s="146">
        <v>0</v>
      </c>
      <c r="T151" s="147">
        <f>S151*H151</f>
        <v>0</v>
      </c>
      <c r="AR151" s="148" t="s">
        <v>369</v>
      </c>
      <c r="AT151" s="148" t="s">
        <v>264</v>
      </c>
      <c r="AU151" s="148" t="s">
        <v>103</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369</v>
      </c>
      <c r="BM151" s="148" t="s">
        <v>451</v>
      </c>
    </row>
    <row r="152" spans="2:65" s="1" customFormat="1" ht="62.65" customHeight="1">
      <c r="B152" s="32"/>
      <c r="C152" s="138" t="s">
        <v>9</v>
      </c>
      <c r="D152" s="138" t="s">
        <v>264</v>
      </c>
      <c r="E152" s="139" t="s">
        <v>5469</v>
      </c>
      <c r="F152" s="140" t="s">
        <v>5470</v>
      </c>
      <c r="G152" s="141" t="s">
        <v>2434</v>
      </c>
      <c r="H152" s="142">
        <v>1</v>
      </c>
      <c r="I152" s="143"/>
      <c r="J152" s="142">
        <f>ROUND(I152*H152,2)</f>
        <v>0</v>
      </c>
      <c r="K152" s="140" t="s">
        <v>1</v>
      </c>
      <c r="L152" s="32"/>
      <c r="M152" s="144" t="s">
        <v>1</v>
      </c>
      <c r="N152" s="145" t="s">
        <v>42</v>
      </c>
      <c r="P152" s="146">
        <f>O152*H152</f>
        <v>0</v>
      </c>
      <c r="Q152" s="146">
        <v>0</v>
      </c>
      <c r="R152" s="146">
        <f>Q152*H152</f>
        <v>0</v>
      </c>
      <c r="S152" s="146">
        <v>0</v>
      </c>
      <c r="T152" s="147">
        <f>S152*H152</f>
        <v>0</v>
      </c>
      <c r="AR152" s="148" t="s">
        <v>369</v>
      </c>
      <c r="AT152" s="148" t="s">
        <v>264</v>
      </c>
      <c r="AU152" s="148" t="s">
        <v>103</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369</v>
      </c>
      <c r="BM152" s="148" t="s">
        <v>459</v>
      </c>
    </row>
    <row r="153" spans="2:63" s="11" customFormat="1" ht="20.85" customHeight="1">
      <c r="B153" s="126"/>
      <c r="D153" s="127" t="s">
        <v>76</v>
      </c>
      <c r="E153" s="136" t="s">
        <v>103</v>
      </c>
      <c r="F153" s="136" t="s">
        <v>5471</v>
      </c>
      <c r="I153" s="129"/>
      <c r="J153" s="137">
        <f>BK153</f>
        <v>0</v>
      </c>
      <c r="L153" s="126"/>
      <c r="M153" s="131"/>
      <c r="P153" s="132">
        <f>SUM(P154:P182)</f>
        <v>0</v>
      </c>
      <c r="R153" s="132">
        <f>SUM(R154:R182)</f>
        <v>0</v>
      </c>
      <c r="T153" s="133">
        <f>SUM(T154:T182)</f>
        <v>0</v>
      </c>
      <c r="AR153" s="127" t="s">
        <v>85</v>
      </c>
      <c r="AT153" s="134" t="s">
        <v>76</v>
      </c>
      <c r="AU153" s="134" t="s">
        <v>87</v>
      </c>
      <c r="AY153" s="127" t="s">
        <v>262</v>
      </c>
      <c r="BK153" s="135">
        <f>SUM(BK154:BK182)</f>
        <v>0</v>
      </c>
    </row>
    <row r="154" spans="2:65" s="1" customFormat="1" ht="24.2" customHeight="1">
      <c r="B154" s="32"/>
      <c r="C154" s="138" t="s">
        <v>369</v>
      </c>
      <c r="D154" s="138" t="s">
        <v>264</v>
      </c>
      <c r="E154" s="139" t="s">
        <v>5472</v>
      </c>
      <c r="F154" s="140" t="s">
        <v>5473</v>
      </c>
      <c r="G154" s="141" t="s">
        <v>697</v>
      </c>
      <c r="H154" s="142">
        <v>13</v>
      </c>
      <c r="I154" s="143"/>
      <c r="J154" s="142">
        <f aca="true" t="shared" si="10" ref="J154:J182">ROUND(I154*H154,2)</f>
        <v>0</v>
      </c>
      <c r="K154" s="140" t="s">
        <v>1</v>
      </c>
      <c r="L154" s="32"/>
      <c r="M154" s="144" t="s">
        <v>1</v>
      </c>
      <c r="N154" s="145" t="s">
        <v>42</v>
      </c>
      <c r="P154" s="146">
        <f aca="true" t="shared" si="11" ref="P154:P182">O154*H154</f>
        <v>0</v>
      </c>
      <c r="Q154" s="146">
        <v>0</v>
      </c>
      <c r="R154" s="146">
        <f aca="true" t="shared" si="12" ref="R154:R182">Q154*H154</f>
        <v>0</v>
      </c>
      <c r="S154" s="146">
        <v>0</v>
      </c>
      <c r="T154" s="147">
        <f aca="true" t="shared" si="13" ref="T154:T182">S154*H154</f>
        <v>0</v>
      </c>
      <c r="AR154" s="148" t="s">
        <v>369</v>
      </c>
      <c r="AT154" s="148" t="s">
        <v>264</v>
      </c>
      <c r="AU154" s="148" t="s">
        <v>103</v>
      </c>
      <c r="AY154" s="17" t="s">
        <v>262</v>
      </c>
      <c r="BE154" s="149">
        <f aca="true" t="shared" si="14" ref="BE154:BE182">IF(N154="základní",J154,0)</f>
        <v>0</v>
      </c>
      <c r="BF154" s="149">
        <f aca="true" t="shared" si="15" ref="BF154:BF182">IF(N154="snížená",J154,0)</f>
        <v>0</v>
      </c>
      <c r="BG154" s="149">
        <f aca="true" t="shared" si="16" ref="BG154:BG182">IF(N154="zákl. přenesená",J154,0)</f>
        <v>0</v>
      </c>
      <c r="BH154" s="149">
        <f aca="true" t="shared" si="17" ref="BH154:BH182">IF(N154="sníž. přenesená",J154,0)</f>
        <v>0</v>
      </c>
      <c r="BI154" s="149">
        <f aca="true" t="shared" si="18" ref="BI154:BI182">IF(N154="nulová",J154,0)</f>
        <v>0</v>
      </c>
      <c r="BJ154" s="17" t="s">
        <v>85</v>
      </c>
      <c r="BK154" s="149">
        <f aca="true" t="shared" si="19" ref="BK154:BK182">ROUND(I154*H154,2)</f>
        <v>0</v>
      </c>
      <c r="BL154" s="17" t="s">
        <v>369</v>
      </c>
      <c r="BM154" s="148" t="s">
        <v>472</v>
      </c>
    </row>
    <row r="155" spans="2:65" s="1" customFormat="1" ht="24.2" customHeight="1">
      <c r="B155" s="32"/>
      <c r="C155" s="138" t="s">
        <v>376</v>
      </c>
      <c r="D155" s="138" t="s">
        <v>264</v>
      </c>
      <c r="E155" s="139" t="s">
        <v>5474</v>
      </c>
      <c r="F155" s="140" t="s">
        <v>5475</v>
      </c>
      <c r="G155" s="141" t="s">
        <v>697</v>
      </c>
      <c r="H155" s="142">
        <v>27</v>
      </c>
      <c r="I155" s="143"/>
      <c r="J155" s="142">
        <f t="shared" si="10"/>
        <v>0</v>
      </c>
      <c r="K155" s="140" t="s">
        <v>1</v>
      </c>
      <c r="L155" s="32"/>
      <c r="M155" s="144" t="s">
        <v>1</v>
      </c>
      <c r="N155" s="145" t="s">
        <v>42</v>
      </c>
      <c r="P155" s="146">
        <f t="shared" si="11"/>
        <v>0</v>
      </c>
      <c r="Q155" s="146">
        <v>0</v>
      </c>
      <c r="R155" s="146">
        <f t="shared" si="12"/>
        <v>0</v>
      </c>
      <c r="S155" s="146">
        <v>0</v>
      </c>
      <c r="T155" s="147">
        <f t="shared" si="13"/>
        <v>0</v>
      </c>
      <c r="AR155" s="148" t="s">
        <v>369</v>
      </c>
      <c r="AT155" s="148" t="s">
        <v>264</v>
      </c>
      <c r="AU155" s="148" t="s">
        <v>103</v>
      </c>
      <c r="AY155" s="17" t="s">
        <v>262</v>
      </c>
      <c r="BE155" s="149">
        <f t="shared" si="14"/>
        <v>0</v>
      </c>
      <c r="BF155" s="149">
        <f t="shared" si="15"/>
        <v>0</v>
      </c>
      <c r="BG155" s="149">
        <f t="shared" si="16"/>
        <v>0</v>
      </c>
      <c r="BH155" s="149">
        <f t="shared" si="17"/>
        <v>0</v>
      </c>
      <c r="BI155" s="149">
        <f t="shared" si="18"/>
        <v>0</v>
      </c>
      <c r="BJ155" s="17" t="s">
        <v>85</v>
      </c>
      <c r="BK155" s="149">
        <f t="shared" si="19"/>
        <v>0</v>
      </c>
      <c r="BL155" s="17" t="s">
        <v>369</v>
      </c>
      <c r="BM155" s="148" t="s">
        <v>480</v>
      </c>
    </row>
    <row r="156" spans="2:65" s="1" customFormat="1" ht="24.2" customHeight="1">
      <c r="B156" s="32"/>
      <c r="C156" s="138" t="s">
        <v>381</v>
      </c>
      <c r="D156" s="138" t="s">
        <v>264</v>
      </c>
      <c r="E156" s="139" t="s">
        <v>5476</v>
      </c>
      <c r="F156" s="140" t="s">
        <v>5477</v>
      </c>
      <c r="G156" s="141" t="s">
        <v>697</v>
      </c>
      <c r="H156" s="142">
        <v>4</v>
      </c>
      <c r="I156" s="143"/>
      <c r="J156" s="142">
        <f t="shared" si="10"/>
        <v>0</v>
      </c>
      <c r="K156" s="140" t="s">
        <v>1</v>
      </c>
      <c r="L156" s="32"/>
      <c r="M156" s="144" t="s">
        <v>1</v>
      </c>
      <c r="N156" s="145" t="s">
        <v>42</v>
      </c>
      <c r="P156" s="146">
        <f t="shared" si="11"/>
        <v>0</v>
      </c>
      <c r="Q156" s="146">
        <v>0</v>
      </c>
      <c r="R156" s="146">
        <f t="shared" si="12"/>
        <v>0</v>
      </c>
      <c r="S156" s="146">
        <v>0</v>
      </c>
      <c r="T156" s="147">
        <f t="shared" si="13"/>
        <v>0</v>
      </c>
      <c r="AR156" s="148" t="s">
        <v>369</v>
      </c>
      <c r="AT156" s="148" t="s">
        <v>264</v>
      </c>
      <c r="AU156" s="148" t="s">
        <v>103</v>
      </c>
      <c r="AY156" s="17" t="s">
        <v>262</v>
      </c>
      <c r="BE156" s="149">
        <f t="shared" si="14"/>
        <v>0</v>
      </c>
      <c r="BF156" s="149">
        <f t="shared" si="15"/>
        <v>0</v>
      </c>
      <c r="BG156" s="149">
        <f t="shared" si="16"/>
        <v>0</v>
      </c>
      <c r="BH156" s="149">
        <f t="shared" si="17"/>
        <v>0</v>
      </c>
      <c r="BI156" s="149">
        <f t="shared" si="18"/>
        <v>0</v>
      </c>
      <c r="BJ156" s="17" t="s">
        <v>85</v>
      </c>
      <c r="BK156" s="149">
        <f t="shared" si="19"/>
        <v>0</v>
      </c>
      <c r="BL156" s="17" t="s">
        <v>369</v>
      </c>
      <c r="BM156" s="148" t="s">
        <v>492</v>
      </c>
    </row>
    <row r="157" spans="2:65" s="1" customFormat="1" ht="24.2" customHeight="1">
      <c r="B157" s="32"/>
      <c r="C157" s="138" t="s">
        <v>396</v>
      </c>
      <c r="D157" s="138" t="s">
        <v>264</v>
      </c>
      <c r="E157" s="139" t="s">
        <v>5478</v>
      </c>
      <c r="F157" s="140" t="s">
        <v>5479</v>
      </c>
      <c r="G157" s="141" t="s">
        <v>697</v>
      </c>
      <c r="H157" s="142">
        <v>14</v>
      </c>
      <c r="I157" s="143"/>
      <c r="J157" s="142">
        <f t="shared" si="10"/>
        <v>0</v>
      </c>
      <c r="K157" s="140" t="s">
        <v>1</v>
      </c>
      <c r="L157" s="32"/>
      <c r="M157" s="144" t="s">
        <v>1</v>
      </c>
      <c r="N157" s="145" t="s">
        <v>42</v>
      </c>
      <c r="P157" s="146">
        <f t="shared" si="11"/>
        <v>0</v>
      </c>
      <c r="Q157" s="146">
        <v>0</v>
      </c>
      <c r="R157" s="146">
        <f t="shared" si="12"/>
        <v>0</v>
      </c>
      <c r="S157" s="146">
        <v>0</v>
      </c>
      <c r="T157" s="147">
        <f t="shared" si="13"/>
        <v>0</v>
      </c>
      <c r="AR157" s="148" t="s">
        <v>369</v>
      </c>
      <c r="AT157" s="148" t="s">
        <v>264</v>
      </c>
      <c r="AU157" s="148" t="s">
        <v>103</v>
      </c>
      <c r="AY157" s="17" t="s">
        <v>262</v>
      </c>
      <c r="BE157" s="149">
        <f t="shared" si="14"/>
        <v>0</v>
      </c>
      <c r="BF157" s="149">
        <f t="shared" si="15"/>
        <v>0</v>
      </c>
      <c r="BG157" s="149">
        <f t="shared" si="16"/>
        <v>0</v>
      </c>
      <c r="BH157" s="149">
        <f t="shared" si="17"/>
        <v>0</v>
      </c>
      <c r="BI157" s="149">
        <f t="shared" si="18"/>
        <v>0</v>
      </c>
      <c r="BJ157" s="17" t="s">
        <v>85</v>
      </c>
      <c r="BK157" s="149">
        <f t="shared" si="19"/>
        <v>0</v>
      </c>
      <c r="BL157" s="17" t="s">
        <v>369</v>
      </c>
      <c r="BM157" s="148" t="s">
        <v>503</v>
      </c>
    </row>
    <row r="158" spans="2:65" s="1" customFormat="1" ht="24.2" customHeight="1">
      <c r="B158" s="32"/>
      <c r="C158" s="138" t="s">
        <v>400</v>
      </c>
      <c r="D158" s="138" t="s">
        <v>264</v>
      </c>
      <c r="E158" s="139" t="s">
        <v>5480</v>
      </c>
      <c r="F158" s="140" t="s">
        <v>5481</v>
      </c>
      <c r="G158" s="141" t="s">
        <v>697</v>
      </c>
      <c r="H158" s="142">
        <v>4</v>
      </c>
      <c r="I158" s="143"/>
      <c r="J158" s="142">
        <f t="shared" si="10"/>
        <v>0</v>
      </c>
      <c r="K158" s="140" t="s">
        <v>1</v>
      </c>
      <c r="L158" s="32"/>
      <c r="M158" s="144" t="s">
        <v>1</v>
      </c>
      <c r="N158" s="145" t="s">
        <v>42</v>
      </c>
      <c r="P158" s="146">
        <f t="shared" si="11"/>
        <v>0</v>
      </c>
      <c r="Q158" s="146">
        <v>0</v>
      </c>
      <c r="R158" s="146">
        <f t="shared" si="12"/>
        <v>0</v>
      </c>
      <c r="S158" s="146">
        <v>0</v>
      </c>
      <c r="T158" s="147">
        <f t="shared" si="13"/>
        <v>0</v>
      </c>
      <c r="AR158" s="148" t="s">
        <v>369</v>
      </c>
      <c r="AT158" s="148" t="s">
        <v>264</v>
      </c>
      <c r="AU158" s="148" t="s">
        <v>103</v>
      </c>
      <c r="AY158" s="17" t="s">
        <v>262</v>
      </c>
      <c r="BE158" s="149">
        <f t="shared" si="14"/>
        <v>0</v>
      </c>
      <c r="BF158" s="149">
        <f t="shared" si="15"/>
        <v>0</v>
      </c>
      <c r="BG158" s="149">
        <f t="shared" si="16"/>
        <v>0</v>
      </c>
      <c r="BH158" s="149">
        <f t="shared" si="17"/>
        <v>0</v>
      </c>
      <c r="BI158" s="149">
        <f t="shared" si="18"/>
        <v>0</v>
      </c>
      <c r="BJ158" s="17" t="s">
        <v>85</v>
      </c>
      <c r="BK158" s="149">
        <f t="shared" si="19"/>
        <v>0</v>
      </c>
      <c r="BL158" s="17" t="s">
        <v>369</v>
      </c>
      <c r="BM158" s="148" t="s">
        <v>529</v>
      </c>
    </row>
    <row r="159" spans="2:65" s="1" customFormat="1" ht="24.2" customHeight="1">
      <c r="B159" s="32"/>
      <c r="C159" s="138" t="s">
        <v>7</v>
      </c>
      <c r="D159" s="138" t="s">
        <v>264</v>
      </c>
      <c r="E159" s="139" t="s">
        <v>5482</v>
      </c>
      <c r="F159" s="140" t="s">
        <v>5483</v>
      </c>
      <c r="G159" s="141" t="s">
        <v>697</v>
      </c>
      <c r="H159" s="142">
        <v>4</v>
      </c>
      <c r="I159" s="143"/>
      <c r="J159" s="142">
        <f t="shared" si="10"/>
        <v>0</v>
      </c>
      <c r="K159" s="140" t="s">
        <v>1</v>
      </c>
      <c r="L159" s="32"/>
      <c r="M159" s="144" t="s">
        <v>1</v>
      </c>
      <c r="N159" s="145" t="s">
        <v>42</v>
      </c>
      <c r="P159" s="146">
        <f t="shared" si="11"/>
        <v>0</v>
      </c>
      <c r="Q159" s="146">
        <v>0</v>
      </c>
      <c r="R159" s="146">
        <f t="shared" si="12"/>
        <v>0</v>
      </c>
      <c r="S159" s="146">
        <v>0</v>
      </c>
      <c r="T159" s="147">
        <f t="shared" si="13"/>
        <v>0</v>
      </c>
      <c r="AR159" s="148" t="s">
        <v>369</v>
      </c>
      <c r="AT159" s="148" t="s">
        <v>264</v>
      </c>
      <c r="AU159" s="148" t="s">
        <v>103</v>
      </c>
      <c r="AY159" s="17" t="s">
        <v>262</v>
      </c>
      <c r="BE159" s="149">
        <f t="shared" si="14"/>
        <v>0</v>
      </c>
      <c r="BF159" s="149">
        <f t="shared" si="15"/>
        <v>0</v>
      </c>
      <c r="BG159" s="149">
        <f t="shared" si="16"/>
        <v>0</v>
      </c>
      <c r="BH159" s="149">
        <f t="shared" si="17"/>
        <v>0</v>
      </c>
      <c r="BI159" s="149">
        <f t="shared" si="18"/>
        <v>0</v>
      </c>
      <c r="BJ159" s="17" t="s">
        <v>85</v>
      </c>
      <c r="BK159" s="149">
        <f t="shared" si="19"/>
        <v>0</v>
      </c>
      <c r="BL159" s="17" t="s">
        <v>369</v>
      </c>
      <c r="BM159" s="148" t="s">
        <v>538</v>
      </c>
    </row>
    <row r="160" spans="2:65" s="1" customFormat="1" ht="24.2" customHeight="1">
      <c r="B160" s="32"/>
      <c r="C160" s="138" t="s">
        <v>407</v>
      </c>
      <c r="D160" s="138" t="s">
        <v>264</v>
      </c>
      <c r="E160" s="139" t="s">
        <v>5484</v>
      </c>
      <c r="F160" s="140" t="s">
        <v>5485</v>
      </c>
      <c r="G160" s="141" t="s">
        <v>697</v>
      </c>
      <c r="H160" s="142">
        <v>1</v>
      </c>
      <c r="I160" s="143"/>
      <c r="J160" s="142">
        <f t="shared" si="10"/>
        <v>0</v>
      </c>
      <c r="K160" s="140" t="s">
        <v>1</v>
      </c>
      <c r="L160" s="32"/>
      <c r="M160" s="144" t="s">
        <v>1</v>
      </c>
      <c r="N160" s="145" t="s">
        <v>42</v>
      </c>
      <c r="P160" s="146">
        <f t="shared" si="11"/>
        <v>0</v>
      </c>
      <c r="Q160" s="146">
        <v>0</v>
      </c>
      <c r="R160" s="146">
        <f t="shared" si="12"/>
        <v>0</v>
      </c>
      <c r="S160" s="146">
        <v>0</v>
      </c>
      <c r="T160" s="147">
        <f t="shared" si="13"/>
        <v>0</v>
      </c>
      <c r="AR160" s="148" t="s">
        <v>369</v>
      </c>
      <c r="AT160" s="148" t="s">
        <v>264</v>
      </c>
      <c r="AU160" s="148" t="s">
        <v>103</v>
      </c>
      <c r="AY160" s="17" t="s">
        <v>262</v>
      </c>
      <c r="BE160" s="149">
        <f t="shared" si="14"/>
        <v>0</v>
      </c>
      <c r="BF160" s="149">
        <f t="shared" si="15"/>
        <v>0</v>
      </c>
      <c r="BG160" s="149">
        <f t="shared" si="16"/>
        <v>0</v>
      </c>
      <c r="BH160" s="149">
        <f t="shared" si="17"/>
        <v>0</v>
      </c>
      <c r="BI160" s="149">
        <f t="shared" si="18"/>
        <v>0</v>
      </c>
      <c r="BJ160" s="17" t="s">
        <v>85</v>
      </c>
      <c r="BK160" s="149">
        <f t="shared" si="19"/>
        <v>0</v>
      </c>
      <c r="BL160" s="17" t="s">
        <v>369</v>
      </c>
      <c r="BM160" s="148" t="s">
        <v>549</v>
      </c>
    </row>
    <row r="161" spans="2:65" s="1" customFormat="1" ht="24.2" customHeight="1">
      <c r="B161" s="32"/>
      <c r="C161" s="138" t="s">
        <v>413</v>
      </c>
      <c r="D161" s="138" t="s">
        <v>264</v>
      </c>
      <c r="E161" s="139" t="s">
        <v>5486</v>
      </c>
      <c r="F161" s="140" t="s">
        <v>5487</v>
      </c>
      <c r="G161" s="141" t="s">
        <v>697</v>
      </c>
      <c r="H161" s="142">
        <v>1</v>
      </c>
      <c r="I161" s="143"/>
      <c r="J161" s="142">
        <f t="shared" si="10"/>
        <v>0</v>
      </c>
      <c r="K161" s="140" t="s">
        <v>1</v>
      </c>
      <c r="L161" s="32"/>
      <c r="M161" s="144" t="s">
        <v>1</v>
      </c>
      <c r="N161" s="145" t="s">
        <v>42</v>
      </c>
      <c r="P161" s="146">
        <f t="shared" si="11"/>
        <v>0</v>
      </c>
      <c r="Q161" s="146">
        <v>0</v>
      </c>
      <c r="R161" s="146">
        <f t="shared" si="12"/>
        <v>0</v>
      </c>
      <c r="S161" s="146">
        <v>0</v>
      </c>
      <c r="T161" s="147">
        <f t="shared" si="13"/>
        <v>0</v>
      </c>
      <c r="AR161" s="148" t="s">
        <v>369</v>
      </c>
      <c r="AT161" s="148" t="s">
        <v>264</v>
      </c>
      <c r="AU161" s="148" t="s">
        <v>103</v>
      </c>
      <c r="AY161" s="17" t="s">
        <v>262</v>
      </c>
      <c r="BE161" s="149">
        <f t="shared" si="14"/>
        <v>0</v>
      </c>
      <c r="BF161" s="149">
        <f t="shared" si="15"/>
        <v>0</v>
      </c>
      <c r="BG161" s="149">
        <f t="shared" si="16"/>
        <v>0</v>
      </c>
      <c r="BH161" s="149">
        <f t="shared" si="17"/>
        <v>0</v>
      </c>
      <c r="BI161" s="149">
        <f t="shared" si="18"/>
        <v>0</v>
      </c>
      <c r="BJ161" s="17" t="s">
        <v>85</v>
      </c>
      <c r="BK161" s="149">
        <f t="shared" si="19"/>
        <v>0</v>
      </c>
      <c r="BL161" s="17" t="s">
        <v>369</v>
      </c>
      <c r="BM161" s="148" t="s">
        <v>563</v>
      </c>
    </row>
    <row r="162" spans="2:65" s="1" customFormat="1" ht="16.5" customHeight="1">
      <c r="B162" s="32"/>
      <c r="C162" s="138" t="s">
        <v>423</v>
      </c>
      <c r="D162" s="138" t="s">
        <v>264</v>
      </c>
      <c r="E162" s="139" t="s">
        <v>5488</v>
      </c>
      <c r="F162" s="140" t="s">
        <v>5489</v>
      </c>
      <c r="G162" s="141" t="s">
        <v>697</v>
      </c>
      <c r="H162" s="142">
        <v>2</v>
      </c>
      <c r="I162" s="143"/>
      <c r="J162" s="142">
        <f t="shared" si="10"/>
        <v>0</v>
      </c>
      <c r="K162" s="140" t="s">
        <v>1</v>
      </c>
      <c r="L162" s="32"/>
      <c r="M162" s="144" t="s">
        <v>1</v>
      </c>
      <c r="N162" s="145" t="s">
        <v>42</v>
      </c>
      <c r="P162" s="146">
        <f t="shared" si="11"/>
        <v>0</v>
      </c>
      <c r="Q162" s="146">
        <v>0</v>
      </c>
      <c r="R162" s="146">
        <f t="shared" si="12"/>
        <v>0</v>
      </c>
      <c r="S162" s="146">
        <v>0</v>
      </c>
      <c r="T162" s="147">
        <f t="shared" si="13"/>
        <v>0</v>
      </c>
      <c r="AR162" s="148" t="s">
        <v>369</v>
      </c>
      <c r="AT162" s="148" t="s">
        <v>264</v>
      </c>
      <c r="AU162" s="148" t="s">
        <v>103</v>
      </c>
      <c r="AY162" s="17" t="s">
        <v>262</v>
      </c>
      <c r="BE162" s="149">
        <f t="shared" si="14"/>
        <v>0</v>
      </c>
      <c r="BF162" s="149">
        <f t="shared" si="15"/>
        <v>0</v>
      </c>
      <c r="BG162" s="149">
        <f t="shared" si="16"/>
        <v>0</v>
      </c>
      <c r="BH162" s="149">
        <f t="shared" si="17"/>
        <v>0</v>
      </c>
      <c r="BI162" s="149">
        <f t="shared" si="18"/>
        <v>0</v>
      </c>
      <c r="BJ162" s="17" t="s">
        <v>85</v>
      </c>
      <c r="BK162" s="149">
        <f t="shared" si="19"/>
        <v>0</v>
      </c>
      <c r="BL162" s="17" t="s">
        <v>369</v>
      </c>
      <c r="BM162" s="148" t="s">
        <v>571</v>
      </c>
    </row>
    <row r="163" spans="2:65" s="1" customFormat="1" ht="16.5" customHeight="1">
      <c r="B163" s="32"/>
      <c r="C163" s="138" t="s">
        <v>426</v>
      </c>
      <c r="D163" s="138" t="s">
        <v>264</v>
      </c>
      <c r="E163" s="139" t="s">
        <v>5490</v>
      </c>
      <c r="F163" s="140" t="s">
        <v>5491</v>
      </c>
      <c r="G163" s="141" t="s">
        <v>697</v>
      </c>
      <c r="H163" s="142">
        <v>2</v>
      </c>
      <c r="I163" s="143"/>
      <c r="J163" s="142">
        <f t="shared" si="10"/>
        <v>0</v>
      </c>
      <c r="K163" s="140" t="s">
        <v>1</v>
      </c>
      <c r="L163" s="32"/>
      <c r="M163" s="144" t="s">
        <v>1</v>
      </c>
      <c r="N163" s="145" t="s">
        <v>42</v>
      </c>
      <c r="P163" s="146">
        <f t="shared" si="11"/>
        <v>0</v>
      </c>
      <c r="Q163" s="146">
        <v>0</v>
      </c>
      <c r="R163" s="146">
        <f t="shared" si="12"/>
        <v>0</v>
      </c>
      <c r="S163" s="146">
        <v>0</v>
      </c>
      <c r="T163" s="147">
        <f t="shared" si="13"/>
        <v>0</v>
      </c>
      <c r="AR163" s="148" t="s">
        <v>369</v>
      </c>
      <c r="AT163" s="148" t="s">
        <v>264</v>
      </c>
      <c r="AU163" s="148" t="s">
        <v>103</v>
      </c>
      <c r="AY163" s="17" t="s">
        <v>262</v>
      </c>
      <c r="BE163" s="149">
        <f t="shared" si="14"/>
        <v>0</v>
      </c>
      <c r="BF163" s="149">
        <f t="shared" si="15"/>
        <v>0</v>
      </c>
      <c r="BG163" s="149">
        <f t="shared" si="16"/>
        <v>0</v>
      </c>
      <c r="BH163" s="149">
        <f t="shared" si="17"/>
        <v>0</v>
      </c>
      <c r="BI163" s="149">
        <f t="shared" si="18"/>
        <v>0</v>
      </c>
      <c r="BJ163" s="17" t="s">
        <v>85</v>
      </c>
      <c r="BK163" s="149">
        <f t="shared" si="19"/>
        <v>0</v>
      </c>
      <c r="BL163" s="17" t="s">
        <v>369</v>
      </c>
      <c r="BM163" s="148" t="s">
        <v>583</v>
      </c>
    </row>
    <row r="164" spans="2:65" s="1" customFormat="1" ht="16.5" customHeight="1">
      <c r="B164" s="32"/>
      <c r="C164" s="138" t="s">
        <v>431</v>
      </c>
      <c r="D164" s="138" t="s">
        <v>264</v>
      </c>
      <c r="E164" s="139" t="s">
        <v>5492</v>
      </c>
      <c r="F164" s="140" t="s">
        <v>5493</v>
      </c>
      <c r="G164" s="141" t="s">
        <v>697</v>
      </c>
      <c r="H164" s="142">
        <v>1</v>
      </c>
      <c r="I164" s="143"/>
      <c r="J164" s="142">
        <f t="shared" si="10"/>
        <v>0</v>
      </c>
      <c r="K164" s="140" t="s">
        <v>1</v>
      </c>
      <c r="L164" s="32"/>
      <c r="M164" s="144" t="s">
        <v>1</v>
      </c>
      <c r="N164" s="145" t="s">
        <v>42</v>
      </c>
      <c r="P164" s="146">
        <f t="shared" si="11"/>
        <v>0</v>
      </c>
      <c r="Q164" s="146">
        <v>0</v>
      </c>
      <c r="R164" s="146">
        <f t="shared" si="12"/>
        <v>0</v>
      </c>
      <c r="S164" s="146">
        <v>0</v>
      </c>
      <c r="T164" s="147">
        <f t="shared" si="13"/>
        <v>0</v>
      </c>
      <c r="AR164" s="148" t="s">
        <v>369</v>
      </c>
      <c r="AT164" s="148" t="s">
        <v>264</v>
      </c>
      <c r="AU164" s="148" t="s">
        <v>103</v>
      </c>
      <c r="AY164" s="17" t="s">
        <v>262</v>
      </c>
      <c r="BE164" s="149">
        <f t="shared" si="14"/>
        <v>0</v>
      </c>
      <c r="BF164" s="149">
        <f t="shared" si="15"/>
        <v>0</v>
      </c>
      <c r="BG164" s="149">
        <f t="shared" si="16"/>
        <v>0</v>
      </c>
      <c r="BH164" s="149">
        <f t="shared" si="17"/>
        <v>0</v>
      </c>
      <c r="BI164" s="149">
        <f t="shared" si="18"/>
        <v>0</v>
      </c>
      <c r="BJ164" s="17" t="s">
        <v>85</v>
      </c>
      <c r="BK164" s="149">
        <f t="shared" si="19"/>
        <v>0</v>
      </c>
      <c r="BL164" s="17" t="s">
        <v>369</v>
      </c>
      <c r="BM164" s="148" t="s">
        <v>606</v>
      </c>
    </row>
    <row r="165" spans="2:65" s="1" customFormat="1" ht="16.5" customHeight="1">
      <c r="B165" s="32"/>
      <c r="C165" s="138" t="s">
        <v>436</v>
      </c>
      <c r="D165" s="138" t="s">
        <v>264</v>
      </c>
      <c r="E165" s="139" t="s">
        <v>5494</v>
      </c>
      <c r="F165" s="140" t="s">
        <v>5495</v>
      </c>
      <c r="G165" s="141" t="s">
        <v>697</v>
      </c>
      <c r="H165" s="142">
        <v>1</v>
      </c>
      <c r="I165" s="143"/>
      <c r="J165" s="142">
        <f t="shared" si="10"/>
        <v>0</v>
      </c>
      <c r="K165" s="140" t="s">
        <v>1</v>
      </c>
      <c r="L165" s="32"/>
      <c r="M165" s="144" t="s">
        <v>1</v>
      </c>
      <c r="N165" s="145" t="s">
        <v>42</v>
      </c>
      <c r="P165" s="146">
        <f t="shared" si="11"/>
        <v>0</v>
      </c>
      <c r="Q165" s="146">
        <v>0</v>
      </c>
      <c r="R165" s="146">
        <f t="shared" si="12"/>
        <v>0</v>
      </c>
      <c r="S165" s="146">
        <v>0</v>
      </c>
      <c r="T165" s="147">
        <f t="shared" si="13"/>
        <v>0</v>
      </c>
      <c r="AR165" s="148" t="s">
        <v>369</v>
      </c>
      <c r="AT165" s="148" t="s">
        <v>264</v>
      </c>
      <c r="AU165" s="148" t="s">
        <v>103</v>
      </c>
      <c r="AY165" s="17" t="s">
        <v>262</v>
      </c>
      <c r="BE165" s="149">
        <f t="shared" si="14"/>
        <v>0</v>
      </c>
      <c r="BF165" s="149">
        <f t="shared" si="15"/>
        <v>0</v>
      </c>
      <c r="BG165" s="149">
        <f t="shared" si="16"/>
        <v>0</v>
      </c>
      <c r="BH165" s="149">
        <f t="shared" si="17"/>
        <v>0</v>
      </c>
      <c r="BI165" s="149">
        <f t="shared" si="18"/>
        <v>0</v>
      </c>
      <c r="BJ165" s="17" t="s">
        <v>85</v>
      </c>
      <c r="BK165" s="149">
        <f t="shared" si="19"/>
        <v>0</v>
      </c>
      <c r="BL165" s="17" t="s">
        <v>369</v>
      </c>
      <c r="BM165" s="148" t="s">
        <v>622</v>
      </c>
    </row>
    <row r="166" spans="2:65" s="1" customFormat="1" ht="21.75" customHeight="1">
      <c r="B166" s="32"/>
      <c r="C166" s="138" t="s">
        <v>441</v>
      </c>
      <c r="D166" s="138" t="s">
        <v>264</v>
      </c>
      <c r="E166" s="139" t="s">
        <v>5496</v>
      </c>
      <c r="F166" s="140" t="s">
        <v>5497</v>
      </c>
      <c r="G166" s="141" t="s">
        <v>2434</v>
      </c>
      <c r="H166" s="142">
        <v>15</v>
      </c>
      <c r="I166" s="143"/>
      <c r="J166" s="142">
        <f t="shared" si="10"/>
        <v>0</v>
      </c>
      <c r="K166" s="140" t="s">
        <v>1</v>
      </c>
      <c r="L166" s="32"/>
      <c r="M166" s="144" t="s">
        <v>1</v>
      </c>
      <c r="N166" s="145" t="s">
        <v>42</v>
      </c>
      <c r="P166" s="146">
        <f t="shared" si="11"/>
        <v>0</v>
      </c>
      <c r="Q166" s="146">
        <v>0</v>
      </c>
      <c r="R166" s="146">
        <f t="shared" si="12"/>
        <v>0</v>
      </c>
      <c r="S166" s="146">
        <v>0</v>
      </c>
      <c r="T166" s="147">
        <f t="shared" si="13"/>
        <v>0</v>
      </c>
      <c r="AR166" s="148" t="s">
        <v>369</v>
      </c>
      <c r="AT166" s="148" t="s">
        <v>264</v>
      </c>
      <c r="AU166" s="148" t="s">
        <v>103</v>
      </c>
      <c r="AY166" s="17" t="s">
        <v>262</v>
      </c>
      <c r="BE166" s="149">
        <f t="shared" si="14"/>
        <v>0</v>
      </c>
      <c r="BF166" s="149">
        <f t="shared" si="15"/>
        <v>0</v>
      </c>
      <c r="BG166" s="149">
        <f t="shared" si="16"/>
        <v>0</v>
      </c>
      <c r="BH166" s="149">
        <f t="shared" si="17"/>
        <v>0</v>
      </c>
      <c r="BI166" s="149">
        <f t="shared" si="18"/>
        <v>0</v>
      </c>
      <c r="BJ166" s="17" t="s">
        <v>85</v>
      </c>
      <c r="BK166" s="149">
        <f t="shared" si="19"/>
        <v>0</v>
      </c>
      <c r="BL166" s="17" t="s">
        <v>369</v>
      </c>
      <c r="BM166" s="148" t="s">
        <v>637</v>
      </c>
    </row>
    <row r="167" spans="2:65" s="1" customFormat="1" ht="24.2" customHeight="1">
      <c r="B167" s="32"/>
      <c r="C167" s="138" t="s">
        <v>446</v>
      </c>
      <c r="D167" s="138" t="s">
        <v>264</v>
      </c>
      <c r="E167" s="139" t="s">
        <v>5498</v>
      </c>
      <c r="F167" s="140" t="s">
        <v>5499</v>
      </c>
      <c r="G167" s="141" t="s">
        <v>2434</v>
      </c>
      <c r="H167" s="142">
        <v>15</v>
      </c>
      <c r="I167" s="143"/>
      <c r="J167" s="142">
        <f t="shared" si="10"/>
        <v>0</v>
      </c>
      <c r="K167" s="140" t="s">
        <v>1</v>
      </c>
      <c r="L167" s="32"/>
      <c r="M167" s="144" t="s">
        <v>1</v>
      </c>
      <c r="N167" s="145" t="s">
        <v>42</v>
      </c>
      <c r="P167" s="146">
        <f t="shared" si="11"/>
        <v>0</v>
      </c>
      <c r="Q167" s="146">
        <v>0</v>
      </c>
      <c r="R167" s="146">
        <f t="shared" si="12"/>
        <v>0</v>
      </c>
      <c r="S167" s="146">
        <v>0</v>
      </c>
      <c r="T167" s="147">
        <f t="shared" si="13"/>
        <v>0</v>
      </c>
      <c r="AR167" s="148" t="s">
        <v>369</v>
      </c>
      <c r="AT167" s="148" t="s">
        <v>264</v>
      </c>
      <c r="AU167" s="148" t="s">
        <v>103</v>
      </c>
      <c r="AY167" s="17" t="s">
        <v>262</v>
      </c>
      <c r="BE167" s="149">
        <f t="shared" si="14"/>
        <v>0</v>
      </c>
      <c r="BF167" s="149">
        <f t="shared" si="15"/>
        <v>0</v>
      </c>
      <c r="BG167" s="149">
        <f t="shared" si="16"/>
        <v>0</v>
      </c>
      <c r="BH167" s="149">
        <f t="shared" si="17"/>
        <v>0</v>
      </c>
      <c r="BI167" s="149">
        <f t="shared" si="18"/>
        <v>0</v>
      </c>
      <c r="BJ167" s="17" t="s">
        <v>85</v>
      </c>
      <c r="BK167" s="149">
        <f t="shared" si="19"/>
        <v>0</v>
      </c>
      <c r="BL167" s="17" t="s">
        <v>369</v>
      </c>
      <c r="BM167" s="148" t="s">
        <v>647</v>
      </c>
    </row>
    <row r="168" spans="2:65" s="1" customFormat="1" ht="24.2" customHeight="1">
      <c r="B168" s="32"/>
      <c r="C168" s="138" t="s">
        <v>451</v>
      </c>
      <c r="D168" s="138" t="s">
        <v>264</v>
      </c>
      <c r="E168" s="139" t="s">
        <v>5500</v>
      </c>
      <c r="F168" s="140" t="s">
        <v>5501</v>
      </c>
      <c r="G168" s="141" t="s">
        <v>2434</v>
      </c>
      <c r="H168" s="142">
        <v>15</v>
      </c>
      <c r="I168" s="143"/>
      <c r="J168" s="142">
        <f t="shared" si="10"/>
        <v>0</v>
      </c>
      <c r="K168" s="140" t="s">
        <v>1</v>
      </c>
      <c r="L168" s="32"/>
      <c r="M168" s="144" t="s">
        <v>1</v>
      </c>
      <c r="N168" s="145" t="s">
        <v>42</v>
      </c>
      <c r="P168" s="146">
        <f t="shared" si="11"/>
        <v>0</v>
      </c>
      <c r="Q168" s="146">
        <v>0</v>
      </c>
      <c r="R168" s="146">
        <f t="shared" si="12"/>
        <v>0</v>
      </c>
      <c r="S168" s="146">
        <v>0</v>
      </c>
      <c r="T168" s="147">
        <f t="shared" si="13"/>
        <v>0</v>
      </c>
      <c r="AR168" s="148" t="s">
        <v>369</v>
      </c>
      <c r="AT168" s="148" t="s">
        <v>264</v>
      </c>
      <c r="AU168" s="148" t="s">
        <v>103</v>
      </c>
      <c r="AY168" s="17" t="s">
        <v>262</v>
      </c>
      <c r="BE168" s="149">
        <f t="shared" si="14"/>
        <v>0</v>
      </c>
      <c r="BF168" s="149">
        <f t="shared" si="15"/>
        <v>0</v>
      </c>
      <c r="BG168" s="149">
        <f t="shared" si="16"/>
        <v>0</v>
      </c>
      <c r="BH168" s="149">
        <f t="shared" si="17"/>
        <v>0</v>
      </c>
      <c r="BI168" s="149">
        <f t="shared" si="18"/>
        <v>0</v>
      </c>
      <c r="BJ168" s="17" t="s">
        <v>85</v>
      </c>
      <c r="BK168" s="149">
        <f t="shared" si="19"/>
        <v>0</v>
      </c>
      <c r="BL168" s="17" t="s">
        <v>369</v>
      </c>
      <c r="BM168" s="148" t="s">
        <v>655</v>
      </c>
    </row>
    <row r="169" spans="2:65" s="1" customFormat="1" ht="16.5" customHeight="1">
      <c r="B169" s="32"/>
      <c r="C169" s="138" t="s">
        <v>189</v>
      </c>
      <c r="D169" s="138" t="s">
        <v>264</v>
      </c>
      <c r="E169" s="139" t="s">
        <v>5502</v>
      </c>
      <c r="F169" s="140" t="s">
        <v>5503</v>
      </c>
      <c r="G169" s="141" t="s">
        <v>2434</v>
      </c>
      <c r="H169" s="142">
        <v>15</v>
      </c>
      <c r="I169" s="143"/>
      <c r="J169" s="142">
        <f t="shared" si="10"/>
        <v>0</v>
      </c>
      <c r="K169" s="140" t="s">
        <v>1</v>
      </c>
      <c r="L169" s="32"/>
      <c r="M169" s="144" t="s">
        <v>1</v>
      </c>
      <c r="N169" s="145" t="s">
        <v>42</v>
      </c>
      <c r="P169" s="146">
        <f t="shared" si="11"/>
        <v>0</v>
      </c>
      <c r="Q169" s="146">
        <v>0</v>
      </c>
      <c r="R169" s="146">
        <f t="shared" si="12"/>
        <v>0</v>
      </c>
      <c r="S169" s="146">
        <v>0</v>
      </c>
      <c r="T169" s="147">
        <f t="shared" si="13"/>
        <v>0</v>
      </c>
      <c r="AR169" s="148" t="s">
        <v>369</v>
      </c>
      <c r="AT169" s="148" t="s">
        <v>264</v>
      </c>
      <c r="AU169" s="148" t="s">
        <v>103</v>
      </c>
      <c r="AY169" s="17" t="s">
        <v>262</v>
      </c>
      <c r="BE169" s="149">
        <f t="shared" si="14"/>
        <v>0</v>
      </c>
      <c r="BF169" s="149">
        <f t="shared" si="15"/>
        <v>0</v>
      </c>
      <c r="BG169" s="149">
        <f t="shared" si="16"/>
        <v>0</v>
      </c>
      <c r="BH169" s="149">
        <f t="shared" si="17"/>
        <v>0</v>
      </c>
      <c r="BI169" s="149">
        <f t="shared" si="18"/>
        <v>0</v>
      </c>
      <c r="BJ169" s="17" t="s">
        <v>85</v>
      </c>
      <c r="BK169" s="149">
        <f t="shared" si="19"/>
        <v>0</v>
      </c>
      <c r="BL169" s="17" t="s">
        <v>369</v>
      </c>
      <c r="BM169" s="148" t="s">
        <v>668</v>
      </c>
    </row>
    <row r="170" spans="2:65" s="1" customFormat="1" ht="21.75" customHeight="1">
      <c r="B170" s="32"/>
      <c r="C170" s="138" t="s">
        <v>459</v>
      </c>
      <c r="D170" s="138" t="s">
        <v>264</v>
      </c>
      <c r="E170" s="139" t="s">
        <v>5504</v>
      </c>
      <c r="F170" s="140" t="s">
        <v>5505</v>
      </c>
      <c r="G170" s="141" t="s">
        <v>2434</v>
      </c>
      <c r="H170" s="142">
        <v>1</v>
      </c>
      <c r="I170" s="143"/>
      <c r="J170" s="142">
        <f t="shared" si="10"/>
        <v>0</v>
      </c>
      <c r="K170" s="140" t="s">
        <v>1</v>
      </c>
      <c r="L170" s="32"/>
      <c r="M170" s="144" t="s">
        <v>1</v>
      </c>
      <c r="N170" s="145" t="s">
        <v>42</v>
      </c>
      <c r="P170" s="146">
        <f t="shared" si="11"/>
        <v>0</v>
      </c>
      <c r="Q170" s="146">
        <v>0</v>
      </c>
      <c r="R170" s="146">
        <f t="shared" si="12"/>
        <v>0</v>
      </c>
      <c r="S170" s="146">
        <v>0</v>
      </c>
      <c r="T170" s="147">
        <f t="shared" si="13"/>
        <v>0</v>
      </c>
      <c r="AR170" s="148" t="s">
        <v>369</v>
      </c>
      <c r="AT170" s="148" t="s">
        <v>264</v>
      </c>
      <c r="AU170" s="148" t="s">
        <v>103</v>
      </c>
      <c r="AY170" s="17" t="s">
        <v>262</v>
      </c>
      <c r="BE170" s="149">
        <f t="shared" si="14"/>
        <v>0</v>
      </c>
      <c r="BF170" s="149">
        <f t="shared" si="15"/>
        <v>0</v>
      </c>
      <c r="BG170" s="149">
        <f t="shared" si="16"/>
        <v>0</v>
      </c>
      <c r="BH170" s="149">
        <f t="shared" si="17"/>
        <v>0</v>
      </c>
      <c r="BI170" s="149">
        <f t="shared" si="18"/>
        <v>0</v>
      </c>
      <c r="BJ170" s="17" t="s">
        <v>85</v>
      </c>
      <c r="BK170" s="149">
        <f t="shared" si="19"/>
        <v>0</v>
      </c>
      <c r="BL170" s="17" t="s">
        <v>369</v>
      </c>
      <c r="BM170" s="148" t="s">
        <v>677</v>
      </c>
    </row>
    <row r="171" spans="2:65" s="1" customFormat="1" ht="16.5" customHeight="1">
      <c r="B171" s="32"/>
      <c r="C171" s="138" t="s">
        <v>467</v>
      </c>
      <c r="D171" s="138" t="s">
        <v>264</v>
      </c>
      <c r="E171" s="139" t="s">
        <v>5506</v>
      </c>
      <c r="F171" s="140" t="s">
        <v>5507</v>
      </c>
      <c r="G171" s="141" t="s">
        <v>2434</v>
      </c>
      <c r="H171" s="142">
        <v>1</v>
      </c>
      <c r="I171" s="143"/>
      <c r="J171" s="142">
        <f t="shared" si="10"/>
        <v>0</v>
      </c>
      <c r="K171" s="140" t="s">
        <v>1</v>
      </c>
      <c r="L171" s="32"/>
      <c r="M171" s="144" t="s">
        <v>1</v>
      </c>
      <c r="N171" s="145" t="s">
        <v>42</v>
      </c>
      <c r="P171" s="146">
        <f t="shared" si="11"/>
        <v>0</v>
      </c>
      <c r="Q171" s="146">
        <v>0</v>
      </c>
      <c r="R171" s="146">
        <f t="shared" si="12"/>
        <v>0</v>
      </c>
      <c r="S171" s="146">
        <v>0</v>
      </c>
      <c r="T171" s="147">
        <f t="shared" si="13"/>
        <v>0</v>
      </c>
      <c r="AR171" s="148" t="s">
        <v>369</v>
      </c>
      <c r="AT171" s="148" t="s">
        <v>264</v>
      </c>
      <c r="AU171" s="148" t="s">
        <v>103</v>
      </c>
      <c r="AY171" s="17" t="s">
        <v>262</v>
      </c>
      <c r="BE171" s="149">
        <f t="shared" si="14"/>
        <v>0</v>
      </c>
      <c r="BF171" s="149">
        <f t="shared" si="15"/>
        <v>0</v>
      </c>
      <c r="BG171" s="149">
        <f t="shared" si="16"/>
        <v>0</v>
      </c>
      <c r="BH171" s="149">
        <f t="shared" si="17"/>
        <v>0</v>
      </c>
      <c r="BI171" s="149">
        <f t="shared" si="18"/>
        <v>0</v>
      </c>
      <c r="BJ171" s="17" t="s">
        <v>85</v>
      </c>
      <c r="BK171" s="149">
        <f t="shared" si="19"/>
        <v>0</v>
      </c>
      <c r="BL171" s="17" t="s">
        <v>369</v>
      </c>
      <c r="BM171" s="148" t="s">
        <v>685</v>
      </c>
    </row>
    <row r="172" spans="2:65" s="1" customFormat="1" ht="24.2" customHeight="1">
      <c r="B172" s="32"/>
      <c r="C172" s="138" t="s">
        <v>472</v>
      </c>
      <c r="D172" s="138" t="s">
        <v>264</v>
      </c>
      <c r="E172" s="139" t="s">
        <v>5508</v>
      </c>
      <c r="F172" s="140" t="s">
        <v>5509</v>
      </c>
      <c r="G172" s="141" t="s">
        <v>2434</v>
      </c>
      <c r="H172" s="142">
        <v>14</v>
      </c>
      <c r="I172" s="143"/>
      <c r="J172" s="142">
        <f t="shared" si="10"/>
        <v>0</v>
      </c>
      <c r="K172" s="140" t="s">
        <v>1</v>
      </c>
      <c r="L172" s="32"/>
      <c r="M172" s="144" t="s">
        <v>1</v>
      </c>
      <c r="N172" s="145" t="s">
        <v>42</v>
      </c>
      <c r="P172" s="146">
        <f t="shared" si="11"/>
        <v>0</v>
      </c>
      <c r="Q172" s="146">
        <v>0</v>
      </c>
      <c r="R172" s="146">
        <f t="shared" si="12"/>
        <v>0</v>
      </c>
      <c r="S172" s="146">
        <v>0</v>
      </c>
      <c r="T172" s="147">
        <f t="shared" si="13"/>
        <v>0</v>
      </c>
      <c r="AR172" s="148" t="s">
        <v>369</v>
      </c>
      <c r="AT172" s="148" t="s">
        <v>264</v>
      </c>
      <c r="AU172" s="148" t="s">
        <v>103</v>
      </c>
      <c r="AY172" s="17" t="s">
        <v>262</v>
      </c>
      <c r="BE172" s="149">
        <f t="shared" si="14"/>
        <v>0</v>
      </c>
      <c r="BF172" s="149">
        <f t="shared" si="15"/>
        <v>0</v>
      </c>
      <c r="BG172" s="149">
        <f t="shared" si="16"/>
        <v>0</v>
      </c>
      <c r="BH172" s="149">
        <f t="shared" si="17"/>
        <v>0</v>
      </c>
      <c r="BI172" s="149">
        <f t="shared" si="18"/>
        <v>0</v>
      </c>
      <c r="BJ172" s="17" t="s">
        <v>85</v>
      </c>
      <c r="BK172" s="149">
        <f t="shared" si="19"/>
        <v>0</v>
      </c>
      <c r="BL172" s="17" t="s">
        <v>369</v>
      </c>
      <c r="BM172" s="148" t="s">
        <v>694</v>
      </c>
    </row>
    <row r="173" spans="2:65" s="1" customFormat="1" ht="24.2" customHeight="1">
      <c r="B173" s="32"/>
      <c r="C173" s="138" t="s">
        <v>476</v>
      </c>
      <c r="D173" s="138" t="s">
        <v>264</v>
      </c>
      <c r="E173" s="139" t="s">
        <v>5510</v>
      </c>
      <c r="F173" s="140" t="s">
        <v>5511</v>
      </c>
      <c r="G173" s="141" t="s">
        <v>2434</v>
      </c>
      <c r="H173" s="142">
        <v>1</v>
      </c>
      <c r="I173" s="143"/>
      <c r="J173" s="142">
        <f t="shared" si="10"/>
        <v>0</v>
      </c>
      <c r="K173" s="140" t="s">
        <v>1</v>
      </c>
      <c r="L173" s="32"/>
      <c r="M173" s="144" t="s">
        <v>1</v>
      </c>
      <c r="N173" s="145" t="s">
        <v>42</v>
      </c>
      <c r="P173" s="146">
        <f t="shared" si="11"/>
        <v>0</v>
      </c>
      <c r="Q173" s="146">
        <v>0</v>
      </c>
      <c r="R173" s="146">
        <f t="shared" si="12"/>
        <v>0</v>
      </c>
      <c r="S173" s="146">
        <v>0</v>
      </c>
      <c r="T173" s="147">
        <f t="shared" si="13"/>
        <v>0</v>
      </c>
      <c r="AR173" s="148" t="s">
        <v>369</v>
      </c>
      <c r="AT173" s="148" t="s">
        <v>264</v>
      </c>
      <c r="AU173" s="148" t="s">
        <v>103</v>
      </c>
      <c r="AY173" s="17" t="s">
        <v>262</v>
      </c>
      <c r="BE173" s="149">
        <f t="shared" si="14"/>
        <v>0</v>
      </c>
      <c r="BF173" s="149">
        <f t="shared" si="15"/>
        <v>0</v>
      </c>
      <c r="BG173" s="149">
        <f t="shared" si="16"/>
        <v>0</v>
      </c>
      <c r="BH173" s="149">
        <f t="shared" si="17"/>
        <v>0</v>
      </c>
      <c r="BI173" s="149">
        <f t="shared" si="18"/>
        <v>0</v>
      </c>
      <c r="BJ173" s="17" t="s">
        <v>85</v>
      </c>
      <c r="BK173" s="149">
        <f t="shared" si="19"/>
        <v>0</v>
      </c>
      <c r="BL173" s="17" t="s">
        <v>369</v>
      </c>
      <c r="BM173" s="148" t="s">
        <v>706</v>
      </c>
    </row>
    <row r="174" spans="2:65" s="1" customFormat="1" ht="24.2" customHeight="1">
      <c r="B174" s="32"/>
      <c r="C174" s="138" t="s">
        <v>480</v>
      </c>
      <c r="D174" s="138" t="s">
        <v>264</v>
      </c>
      <c r="E174" s="139" t="s">
        <v>5512</v>
      </c>
      <c r="F174" s="140" t="s">
        <v>5513</v>
      </c>
      <c r="G174" s="141" t="s">
        <v>2434</v>
      </c>
      <c r="H174" s="142">
        <v>1</v>
      </c>
      <c r="I174" s="143"/>
      <c r="J174" s="142">
        <f t="shared" si="10"/>
        <v>0</v>
      </c>
      <c r="K174" s="140" t="s">
        <v>1</v>
      </c>
      <c r="L174" s="32"/>
      <c r="M174" s="144" t="s">
        <v>1</v>
      </c>
      <c r="N174" s="145" t="s">
        <v>42</v>
      </c>
      <c r="P174" s="146">
        <f t="shared" si="11"/>
        <v>0</v>
      </c>
      <c r="Q174" s="146">
        <v>0</v>
      </c>
      <c r="R174" s="146">
        <f t="shared" si="12"/>
        <v>0</v>
      </c>
      <c r="S174" s="146">
        <v>0</v>
      </c>
      <c r="T174" s="147">
        <f t="shared" si="13"/>
        <v>0</v>
      </c>
      <c r="AR174" s="148" t="s">
        <v>369</v>
      </c>
      <c r="AT174" s="148" t="s">
        <v>264</v>
      </c>
      <c r="AU174" s="148" t="s">
        <v>103</v>
      </c>
      <c r="AY174" s="17" t="s">
        <v>262</v>
      </c>
      <c r="BE174" s="149">
        <f t="shared" si="14"/>
        <v>0</v>
      </c>
      <c r="BF174" s="149">
        <f t="shared" si="15"/>
        <v>0</v>
      </c>
      <c r="BG174" s="149">
        <f t="shared" si="16"/>
        <v>0</v>
      </c>
      <c r="BH174" s="149">
        <f t="shared" si="17"/>
        <v>0</v>
      </c>
      <c r="BI174" s="149">
        <f t="shared" si="18"/>
        <v>0</v>
      </c>
      <c r="BJ174" s="17" t="s">
        <v>85</v>
      </c>
      <c r="BK174" s="149">
        <f t="shared" si="19"/>
        <v>0</v>
      </c>
      <c r="BL174" s="17" t="s">
        <v>369</v>
      </c>
      <c r="BM174" s="148" t="s">
        <v>715</v>
      </c>
    </row>
    <row r="175" spans="2:65" s="1" customFormat="1" ht="21.75" customHeight="1">
      <c r="B175" s="32"/>
      <c r="C175" s="138" t="s">
        <v>484</v>
      </c>
      <c r="D175" s="138" t="s">
        <v>264</v>
      </c>
      <c r="E175" s="139" t="s">
        <v>5514</v>
      </c>
      <c r="F175" s="140" t="s">
        <v>5515</v>
      </c>
      <c r="G175" s="141" t="s">
        <v>2434</v>
      </c>
      <c r="H175" s="142">
        <v>1</v>
      </c>
      <c r="I175" s="143"/>
      <c r="J175" s="142">
        <f t="shared" si="10"/>
        <v>0</v>
      </c>
      <c r="K175" s="140" t="s">
        <v>1</v>
      </c>
      <c r="L175" s="32"/>
      <c r="M175" s="144" t="s">
        <v>1</v>
      </c>
      <c r="N175" s="145" t="s">
        <v>42</v>
      </c>
      <c r="P175" s="146">
        <f t="shared" si="11"/>
        <v>0</v>
      </c>
      <c r="Q175" s="146">
        <v>0</v>
      </c>
      <c r="R175" s="146">
        <f t="shared" si="12"/>
        <v>0</v>
      </c>
      <c r="S175" s="146">
        <v>0</v>
      </c>
      <c r="T175" s="147">
        <f t="shared" si="13"/>
        <v>0</v>
      </c>
      <c r="AR175" s="148" t="s">
        <v>369</v>
      </c>
      <c r="AT175" s="148" t="s">
        <v>264</v>
      </c>
      <c r="AU175" s="148" t="s">
        <v>103</v>
      </c>
      <c r="AY175" s="17" t="s">
        <v>262</v>
      </c>
      <c r="BE175" s="149">
        <f t="shared" si="14"/>
        <v>0</v>
      </c>
      <c r="BF175" s="149">
        <f t="shared" si="15"/>
        <v>0</v>
      </c>
      <c r="BG175" s="149">
        <f t="shared" si="16"/>
        <v>0</v>
      </c>
      <c r="BH175" s="149">
        <f t="shared" si="17"/>
        <v>0</v>
      </c>
      <c r="BI175" s="149">
        <f t="shared" si="18"/>
        <v>0</v>
      </c>
      <c r="BJ175" s="17" t="s">
        <v>85</v>
      </c>
      <c r="BK175" s="149">
        <f t="shared" si="19"/>
        <v>0</v>
      </c>
      <c r="BL175" s="17" t="s">
        <v>369</v>
      </c>
      <c r="BM175" s="148" t="s">
        <v>724</v>
      </c>
    </row>
    <row r="176" spans="2:65" s="1" customFormat="1" ht="21.75" customHeight="1">
      <c r="B176" s="32"/>
      <c r="C176" s="138" t="s">
        <v>492</v>
      </c>
      <c r="D176" s="138" t="s">
        <v>264</v>
      </c>
      <c r="E176" s="139" t="s">
        <v>5516</v>
      </c>
      <c r="F176" s="140" t="s">
        <v>5517</v>
      </c>
      <c r="G176" s="141" t="s">
        <v>2434</v>
      </c>
      <c r="H176" s="142">
        <v>1</v>
      </c>
      <c r="I176" s="143"/>
      <c r="J176" s="142">
        <f t="shared" si="10"/>
        <v>0</v>
      </c>
      <c r="K176" s="140" t="s">
        <v>1</v>
      </c>
      <c r="L176" s="32"/>
      <c r="M176" s="144" t="s">
        <v>1</v>
      </c>
      <c r="N176" s="145" t="s">
        <v>42</v>
      </c>
      <c r="P176" s="146">
        <f t="shared" si="11"/>
        <v>0</v>
      </c>
      <c r="Q176" s="146">
        <v>0</v>
      </c>
      <c r="R176" s="146">
        <f t="shared" si="12"/>
        <v>0</v>
      </c>
      <c r="S176" s="146">
        <v>0</v>
      </c>
      <c r="T176" s="147">
        <f t="shared" si="13"/>
        <v>0</v>
      </c>
      <c r="AR176" s="148" t="s">
        <v>369</v>
      </c>
      <c r="AT176" s="148" t="s">
        <v>264</v>
      </c>
      <c r="AU176" s="148" t="s">
        <v>103</v>
      </c>
      <c r="AY176" s="17" t="s">
        <v>262</v>
      </c>
      <c r="BE176" s="149">
        <f t="shared" si="14"/>
        <v>0</v>
      </c>
      <c r="BF176" s="149">
        <f t="shared" si="15"/>
        <v>0</v>
      </c>
      <c r="BG176" s="149">
        <f t="shared" si="16"/>
        <v>0</v>
      </c>
      <c r="BH176" s="149">
        <f t="shared" si="17"/>
        <v>0</v>
      </c>
      <c r="BI176" s="149">
        <f t="shared" si="18"/>
        <v>0</v>
      </c>
      <c r="BJ176" s="17" t="s">
        <v>85</v>
      </c>
      <c r="BK176" s="149">
        <f t="shared" si="19"/>
        <v>0</v>
      </c>
      <c r="BL176" s="17" t="s">
        <v>369</v>
      </c>
      <c r="BM176" s="148" t="s">
        <v>734</v>
      </c>
    </row>
    <row r="177" spans="2:65" s="1" customFormat="1" ht="24.2" customHeight="1">
      <c r="B177" s="32"/>
      <c r="C177" s="138" t="s">
        <v>498</v>
      </c>
      <c r="D177" s="138" t="s">
        <v>264</v>
      </c>
      <c r="E177" s="139" t="s">
        <v>5518</v>
      </c>
      <c r="F177" s="140" t="s">
        <v>5519</v>
      </c>
      <c r="G177" s="141" t="s">
        <v>2434</v>
      </c>
      <c r="H177" s="142">
        <v>4</v>
      </c>
      <c r="I177" s="143"/>
      <c r="J177" s="142">
        <f t="shared" si="10"/>
        <v>0</v>
      </c>
      <c r="K177" s="140" t="s">
        <v>1</v>
      </c>
      <c r="L177" s="32"/>
      <c r="M177" s="144" t="s">
        <v>1</v>
      </c>
      <c r="N177" s="145" t="s">
        <v>42</v>
      </c>
      <c r="P177" s="146">
        <f t="shared" si="11"/>
        <v>0</v>
      </c>
      <c r="Q177" s="146">
        <v>0</v>
      </c>
      <c r="R177" s="146">
        <f t="shared" si="12"/>
        <v>0</v>
      </c>
      <c r="S177" s="146">
        <v>0</v>
      </c>
      <c r="T177" s="147">
        <f t="shared" si="13"/>
        <v>0</v>
      </c>
      <c r="AR177" s="148" t="s">
        <v>369</v>
      </c>
      <c r="AT177" s="148" t="s">
        <v>264</v>
      </c>
      <c r="AU177" s="148" t="s">
        <v>103</v>
      </c>
      <c r="AY177" s="17" t="s">
        <v>262</v>
      </c>
      <c r="BE177" s="149">
        <f t="shared" si="14"/>
        <v>0</v>
      </c>
      <c r="BF177" s="149">
        <f t="shared" si="15"/>
        <v>0</v>
      </c>
      <c r="BG177" s="149">
        <f t="shared" si="16"/>
        <v>0</v>
      </c>
      <c r="BH177" s="149">
        <f t="shared" si="17"/>
        <v>0</v>
      </c>
      <c r="BI177" s="149">
        <f t="shared" si="18"/>
        <v>0</v>
      </c>
      <c r="BJ177" s="17" t="s">
        <v>85</v>
      </c>
      <c r="BK177" s="149">
        <f t="shared" si="19"/>
        <v>0</v>
      </c>
      <c r="BL177" s="17" t="s">
        <v>369</v>
      </c>
      <c r="BM177" s="148" t="s">
        <v>746</v>
      </c>
    </row>
    <row r="178" spans="2:65" s="1" customFormat="1" ht="66.75" customHeight="1">
      <c r="B178" s="32"/>
      <c r="C178" s="138" t="s">
        <v>503</v>
      </c>
      <c r="D178" s="138" t="s">
        <v>264</v>
      </c>
      <c r="E178" s="139" t="s">
        <v>5520</v>
      </c>
      <c r="F178" s="140" t="s">
        <v>5521</v>
      </c>
      <c r="G178" s="141" t="s">
        <v>2434</v>
      </c>
      <c r="H178" s="142">
        <v>2</v>
      </c>
      <c r="I178" s="143"/>
      <c r="J178" s="142">
        <f t="shared" si="10"/>
        <v>0</v>
      </c>
      <c r="K178" s="140" t="s">
        <v>1</v>
      </c>
      <c r="L178" s="32"/>
      <c r="M178" s="144" t="s">
        <v>1</v>
      </c>
      <c r="N178" s="145" t="s">
        <v>42</v>
      </c>
      <c r="P178" s="146">
        <f t="shared" si="11"/>
        <v>0</v>
      </c>
      <c r="Q178" s="146">
        <v>0</v>
      </c>
      <c r="R178" s="146">
        <f t="shared" si="12"/>
        <v>0</v>
      </c>
      <c r="S178" s="146">
        <v>0</v>
      </c>
      <c r="T178" s="147">
        <f t="shared" si="13"/>
        <v>0</v>
      </c>
      <c r="AR178" s="148" t="s">
        <v>369</v>
      </c>
      <c r="AT178" s="148" t="s">
        <v>264</v>
      </c>
      <c r="AU178" s="148" t="s">
        <v>103</v>
      </c>
      <c r="AY178" s="17" t="s">
        <v>262</v>
      </c>
      <c r="BE178" s="149">
        <f t="shared" si="14"/>
        <v>0</v>
      </c>
      <c r="BF178" s="149">
        <f t="shared" si="15"/>
        <v>0</v>
      </c>
      <c r="BG178" s="149">
        <f t="shared" si="16"/>
        <v>0</v>
      </c>
      <c r="BH178" s="149">
        <f t="shared" si="17"/>
        <v>0</v>
      </c>
      <c r="BI178" s="149">
        <f t="shared" si="18"/>
        <v>0</v>
      </c>
      <c r="BJ178" s="17" t="s">
        <v>85</v>
      </c>
      <c r="BK178" s="149">
        <f t="shared" si="19"/>
        <v>0</v>
      </c>
      <c r="BL178" s="17" t="s">
        <v>369</v>
      </c>
      <c r="BM178" s="148" t="s">
        <v>767</v>
      </c>
    </row>
    <row r="179" spans="2:65" s="1" customFormat="1" ht="66.75" customHeight="1">
      <c r="B179" s="32"/>
      <c r="C179" s="138" t="s">
        <v>511</v>
      </c>
      <c r="D179" s="138" t="s">
        <v>264</v>
      </c>
      <c r="E179" s="139" t="s">
        <v>5522</v>
      </c>
      <c r="F179" s="140" t="s">
        <v>5521</v>
      </c>
      <c r="G179" s="141" t="s">
        <v>2434</v>
      </c>
      <c r="H179" s="142">
        <v>6</v>
      </c>
      <c r="I179" s="143"/>
      <c r="J179" s="142">
        <f t="shared" si="10"/>
        <v>0</v>
      </c>
      <c r="K179" s="140" t="s">
        <v>1</v>
      </c>
      <c r="L179" s="32"/>
      <c r="M179" s="144" t="s">
        <v>1</v>
      </c>
      <c r="N179" s="145" t="s">
        <v>42</v>
      </c>
      <c r="P179" s="146">
        <f t="shared" si="11"/>
        <v>0</v>
      </c>
      <c r="Q179" s="146">
        <v>0</v>
      </c>
      <c r="R179" s="146">
        <f t="shared" si="12"/>
        <v>0</v>
      </c>
      <c r="S179" s="146">
        <v>0</v>
      </c>
      <c r="T179" s="147">
        <f t="shared" si="13"/>
        <v>0</v>
      </c>
      <c r="AR179" s="148" t="s">
        <v>369</v>
      </c>
      <c r="AT179" s="148" t="s">
        <v>264</v>
      </c>
      <c r="AU179" s="148" t="s">
        <v>103</v>
      </c>
      <c r="AY179" s="17" t="s">
        <v>262</v>
      </c>
      <c r="BE179" s="149">
        <f t="shared" si="14"/>
        <v>0</v>
      </c>
      <c r="BF179" s="149">
        <f t="shared" si="15"/>
        <v>0</v>
      </c>
      <c r="BG179" s="149">
        <f t="shared" si="16"/>
        <v>0</v>
      </c>
      <c r="BH179" s="149">
        <f t="shared" si="17"/>
        <v>0</v>
      </c>
      <c r="BI179" s="149">
        <f t="shared" si="18"/>
        <v>0</v>
      </c>
      <c r="BJ179" s="17" t="s">
        <v>85</v>
      </c>
      <c r="BK179" s="149">
        <f t="shared" si="19"/>
        <v>0</v>
      </c>
      <c r="BL179" s="17" t="s">
        <v>369</v>
      </c>
      <c r="BM179" s="148" t="s">
        <v>777</v>
      </c>
    </row>
    <row r="180" spans="2:65" s="1" customFormat="1" ht="66.75" customHeight="1">
      <c r="B180" s="32"/>
      <c r="C180" s="138" t="s">
        <v>529</v>
      </c>
      <c r="D180" s="138" t="s">
        <v>264</v>
      </c>
      <c r="E180" s="139" t="s">
        <v>5523</v>
      </c>
      <c r="F180" s="140" t="s">
        <v>5521</v>
      </c>
      <c r="G180" s="141" t="s">
        <v>2434</v>
      </c>
      <c r="H180" s="142">
        <v>1</v>
      </c>
      <c r="I180" s="143"/>
      <c r="J180" s="142">
        <f t="shared" si="10"/>
        <v>0</v>
      </c>
      <c r="K180" s="140" t="s">
        <v>1</v>
      </c>
      <c r="L180" s="32"/>
      <c r="M180" s="144" t="s">
        <v>1</v>
      </c>
      <c r="N180" s="145" t="s">
        <v>42</v>
      </c>
      <c r="P180" s="146">
        <f t="shared" si="11"/>
        <v>0</v>
      </c>
      <c r="Q180" s="146">
        <v>0</v>
      </c>
      <c r="R180" s="146">
        <f t="shared" si="12"/>
        <v>0</v>
      </c>
      <c r="S180" s="146">
        <v>0</v>
      </c>
      <c r="T180" s="147">
        <f t="shared" si="13"/>
        <v>0</v>
      </c>
      <c r="AR180" s="148" t="s">
        <v>369</v>
      </c>
      <c r="AT180" s="148" t="s">
        <v>264</v>
      </c>
      <c r="AU180" s="148" t="s">
        <v>103</v>
      </c>
      <c r="AY180" s="17" t="s">
        <v>262</v>
      </c>
      <c r="BE180" s="149">
        <f t="shared" si="14"/>
        <v>0</v>
      </c>
      <c r="BF180" s="149">
        <f t="shared" si="15"/>
        <v>0</v>
      </c>
      <c r="BG180" s="149">
        <f t="shared" si="16"/>
        <v>0</v>
      </c>
      <c r="BH180" s="149">
        <f t="shared" si="17"/>
        <v>0</v>
      </c>
      <c r="BI180" s="149">
        <f t="shared" si="18"/>
        <v>0</v>
      </c>
      <c r="BJ180" s="17" t="s">
        <v>85</v>
      </c>
      <c r="BK180" s="149">
        <f t="shared" si="19"/>
        <v>0</v>
      </c>
      <c r="BL180" s="17" t="s">
        <v>369</v>
      </c>
      <c r="BM180" s="148" t="s">
        <v>790</v>
      </c>
    </row>
    <row r="181" spans="2:65" s="1" customFormat="1" ht="66.75" customHeight="1">
      <c r="B181" s="32"/>
      <c r="C181" s="138" t="s">
        <v>534</v>
      </c>
      <c r="D181" s="138" t="s">
        <v>264</v>
      </c>
      <c r="E181" s="139" t="s">
        <v>5524</v>
      </c>
      <c r="F181" s="140" t="s">
        <v>5521</v>
      </c>
      <c r="G181" s="141" t="s">
        <v>2434</v>
      </c>
      <c r="H181" s="142">
        <v>4</v>
      </c>
      <c r="I181" s="143"/>
      <c r="J181" s="142">
        <f t="shared" si="10"/>
        <v>0</v>
      </c>
      <c r="K181" s="140" t="s">
        <v>1</v>
      </c>
      <c r="L181" s="32"/>
      <c r="M181" s="144" t="s">
        <v>1</v>
      </c>
      <c r="N181" s="145" t="s">
        <v>42</v>
      </c>
      <c r="P181" s="146">
        <f t="shared" si="11"/>
        <v>0</v>
      </c>
      <c r="Q181" s="146">
        <v>0</v>
      </c>
      <c r="R181" s="146">
        <f t="shared" si="12"/>
        <v>0</v>
      </c>
      <c r="S181" s="146">
        <v>0</v>
      </c>
      <c r="T181" s="147">
        <f t="shared" si="13"/>
        <v>0</v>
      </c>
      <c r="AR181" s="148" t="s">
        <v>369</v>
      </c>
      <c r="AT181" s="148" t="s">
        <v>264</v>
      </c>
      <c r="AU181" s="148" t="s">
        <v>103</v>
      </c>
      <c r="AY181" s="17" t="s">
        <v>262</v>
      </c>
      <c r="BE181" s="149">
        <f t="shared" si="14"/>
        <v>0</v>
      </c>
      <c r="BF181" s="149">
        <f t="shared" si="15"/>
        <v>0</v>
      </c>
      <c r="BG181" s="149">
        <f t="shared" si="16"/>
        <v>0</v>
      </c>
      <c r="BH181" s="149">
        <f t="shared" si="17"/>
        <v>0</v>
      </c>
      <c r="BI181" s="149">
        <f t="shared" si="18"/>
        <v>0</v>
      </c>
      <c r="BJ181" s="17" t="s">
        <v>85</v>
      </c>
      <c r="BK181" s="149">
        <f t="shared" si="19"/>
        <v>0</v>
      </c>
      <c r="BL181" s="17" t="s">
        <v>369</v>
      </c>
      <c r="BM181" s="148" t="s">
        <v>811</v>
      </c>
    </row>
    <row r="182" spans="2:65" s="1" customFormat="1" ht="66.75" customHeight="1">
      <c r="B182" s="32"/>
      <c r="C182" s="138" t="s">
        <v>538</v>
      </c>
      <c r="D182" s="138" t="s">
        <v>264</v>
      </c>
      <c r="E182" s="139" t="s">
        <v>5525</v>
      </c>
      <c r="F182" s="140" t="s">
        <v>5521</v>
      </c>
      <c r="G182" s="141" t="s">
        <v>2434</v>
      </c>
      <c r="H182" s="142">
        <v>1</v>
      </c>
      <c r="I182" s="143"/>
      <c r="J182" s="142">
        <f t="shared" si="10"/>
        <v>0</v>
      </c>
      <c r="K182" s="140" t="s">
        <v>1</v>
      </c>
      <c r="L182" s="32"/>
      <c r="M182" s="144" t="s">
        <v>1</v>
      </c>
      <c r="N182" s="145" t="s">
        <v>42</v>
      </c>
      <c r="P182" s="146">
        <f t="shared" si="11"/>
        <v>0</v>
      </c>
      <c r="Q182" s="146">
        <v>0</v>
      </c>
      <c r="R182" s="146">
        <f t="shared" si="12"/>
        <v>0</v>
      </c>
      <c r="S182" s="146">
        <v>0</v>
      </c>
      <c r="T182" s="147">
        <f t="shared" si="13"/>
        <v>0</v>
      </c>
      <c r="AR182" s="148" t="s">
        <v>369</v>
      </c>
      <c r="AT182" s="148" t="s">
        <v>264</v>
      </c>
      <c r="AU182" s="148" t="s">
        <v>103</v>
      </c>
      <c r="AY182" s="17" t="s">
        <v>262</v>
      </c>
      <c r="BE182" s="149">
        <f t="shared" si="14"/>
        <v>0</v>
      </c>
      <c r="BF182" s="149">
        <f t="shared" si="15"/>
        <v>0</v>
      </c>
      <c r="BG182" s="149">
        <f t="shared" si="16"/>
        <v>0</v>
      </c>
      <c r="BH182" s="149">
        <f t="shared" si="17"/>
        <v>0</v>
      </c>
      <c r="BI182" s="149">
        <f t="shared" si="18"/>
        <v>0</v>
      </c>
      <c r="BJ182" s="17" t="s">
        <v>85</v>
      </c>
      <c r="BK182" s="149">
        <f t="shared" si="19"/>
        <v>0</v>
      </c>
      <c r="BL182" s="17" t="s">
        <v>369</v>
      </c>
      <c r="BM182" s="148" t="s">
        <v>822</v>
      </c>
    </row>
    <row r="183" spans="2:63" s="11" customFormat="1" ht="20.85" customHeight="1">
      <c r="B183" s="126"/>
      <c r="D183" s="127" t="s">
        <v>76</v>
      </c>
      <c r="E183" s="136" t="s">
        <v>268</v>
      </c>
      <c r="F183" s="136" t="s">
        <v>5526</v>
      </c>
      <c r="I183" s="129"/>
      <c r="J183" s="137">
        <f>BK183</f>
        <v>0</v>
      </c>
      <c r="L183" s="126"/>
      <c r="M183" s="131"/>
      <c r="P183" s="132">
        <f>SUM(P184:P187)</f>
        <v>0</v>
      </c>
      <c r="R183" s="132">
        <f>SUM(R184:R187)</f>
        <v>0</v>
      </c>
      <c r="T183" s="133">
        <f>SUM(T184:T187)</f>
        <v>0</v>
      </c>
      <c r="AR183" s="127" t="s">
        <v>85</v>
      </c>
      <c r="AT183" s="134" t="s">
        <v>76</v>
      </c>
      <c r="AU183" s="134" t="s">
        <v>87</v>
      </c>
      <c r="AY183" s="127" t="s">
        <v>262</v>
      </c>
      <c r="BK183" s="135">
        <f>SUM(BK184:BK187)</f>
        <v>0</v>
      </c>
    </row>
    <row r="184" spans="2:65" s="1" customFormat="1" ht="55.5" customHeight="1">
      <c r="B184" s="32"/>
      <c r="C184" s="138" t="s">
        <v>545</v>
      </c>
      <c r="D184" s="138" t="s">
        <v>264</v>
      </c>
      <c r="E184" s="139" t="s">
        <v>5527</v>
      </c>
      <c r="F184" s="140" t="s">
        <v>5528</v>
      </c>
      <c r="G184" s="141" t="s">
        <v>2434</v>
      </c>
      <c r="H184" s="142">
        <v>7</v>
      </c>
      <c r="I184" s="143"/>
      <c r="J184" s="142">
        <f>ROUND(I184*H184,2)</f>
        <v>0</v>
      </c>
      <c r="K184" s="140" t="s">
        <v>1</v>
      </c>
      <c r="L184" s="32"/>
      <c r="M184" s="144" t="s">
        <v>1</v>
      </c>
      <c r="N184" s="145" t="s">
        <v>42</v>
      </c>
      <c r="P184" s="146">
        <f>O184*H184</f>
        <v>0</v>
      </c>
      <c r="Q184" s="146">
        <v>0</v>
      </c>
      <c r="R184" s="146">
        <f>Q184*H184</f>
        <v>0</v>
      </c>
      <c r="S184" s="146">
        <v>0</v>
      </c>
      <c r="T184" s="147">
        <f>S184*H184</f>
        <v>0</v>
      </c>
      <c r="AR184" s="148" t="s">
        <v>369</v>
      </c>
      <c r="AT184" s="148" t="s">
        <v>264</v>
      </c>
      <c r="AU184" s="148" t="s">
        <v>103</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369</v>
      </c>
      <c r="BM184" s="148" t="s">
        <v>831</v>
      </c>
    </row>
    <row r="185" spans="2:65" s="1" customFormat="1" ht="55.5" customHeight="1">
      <c r="B185" s="32"/>
      <c r="C185" s="138" t="s">
        <v>549</v>
      </c>
      <c r="D185" s="138" t="s">
        <v>264</v>
      </c>
      <c r="E185" s="139" t="s">
        <v>5529</v>
      </c>
      <c r="F185" s="140" t="s">
        <v>5530</v>
      </c>
      <c r="G185" s="141" t="s">
        <v>2434</v>
      </c>
      <c r="H185" s="142">
        <v>1</v>
      </c>
      <c r="I185" s="143"/>
      <c r="J185" s="142">
        <f>ROUND(I185*H185,2)</f>
        <v>0</v>
      </c>
      <c r="K185" s="140" t="s">
        <v>1</v>
      </c>
      <c r="L185" s="32"/>
      <c r="M185" s="144" t="s">
        <v>1</v>
      </c>
      <c r="N185" s="145" t="s">
        <v>42</v>
      </c>
      <c r="P185" s="146">
        <f>O185*H185</f>
        <v>0</v>
      </c>
      <c r="Q185" s="146">
        <v>0</v>
      </c>
      <c r="R185" s="146">
        <f>Q185*H185</f>
        <v>0</v>
      </c>
      <c r="S185" s="146">
        <v>0</v>
      </c>
      <c r="T185" s="147">
        <f>S185*H185</f>
        <v>0</v>
      </c>
      <c r="AR185" s="148" t="s">
        <v>369</v>
      </c>
      <c r="AT185" s="148" t="s">
        <v>264</v>
      </c>
      <c r="AU185" s="148" t="s">
        <v>103</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369</v>
      </c>
      <c r="BM185" s="148" t="s">
        <v>849</v>
      </c>
    </row>
    <row r="186" spans="2:65" s="1" customFormat="1" ht="62.65" customHeight="1">
      <c r="B186" s="32"/>
      <c r="C186" s="138" t="s">
        <v>559</v>
      </c>
      <c r="D186" s="138" t="s">
        <v>264</v>
      </c>
      <c r="E186" s="139" t="s">
        <v>5531</v>
      </c>
      <c r="F186" s="140" t="s">
        <v>5532</v>
      </c>
      <c r="G186" s="141" t="s">
        <v>5440</v>
      </c>
      <c r="H186" s="142">
        <v>1</v>
      </c>
      <c r="I186" s="143"/>
      <c r="J186" s="142">
        <f>ROUND(I186*H186,2)</f>
        <v>0</v>
      </c>
      <c r="K186" s="140" t="s">
        <v>1</v>
      </c>
      <c r="L186" s="32"/>
      <c r="M186" s="144" t="s">
        <v>1</v>
      </c>
      <c r="N186" s="145" t="s">
        <v>42</v>
      </c>
      <c r="P186" s="146">
        <f>O186*H186</f>
        <v>0</v>
      </c>
      <c r="Q186" s="146">
        <v>0</v>
      </c>
      <c r="R186" s="146">
        <f>Q186*H186</f>
        <v>0</v>
      </c>
      <c r="S186" s="146">
        <v>0</v>
      </c>
      <c r="T186" s="147">
        <f>S186*H186</f>
        <v>0</v>
      </c>
      <c r="AR186" s="148" t="s">
        <v>369</v>
      </c>
      <c r="AT186" s="148" t="s">
        <v>264</v>
      </c>
      <c r="AU186" s="148" t="s">
        <v>103</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369</v>
      </c>
      <c r="BM186" s="148" t="s">
        <v>858</v>
      </c>
    </row>
    <row r="187" spans="2:65" s="1" customFormat="1" ht="55.5" customHeight="1">
      <c r="B187" s="32"/>
      <c r="C187" s="138" t="s">
        <v>563</v>
      </c>
      <c r="D187" s="138" t="s">
        <v>264</v>
      </c>
      <c r="E187" s="139" t="s">
        <v>5533</v>
      </c>
      <c r="F187" s="140" t="s">
        <v>5534</v>
      </c>
      <c r="G187" s="141" t="s">
        <v>5440</v>
      </c>
      <c r="H187" s="142">
        <v>1</v>
      </c>
      <c r="I187" s="143"/>
      <c r="J187" s="142">
        <f>ROUND(I187*H187,2)</f>
        <v>0</v>
      </c>
      <c r="K187" s="140" t="s">
        <v>1</v>
      </c>
      <c r="L187" s="32"/>
      <c r="M187" s="144" t="s">
        <v>1</v>
      </c>
      <c r="N187" s="145" t="s">
        <v>42</v>
      </c>
      <c r="P187" s="146">
        <f>O187*H187</f>
        <v>0</v>
      </c>
      <c r="Q187" s="146">
        <v>0</v>
      </c>
      <c r="R187" s="146">
        <f>Q187*H187</f>
        <v>0</v>
      </c>
      <c r="S187" s="146">
        <v>0</v>
      </c>
      <c r="T187" s="147">
        <f>S187*H187</f>
        <v>0</v>
      </c>
      <c r="AR187" s="148" t="s">
        <v>369</v>
      </c>
      <c r="AT187" s="148" t="s">
        <v>264</v>
      </c>
      <c r="AU187" s="148" t="s">
        <v>103</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369</v>
      </c>
      <c r="BM187" s="148" t="s">
        <v>867</v>
      </c>
    </row>
    <row r="188" spans="2:63" s="11" customFormat="1" ht="20.85" customHeight="1">
      <c r="B188" s="126"/>
      <c r="D188" s="127" t="s">
        <v>76</v>
      </c>
      <c r="E188" s="136" t="s">
        <v>295</v>
      </c>
      <c r="F188" s="136" t="s">
        <v>5535</v>
      </c>
      <c r="I188" s="129"/>
      <c r="J188" s="137">
        <f>BK188</f>
        <v>0</v>
      </c>
      <c r="L188" s="126"/>
      <c r="M188" s="131"/>
      <c r="P188" s="132">
        <f>SUM(P189:P206)</f>
        <v>0</v>
      </c>
      <c r="R188" s="132">
        <f>SUM(R189:R206)</f>
        <v>0</v>
      </c>
      <c r="T188" s="133">
        <f>SUM(T189:T206)</f>
        <v>0</v>
      </c>
      <c r="AR188" s="127" t="s">
        <v>85</v>
      </c>
      <c r="AT188" s="134" t="s">
        <v>76</v>
      </c>
      <c r="AU188" s="134" t="s">
        <v>87</v>
      </c>
      <c r="AY188" s="127" t="s">
        <v>262</v>
      </c>
      <c r="BK188" s="135">
        <f>SUM(BK189:BK206)</f>
        <v>0</v>
      </c>
    </row>
    <row r="189" spans="2:65" s="1" customFormat="1" ht="16.5" customHeight="1">
      <c r="B189" s="32"/>
      <c r="C189" s="138" t="s">
        <v>567</v>
      </c>
      <c r="D189" s="138" t="s">
        <v>264</v>
      </c>
      <c r="E189" s="139" t="s">
        <v>5536</v>
      </c>
      <c r="F189" s="140" t="s">
        <v>5537</v>
      </c>
      <c r="G189" s="141" t="s">
        <v>416</v>
      </c>
      <c r="H189" s="142">
        <v>110</v>
      </c>
      <c r="I189" s="143"/>
      <c r="J189" s="142">
        <f aca="true" t="shared" si="20" ref="J189:J206">ROUND(I189*H189,2)</f>
        <v>0</v>
      </c>
      <c r="K189" s="140" t="s">
        <v>1</v>
      </c>
      <c r="L189" s="32"/>
      <c r="M189" s="144" t="s">
        <v>1</v>
      </c>
      <c r="N189" s="145" t="s">
        <v>42</v>
      </c>
      <c r="P189" s="146">
        <f aca="true" t="shared" si="21" ref="P189:P206">O189*H189</f>
        <v>0</v>
      </c>
      <c r="Q189" s="146">
        <v>0</v>
      </c>
      <c r="R189" s="146">
        <f aca="true" t="shared" si="22" ref="R189:R206">Q189*H189</f>
        <v>0</v>
      </c>
      <c r="S189" s="146">
        <v>0</v>
      </c>
      <c r="T189" s="147">
        <f aca="true" t="shared" si="23" ref="T189:T206">S189*H189</f>
        <v>0</v>
      </c>
      <c r="AR189" s="148" t="s">
        <v>369</v>
      </c>
      <c r="AT189" s="148" t="s">
        <v>264</v>
      </c>
      <c r="AU189" s="148" t="s">
        <v>103</v>
      </c>
      <c r="AY189" s="17" t="s">
        <v>262</v>
      </c>
      <c r="BE189" s="149">
        <f aca="true" t="shared" si="24" ref="BE189:BE206">IF(N189="základní",J189,0)</f>
        <v>0</v>
      </c>
      <c r="BF189" s="149">
        <f aca="true" t="shared" si="25" ref="BF189:BF206">IF(N189="snížená",J189,0)</f>
        <v>0</v>
      </c>
      <c r="BG189" s="149">
        <f aca="true" t="shared" si="26" ref="BG189:BG206">IF(N189="zákl. přenesená",J189,0)</f>
        <v>0</v>
      </c>
      <c r="BH189" s="149">
        <f aca="true" t="shared" si="27" ref="BH189:BH206">IF(N189="sníž. přenesená",J189,0)</f>
        <v>0</v>
      </c>
      <c r="BI189" s="149">
        <f aca="true" t="shared" si="28" ref="BI189:BI206">IF(N189="nulová",J189,0)</f>
        <v>0</v>
      </c>
      <c r="BJ189" s="17" t="s">
        <v>85</v>
      </c>
      <c r="BK189" s="149">
        <f aca="true" t="shared" si="29" ref="BK189:BK206">ROUND(I189*H189,2)</f>
        <v>0</v>
      </c>
      <c r="BL189" s="17" t="s">
        <v>369</v>
      </c>
      <c r="BM189" s="148" t="s">
        <v>881</v>
      </c>
    </row>
    <row r="190" spans="2:65" s="1" customFormat="1" ht="16.5" customHeight="1">
      <c r="B190" s="32"/>
      <c r="C190" s="138" t="s">
        <v>571</v>
      </c>
      <c r="D190" s="138" t="s">
        <v>264</v>
      </c>
      <c r="E190" s="139" t="s">
        <v>5538</v>
      </c>
      <c r="F190" s="140" t="s">
        <v>5539</v>
      </c>
      <c r="G190" s="141" t="s">
        <v>416</v>
      </c>
      <c r="H190" s="142">
        <v>130</v>
      </c>
      <c r="I190" s="143"/>
      <c r="J190" s="142">
        <f t="shared" si="20"/>
        <v>0</v>
      </c>
      <c r="K190" s="140" t="s">
        <v>1</v>
      </c>
      <c r="L190" s="32"/>
      <c r="M190" s="144" t="s">
        <v>1</v>
      </c>
      <c r="N190" s="145" t="s">
        <v>42</v>
      </c>
      <c r="P190" s="146">
        <f t="shared" si="21"/>
        <v>0</v>
      </c>
      <c r="Q190" s="146">
        <v>0</v>
      </c>
      <c r="R190" s="146">
        <f t="shared" si="22"/>
        <v>0</v>
      </c>
      <c r="S190" s="146">
        <v>0</v>
      </c>
      <c r="T190" s="147">
        <f t="shared" si="23"/>
        <v>0</v>
      </c>
      <c r="AR190" s="148" t="s">
        <v>369</v>
      </c>
      <c r="AT190" s="148" t="s">
        <v>264</v>
      </c>
      <c r="AU190" s="148" t="s">
        <v>103</v>
      </c>
      <c r="AY190" s="17" t="s">
        <v>262</v>
      </c>
      <c r="BE190" s="149">
        <f t="shared" si="24"/>
        <v>0</v>
      </c>
      <c r="BF190" s="149">
        <f t="shared" si="25"/>
        <v>0</v>
      </c>
      <c r="BG190" s="149">
        <f t="shared" si="26"/>
        <v>0</v>
      </c>
      <c r="BH190" s="149">
        <f t="shared" si="27"/>
        <v>0</v>
      </c>
      <c r="BI190" s="149">
        <f t="shared" si="28"/>
        <v>0</v>
      </c>
      <c r="BJ190" s="17" t="s">
        <v>85</v>
      </c>
      <c r="BK190" s="149">
        <f t="shared" si="29"/>
        <v>0</v>
      </c>
      <c r="BL190" s="17" t="s">
        <v>369</v>
      </c>
      <c r="BM190" s="148" t="s">
        <v>892</v>
      </c>
    </row>
    <row r="191" spans="2:65" s="1" customFormat="1" ht="16.5" customHeight="1">
      <c r="B191" s="32"/>
      <c r="C191" s="138" t="s">
        <v>579</v>
      </c>
      <c r="D191" s="138" t="s">
        <v>264</v>
      </c>
      <c r="E191" s="139" t="s">
        <v>5540</v>
      </c>
      <c r="F191" s="140" t="s">
        <v>5541</v>
      </c>
      <c r="G191" s="141" t="s">
        <v>416</v>
      </c>
      <c r="H191" s="142">
        <v>40</v>
      </c>
      <c r="I191" s="143"/>
      <c r="J191" s="142">
        <f t="shared" si="20"/>
        <v>0</v>
      </c>
      <c r="K191" s="140" t="s">
        <v>1</v>
      </c>
      <c r="L191" s="32"/>
      <c r="M191" s="144" t="s">
        <v>1</v>
      </c>
      <c r="N191" s="145" t="s">
        <v>42</v>
      </c>
      <c r="P191" s="146">
        <f t="shared" si="21"/>
        <v>0</v>
      </c>
      <c r="Q191" s="146">
        <v>0</v>
      </c>
      <c r="R191" s="146">
        <f t="shared" si="22"/>
        <v>0</v>
      </c>
      <c r="S191" s="146">
        <v>0</v>
      </c>
      <c r="T191" s="147">
        <f t="shared" si="23"/>
        <v>0</v>
      </c>
      <c r="AR191" s="148" t="s">
        <v>369</v>
      </c>
      <c r="AT191" s="148" t="s">
        <v>264</v>
      </c>
      <c r="AU191" s="148" t="s">
        <v>103</v>
      </c>
      <c r="AY191" s="17" t="s">
        <v>262</v>
      </c>
      <c r="BE191" s="149">
        <f t="shared" si="24"/>
        <v>0</v>
      </c>
      <c r="BF191" s="149">
        <f t="shared" si="25"/>
        <v>0</v>
      </c>
      <c r="BG191" s="149">
        <f t="shared" si="26"/>
        <v>0</v>
      </c>
      <c r="BH191" s="149">
        <f t="shared" si="27"/>
        <v>0</v>
      </c>
      <c r="BI191" s="149">
        <f t="shared" si="28"/>
        <v>0</v>
      </c>
      <c r="BJ191" s="17" t="s">
        <v>85</v>
      </c>
      <c r="BK191" s="149">
        <f t="shared" si="29"/>
        <v>0</v>
      </c>
      <c r="BL191" s="17" t="s">
        <v>369</v>
      </c>
      <c r="BM191" s="148" t="s">
        <v>901</v>
      </c>
    </row>
    <row r="192" spans="2:65" s="1" customFormat="1" ht="16.5" customHeight="1">
      <c r="B192" s="32"/>
      <c r="C192" s="138" t="s">
        <v>583</v>
      </c>
      <c r="D192" s="138" t="s">
        <v>264</v>
      </c>
      <c r="E192" s="139" t="s">
        <v>5542</v>
      </c>
      <c r="F192" s="140" t="s">
        <v>5543</v>
      </c>
      <c r="G192" s="141" t="s">
        <v>416</v>
      </c>
      <c r="H192" s="142">
        <v>30</v>
      </c>
      <c r="I192" s="143"/>
      <c r="J192" s="142">
        <f t="shared" si="20"/>
        <v>0</v>
      </c>
      <c r="K192" s="140" t="s">
        <v>1</v>
      </c>
      <c r="L192" s="32"/>
      <c r="M192" s="144" t="s">
        <v>1</v>
      </c>
      <c r="N192" s="145" t="s">
        <v>42</v>
      </c>
      <c r="P192" s="146">
        <f t="shared" si="21"/>
        <v>0</v>
      </c>
      <c r="Q192" s="146">
        <v>0</v>
      </c>
      <c r="R192" s="146">
        <f t="shared" si="22"/>
        <v>0</v>
      </c>
      <c r="S192" s="146">
        <v>0</v>
      </c>
      <c r="T192" s="147">
        <f t="shared" si="23"/>
        <v>0</v>
      </c>
      <c r="AR192" s="148" t="s">
        <v>369</v>
      </c>
      <c r="AT192" s="148" t="s">
        <v>264</v>
      </c>
      <c r="AU192" s="148" t="s">
        <v>103</v>
      </c>
      <c r="AY192" s="17" t="s">
        <v>262</v>
      </c>
      <c r="BE192" s="149">
        <f t="shared" si="24"/>
        <v>0</v>
      </c>
      <c r="BF192" s="149">
        <f t="shared" si="25"/>
        <v>0</v>
      </c>
      <c r="BG192" s="149">
        <f t="shared" si="26"/>
        <v>0</v>
      </c>
      <c r="BH192" s="149">
        <f t="shared" si="27"/>
        <v>0</v>
      </c>
      <c r="BI192" s="149">
        <f t="shared" si="28"/>
        <v>0</v>
      </c>
      <c r="BJ192" s="17" t="s">
        <v>85</v>
      </c>
      <c r="BK192" s="149">
        <f t="shared" si="29"/>
        <v>0</v>
      </c>
      <c r="BL192" s="17" t="s">
        <v>369</v>
      </c>
      <c r="BM192" s="148" t="s">
        <v>910</v>
      </c>
    </row>
    <row r="193" spans="2:65" s="1" customFormat="1" ht="16.5" customHeight="1">
      <c r="B193" s="32"/>
      <c r="C193" s="138" t="s">
        <v>588</v>
      </c>
      <c r="D193" s="138" t="s">
        <v>264</v>
      </c>
      <c r="E193" s="139" t="s">
        <v>5544</v>
      </c>
      <c r="F193" s="140" t="s">
        <v>5545</v>
      </c>
      <c r="G193" s="141" t="s">
        <v>416</v>
      </c>
      <c r="H193" s="142">
        <v>136</v>
      </c>
      <c r="I193" s="143"/>
      <c r="J193" s="142">
        <f t="shared" si="20"/>
        <v>0</v>
      </c>
      <c r="K193" s="140" t="s">
        <v>1</v>
      </c>
      <c r="L193" s="32"/>
      <c r="M193" s="144" t="s">
        <v>1</v>
      </c>
      <c r="N193" s="145" t="s">
        <v>42</v>
      </c>
      <c r="P193" s="146">
        <f t="shared" si="21"/>
        <v>0</v>
      </c>
      <c r="Q193" s="146">
        <v>0</v>
      </c>
      <c r="R193" s="146">
        <f t="shared" si="22"/>
        <v>0</v>
      </c>
      <c r="S193" s="146">
        <v>0</v>
      </c>
      <c r="T193" s="147">
        <f t="shared" si="23"/>
        <v>0</v>
      </c>
      <c r="AR193" s="148" t="s">
        <v>369</v>
      </c>
      <c r="AT193" s="148" t="s">
        <v>264</v>
      </c>
      <c r="AU193" s="148" t="s">
        <v>103</v>
      </c>
      <c r="AY193" s="17" t="s">
        <v>262</v>
      </c>
      <c r="BE193" s="149">
        <f t="shared" si="24"/>
        <v>0</v>
      </c>
      <c r="BF193" s="149">
        <f t="shared" si="25"/>
        <v>0</v>
      </c>
      <c r="BG193" s="149">
        <f t="shared" si="26"/>
        <v>0</v>
      </c>
      <c r="BH193" s="149">
        <f t="shared" si="27"/>
        <v>0</v>
      </c>
      <c r="BI193" s="149">
        <f t="shared" si="28"/>
        <v>0</v>
      </c>
      <c r="BJ193" s="17" t="s">
        <v>85</v>
      </c>
      <c r="BK193" s="149">
        <f t="shared" si="29"/>
        <v>0</v>
      </c>
      <c r="BL193" s="17" t="s">
        <v>369</v>
      </c>
      <c r="BM193" s="148" t="s">
        <v>919</v>
      </c>
    </row>
    <row r="194" spans="2:65" s="1" customFormat="1" ht="16.5" customHeight="1">
      <c r="B194" s="32"/>
      <c r="C194" s="138" t="s">
        <v>606</v>
      </c>
      <c r="D194" s="138" t="s">
        <v>264</v>
      </c>
      <c r="E194" s="139" t="s">
        <v>5546</v>
      </c>
      <c r="F194" s="140" t="s">
        <v>5547</v>
      </c>
      <c r="G194" s="141" t="s">
        <v>416</v>
      </c>
      <c r="H194" s="142">
        <v>55</v>
      </c>
      <c r="I194" s="143"/>
      <c r="J194" s="142">
        <f t="shared" si="20"/>
        <v>0</v>
      </c>
      <c r="K194" s="140" t="s">
        <v>1</v>
      </c>
      <c r="L194" s="32"/>
      <c r="M194" s="144" t="s">
        <v>1</v>
      </c>
      <c r="N194" s="145" t="s">
        <v>42</v>
      </c>
      <c r="P194" s="146">
        <f t="shared" si="21"/>
        <v>0</v>
      </c>
      <c r="Q194" s="146">
        <v>0</v>
      </c>
      <c r="R194" s="146">
        <f t="shared" si="22"/>
        <v>0</v>
      </c>
      <c r="S194" s="146">
        <v>0</v>
      </c>
      <c r="T194" s="147">
        <f t="shared" si="23"/>
        <v>0</v>
      </c>
      <c r="AR194" s="148" t="s">
        <v>369</v>
      </c>
      <c r="AT194" s="148" t="s">
        <v>264</v>
      </c>
      <c r="AU194" s="148" t="s">
        <v>103</v>
      </c>
      <c r="AY194" s="17" t="s">
        <v>262</v>
      </c>
      <c r="BE194" s="149">
        <f t="shared" si="24"/>
        <v>0</v>
      </c>
      <c r="BF194" s="149">
        <f t="shared" si="25"/>
        <v>0</v>
      </c>
      <c r="BG194" s="149">
        <f t="shared" si="26"/>
        <v>0</v>
      </c>
      <c r="BH194" s="149">
        <f t="shared" si="27"/>
        <v>0</v>
      </c>
      <c r="BI194" s="149">
        <f t="shared" si="28"/>
        <v>0</v>
      </c>
      <c r="BJ194" s="17" t="s">
        <v>85</v>
      </c>
      <c r="BK194" s="149">
        <f t="shared" si="29"/>
        <v>0</v>
      </c>
      <c r="BL194" s="17" t="s">
        <v>369</v>
      </c>
      <c r="BM194" s="148" t="s">
        <v>928</v>
      </c>
    </row>
    <row r="195" spans="2:65" s="1" customFormat="1" ht="21.75" customHeight="1">
      <c r="B195" s="32"/>
      <c r="C195" s="138" t="s">
        <v>611</v>
      </c>
      <c r="D195" s="138" t="s">
        <v>264</v>
      </c>
      <c r="E195" s="139" t="s">
        <v>5548</v>
      </c>
      <c r="F195" s="140" t="s">
        <v>5549</v>
      </c>
      <c r="G195" s="141" t="s">
        <v>2434</v>
      </c>
      <c r="H195" s="142">
        <v>4</v>
      </c>
      <c r="I195" s="143"/>
      <c r="J195" s="142">
        <f t="shared" si="20"/>
        <v>0</v>
      </c>
      <c r="K195" s="140" t="s">
        <v>1</v>
      </c>
      <c r="L195" s="32"/>
      <c r="M195" s="144" t="s">
        <v>1</v>
      </c>
      <c r="N195" s="145" t="s">
        <v>42</v>
      </c>
      <c r="P195" s="146">
        <f t="shared" si="21"/>
        <v>0</v>
      </c>
      <c r="Q195" s="146">
        <v>0</v>
      </c>
      <c r="R195" s="146">
        <f t="shared" si="22"/>
        <v>0</v>
      </c>
      <c r="S195" s="146">
        <v>0</v>
      </c>
      <c r="T195" s="147">
        <f t="shared" si="23"/>
        <v>0</v>
      </c>
      <c r="AR195" s="148" t="s">
        <v>369</v>
      </c>
      <c r="AT195" s="148" t="s">
        <v>264</v>
      </c>
      <c r="AU195" s="148" t="s">
        <v>103</v>
      </c>
      <c r="AY195" s="17" t="s">
        <v>262</v>
      </c>
      <c r="BE195" s="149">
        <f t="shared" si="24"/>
        <v>0</v>
      </c>
      <c r="BF195" s="149">
        <f t="shared" si="25"/>
        <v>0</v>
      </c>
      <c r="BG195" s="149">
        <f t="shared" si="26"/>
        <v>0</v>
      </c>
      <c r="BH195" s="149">
        <f t="shared" si="27"/>
        <v>0</v>
      </c>
      <c r="BI195" s="149">
        <f t="shared" si="28"/>
        <v>0</v>
      </c>
      <c r="BJ195" s="17" t="s">
        <v>85</v>
      </c>
      <c r="BK195" s="149">
        <f t="shared" si="29"/>
        <v>0</v>
      </c>
      <c r="BL195" s="17" t="s">
        <v>369</v>
      </c>
      <c r="BM195" s="148" t="s">
        <v>937</v>
      </c>
    </row>
    <row r="196" spans="2:65" s="1" customFormat="1" ht="21.75" customHeight="1">
      <c r="B196" s="32"/>
      <c r="C196" s="138" t="s">
        <v>622</v>
      </c>
      <c r="D196" s="138" t="s">
        <v>264</v>
      </c>
      <c r="E196" s="139" t="s">
        <v>5550</v>
      </c>
      <c r="F196" s="140" t="s">
        <v>5551</v>
      </c>
      <c r="G196" s="141" t="s">
        <v>416</v>
      </c>
      <c r="H196" s="142">
        <v>80</v>
      </c>
      <c r="I196" s="143"/>
      <c r="J196" s="142">
        <f t="shared" si="20"/>
        <v>0</v>
      </c>
      <c r="K196" s="140" t="s">
        <v>1</v>
      </c>
      <c r="L196" s="32"/>
      <c r="M196" s="144" t="s">
        <v>1</v>
      </c>
      <c r="N196" s="145" t="s">
        <v>42</v>
      </c>
      <c r="P196" s="146">
        <f t="shared" si="21"/>
        <v>0</v>
      </c>
      <c r="Q196" s="146">
        <v>0</v>
      </c>
      <c r="R196" s="146">
        <f t="shared" si="22"/>
        <v>0</v>
      </c>
      <c r="S196" s="146">
        <v>0</v>
      </c>
      <c r="T196" s="147">
        <f t="shared" si="23"/>
        <v>0</v>
      </c>
      <c r="AR196" s="148" t="s">
        <v>369</v>
      </c>
      <c r="AT196" s="148" t="s">
        <v>264</v>
      </c>
      <c r="AU196" s="148" t="s">
        <v>103</v>
      </c>
      <c r="AY196" s="17" t="s">
        <v>262</v>
      </c>
      <c r="BE196" s="149">
        <f t="shared" si="24"/>
        <v>0</v>
      </c>
      <c r="BF196" s="149">
        <f t="shared" si="25"/>
        <v>0</v>
      </c>
      <c r="BG196" s="149">
        <f t="shared" si="26"/>
        <v>0</v>
      </c>
      <c r="BH196" s="149">
        <f t="shared" si="27"/>
        <v>0</v>
      </c>
      <c r="BI196" s="149">
        <f t="shared" si="28"/>
        <v>0</v>
      </c>
      <c r="BJ196" s="17" t="s">
        <v>85</v>
      </c>
      <c r="BK196" s="149">
        <f t="shared" si="29"/>
        <v>0</v>
      </c>
      <c r="BL196" s="17" t="s">
        <v>369</v>
      </c>
      <c r="BM196" s="148" t="s">
        <v>946</v>
      </c>
    </row>
    <row r="197" spans="2:65" s="1" customFormat="1" ht="21.75" customHeight="1">
      <c r="B197" s="32"/>
      <c r="C197" s="138" t="s">
        <v>627</v>
      </c>
      <c r="D197" s="138" t="s">
        <v>264</v>
      </c>
      <c r="E197" s="139" t="s">
        <v>5552</v>
      </c>
      <c r="F197" s="140" t="s">
        <v>5553</v>
      </c>
      <c r="G197" s="141" t="s">
        <v>416</v>
      </c>
      <c r="H197" s="142">
        <v>110</v>
      </c>
      <c r="I197" s="143"/>
      <c r="J197" s="142">
        <f t="shared" si="20"/>
        <v>0</v>
      </c>
      <c r="K197" s="140" t="s">
        <v>1</v>
      </c>
      <c r="L197" s="32"/>
      <c r="M197" s="144" t="s">
        <v>1</v>
      </c>
      <c r="N197" s="145" t="s">
        <v>42</v>
      </c>
      <c r="P197" s="146">
        <f t="shared" si="21"/>
        <v>0</v>
      </c>
      <c r="Q197" s="146">
        <v>0</v>
      </c>
      <c r="R197" s="146">
        <f t="shared" si="22"/>
        <v>0</v>
      </c>
      <c r="S197" s="146">
        <v>0</v>
      </c>
      <c r="T197" s="147">
        <f t="shared" si="23"/>
        <v>0</v>
      </c>
      <c r="AR197" s="148" t="s">
        <v>369</v>
      </c>
      <c r="AT197" s="148" t="s">
        <v>264</v>
      </c>
      <c r="AU197" s="148" t="s">
        <v>103</v>
      </c>
      <c r="AY197" s="17" t="s">
        <v>262</v>
      </c>
      <c r="BE197" s="149">
        <f t="shared" si="24"/>
        <v>0</v>
      </c>
      <c r="BF197" s="149">
        <f t="shared" si="25"/>
        <v>0</v>
      </c>
      <c r="BG197" s="149">
        <f t="shared" si="26"/>
        <v>0</v>
      </c>
      <c r="BH197" s="149">
        <f t="shared" si="27"/>
        <v>0</v>
      </c>
      <c r="BI197" s="149">
        <f t="shared" si="28"/>
        <v>0</v>
      </c>
      <c r="BJ197" s="17" t="s">
        <v>85</v>
      </c>
      <c r="BK197" s="149">
        <f t="shared" si="29"/>
        <v>0</v>
      </c>
      <c r="BL197" s="17" t="s">
        <v>369</v>
      </c>
      <c r="BM197" s="148" t="s">
        <v>955</v>
      </c>
    </row>
    <row r="198" spans="2:65" s="1" customFormat="1" ht="21.75" customHeight="1">
      <c r="B198" s="32"/>
      <c r="C198" s="138" t="s">
        <v>637</v>
      </c>
      <c r="D198" s="138" t="s">
        <v>264</v>
      </c>
      <c r="E198" s="139" t="s">
        <v>5554</v>
      </c>
      <c r="F198" s="140" t="s">
        <v>5555</v>
      </c>
      <c r="G198" s="141" t="s">
        <v>416</v>
      </c>
      <c r="H198" s="142">
        <v>120</v>
      </c>
      <c r="I198" s="143"/>
      <c r="J198" s="142">
        <f t="shared" si="20"/>
        <v>0</v>
      </c>
      <c r="K198" s="140" t="s">
        <v>1</v>
      </c>
      <c r="L198" s="32"/>
      <c r="M198" s="144" t="s">
        <v>1</v>
      </c>
      <c r="N198" s="145" t="s">
        <v>42</v>
      </c>
      <c r="P198" s="146">
        <f t="shared" si="21"/>
        <v>0</v>
      </c>
      <c r="Q198" s="146">
        <v>0</v>
      </c>
      <c r="R198" s="146">
        <f t="shared" si="22"/>
        <v>0</v>
      </c>
      <c r="S198" s="146">
        <v>0</v>
      </c>
      <c r="T198" s="147">
        <f t="shared" si="23"/>
        <v>0</v>
      </c>
      <c r="AR198" s="148" t="s">
        <v>369</v>
      </c>
      <c r="AT198" s="148" t="s">
        <v>264</v>
      </c>
      <c r="AU198" s="148" t="s">
        <v>103</v>
      </c>
      <c r="AY198" s="17" t="s">
        <v>262</v>
      </c>
      <c r="BE198" s="149">
        <f t="shared" si="24"/>
        <v>0</v>
      </c>
      <c r="BF198" s="149">
        <f t="shared" si="25"/>
        <v>0</v>
      </c>
      <c r="BG198" s="149">
        <f t="shared" si="26"/>
        <v>0</v>
      </c>
      <c r="BH198" s="149">
        <f t="shared" si="27"/>
        <v>0</v>
      </c>
      <c r="BI198" s="149">
        <f t="shared" si="28"/>
        <v>0</v>
      </c>
      <c r="BJ198" s="17" t="s">
        <v>85</v>
      </c>
      <c r="BK198" s="149">
        <f t="shared" si="29"/>
        <v>0</v>
      </c>
      <c r="BL198" s="17" t="s">
        <v>369</v>
      </c>
      <c r="BM198" s="148" t="s">
        <v>967</v>
      </c>
    </row>
    <row r="199" spans="2:65" s="1" customFormat="1" ht="21.75" customHeight="1">
      <c r="B199" s="32"/>
      <c r="C199" s="138" t="s">
        <v>643</v>
      </c>
      <c r="D199" s="138" t="s">
        <v>264</v>
      </c>
      <c r="E199" s="139" t="s">
        <v>5556</v>
      </c>
      <c r="F199" s="140" t="s">
        <v>5557</v>
      </c>
      <c r="G199" s="141" t="s">
        <v>416</v>
      </c>
      <c r="H199" s="142">
        <v>30</v>
      </c>
      <c r="I199" s="143"/>
      <c r="J199" s="142">
        <f t="shared" si="20"/>
        <v>0</v>
      </c>
      <c r="K199" s="140" t="s">
        <v>1</v>
      </c>
      <c r="L199" s="32"/>
      <c r="M199" s="144" t="s">
        <v>1</v>
      </c>
      <c r="N199" s="145" t="s">
        <v>42</v>
      </c>
      <c r="P199" s="146">
        <f t="shared" si="21"/>
        <v>0</v>
      </c>
      <c r="Q199" s="146">
        <v>0</v>
      </c>
      <c r="R199" s="146">
        <f t="shared" si="22"/>
        <v>0</v>
      </c>
      <c r="S199" s="146">
        <v>0</v>
      </c>
      <c r="T199" s="147">
        <f t="shared" si="23"/>
        <v>0</v>
      </c>
      <c r="AR199" s="148" t="s">
        <v>369</v>
      </c>
      <c r="AT199" s="148" t="s">
        <v>264</v>
      </c>
      <c r="AU199" s="148" t="s">
        <v>103</v>
      </c>
      <c r="AY199" s="17" t="s">
        <v>262</v>
      </c>
      <c r="BE199" s="149">
        <f t="shared" si="24"/>
        <v>0</v>
      </c>
      <c r="BF199" s="149">
        <f t="shared" si="25"/>
        <v>0</v>
      </c>
      <c r="BG199" s="149">
        <f t="shared" si="26"/>
        <v>0</v>
      </c>
      <c r="BH199" s="149">
        <f t="shared" si="27"/>
        <v>0</v>
      </c>
      <c r="BI199" s="149">
        <f t="shared" si="28"/>
        <v>0</v>
      </c>
      <c r="BJ199" s="17" t="s">
        <v>85</v>
      </c>
      <c r="BK199" s="149">
        <f t="shared" si="29"/>
        <v>0</v>
      </c>
      <c r="BL199" s="17" t="s">
        <v>369</v>
      </c>
      <c r="BM199" s="148" t="s">
        <v>977</v>
      </c>
    </row>
    <row r="200" spans="2:65" s="1" customFormat="1" ht="21.75" customHeight="1">
      <c r="B200" s="32"/>
      <c r="C200" s="138" t="s">
        <v>647</v>
      </c>
      <c r="D200" s="138" t="s">
        <v>264</v>
      </c>
      <c r="E200" s="139" t="s">
        <v>5558</v>
      </c>
      <c r="F200" s="140" t="s">
        <v>5559</v>
      </c>
      <c r="G200" s="141" t="s">
        <v>416</v>
      </c>
      <c r="H200" s="142">
        <v>30</v>
      </c>
      <c r="I200" s="143"/>
      <c r="J200" s="142">
        <f t="shared" si="20"/>
        <v>0</v>
      </c>
      <c r="K200" s="140" t="s">
        <v>1</v>
      </c>
      <c r="L200" s="32"/>
      <c r="M200" s="144" t="s">
        <v>1</v>
      </c>
      <c r="N200" s="145" t="s">
        <v>42</v>
      </c>
      <c r="P200" s="146">
        <f t="shared" si="21"/>
        <v>0</v>
      </c>
      <c r="Q200" s="146">
        <v>0</v>
      </c>
      <c r="R200" s="146">
        <f t="shared" si="22"/>
        <v>0</v>
      </c>
      <c r="S200" s="146">
        <v>0</v>
      </c>
      <c r="T200" s="147">
        <f t="shared" si="23"/>
        <v>0</v>
      </c>
      <c r="AR200" s="148" t="s">
        <v>369</v>
      </c>
      <c r="AT200" s="148" t="s">
        <v>264</v>
      </c>
      <c r="AU200" s="148" t="s">
        <v>103</v>
      </c>
      <c r="AY200" s="17" t="s">
        <v>262</v>
      </c>
      <c r="BE200" s="149">
        <f t="shared" si="24"/>
        <v>0</v>
      </c>
      <c r="BF200" s="149">
        <f t="shared" si="25"/>
        <v>0</v>
      </c>
      <c r="BG200" s="149">
        <f t="shared" si="26"/>
        <v>0</v>
      </c>
      <c r="BH200" s="149">
        <f t="shared" si="27"/>
        <v>0</v>
      </c>
      <c r="BI200" s="149">
        <f t="shared" si="28"/>
        <v>0</v>
      </c>
      <c r="BJ200" s="17" t="s">
        <v>85</v>
      </c>
      <c r="BK200" s="149">
        <f t="shared" si="29"/>
        <v>0</v>
      </c>
      <c r="BL200" s="17" t="s">
        <v>369</v>
      </c>
      <c r="BM200" s="148" t="s">
        <v>989</v>
      </c>
    </row>
    <row r="201" spans="2:65" s="1" customFormat="1" ht="21.75" customHeight="1">
      <c r="B201" s="32"/>
      <c r="C201" s="138" t="s">
        <v>651</v>
      </c>
      <c r="D201" s="138" t="s">
        <v>264</v>
      </c>
      <c r="E201" s="139" t="s">
        <v>5560</v>
      </c>
      <c r="F201" s="140" t="s">
        <v>5561</v>
      </c>
      <c r="G201" s="141" t="s">
        <v>416</v>
      </c>
      <c r="H201" s="142">
        <v>124</v>
      </c>
      <c r="I201" s="143"/>
      <c r="J201" s="142">
        <f t="shared" si="20"/>
        <v>0</v>
      </c>
      <c r="K201" s="140" t="s">
        <v>1</v>
      </c>
      <c r="L201" s="32"/>
      <c r="M201" s="144" t="s">
        <v>1</v>
      </c>
      <c r="N201" s="145" t="s">
        <v>42</v>
      </c>
      <c r="P201" s="146">
        <f t="shared" si="21"/>
        <v>0</v>
      </c>
      <c r="Q201" s="146">
        <v>0</v>
      </c>
      <c r="R201" s="146">
        <f t="shared" si="22"/>
        <v>0</v>
      </c>
      <c r="S201" s="146">
        <v>0</v>
      </c>
      <c r="T201" s="147">
        <f t="shared" si="23"/>
        <v>0</v>
      </c>
      <c r="AR201" s="148" t="s">
        <v>369</v>
      </c>
      <c r="AT201" s="148" t="s">
        <v>264</v>
      </c>
      <c r="AU201" s="148" t="s">
        <v>103</v>
      </c>
      <c r="AY201" s="17" t="s">
        <v>262</v>
      </c>
      <c r="BE201" s="149">
        <f t="shared" si="24"/>
        <v>0</v>
      </c>
      <c r="BF201" s="149">
        <f t="shared" si="25"/>
        <v>0</v>
      </c>
      <c r="BG201" s="149">
        <f t="shared" si="26"/>
        <v>0</v>
      </c>
      <c r="BH201" s="149">
        <f t="shared" si="27"/>
        <v>0</v>
      </c>
      <c r="BI201" s="149">
        <f t="shared" si="28"/>
        <v>0</v>
      </c>
      <c r="BJ201" s="17" t="s">
        <v>85</v>
      </c>
      <c r="BK201" s="149">
        <f t="shared" si="29"/>
        <v>0</v>
      </c>
      <c r="BL201" s="17" t="s">
        <v>369</v>
      </c>
      <c r="BM201" s="148" t="s">
        <v>1008</v>
      </c>
    </row>
    <row r="202" spans="2:65" s="1" customFormat="1" ht="21.75" customHeight="1">
      <c r="B202" s="32"/>
      <c r="C202" s="138" t="s">
        <v>655</v>
      </c>
      <c r="D202" s="138" t="s">
        <v>264</v>
      </c>
      <c r="E202" s="139" t="s">
        <v>5562</v>
      </c>
      <c r="F202" s="140" t="s">
        <v>5563</v>
      </c>
      <c r="G202" s="141" t="s">
        <v>416</v>
      </c>
      <c r="H202" s="142">
        <v>55</v>
      </c>
      <c r="I202" s="143"/>
      <c r="J202" s="142">
        <f t="shared" si="20"/>
        <v>0</v>
      </c>
      <c r="K202" s="140" t="s">
        <v>1</v>
      </c>
      <c r="L202" s="32"/>
      <c r="M202" s="144" t="s">
        <v>1</v>
      </c>
      <c r="N202" s="145" t="s">
        <v>42</v>
      </c>
      <c r="P202" s="146">
        <f t="shared" si="21"/>
        <v>0</v>
      </c>
      <c r="Q202" s="146">
        <v>0</v>
      </c>
      <c r="R202" s="146">
        <f t="shared" si="22"/>
        <v>0</v>
      </c>
      <c r="S202" s="146">
        <v>0</v>
      </c>
      <c r="T202" s="147">
        <f t="shared" si="23"/>
        <v>0</v>
      </c>
      <c r="AR202" s="148" t="s">
        <v>369</v>
      </c>
      <c r="AT202" s="148" t="s">
        <v>264</v>
      </c>
      <c r="AU202" s="148" t="s">
        <v>103</v>
      </c>
      <c r="AY202" s="17" t="s">
        <v>262</v>
      </c>
      <c r="BE202" s="149">
        <f t="shared" si="24"/>
        <v>0</v>
      </c>
      <c r="BF202" s="149">
        <f t="shared" si="25"/>
        <v>0</v>
      </c>
      <c r="BG202" s="149">
        <f t="shared" si="26"/>
        <v>0</v>
      </c>
      <c r="BH202" s="149">
        <f t="shared" si="27"/>
        <v>0</v>
      </c>
      <c r="BI202" s="149">
        <f t="shared" si="28"/>
        <v>0</v>
      </c>
      <c r="BJ202" s="17" t="s">
        <v>85</v>
      </c>
      <c r="BK202" s="149">
        <f t="shared" si="29"/>
        <v>0</v>
      </c>
      <c r="BL202" s="17" t="s">
        <v>369</v>
      </c>
      <c r="BM202" s="148" t="s">
        <v>1016</v>
      </c>
    </row>
    <row r="203" spans="2:65" s="1" customFormat="1" ht="24.2" customHeight="1">
      <c r="B203" s="32"/>
      <c r="C203" s="138" t="s">
        <v>659</v>
      </c>
      <c r="D203" s="138" t="s">
        <v>264</v>
      </c>
      <c r="E203" s="139" t="s">
        <v>5564</v>
      </c>
      <c r="F203" s="140" t="s">
        <v>5565</v>
      </c>
      <c r="G203" s="141" t="s">
        <v>416</v>
      </c>
      <c r="H203" s="142">
        <v>10</v>
      </c>
      <c r="I203" s="143"/>
      <c r="J203" s="142">
        <f t="shared" si="20"/>
        <v>0</v>
      </c>
      <c r="K203" s="140" t="s">
        <v>1</v>
      </c>
      <c r="L203" s="32"/>
      <c r="M203" s="144" t="s">
        <v>1</v>
      </c>
      <c r="N203" s="145" t="s">
        <v>42</v>
      </c>
      <c r="P203" s="146">
        <f t="shared" si="21"/>
        <v>0</v>
      </c>
      <c r="Q203" s="146">
        <v>0</v>
      </c>
      <c r="R203" s="146">
        <f t="shared" si="22"/>
        <v>0</v>
      </c>
      <c r="S203" s="146">
        <v>0</v>
      </c>
      <c r="T203" s="147">
        <f t="shared" si="23"/>
        <v>0</v>
      </c>
      <c r="AR203" s="148" t="s">
        <v>369</v>
      </c>
      <c r="AT203" s="148" t="s">
        <v>264</v>
      </c>
      <c r="AU203" s="148" t="s">
        <v>103</v>
      </c>
      <c r="AY203" s="17" t="s">
        <v>262</v>
      </c>
      <c r="BE203" s="149">
        <f t="shared" si="24"/>
        <v>0</v>
      </c>
      <c r="BF203" s="149">
        <f t="shared" si="25"/>
        <v>0</v>
      </c>
      <c r="BG203" s="149">
        <f t="shared" si="26"/>
        <v>0</v>
      </c>
      <c r="BH203" s="149">
        <f t="shared" si="27"/>
        <v>0</v>
      </c>
      <c r="BI203" s="149">
        <f t="shared" si="28"/>
        <v>0</v>
      </c>
      <c r="BJ203" s="17" t="s">
        <v>85</v>
      </c>
      <c r="BK203" s="149">
        <f t="shared" si="29"/>
        <v>0</v>
      </c>
      <c r="BL203" s="17" t="s">
        <v>369</v>
      </c>
      <c r="BM203" s="148" t="s">
        <v>1028</v>
      </c>
    </row>
    <row r="204" spans="2:65" s="1" customFormat="1" ht="24.2" customHeight="1">
      <c r="B204" s="32"/>
      <c r="C204" s="138" t="s">
        <v>668</v>
      </c>
      <c r="D204" s="138" t="s">
        <v>264</v>
      </c>
      <c r="E204" s="139" t="s">
        <v>5566</v>
      </c>
      <c r="F204" s="140" t="s">
        <v>5567</v>
      </c>
      <c r="G204" s="141" t="s">
        <v>416</v>
      </c>
      <c r="H204" s="142">
        <v>10</v>
      </c>
      <c r="I204" s="143"/>
      <c r="J204" s="142">
        <f t="shared" si="20"/>
        <v>0</v>
      </c>
      <c r="K204" s="140" t="s">
        <v>1</v>
      </c>
      <c r="L204" s="32"/>
      <c r="M204" s="144" t="s">
        <v>1</v>
      </c>
      <c r="N204" s="145" t="s">
        <v>42</v>
      </c>
      <c r="P204" s="146">
        <f t="shared" si="21"/>
        <v>0</v>
      </c>
      <c r="Q204" s="146">
        <v>0</v>
      </c>
      <c r="R204" s="146">
        <f t="shared" si="22"/>
        <v>0</v>
      </c>
      <c r="S204" s="146">
        <v>0</v>
      </c>
      <c r="T204" s="147">
        <f t="shared" si="23"/>
        <v>0</v>
      </c>
      <c r="AR204" s="148" t="s">
        <v>369</v>
      </c>
      <c r="AT204" s="148" t="s">
        <v>264</v>
      </c>
      <c r="AU204" s="148" t="s">
        <v>103</v>
      </c>
      <c r="AY204" s="17" t="s">
        <v>262</v>
      </c>
      <c r="BE204" s="149">
        <f t="shared" si="24"/>
        <v>0</v>
      </c>
      <c r="BF204" s="149">
        <f t="shared" si="25"/>
        <v>0</v>
      </c>
      <c r="BG204" s="149">
        <f t="shared" si="26"/>
        <v>0</v>
      </c>
      <c r="BH204" s="149">
        <f t="shared" si="27"/>
        <v>0</v>
      </c>
      <c r="BI204" s="149">
        <f t="shared" si="28"/>
        <v>0</v>
      </c>
      <c r="BJ204" s="17" t="s">
        <v>85</v>
      </c>
      <c r="BK204" s="149">
        <f t="shared" si="29"/>
        <v>0</v>
      </c>
      <c r="BL204" s="17" t="s">
        <v>369</v>
      </c>
      <c r="BM204" s="148" t="s">
        <v>1040</v>
      </c>
    </row>
    <row r="205" spans="2:65" s="1" customFormat="1" ht="24.2" customHeight="1">
      <c r="B205" s="32"/>
      <c r="C205" s="138" t="s">
        <v>672</v>
      </c>
      <c r="D205" s="138" t="s">
        <v>264</v>
      </c>
      <c r="E205" s="139" t="s">
        <v>5568</v>
      </c>
      <c r="F205" s="140" t="s">
        <v>5569</v>
      </c>
      <c r="G205" s="141" t="s">
        <v>416</v>
      </c>
      <c r="H205" s="142">
        <v>12</v>
      </c>
      <c r="I205" s="143"/>
      <c r="J205" s="142">
        <f t="shared" si="20"/>
        <v>0</v>
      </c>
      <c r="K205" s="140" t="s">
        <v>1</v>
      </c>
      <c r="L205" s="32"/>
      <c r="M205" s="144" t="s">
        <v>1</v>
      </c>
      <c r="N205" s="145" t="s">
        <v>42</v>
      </c>
      <c r="P205" s="146">
        <f t="shared" si="21"/>
        <v>0</v>
      </c>
      <c r="Q205" s="146">
        <v>0</v>
      </c>
      <c r="R205" s="146">
        <f t="shared" si="22"/>
        <v>0</v>
      </c>
      <c r="S205" s="146">
        <v>0</v>
      </c>
      <c r="T205" s="147">
        <f t="shared" si="23"/>
        <v>0</v>
      </c>
      <c r="AR205" s="148" t="s">
        <v>369</v>
      </c>
      <c r="AT205" s="148" t="s">
        <v>264</v>
      </c>
      <c r="AU205" s="148" t="s">
        <v>103</v>
      </c>
      <c r="AY205" s="17" t="s">
        <v>262</v>
      </c>
      <c r="BE205" s="149">
        <f t="shared" si="24"/>
        <v>0</v>
      </c>
      <c r="BF205" s="149">
        <f t="shared" si="25"/>
        <v>0</v>
      </c>
      <c r="BG205" s="149">
        <f t="shared" si="26"/>
        <v>0</v>
      </c>
      <c r="BH205" s="149">
        <f t="shared" si="27"/>
        <v>0</v>
      </c>
      <c r="BI205" s="149">
        <f t="shared" si="28"/>
        <v>0</v>
      </c>
      <c r="BJ205" s="17" t="s">
        <v>85</v>
      </c>
      <c r="BK205" s="149">
        <f t="shared" si="29"/>
        <v>0</v>
      </c>
      <c r="BL205" s="17" t="s">
        <v>369</v>
      </c>
      <c r="BM205" s="148" t="s">
        <v>1050</v>
      </c>
    </row>
    <row r="206" spans="2:65" s="1" customFormat="1" ht="16.5" customHeight="1">
      <c r="B206" s="32"/>
      <c r="C206" s="138" t="s">
        <v>677</v>
      </c>
      <c r="D206" s="138" t="s">
        <v>264</v>
      </c>
      <c r="E206" s="139" t="s">
        <v>5570</v>
      </c>
      <c r="F206" s="140" t="s">
        <v>5571</v>
      </c>
      <c r="G206" s="141" t="s">
        <v>416</v>
      </c>
      <c r="H206" s="142">
        <v>4900</v>
      </c>
      <c r="I206" s="143"/>
      <c r="J206" s="142">
        <f t="shared" si="20"/>
        <v>0</v>
      </c>
      <c r="K206" s="140" t="s">
        <v>1</v>
      </c>
      <c r="L206" s="32"/>
      <c r="M206" s="144" t="s">
        <v>1</v>
      </c>
      <c r="N206" s="145" t="s">
        <v>42</v>
      </c>
      <c r="P206" s="146">
        <f t="shared" si="21"/>
        <v>0</v>
      </c>
      <c r="Q206" s="146">
        <v>0</v>
      </c>
      <c r="R206" s="146">
        <f t="shared" si="22"/>
        <v>0</v>
      </c>
      <c r="S206" s="146">
        <v>0</v>
      </c>
      <c r="T206" s="147">
        <f t="shared" si="23"/>
        <v>0</v>
      </c>
      <c r="AR206" s="148" t="s">
        <v>369</v>
      </c>
      <c r="AT206" s="148" t="s">
        <v>264</v>
      </c>
      <c r="AU206" s="148" t="s">
        <v>103</v>
      </c>
      <c r="AY206" s="17" t="s">
        <v>262</v>
      </c>
      <c r="BE206" s="149">
        <f t="shared" si="24"/>
        <v>0</v>
      </c>
      <c r="BF206" s="149">
        <f t="shared" si="25"/>
        <v>0</v>
      </c>
      <c r="BG206" s="149">
        <f t="shared" si="26"/>
        <v>0</v>
      </c>
      <c r="BH206" s="149">
        <f t="shared" si="27"/>
        <v>0</v>
      </c>
      <c r="BI206" s="149">
        <f t="shared" si="28"/>
        <v>0</v>
      </c>
      <c r="BJ206" s="17" t="s">
        <v>85</v>
      </c>
      <c r="BK206" s="149">
        <f t="shared" si="29"/>
        <v>0</v>
      </c>
      <c r="BL206" s="17" t="s">
        <v>369</v>
      </c>
      <c r="BM206" s="148" t="s">
        <v>1062</v>
      </c>
    </row>
    <row r="207" spans="2:63" s="11" customFormat="1" ht="20.85" customHeight="1">
      <c r="B207" s="126"/>
      <c r="D207" s="127" t="s">
        <v>76</v>
      </c>
      <c r="E207" s="136" t="s">
        <v>4250</v>
      </c>
      <c r="F207" s="136" t="s">
        <v>3493</v>
      </c>
      <c r="I207" s="129"/>
      <c r="J207" s="137">
        <f>BK207</f>
        <v>0</v>
      </c>
      <c r="L207" s="126"/>
      <c r="M207" s="131"/>
      <c r="P207" s="132">
        <f>SUM(P208:P222)</f>
        <v>0</v>
      </c>
      <c r="R207" s="132">
        <f>SUM(R208:R222)</f>
        <v>0</v>
      </c>
      <c r="T207" s="133">
        <f>SUM(T208:T222)</f>
        <v>0</v>
      </c>
      <c r="AR207" s="127" t="s">
        <v>85</v>
      </c>
      <c r="AT207" s="134" t="s">
        <v>76</v>
      </c>
      <c r="AU207" s="134" t="s">
        <v>87</v>
      </c>
      <c r="AY207" s="127" t="s">
        <v>262</v>
      </c>
      <c r="BK207" s="135">
        <f>SUM(BK208:BK222)</f>
        <v>0</v>
      </c>
    </row>
    <row r="208" spans="2:65" s="1" customFormat="1" ht="16.5" customHeight="1">
      <c r="B208" s="32"/>
      <c r="C208" s="138" t="s">
        <v>681</v>
      </c>
      <c r="D208" s="138" t="s">
        <v>264</v>
      </c>
      <c r="E208" s="139" t="s">
        <v>5572</v>
      </c>
      <c r="F208" s="140" t="s">
        <v>5573</v>
      </c>
      <c r="G208" s="141" t="s">
        <v>5135</v>
      </c>
      <c r="H208" s="142">
        <v>8</v>
      </c>
      <c r="I208" s="143"/>
      <c r="J208" s="142">
        <f aca="true" t="shared" si="30" ref="J208:J222">ROUND(I208*H208,2)</f>
        <v>0</v>
      </c>
      <c r="K208" s="140" t="s">
        <v>1</v>
      </c>
      <c r="L208" s="32"/>
      <c r="M208" s="144" t="s">
        <v>1</v>
      </c>
      <c r="N208" s="145" t="s">
        <v>42</v>
      </c>
      <c r="P208" s="146">
        <f aca="true" t="shared" si="31" ref="P208:P222">O208*H208</f>
        <v>0</v>
      </c>
      <c r="Q208" s="146">
        <v>0</v>
      </c>
      <c r="R208" s="146">
        <f aca="true" t="shared" si="32" ref="R208:R222">Q208*H208</f>
        <v>0</v>
      </c>
      <c r="S208" s="146">
        <v>0</v>
      </c>
      <c r="T208" s="147">
        <f aca="true" t="shared" si="33" ref="T208:T222">S208*H208</f>
        <v>0</v>
      </c>
      <c r="AR208" s="148" t="s">
        <v>369</v>
      </c>
      <c r="AT208" s="148" t="s">
        <v>264</v>
      </c>
      <c r="AU208" s="148" t="s">
        <v>103</v>
      </c>
      <c r="AY208" s="17" t="s">
        <v>262</v>
      </c>
      <c r="BE208" s="149">
        <f aca="true" t="shared" si="34" ref="BE208:BE222">IF(N208="základní",J208,0)</f>
        <v>0</v>
      </c>
      <c r="BF208" s="149">
        <f aca="true" t="shared" si="35" ref="BF208:BF222">IF(N208="snížená",J208,0)</f>
        <v>0</v>
      </c>
      <c r="BG208" s="149">
        <f aca="true" t="shared" si="36" ref="BG208:BG222">IF(N208="zákl. přenesená",J208,0)</f>
        <v>0</v>
      </c>
      <c r="BH208" s="149">
        <f aca="true" t="shared" si="37" ref="BH208:BH222">IF(N208="sníž. přenesená",J208,0)</f>
        <v>0</v>
      </c>
      <c r="BI208" s="149">
        <f aca="true" t="shared" si="38" ref="BI208:BI222">IF(N208="nulová",J208,0)</f>
        <v>0</v>
      </c>
      <c r="BJ208" s="17" t="s">
        <v>85</v>
      </c>
      <c r="BK208" s="149">
        <f aca="true" t="shared" si="39" ref="BK208:BK222">ROUND(I208*H208,2)</f>
        <v>0</v>
      </c>
      <c r="BL208" s="17" t="s">
        <v>369</v>
      </c>
      <c r="BM208" s="148" t="s">
        <v>1073</v>
      </c>
    </row>
    <row r="209" spans="2:65" s="1" customFormat="1" ht="24.2" customHeight="1">
      <c r="B209" s="32"/>
      <c r="C209" s="138" t="s">
        <v>685</v>
      </c>
      <c r="D209" s="138" t="s">
        <v>264</v>
      </c>
      <c r="E209" s="139" t="s">
        <v>5574</v>
      </c>
      <c r="F209" s="140" t="s">
        <v>5575</v>
      </c>
      <c r="G209" s="141" t="s">
        <v>5135</v>
      </c>
      <c r="H209" s="142">
        <v>8</v>
      </c>
      <c r="I209" s="143"/>
      <c r="J209" s="142">
        <f t="shared" si="30"/>
        <v>0</v>
      </c>
      <c r="K209" s="140" t="s">
        <v>1</v>
      </c>
      <c r="L209" s="32"/>
      <c r="M209" s="144" t="s">
        <v>1</v>
      </c>
      <c r="N209" s="145" t="s">
        <v>42</v>
      </c>
      <c r="P209" s="146">
        <f t="shared" si="31"/>
        <v>0</v>
      </c>
      <c r="Q209" s="146">
        <v>0</v>
      </c>
      <c r="R209" s="146">
        <f t="shared" si="32"/>
        <v>0</v>
      </c>
      <c r="S209" s="146">
        <v>0</v>
      </c>
      <c r="T209" s="147">
        <f t="shared" si="33"/>
        <v>0</v>
      </c>
      <c r="AR209" s="148" t="s">
        <v>369</v>
      </c>
      <c r="AT209" s="148" t="s">
        <v>264</v>
      </c>
      <c r="AU209" s="148" t="s">
        <v>103</v>
      </c>
      <c r="AY209" s="17" t="s">
        <v>262</v>
      </c>
      <c r="BE209" s="149">
        <f t="shared" si="34"/>
        <v>0</v>
      </c>
      <c r="BF209" s="149">
        <f t="shared" si="35"/>
        <v>0</v>
      </c>
      <c r="BG209" s="149">
        <f t="shared" si="36"/>
        <v>0</v>
      </c>
      <c r="BH209" s="149">
        <f t="shared" si="37"/>
        <v>0</v>
      </c>
      <c r="BI209" s="149">
        <f t="shared" si="38"/>
        <v>0</v>
      </c>
      <c r="BJ209" s="17" t="s">
        <v>85</v>
      </c>
      <c r="BK209" s="149">
        <f t="shared" si="39"/>
        <v>0</v>
      </c>
      <c r="BL209" s="17" t="s">
        <v>369</v>
      </c>
      <c r="BM209" s="148" t="s">
        <v>1083</v>
      </c>
    </row>
    <row r="210" spans="2:65" s="1" customFormat="1" ht="16.5" customHeight="1">
      <c r="B210" s="32"/>
      <c r="C210" s="138" t="s">
        <v>689</v>
      </c>
      <c r="D210" s="138" t="s">
        <v>264</v>
      </c>
      <c r="E210" s="139" t="s">
        <v>5576</v>
      </c>
      <c r="F210" s="140" t="s">
        <v>5577</v>
      </c>
      <c r="G210" s="141" t="s">
        <v>2434</v>
      </c>
      <c r="H210" s="142">
        <v>1</v>
      </c>
      <c r="I210" s="143"/>
      <c r="J210" s="142">
        <f t="shared" si="30"/>
        <v>0</v>
      </c>
      <c r="K210" s="140" t="s">
        <v>1</v>
      </c>
      <c r="L210" s="32"/>
      <c r="M210" s="144" t="s">
        <v>1</v>
      </c>
      <c r="N210" s="145" t="s">
        <v>42</v>
      </c>
      <c r="P210" s="146">
        <f t="shared" si="31"/>
        <v>0</v>
      </c>
      <c r="Q210" s="146">
        <v>0</v>
      </c>
      <c r="R210" s="146">
        <f t="shared" si="32"/>
        <v>0</v>
      </c>
      <c r="S210" s="146">
        <v>0</v>
      </c>
      <c r="T210" s="147">
        <f t="shared" si="33"/>
        <v>0</v>
      </c>
      <c r="AR210" s="148" t="s">
        <v>369</v>
      </c>
      <c r="AT210" s="148" t="s">
        <v>264</v>
      </c>
      <c r="AU210" s="148" t="s">
        <v>103</v>
      </c>
      <c r="AY210" s="17" t="s">
        <v>262</v>
      </c>
      <c r="BE210" s="149">
        <f t="shared" si="34"/>
        <v>0</v>
      </c>
      <c r="BF210" s="149">
        <f t="shared" si="35"/>
        <v>0</v>
      </c>
      <c r="BG210" s="149">
        <f t="shared" si="36"/>
        <v>0</v>
      </c>
      <c r="BH210" s="149">
        <f t="shared" si="37"/>
        <v>0</v>
      </c>
      <c r="BI210" s="149">
        <f t="shared" si="38"/>
        <v>0</v>
      </c>
      <c r="BJ210" s="17" t="s">
        <v>85</v>
      </c>
      <c r="BK210" s="149">
        <f t="shared" si="39"/>
        <v>0</v>
      </c>
      <c r="BL210" s="17" t="s">
        <v>369</v>
      </c>
      <c r="BM210" s="148" t="s">
        <v>1095</v>
      </c>
    </row>
    <row r="211" spans="2:65" s="1" customFormat="1" ht="49.15" customHeight="1">
      <c r="B211" s="32"/>
      <c r="C211" s="138" t="s">
        <v>694</v>
      </c>
      <c r="D211" s="138" t="s">
        <v>264</v>
      </c>
      <c r="E211" s="139" t="s">
        <v>5578</v>
      </c>
      <c r="F211" s="140" t="s">
        <v>5579</v>
      </c>
      <c r="G211" s="141" t="s">
        <v>2434</v>
      </c>
      <c r="H211" s="142">
        <v>1</v>
      </c>
      <c r="I211" s="143"/>
      <c r="J211" s="142">
        <f t="shared" si="30"/>
        <v>0</v>
      </c>
      <c r="K211" s="140" t="s">
        <v>1</v>
      </c>
      <c r="L211" s="32"/>
      <c r="M211" s="144" t="s">
        <v>1</v>
      </c>
      <c r="N211" s="145" t="s">
        <v>42</v>
      </c>
      <c r="P211" s="146">
        <f t="shared" si="31"/>
        <v>0</v>
      </c>
      <c r="Q211" s="146">
        <v>0</v>
      </c>
      <c r="R211" s="146">
        <f t="shared" si="32"/>
        <v>0</v>
      </c>
      <c r="S211" s="146">
        <v>0</v>
      </c>
      <c r="T211" s="147">
        <f t="shared" si="33"/>
        <v>0</v>
      </c>
      <c r="AR211" s="148" t="s">
        <v>369</v>
      </c>
      <c r="AT211" s="148" t="s">
        <v>264</v>
      </c>
      <c r="AU211" s="148" t="s">
        <v>103</v>
      </c>
      <c r="AY211" s="17" t="s">
        <v>262</v>
      </c>
      <c r="BE211" s="149">
        <f t="shared" si="34"/>
        <v>0</v>
      </c>
      <c r="BF211" s="149">
        <f t="shared" si="35"/>
        <v>0</v>
      </c>
      <c r="BG211" s="149">
        <f t="shared" si="36"/>
        <v>0</v>
      </c>
      <c r="BH211" s="149">
        <f t="shared" si="37"/>
        <v>0</v>
      </c>
      <c r="BI211" s="149">
        <f t="shared" si="38"/>
        <v>0</v>
      </c>
      <c r="BJ211" s="17" t="s">
        <v>85</v>
      </c>
      <c r="BK211" s="149">
        <f t="shared" si="39"/>
        <v>0</v>
      </c>
      <c r="BL211" s="17" t="s">
        <v>369</v>
      </c>
      <c r="BM211" s="148" t="s">
        <v>1105</v>
      </c>
    </row>
    <row r="212" spans="2:65" s="1" customFormat="1" ht="49.15" customHeight="1">
      <c r="B212" s="32"/>
      <c r="C212" s="138" t="s">
        <v>701</v>
      </c>
      <c r="D212" s="138" t="s">
        <v>264</v>
      </c>
      <c r="E212" s="139" t="s">
        <v>5580</v>
      </c>
      <c r="F212" s="140" t="s">
        <v>5581</v>
      </c>
      <c r="G212" s="141" t="s">
        <v>2434</v>
      </c>
      <c r="H212" s="142">
        <v>1</v>
      </c>
      <c r="I212" s="143"/>
      <c r="J212" s="142">
        <f t="shared" si="30"/>
        <v>0</v>
      </c>
      <c r="K212" s="140" t="s">
        <v>1</v>
      </c>
      <c r="L212" s="32"/>
      <c r="M212" s="144" t="s">
        <v>1</v>
      </c>
      <c r="N212" s="145" t="s">
        <v>42</v>
      </c>
      <c r="P212" s="146">
        <f t="shared" si="31"/>
        <v>0</v>
      </c>
      <c r="Q212" s="146">
        <v>0</v>
      </c>
      <c r="R212" s="146">
        <f t="shared" si="32"/>
        <v>0</v>
      </c>
      <c r="S212" s="146">
        <v>0</v>
      </c>
      <c r="T212" s="147">
        <f t="shared" si="33"/>
        <v>0</v>
      </c>
      <c r="AR212" s="148" t="s">
        <v>369</v>
      </c>
      <c r="AT212" s="148" t="s">
        <v>264</v>
      </c>
      <c r="AU212" s="148" t="s">
        <v>103</v>
      </c>
      <c r="AY212" s="17" t="s">
        <v>262</v>
      </c>
      <c r="BE212" s="149">
        <f t="shared" si="34"/>
        <v>0</v>
      </c>
      <c r="BF212" s="149">
        <f t="shared" si="35"/>
        <v>0</v>
      </c>
      <c r="BG212" s="149">
        <f t="shared" si="36"/>
        <v>0</v>
      </c>
      <c r="BH212" s="149">
        <f t="shared" si="37"/>
        <v>0</v>
      </c>
      <c r="BI212" s="149">
        <f t="shared" si="38"/>
        <v>0</v>
      </c>
      <c r="BJ212" s="17" t="s">
        <v>85</v>
      </c>
      <c r="BK212" s="149">
        <f t="shared" si="39"/>
        <v>0</v>
      </c>
      <c r="BL212" s="17" t="s">
        <v>369</v>
      </c>
      <c r="BM212" s="148" t="s">
        <v>1115</v>
      </c>
    </row>
    <row r="213" spans="2:65" s="1" customFormat="1" ht="16.5" customHeight="1">
      <c r="B213" s="32"/>
      <c r="C213" s="138" t="s">
        <v>706</v>
      </c>
      <c r="D213" s="138" t="s">
        <v>264</v>
      </c>
      <c r="E213" s="139" t="s">
        <v>5582</v>
      </c>
      <c r="F213" s="140" t="s">
        <v>5583</v>
      </c>
      <c r="G213" s="141" t="s">
        <v>2434</v>
      </c>
      <c r="H213" s="142">
        <v>1</v>
      </c>
      <c r="I213" s="143"/>
      <c r="J213" s="142">
        <f t="shared" si="30"/>
        <v>0</v>
      </c>
      <c r="K213" s="140" t="s">
        <v>1</v>
      </c>
      <c r="L213" s="32"/>
      <c r="M213" s="144" t="s">
        <v>1</v>
      </c>
      <c r="N213" s="145" t="s">
        <v>42</v>
      </c>
      <c r="P213" s="146">
        <f t="shared" si="31"/>
        <v>0</v>
      </c>
      <c r="Q213" s="146">
        <v>0</v>
      </c>
      <c r="R213" s="146">
        <f t="shared" si="32"/>
        <v>0</v>
      </c>
      <c r="S213" s="146">
        <v>0</v>
      </c>
      <c r="T213" s="147">
        <f t="shared" si="33"/>
        <v>0</v>
      </c>
      <c r="AR213" s="148" t="s">
        <v>369</v>
      </c>
      <c r="AT213" s="148" t="s">
        <v>264</v>
      </c>
      <c r="AU213" s="148" t="s">
        <v>103</v>
      </c>
      <c r="AY213" s="17" t="s">
        <v>262</v>
      </c>
      <c r="BE213" s="149">
        <f t="shared" si="34"/>
        <v>0</v>
      </c>
      <c r="BF213" s="149">
        <f t="shared" si="35"/>
        <v>0</v>
      </c>
      <c r="BG213" s="149">
        <f t="shared" si="36"/>
        <v>0</v>
      </c>
      <c r="BH213" s="149">
        <f t="shared" si="37"/>
        <v>0</v>
      </c>
      <c r="BI213" s="149">
        <f t="shared" si="38"/>
        <v>0</v>
      </c>
      <c r="BJ213" s="17" t="s">
        <v>85</v>
      </c>
      <c r="BK213" s="149">
        <f t="shared" si="39"/>
        <v>0</v>
      </c>
      <c r="BL213" s="17" t="s">
        <v>369</v>
      </c>
      <c r="BM213" s="148" t="s">
        <v>1124</v>
      </c>
    </row>
    <row r="214" spans="2:65" s="1" customFormat="1" ht="49.15" customHeight="1">
      <c r="B214" s="32"/>
      <c r="C214" s="138" t="s">
        <v>711</v>
      </c>
      <c r="D214" s="138" t="s">
        <v>264</v>
      </c>
      <c r="E214" s="139" t="s">
        <v>5584</v>
      </c>
      <c r="F214" s="140" t="s">
        <v>5585</v>
      </c>
      <c r="G214" s="141" t="s">
        <v>362</v>
      </c>
      <c r="H214" s="142">
        <v>1</v>
      </c>
      <c r="I214" s="143"/>
      <c r="J214" s="142">
        <f t="shared" si="30"/>
        <v>0</v>
      </c>
      <c r="K214" s="140" t="s">
        <v>1</v>
      </c>
      <c r="L214" s="32"/>
      <c r="M214" s="144" t="s">
        <v>1</v>
      </c>
      <c r="N214" s="145" t="s">
        <v>42</v>
      </c>
      <c r="P214" s="146">
        <f t="shared" si="31"/>
        <v>0</v>
      </c>
      <c r="Q214" s="146">
        <v>0</v>
      </c>
      <c r="R214" s="146">
        <f t="shared" si="32"/>
        <v>0</v>
      </c>
      <c r="S214" s="146">
        <v>0</v>
      </c>
      <c r="T214" s="147">
        <f t="shared" si="33"/>
        <v>0</v>
      </c>
      <c r="AR214" s="148" t="s">
        <v>369</v>
      </c>
      <c r="AT214" s="148" t="s">
        <v>264</v>
      </c>
      <c r="AU214" s="148" t="s">
        <v>103</v>
      </c>
      <c r="AY214" s="17" t="s">
        <v>262</v>
      </c>
      <c r="BE214" s="149">
        <f t="shared" si="34"/>
        <v>0</v>
      </c>
      <c r="BF214" s="149">
        <f t="shared" si="35"/>
        <v>0</v>
      </c>
      <c r="BG214" s="149">
        <f t="shared" si="36"/>
        <v>0</v>
      </c>
      <c r="BH214" s="149">
        <f t="shared" si="37"/>
        <v>0</v>
      </c>
      <c r="BI214" s="149">
        <f t="shared" si="38"/>
        <v>0</v>
      </c>
      <c r="BJ214" s="17" t="s">
        <v>85</v>
      </c>
      <c r="BK214" s="149">
        <f t="shared" si="39"/>
        <v>0</v>
      </c>
      <c r="BL214" s="17" t="s">
        <v>369</v>
      </c>
      <c r="BM214" s="148" t="s">
        <v>1134</v>
      </c>
    </row>
    <row r="215" spans="2:65" s="1" customFormat="1" ht="24.2" customHeight="1">
      <c r="B215" s="32"/>
      <c r="C215" s="138" t="s">
        <v>715</v>
      </c>
      <c r="D215" s="138" t="s">
        <v>264</v>
      </c>
      <c r="E215" s="139" t="s">
        <v>5586</v>
      </c>
      <c r="F215" s="140" t="s">
        <v>5587</v>
      </c>
      <c r="G215" s="141" t="s">
        <v>2434</v>
      </c>
      <c r="H215" s="142">
        <v>1</v>
      </c>
      <c r="I215" s="143"/>
      <c r="J215" s="142">
        <f t="shared" si="30"/>
        <v>0</v>
      </c>
      <c r="K215" s="140" t="s">
        <v>1</v>
      </c>
      <c r="L215" s="32"/>
      <c r="M215" s="144" t="s">
        <v>1</v>
      </c>
      <c r="N215" s="145" t="s">
        <v>42</v>
      </c>
      <c r="P215" s="146">
        <f t="shared" si="31"/>
        <v>0</v>
      </c>
      <c r="Q215" s="146">
        <v>0</v>
      </c>
      <c r="R215" s="146">
        <f t="shared" si="32"/>
        <v>0</v>
      </c>
      <c r="S215" s="146">
        <v>0</v>
      </c>
      <c r="T215" s="147">
        <f t="shared" si="33"/>
        <v>0</v>
      </c>
      <c r="AR215" s="148" t="s">
        <v>369</v>
      </c>
      <c r="AT215" s="148" t="s">
        <v>264</v>
      </c>
      <c r="AU215" s="148" t="s">
        <v>103</v>
      </c>
      <c r="AY215" s="17" t="s">
        <v>262</v>
      </c>
      <c r="BE215" s="149">
        <f t="shared" si="34"/>
        <v>0</v>
      </c>
      <c r="BF215" s="149">
        <f t="shared" si="35"/>
        <v>0</v>
      </c>
      <c r="BG215" s="149">
        <f t="shared" si="36"/>
        <v>0</v>
      </c>
      <c r="BH215" s="149">
        <f t="shared" si="37"/>
        <v>0</v>
      </c>
      <c r="BI215" s="149">
        <f t="shared" si="38"/>
        <v>0</v>
      </c>
      <c r="BJ215" s="17" t="s">
        <v>85</v>
      </c>
      <c r="BK215" s="149">
        <f t="shared" si="39"/>
        <v>0</v>
      </c>
      <c r="BL215" s="17" t="s">
        <v>369</v>
      </c>
      <c r="BM215" s="148" t="s">
        <v>1171</v>
      </c>
    </row>
    <row r="216" spans="2:65" s="1" customFormat="1" ht="33" customHeight="1">
      <c r="B216" s="32"/>
      <c r="C216" s="138" t="s">
        <v>719</v>
      </c>
      <c r="D216" s="138" t="s">
        <v>264</v>
      </c>
      <c r="E216" s="139" t="s">
        <v>5588</v>
      </c>
      <c r="F216" s="140" t="s">
        <v>5589</v>
      </c>
      <c r="G216" s="141" t="s">
        <v>2434</v>
      </c>
      <c r="H216" s="142">
        <v>1</v>
      </c>
      <c r="I216" s="143"/>
      <c r="J216" s="142">
        <f t="shared" si="30"/>
        <v>0</v>
      </c>
      <c r="K216" s="140" t="s">
        <v>1</v>
      </c>
      <c r="L216" s="32"/>
      <c r="M216" s="144" t="s">
        <v>1</v>
      </c>
      <c r="N216" s="145" t="s">
        <v>42</v>
      </c>
      <c r="P216" s="146">
        <f t="shared" si="31"/>
        <v>0</v>
      </c>
      <c r="Q216" s="146">
        <v>0</v>
      </c>
      <c r="R216" s="146">
        <f t="shared" si="32"/>
        <v>0</v>
      </c>
      <c r="S216" s="146">
        <v>0</v>
      </c>
      <c r="T216" s="147">
        <f t="shared" si="33"/>
        <v>0</v>
      </c>
      <c r="AR216" s="148" t="s">
        <v>369</v>
      </c>
      <c r="AT216" s="148" t="s">
        <v>264</v>
      </c>
      <c r="AU216" s="148" t="s">
        <v>103</v>
      </c>
      <c r="AY216" s="17" t="s">
        <v>262</v>
      </c>
      <c r="BE216" s="149">
        <f t="shared" si="34"/>
        <v>0</v>
      </c>
      <c r="BF216" s="149">
        <f t="shared" si="35"/>
        <v>0</v>
      </c>
      <c r="BG216" s="149">
        <f t="shared" si="36"/>
        <v>0</v>
      </c>
      <c r="BH216" s="149">
        <f t="shared" si="37"/>
        <v>0</v>
      </c>
      <c r="BI216" s="149">
        <f t="shared" si="38"/>
        <v>0</v>
      </c>
      <c r="BJ216" s="17" t="s">
        <v>85</v>
      </c>
      <c r="BK216" s="149">
        <f t="shared" si="39"/>
        <v>0</v>
      </c>
      <c r="BL216" s="17" t="s">
        <v>369</v>
      </c>
      <c r="BM216" s="148" t="s">
        <v>1221</v>
      </c>
    </row>
    <row r="217" spans="2:65" s="1" customFormat="1" ht="33" customHeight="1">
      <c r="B217" s="32"/>
      <c r="C217" s="138" t="s">
        <v>724</v>
      </c>
      <c r="D217" s="138" t="s">
        <v>264</v>
      </c>
      <c r="E217" s="139" t="s">
        <v>5590</v>
      </c>
      <c r="F217" s="140" t="s">
        <v>5591</v>
      </c>
      <c r="G217" s="141" t="s">
        <v>2434</v>
      </c>
      <c r="H217" s="142">
        <v>1</v>
      </c>
      <c r="I217" s="143"/>
      <c r="J217" s="142">
        <f t="shared" si="30"/>
        <v>0</v>
      </c>
      <c r="K217" s="140" t="s">
        <v>1</v>
      </c>
      <c r="L217" s="32"/>
      <c r="M217" s="144" t="s">
        <v>1</v>
      </c>
      <c r="N217" s="145" t="s">
        <v>42</v>
      </c>
      <c r="P217" s="146">
        <f t="shared" si="31"/>
        <v>0</v>
      </c>
      <c r="Q217" s="146">
        <v>0</v>
      </c>
      <c r="R217" s="146">
        <f t="shared" si="32"/>
        <v>0</v>
      </c>
      <c r="S217" s="146">
        <v>0</v>
      </c>
      <c r="T217" s="147">
        <f t="shared" si="33"/>
        <v>0</v>
      </c>
      <c r="AR217" s="148" t="s">
        <v>369</v>
      </c>
      <c r="AT217" s="148" t="s">
        <v>264</v>
      </c>
      <c r="AU217" s="148" t="s">
        <v>103</v>
      </c>
      <c r="AY217" s="17" t="s">
        <v>262</v>
      </c>
      <c r="BE217" s="149">
        <f t="shared" si="34"/>
        <v>0</v>
      </c>
      <c r="BF217" s="149">
        <f t="shared" si="35"/>
        <v>0</v>
      </c>
      <c r="BG217" s="149">
        <f t="shared" si="36"/>
        <v>0</v>
      </c>
      <c r="BH217" s="149">
        <f t="shared" si="37"/>
        <v>0</v>
      </c>
      <c r="BI217" s="149">
        <f t="shared" si="38"/>
        <v>0</v>
      </c>
      <c r="BJ217" s="17" t="s">
        <v>85</v>
      </c>
      <c r="BK217" s="149">
        <f t="shared" si="39"/>
        <v>0</v>
      </c>
      <c r="BL217" s="17" t="s">
        <v>369</v>
      </c>
      <c r="BM217" s="148" t="s">
        <v>1235</v>
      </c>
    </row>
    <row r="218" spans="2:65" s="1" customFormat="1" ht="24.2" customHeight="1">
      <c r="B218" s="32"/>
      <c r="C218" s="138" t="s">
        <v>729</v>
      </c>
      <c r="D218" s="138" t="s">
        <v>264</v>
      </c>
      <c r="E218" s="139" t="s">
        <v>5592</v>
      </c>
      <c r="F218" s="140" t="s">
        <v>5593</v>
      </c>
      <c r="G218" s="141" t="s">
        <v>2434</v>
      </c>
      <c r="H218" s="142">
        <v>1</v>
      </c>
      <c r="I218" s="143"/>
      <c r="J218" s="142">
        <f t="shared" si="30"/>
        <v>0</v>
      </c>
      <c r="K218" s="140" t="s">
        <v>1</v>
      </c>
      <c r="L218" s="32"/>
      <c r="M218" s="144" t="s">
        <v>1</v>
      </c>
      <c r="N218" s="145" t="s">
        <v>42</v>
      </c>
      <c r="P218" s="146">
        <f t="shared" si="31"/>
        <v>0</v>
      </c>
      <c r="Q218" s="146">
        <v>0</v>
      </c>
      <c r="R218" s="146">
        <f t="shared" si="32"/>
        <v>0</v>
      </c>
      <c r="S218" s="146">
        <v>0</v>
      </c>
      <c r="T218" s="147">
        <f t="shared" si="33"/>
        <v>0</v>
      </c>
      <c r="AR218" s="148" t="s">
        <v>369</v>
      </c>
      <c r="AT218" s="148" t="s">
        <v>264</v>
      </c>
      <c r="AU218" s="148" t="s">
        <v>103</v>
      </c>
      <c r="AY218" s="17" t="s">
        <v>262</v>
      </c>
      <c r="BE218" s="149">
        <f t="shared" si="34"/>
        <v>0</v>
      </c>
      <c r="BF218" s="149">
        <f t="shared" si="35"/>
        <v>0</v>
      </c>
      <c r="BG218" s="149">
        <f t="shared" si="36"/>
        <v>0</v>
      </c>
      <c r="BH218" s="149">
        <f t="shared" si="37"/>
        <v>0</v>
      </c>
      <c r="BI218" s="149">
        <f t="shared" si="38"/>
        <v>0</v>
      </c>
      <c r="BJ218" s="17" t="s">
        <v>85</v>
      </c>
      <c r="BK218" s="149">
        <f t="shared" si="39"/>
        <v>0</v>
      </c>
      <c r="BL218" s="17" t="s">
        <v>369</v>
      </c>
      <c r="BM218" s="148" t="s">
        <v>1248</v>
      </c>
    </row>
    <row r="219" spans="2:65" s="1" customFormat="1" ht="16.5" customHeight="1">
      <c r="B219" s="32"/>
      <c r="C219" s="138" t="s">
        <v>734</v>
      </c>
      <c r="D219" s="138" t="s">
        <v>264</v>
      </c>
      <c r="E219" s="139" t="s">
        <v>5594</v>
      </c>
      <c r="F219" s="140" t="s">
        <v>5325</v>
      </c>
      <c r="G219" s="141" t="s">
        <v>2434</v>
      </c>
      <c r="H219" s="142">
        <v>1</v>
      </c>
      <c r="I219" s="143"/>
      <c r="J219" s="142">
        <f t="shared" si="30"/>
        <v>0</v>
      </c>
      <c r="K219" s="140" t="s">
        <v>1</v>
      </c>
      <c r="L219" s="32"/>
      <c r="M219" s="144" t="s">
        <v>1</v>
      </c>
      <c r="N219" s="145" t="s">
        <v>42</v>
      </c>
      <c r="P219" s="146">
        <f t="shared" si="31"/>
        <v>0</v>
      </c>
      <c r="Q219" s="146">
        <v>0</v>
      </c>
      <c r="R219" s="146">
        <f t="shared" si="32"/>
        <v>0</v>
      </c>
      <c r="S219" s="146">
        <v>0</v>
      </c>
      <c r="T219" s="147">
        <f t="shared" si="33"/>
        <v>0</v>
      </c>
      <c r="AR219" s="148" t="s">
        <v>369</v>
      </c>
      <c r="AT219" s="148" t="s">
        <v>264</v>
      </c>
      <c r="AU219" s="148" t="s">
        <v>103</v>
      </c>
      <c r="AY219" s="17" t="s">
        <v>262</v>
      </c>
      <c r="BE219" s="149">
        <f t="shared" si="34"/>
        <v>0</v>
      </c>
      <c r="BF219" s="149">
        <f t="shared" si="35"/>
        <v>0</v>
      </c>
      <c r="BG219" s="149">
        <f t="shared" si="36"/>
        <v>0</v>
      </c>
      <c r="BH219" s="149">
        <f t="shared" si="37"/>
        <v>0</v>
      </c>
      <c r="BI219" s="149">
        <f t="shared" si="38"/>
        <v>0</v>
      </c>
      <c r="BJ219" s="17" t="s">
        <v>85</v>
      </c>
      <c r="BK219" s="149">
        <f t="shared" si="39"/>
        <v>0</v>
      </c>
      <c r="BL219" s="17" t="s">
        <v>369</v>
      </c>
      <c r="BM219" s="148" t="s">
        <v>1339</v>
      </c>
    </row>
    <row r="220" spans="2:65" s="1" customFormat="1" ht="16.5" customHeight="1">
      <c r="B220" s="32"/>
      <c r="C220" s="138" t="s">
        <v>739</v>
      </c>
      <c r="D220" s="138" t="s">
        <v>264</v>
      </c>
      <c r="E220" s="139" t="s">
        <v>5595</v>
      </c>
      <c r="F220" s="140" t="s">
        <v>3670</v>
      </c>
      <c r="G220" s="141" t="s">
        <v>2434</v>
      </c>
      <c r="H220" s="142">
        <v>1</v>
      </c>
      <c r="I220" s="143"/>
      <c r="J220" s="142">
        <f t="shared" si="30"/>
        <v>0</v>
      </c>
      <c r="K220" s="140" t="s">
        <v>1</v>
      </c>
      <c r="L220" s="32"/>
      <c r="M220" s="144" t="s">
        <v>1</v>
      </c>
      <c r="N220" s="145" t="s">
        <v>42</v>
      </c>
      <c r="P220" s="146">
        <f t="shared" si="31"/>
        <v>0</v>
      </c>
      <c r="Q220" s="146">
        <v>0</v>
      </c>
      <c r="R220" s="146">
        <f t="shared" si="32"/>
        <v>0</v>
      </c>
      <c r="S220" s="146">
        <v>0</v>
      </c>
      <c r="T220" s="147">
        <f t="shared" si="33"/>
        <v>0</v>
      </c>
      <c r="AR220" s="148" t="s">
        <v>369</v>
      </c>
      <c r="AT220" s="148" t="s">
        <v>264</v>
      </c>
      <c r="AU220" s="148" t="s">
        <v>103</v>
      </c>
      <c r="AY220" s="17" t="s">
        <v>262</v>
      </c>
      <c r="BE220" s="149">
        <f t="shared" si="34"/>
        <v>0</v>
      </c>
      <c r="BF220" s="149">
        <f t="shared" si="35"/>
        <v>0</v>
      </c>
      <c r="BG220" s="149">
        <f t="shared" si="36"/>
        <v>0</v>
      </c>
      <c r="BH220" s="149">
        <f t="shared" si="37"/>
        <v>0</v>
      </c>
      <c r="BI220" s="149">
        <f t="shared" si="38"/>
        <v>0</v>
      </c>
      <c r="BJ220" s="17" t="s">
        <v>85</v>
      </c>
      <c r="BK220" s="149">
        <f t="shared" si="39"/>
        <v>0</v>
      </c>
      <c r="BL220" s="17" t="s">
        <v>369</v>
      </c>
      <c r="BM220" s="148" t="s">
        <v>1348</v>
      </c>
    </row>
    <row r="221" spans="2:65" s="1" customFormat="1" ht="16.5" customHeight="1">
      <c r="B221" s="32"/>
      <c r="C221" s="138" t="s">
        <v>746</v>
      </c>
      <c r="D221" s="138" t="s">
        <v>264</v>
      </c>
      <c r="E221" s="139" t="s">
        <v>5596</v>
      </c>
      <c r="F221" s="140" t="s">
        <v>5324</v>
      </c>
      <c r="G221" s="141" t="s">
        <v>2434</v>
      </c>
      <c r="H221" s="142">
        <v>1</v>
      </c>
      <c r="I221" s="143"/>
      <c r="J221" s="142">
        <f t="shared" si="30"/>
        <v>0</v>
      </c>
      <c r="K221" s="140" t="s">
        <v>1</v>
      </c>
      <c r="L221" s="32"/>
      <c r="M221" s="144" t="s">
        <v>1</v>
      </c>
      <c r="N221" s="145" t="s">
        <v>42</v>
      </c>
      <c r="P221" s="146">
        <f t="shared" si="31"/>
        <v>0</v>
      </c>
      <c r="Q221" s="146">
        <v>0</v>
      </c>
      <c r="R221" s="146">
        <f t="shared" si="32"/>
        <v>0</v>
      </c>
      <c r="S221" s="146">
        <v>0</v>
      </c>
      <c r="T221" s="147">
        <f t="shared" si="33"/>
        <v>0</v>
      </c>
      <c r="AR221" s="148" t="s">
        <v>369</v>
      </c>
      <c r="AT221" s="148" t="s">
        <v>264</v>
      </c>
      <c r="AU221" s="148" t="s">
        <v>103</v>
      </c>
      <c r="AY221" s="17" t="s">
        <v>262</v>
      </c>
      <c r="BE221" s="149">
        <f t="shared" si="34"/>
        <v>0</v>
      </c>
      <c r="BF221" s="149">
        <f t="shared" si="35"/>
        <v>0</v>
      </c>
      <c r="BG221" s="149">
        <f t="shared" si="36"/>
        <v>0</v>
      </c>
      <c r="BH221" s="149">
        <f t="shared" si="37"/>
        <v>0</v>
      </c>
      <c r="BI221" s="149">
        <f t="shared" si="38"/>
        <v>0</v>
      </c>
      <c r="BJ221" s="17" t="s">
        <v>85</v>
      </c>
      <c r="BK221" s="149">
        <f t="shared" si="39"/>
        <v>0</v>
      </c>
      <c r="BL221" s="17" t="s">
        <v>369</v>
      </c>
      <c r="BM221" s="148" t="s">
        <v>1367</v>
      </c>
    </row>
    <row r="222" spans="2:65" s="1" customFormat="1" ht="24.2" customHeight="1">
      <c r="B222" s="32"/>
      <c r="C222" s="138" t="s">
        <v>754</v>
      </c>
      <c r="D222" s="138" t="s">
        <v>264</v>
      </c>
      <c r="E222" s="139" t="s">
        <v>5597</v>
      </c>
      <c r="F222" s="140" t="s">
        <v>5598</v>
      </c>
      <c r="G222" s="141" t="s">
        <v>786</v>
      </c>
      <c r="H222" s="143"/>
      <c r="I222" s="143"/>
      <c r="J222" s="142">
        <f t="shared" si="30"/>
        <v>0</v>
      </c>
      <c r="K222" s="140" t="s">
        <v>267</v>
      </c>
      <c r="L222" s="32"/>
      <c r="M222" s="193" t="s">
        <v>1</v>
      </c>
      <c r="N222" s="194" t="s">
        <v>42</v>
      </c>
      <c r="O222" s="191"/>
      <c r="P222" s="195">
        <f t="shared" si="31"/>
        <v>0</v>
      </c>
      <c r="Q222" s="195">
        <v>0</v>
      </c>
      <c r="R222" s="195">
        <f t="shared" si="32"/>
        <v>0</v>
      </c>
      <c r="S222" s="195">
        <v>0</v>
      </c>
      <c r="T222" s="196">
        <f t="shared" si="33"/>
        <v>0</v>
      </c>
      <c r="AR222" s="148" t="s">
        <v>369</v>
      </c>
      <c r="AT222" s="148" t="s">
        <v>264</v>
      </c>
      <c r="AU222" s="148" t="s">
        <v>103</v>
      </c>
      <c r="AY222" s="17" t="s">
        <v>262</v>
      </c>
      <c r="BE222" s="149">
        <f t="shared" si="34"/>
        <v>0</v>
      </c>
      <c r="BF222" s="149">
        <f t="shared" si="35"/>
        <v>0</v>
      </c>
      <c r="BG222" s="149">
        <f t="shared" si="36"/>
        <v>0</v>
      </c>
      <c r="BH222" s="149">
        <f t="shared" si="37"/>
        <v>0</v>
      </c>
      <c r="BI222" s="149">
        <f t="shared" si="38"/>
        <v>0</v>
      </c>
      <c r="BJ222" s="17" t="s">
        <v>85</v>
      </c>
      <c r="BK222" s="149">
        <f t="shared" si="39"/>
        <v>0</v>
      </c>
      <c r="BL222" s="17" t="s">
        <v>369</v>
      </c>
      <c r="BM222" s="148" t="s">
        <v>5599</v>
      </c>
    </row>
    <row r="223" spans="2:12" s="1" customFormat="1" ht="6.95" customHeight="1">
      <c r="B223" s="44"/>
      <c r="C223" s="45"/>
      <c r="D223" s="45"/>
      <c r="E223" s="45"/>
      <c r="F223" s="45"/>
      <c r="G223" s="45"/>
      <c r="H223" s="45"/>
      <c r="I223" s="45"/>
      <c r="J223" s="45"/>
      <c r="K223" s="45"/>
      <c r="L223" s="32"/>
    </row>
  </sheetData>
  <sheetProtection algorithmName="SHA-512" hashValue="M8FzLSX9FkijiwyKWcik2umzpk8S9k6boVxjc8H0Ge4y/tRfWbXo9R7AY/MFhSH/tAiQ+UrrpwG8GBy7Av892w==" saltValue="fPXG46TOYW+57JNP1yKDPx4RnNSH3xSNXmuqS7i/o2HBfsuALWHwkuigGHfhhAV9FDo2OTU2IzR400QTIDTHgA==" spinCount="100000" sheet="1" objects="1" scenarios="1" formatColumns="0" formatRows="0" autoFilter="0"/>
  <autoFilter ref="C131:K222"/>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20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4"/>
      <c r="M2" s="234"/>
      <c r="N2" s="234"/>
      <c r="O2" s="234"/>
      <c r="P2" s="234"/>
      <c r="Q2" s="234"/>
      <c r="R2" s="234"/>
      <c r="S2" s="234"/>
      <c r="T2" s="234"/>
      <c r="U2" s="234"/>
      <c r="V2" s="234"/>
      <c r="AT2" s="17" t="s">
        <v>136</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75">
      <c r="B8" s="20"/>
      <c r="D8" s="27" t="s">
        <v>164</v>
      </c>
      <c r="L8" s="20"/>
    </row>
    <row r="9" spans="2:12" ht="16.5" customHeight="1">
      <c r="B9" s="20"/>
      <c r="E9" s="267" t="s">
        <v>3499</v>
      </c>
      <c r="F9" s="234"/>
      <c r="G9" s="234"/>
      <c r="H9" s="234"/>
      <c r="L9" s="20"/>
    </row>
    <row r="10" spans="2:12" ht="12" customHeight="1">
      <c r="B10" s="20"/>
      <c r="D10" s="27" t="s">
        <v>3500</v>
      </c>
      <c r="L10" s="20"/>
    </row>
    <row r="11" spans="2:12" s="1" customFormat="1" ht="16.5" customHeight="1">
      <c r="B11" s="32"/>
      <c r="E11" s="262" t="s">
        <v>5427</v>
      </c>
      <c r="F11" s="266"/>
      <c r="G11" s="266"/>
      <c r="H11" s="266"/>
      <c r="L11" s="32"/>
    </row>
    <row r="12" spans="2:12" s="1" customFormat="1" ht="12" customHeight="1">
      <c r="B12" s="32"/>
      <c r="D12" s="27" t="s">
        <v>4065</v>
      </c>
      <c r="L12" s="32"/>
    </row>
    <row r="13" spans="2:12" s="1" customFormat="1" ht="16.5" customHeight="1">
      <c r="B13" s="32"/>
      <c r="E13" s="256" t="s">
        <v>5600</v>
      </c>
      <c r="F13" s="266"/>
      <c r="G13" s="266"/>
      <c r="H13" s="266"/>
      <c r="L13" s="32"/>
    </row>
    <row r="14" spans="2:12" s="1" customFormat="1" ht="12">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25. 9. 2023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9" t="str">
        <f>'Rekapitulace stavby'!E14</f>
        <v>Vyplň údaj</v>
      </c>
      <c r="F22" s="238"/>
      <c r="G22" s="238"/>
      <c r="H22" s="238"/>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2" t="s">
        <v>210</v>
      </c>
      <c r="F31" s="242"/>
      <c r="G31" s="242"/>
      <c r="H31" s="242"/>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ROUND(J136,2)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ROUND((SUM(BE136:BE202)),2)</f>
        <v>0</v>
      </c>
      <c r="I37" s="98">
        <v>0.21</v>
      </c>
      <c r="J37" s="86">
        <f>ROUND(((SUM(BE136:BE202))*I37),2)</f>
        <v>0</v>
      </c>
      <c r="L37" s="32"/>
    </row>
    <row r="38" spans="2:12" s="1" customFormat="1" ht="14.45" customHeight="1">
      <c r="B38" s="32"/>
      <c r="E38" s="27" t="s">
        <v>43</v>
      </c>
      <c r="F38" s="86">
        <f>ROUND((SUM(BF136:BF202)),2)</f>
        <v>0</v>
      </c>
      <c r="I38" s="98">
        <v>0.15</v>
      </c>
      <c r="J38" s="86">
        <f>ROUND(((SUM(BF136:BF202))*I38),2)</f>
        <v>0</v>
      </c>
      <c r="L38" s="32"/>
    </row>
    <row r="39" spans="2:12" s="1" customFormat="1" ht="14.45" customHeight="1" hidden="1">
      <c r="B39" s="32"/>
      <c r="E39" s="27" t="s">
        <v>44</v>
      </c>
      <c r="F39" s="86">
        <f>ROUND((SUM(BG136:BG202)),2)</f>
        <v>0</v>
      </c>
      <c r="I39" s="98">
        <v>0.21</v>
      </c>
      <c r="J39" s="86">
        <f>0</f>
        <v>0</v>
      </c>
      <c r="L39" s="32"/>
    </row>
    <row r="40" spans="2:12" s="1" customFormat="1" ht="14.45" customHeight="1" hidden="1">
      <c r="B40" s="32"/>
      <c r="E40" s="27" t="s">
        <v>45</v>
      </c>
      <c r="F40" s="86">
        <f>ROUND((SUM(BH136:BH202)),2)</f>
        <v>0</v>
      </c>
      <c r="I40" s="98">
        <v>0.15</v>
      </c>
      <c r="J40" s="86">
        <f>0</f>
        <v>0</v>
      </c>
      <c r="L40" s="32"/>
    </row>
    <row r="41" spans="2:12" s="1" customFormat="1" ht="14.45" customHeight="1" hidden="1">
      <c r="B41" s="32"/>
      <c r="E41" s="27" t="s">
        <v>46</v>
      </c>
      <c r="F41" s="86">
        <f>ROUND((SUM(BI136:BI202)),2)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ht="16.5" customHeight="1">
      <c r="B87" s="20"/>
      <c r="E87" s="267" t="s">
        <v>3499</v>
      </c>
      <c r="F87" s="234"/>
      <c r="G87" s="234"/>
      <c r="H87" s="234"/>
      <c r="L87" s="20"/>
    </row>
    <row r="88" spans="2:12" ht="12" customHeight="1">
      <c r="B88" s="20"/>
      <c r="C88" s="27" t="s">
        <v>3500</v>
      </c>
      <c r="L88" s="20"/>
    </row>
    <row r="89" spans="2:12" s="1" customFormat="1" ht="16.5" customHeight="1">
      <c r="B89" s="32"/>
      <c r="E89" s="262" t="s">
        <v>5427</v>
      </c>
      <c r="F89" s="266"/>
      <c r="G89" s="266"/>
      <c r="H89" s="266"/>
      <c r="L89" s="32"/>
    </row>
    <row r="90" spans="2:12" s="1" customFormat="1" ht="12" customHeight="1">
      <c r="B90" s="32"/>
      <c r="C90" s="27" t="s">
        <v>4065</v>
      </c>
      <c r="L90" s="32"/>
    </row>
    <row r="91" spans="2:12" s="1" customFormat="1" ht="16.5" customHeight="1">
      <c r="B91" s="32"/>
      <c r="E91" s="256" t="str">
        <f>E13</f>
        <v>VZT - Vzduchotechnická zařízení</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25. 9. 2023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J136</f>
        <v>0</v>
      </c>
      <c r="L100" s="32"/>
      <c r="AU100" s="17" t="s">
        <v>220</v>
      </c>
    </row>
    <row r="101" spans="2:12" s="8" customFormat="1" ht="24.95" customHeight="1">
      <c r="B101" s="110"/>
      <c r="D101" s="111" t="s">
        <v>227</v>
      </c>
      <c r="E101" s="112"/>
      <c r="F101" s="112"/>
      <c r="G101" s="112"/>
      <c r="H101" s="112"/>
      <c r="I101" s="112"/>
      <c r="J101" s="113">
        <f>J137</f>
        <v>0</v>
      </c>
      <c r="L101" s="110"/>
    </row>
    <row r="102" spans="2:12" s="9" customFormat="1" ht="19.9" customHeight="1">
      <c r="B102" s="114"/>
      <c r="D102" s="115" t="s">
        <v>5601</v>
      </c>
      <c r="E102" s="116"/>
      <c r="F102" s="116"/>
      <c r="G102" s="116"/>
      <c r="H102" s="116"/>
      <c r="I102" s="116"/>
      <c r="J102" s="117">
        <f>J138</f>
        <v>0</v>
      </c>
      <c r="L102" s="114"/>
    </row>
    <row r="103" spans="2:12" s="9" customFormat="1" ht="14.85" customHeight="1">
      <c r="B103" s="114"/>
      <c r="D103" s="115" t="s">
        <v>5602</v>
      </c>
      <c r="E103" s="116"/>
      <c r="F103" s="116"/>
      <c r="G103" s="116"/>
      <c r="H103" s="116"/>
      <c r="I103" s="116"/>
      <c r="J103" s="117">
        <f>J139</f>
        <v>0</v>
      </c>
      <c r="L103" s="114"/>
    </row>
    <row r="104" spans="2:12" s="9" customFormat="1" ht="14.85" customHeight="1">
      <c r="B104" s="114"/>
      <c r="D104" s="115" t="s">
        <v>5603</v>
      </c>
      <c r="E104" s="116"/>
      <c r="F104" s="116"/>
      <c r="G104" s="116"/>
      <c r="H104" s="116"/>
      <c r="I104" s="116"/>
      <c r="J104" s="117">
        <f>J141</f>
        <v>0</v>
      </c>
      <c r="L104" s="114"/>
    </row>
    <row r="105" spans="2:12" s="9" customFormat="1" ht="14.85" customHeight="1">
      <c r="B105" s="114"/>
      <c r="D105" s="115" t="s">
        <v>5604</v>
      </c>
      <c r="E105" s="116"/>
      <c r="F105" s="116"/>
      <c r="G105" s="116"/>
      <c r="H105" s="116"/>
      <c r="I105" s="116"/>
      <c r="J105" s="117">
        <f>J145</f>
        <v>0</v>
      </c>
      <c r="L105" s="114"/>
    </row>
    <row r="106" spans="2:12" s="9" customFormat="1" ht="14.85" customHeight="1">
      <c r="B106" s="114"/>
      <c r="D106" s="115" t="s">
        <v>5605</v>
      </c>
      <c r="E106" s="116"/>
      <c r="F106" s="116"/>
      <c r="G106" s="116"/>
      <c r="H106" s="116"/>
      <c r="I106" s="116"/>
      <c r="J106" s="117">
        <f>J153</f>
        <v>0</v>
      </c>
      <c r="L106" s="114"/>
    </row>
    <row r="107" spans="2:12" s="9" customFormat="1" ht="14.85" customHeight="1">
      <c r="B107" s="114"/>
      <c r="D107" s="115" t="s">
        <v>5606</v>
      </c>
      <c r="E107" s="116"/>
      <c r="F107" s="116"/>
      <c r="G107" s="116"/>
      <c r="H107" s="116"/>
      <c r="I107" s="116"/>
      <c r="J107" s="117">
        <f>J161</f>
        <v>0</v>
      </c>
      <c r="L107" s="114"/>
    </row>
    <row r="108" spans="2:12" s="9" customFormat="1" ht="14.85" customHeight="1">
      <c r="B108" s="114"/>
      <c r="D108" s="115" t="s">
        <v>5607</v>
      </c>
      <c r="E108" s="116"/>
      <c r="F108" s="116"/>
      <c r="G108" s="116"/>
      <c r="H108" s="116"/>
      <c r="I108" s="116"/>
      <c r="J108" s="117">
        <f>J164</f>
        <v>0</v>
      </c>
      <c r="L108" s="114"/>
    </row>
    <row r="109" spans="2:12" s="9" customFormat="1" ht="14.85" customHeight="1">
      <c r="B109" s="114"/>
      <c r="D109" s="115" t="s">
        <v>5608</v>
      </c>
      <c r="E109" s="116"/>
      <c r="F109" s="116"/>
      <c r="G109" s="116"/>
      <c r="H109" s="116"/>
      <c r="I109" s="116"/>
      <c r="J109" s="117">
        <f>J174</f>
        <v>0</v>
      </c>
      <c r="L109" s="114"/>
    </row>
    <row r="110" spans="2:12" s="9" customFormat="1" ht="14.85" customHeight="1">
      <c r="B110" s="114"/>
      <c r="D110" s="115" t="s">
        <v>5609</v>
      </c>
      <c r="E110" s="116"/>
      <c r="F110" s="116"/>
      <c r="G110" s="116"/>
      <c r="H110" s="116"/>
      <c r="I110" s="116"/>
      <c r="J110" s="117">
        <f>J183</f>
        <v>0</v>
      </c>
      <c r="L110" s="114"/>
    </row>
    <row r="111" spans="2:12" s="9" customFormat="1" ht="14.85" customHeight="1">
      <c r="B111" s="114"/>
      <c r="D111" s="115" t="s">
        <v>5610</v>
      </c>
      <c r="E111" s="116"/>
      <c r="F111" s="116"/>
      <c r="G111" s="116"/>
      <c r="H111" s="116"/>
      <c r="I111" s="116"/>
      <c r="J111" s="117">
        <f>J190</f>
        <v>0</v>
      </c>
      <c r="L111" s="114"/>
    </row>
    <row r="112" spans="2:12" s="9" customFormat="1" ht="14.85" customHeight="1">
      <c r="B112" s="114"/>
      <c r="D112" s="115" t="s">
        <v>5611</v>
      </c>
      <c r="E112" s="116"/>
      <c r="F112" s="116"/>
      <c r="G112" s="116"/>
      <c r="H112" s="116"/>
      <c r="I112" s="116"/>
      <c r="J112" s="117">
        <f>J196</f>
        <v>0</v>
      </c>
      <c r="L112" s="114"/>
    </row>
    <row r="113" spans="2:12" s="1" customFormat="1" ht="21.75" customHeight="1">
      <c r="B113" s="32"/>
      <c r="L113" s="32"/>
    </row>
    <row r="114" spans="2:12" s="1" customFormat="1" ht="6.95" customHeight="1">
      <c r="B114" s="44"/>
      <c r="C114" s="45"/>
      <c r="D114" s="45"/>
      <c r="E114" s="45"/>
      <c r="F114" s="45"/>
      <c r="G114" s="45"/>
      <c r="H114" s="45"/>
      <c r="I114" s="45"/>
      <c r="J114" s="45"/>
      <c r="K114" s="45"/>
      <c r="L114" s="32"/>
    </row>
    <row r="118" spans="2:12" s="1" customFormat="1" ht="6.95" customHeight="1">
      <c r="B118" s="46"/>
      <c r="C118" s="47"/>
      <c r="D118" s="47"/>
      <c r="E118" s="47"/>
      <c r="F118" s="47"/>
      <c r="G118" s="47"/>
      <c r="H118" s="47"/>
      <c r="I118" s="47"/>
      <c r="J118" s="47"/>
      <c r="K118" s="47"/>
      <c r="L118" s="32"/>
    </row>
    <row r="119" spans="2:12" s="1" customFormat="1" ht="24.95" customHeight="1">
      <c r="B119" s="32"/>
      <c r="C119" s="21" t="s">
        <v>247</v>
      </c>
      <c r="L119" s="32"/>
    </row>
    <row r="120" spans="2:12" s="1" customFormat="1" ht="6.95" customHeight="1">
      <c r="B120" s="32"/>
      <c r="L120" s="32"/>
    </row>
    <row r="121" spans="2:12" s="1" customFormat="1" ht="12" customHeight="1">
      <c r="B121" s="32"/>
      <c r="C121" s="27" t="s">
        <v>16</v>
      </c>
      <c r="L121" s="32"/>
    </row>
    <row r="122" spans="2:12" s="1" customFormat="1" ht="16.5" customHeight="1">
      <c r="B122" s="32"/>
      <c r="E122" s="267" t="str">
        <f>E7</f>
        <v>Novostavba knihovny Antonína Marka v Turnově</v>
      </c>
      <c r="F122" s="268"/>
      <c r="G122" s="268"/>
      <c r="H122" s="268"/>
      <c r="L122" s="32"/>
    </row>
    <row r="123" spans="2:12" ht="12" customHeight="1">
      <c r="B123" s="20"/>
      <c r="C123" s="27" t="s">
        <v>164</v>
      </c>
      <c r="L123" s="20"/>
    </row>
    <row r="124" spans="2:12" ht="16.5" customHeight="1">
      <c r="B124" s="20"/>
      <c r="E124" s="267" t="s">
        <v>3499</v>
      </c>
      <c r="F124" s="234"/>
      <c r="G124" s="234"/>
      <c r="H124" s="234"/>
      <c r="L124" s="20"/>
    </row>
    <row r="125" spans="2:12" ht="12" customHeight="1">
      <c r="B125" s="20"/>
      <c r="C125" s="27" t="s">
        <v>3500</v>
      </c>
      <c r="L125" s="20"/>
    </row>
    <row r="126" spans="2:12" s="1" customFormat="1" ht="16.5" customHeight="1">
      <c r="B126" s="32"/>
      <c r="E126" s="262" t="s">
        <v>5427</v>
      </c>
      <c r="F126" s="266"/>
      <c r="G126" s="266"/>
      <c r="H126" s="266"/>
      <c r="L126" s="32"/>
    </row>
    <row r="127" spans="2:12" s="1" customFormat="1" ht="12" customHeight="1">
      <c r="B127" s="32"/>
      <c r="C127" s="27" t="s">
        <v>4065</v>
      </c>
      <c r="L127" s="32"/>
    </row>
    <row r="128" spans="2:12" s="1" customFormat="1" ht="16.5" customHeight="1">
      <c r="B128" s="32"/>
      <c r="E128" s="256" t="str">
        <f>E13</f>
        <v>VZT - Vzduchotechnická zařízení</v>
      </c>
      <c r="F128" s="266"/>
      <c r="G128" s="266"/>
      <c r="H128" s="266"/>
      <c r="L128" s="32"/>
    </row>
    <row r="129" spans="2:12" s="1" customFormat="1" ht="6.95" customHeight="1">
      <c r="B129" s="32"/>
      <c r="L129" s="32"/>
    </row>
    <row r="130" spans="2:12" s="1" customFormat="1" ht="12" customHeight="1">
      <c r="B130" s="32"/>
      <c r="C130" s="27" t="s">
        <v>20</v>
      </c>
      <c r="F130" s="25" t="str">
        <f>F16</f>
        <v>Turnov, p.č. 662/2</v>
      </c>
      <c r="I130" s="27" t="s">
        <v>22</v>
      </c>
      <c r="J130" s="52" t="str">
        <f>IF(J16="","",J16)</f>
        <v>25. 9. 2023</v>
      </c>
      <c r="L130" s="32"/>
    </row>
    <row r="131" spans="2:12" s="1" customFormat="1" ht="6.95" customHeight="1">
      <c r="B131" s="32"/>
      <c r="L131" s="32"/>
    </row>
    <row r="132" spans="2:12" s="1" customFormat="1" ht="15.2" customHeight="1">
      <c r="B132" s="32"/>
      <c r="C132" s="27" t="s">
        <v>24</v>
      </c>
      <c r="F132" s="25" t="str">
        <f>E19</f>
        <v>Město Turnov</v>
      </c>
      <c r="I132" s="27" t="s">
        <v>30</v>
      </c>
      <c r="J132" s="30" t="str">
        <f>E25</f>
        <v>A69 - architekti s.r.o.</v>
      </c>
      <c r="L132" s="32"/>
    </row>
    <row r="133" spans="2:12" s="1" customFormat="1" ht="15.2" customHeight="1">
      <c r="B133" s="32"/>
      <c r="C133" s="27" t="s">
        <v>28</v>
      </c>
      <c r="F133" s="25" t="str">
        <f>IF(E22="","",E22)</f>
        <v>Vyplň údaj</v>
      </c>
      <c r="I133" s="27" t="s">
        <v>33</v>
      </c>
      <c r="J133" s="30" t="str">
        <f>E28</f>
        <v>QSB s.r.o.</v>
      </c>
      <c r="L133" s="32"/>
    </row>
    <row r="134" spans="2:12" s="1" customFormat="1" ht="10.35" customHeight="1">
      <c r="B134" s="32"/>
      <c r="L134" s="32"/>
    </row>
    <row r="135" spans="2:20" s="10" customFormat="1" ht="29.25" customHeight="1">
      <c r="B135" s="118"/>
      <c r="C135" s="119" t="s">
        <v>248</v>
      </c>
      <c r="D135" s="120" t="s">
        <v>62</v>
      </c>
      <c r="E135" s="120" t="s">
        <v>58</v>
      </c>
      <c r="F135" s="120" t="s">
        <v>59</v>
      </c>
      <c r="G135" s="120" t="s">
        <v>249</v>
      </c>
      <c r="H135" s="120" t="s">
        <v>250</v>
      </c>
      <c r="I135" s="120" t="s">
        <v>251</v>
      </c>
      <c r="J135" s="120" t="s">
        <v>218</v>
      </c>
      <c r="K135" s="121" t="s">
        <v>252</v>
      </c>
      <c r="L135" s="118"/>
      <c r="M135" s="59" t="s">
        <v>1</v>
      </c>
      <c r="N135" s="60" t="s">
        <v>41</v>
      </c>
      <c r="O135" s="60" t="s">
        <v>253</v>
      </c>
      <c r="P135" s="60" t="s">
        <v>254</v>
      </c>
      <c r="Q135" s="60" t="s">
        <v>255</v>
      </c>
      <c r="R135" s="60" t="s">
        <v>256</v>
      </c>
      <c r="S135" s="60" t="s">
        <v>257</v>
      </c>
      <c r="T135" s="61" t="s">
        <v>258</v>
      </c>
    </row>
    <row r="136" spans="2:63" s="1" customFormat="1" ht="22.9" customHeight="1">
      <c r="B136" s="32"/>
      <c r="C136" s="64" t="s">
        <v>259</v>
      </c>
      <c r="J136" s="122">
        <f>BK136</f>
        <v>0</v>
      </c>
      <c r="L136" s="32"/>
      <c r="M136" s="62"/>
      <c r="N136" s="53"/>
      <c r="O136" s="53"/>
      <c r="P136" s="123">
        <f>P137</f>
        <v>0</v>
      </c>
      <c r="Q136" s="53"/>
      <c r="R136" s="123">
        <f>R137</f>
        <v>0</v>
      </c>
      <c r="S136" s="53"/>
      <c r="T136" s="124">
        <f>T137</f>
        <v>0</v>
      </c>
      <c r="AT136" s="17" t="s">
        <v>76</v>
      </c>
      <c r="AU136" s="17" t="s">
        <v>220</v>
      </c>
      <c r="BK136" s="125">
        <f>BK137</f>
        <v>0</v>
      </c>
    </row>
    <row r="137" spans="2:63" s="11" customFormat="1" ht="25.9" customHeight="1">
      <c r="B137" s="126"/>
      <c r="D137" s="127" t="s">
        <v>76</v>
      </c>
      <c r="E137" s="128" t="s">
        <v>750</v>
      </c>
      <c r="F137" s="128" t="s">
        <v>751</v>
      </c>
      <c r="I137" s="129"/>
      <c r="J137" s="130">
        <f>BK137</f>
        <v>0</v>
      </c>
      <c r="L137" s="126"/>
      <c r="M137" s="131"/>
      <c r="P137" s="132">
        <f>P138</f>
        <v>0</v>
      </c>
      <c r="R137" s="132">
        <f>R138</f>
        <v>0</v>
      </c>
      <c r="T137" s="133">
        <f>T138</f>
        <v>0</v>
      </c>
      <c r="AR137" s="127" t="s">
        <v>87</v>
      </c>
      <c r="AT137" s="134" t="s">
        <v>76</v>
      </c>
      <c r="AU137" s="134" t="s">
        <v>77</v>
      </c>
      <c r="AY137" s="127" t="s">
        <v>262</v>
      </c>
      <c r="BK137" s="135">
        <f>BK138</f>
        <v>0</v>
      </c>
    </row>
    <row r="138" spans="2:63" s="11" customFormat="1" ht="22.9" customHeight="1">
      <c r="B138" s="126"/>
      <c r="D138" s="127" t="s">
        <v>76</v>
      </c>
      <c r="E138" s="136" t="s">
        <v>5436</v>
      </c>
      <c r="F138" s="136" t="s">
        <v>135</v>
      </c>
      <c r="I138" s="129"/>
      <c r="J138" s="137">
        <f>BK138</f>
        <v>0</v>
      </c>
      <c r="L138" s="126"/>
      <c r="M138" s="131"/>
      <c r="P138" s="132">
        <f>P139+P141+P145+P153+P161+P164+P174+P183+P190+P196</f>
        <v>0</v>
      </c>
      <c r="R138" s="132">
        <f>R139+R141+R145+R153+R161+R164+R174+R183+R190+R196</f>
        <v>0</v>
      </c>
      <c r="T138" s="133">
        <f>T139+T141+T145+T153+T161+T164+T174+T183+T190+T196</f>
        <v>0</v>
      </c>
      <c r="AR138" s="127" t="s">
        <v>87</v>
      </c>
      <c r="AT138" s="134" t="s">
        <v>76</v>
      </c>
      <c r="AU138" s="134" t="s">
        <v>85</v>
      </c>
      <c r="AY138" s="127" t="s">
        <v>262</v>
      </c>
      <c r="BK138" s="135">
        <f>BK139+BK141+BK145+BK153+BK161+BK164+BK174+BK183+BK190+BK196</f>
        <v>0</v>
      </c>
    </row>
    <row r="139" spans="2:63" s="11" customFormat="1" ht="20.85" customHeight="1">
      <c r="B139" s="126"/>
      <c r="D139" s="127" t="s">
        <v>76</v>
      </c>
      <c r="E139" s="136" t="s">
        <v>5438</v>
      </c>
      <c r="F139" s="136" t="s">
        <v>5612</v>
      </c>
      <c r="I139" s="129"/>
      <c r="J139" s="137">
        <f>BK139</f>
        <v>0</v>
      </c>
      <c r="L139" s="126"/>
      <c r="M139" s="131"/>
      <c r="P139" s="132">
        <f>P140</f>
        <v>0</v>
      </c>
      <c r="R139" s="132">
        <f>R140</f>
        <v>0</v>
      </c>
      <c r="T139" s="133">
        <f>T140</f>
        <v>0</v>
      </c>
      <c r="AR139" s="127" t="s">
        <v>85</v>
      </c>
      <c r="AT139" s="134" t="s">
        <v>76</v>
      </c>
      <c r="AU139" s="134" t="s">
        <v>87</v>
      </c>
      <c r="AY139" s="127" t="s">
        <v>262</v>
      </c>
      <c r="BK139" s="135">
        <f>BK140</f>
        <v>0</v>
      </c>
    </row>
    <row r="140" spans="2:65" s="1" customFormat="1" ht="44.25" customHeight="1">
      <c r="B140" s="32"/>
      <c r="C140" s="138" t="s">
        <v>85</v>
      </c>
      <c r="D140" s="138" t="s">
        <v>264</v>
      </c>
      <c r="E140" s="139" t="s">
        <v>5613</v>
      </c>
      <c r="F140" s="140" t="s">
        <v>5614</v>
      </c>
      <c r="G140" s="141" t="s">
        <v>2434</v>
      </c>
      <c r="H140" s="142">
        <v>1</v>
      </c>
      <c r="I140" s="143"/>
      <c r="J140" s="142">
        <f>ROUND(I140*H140,2)</f>
        <v>0</v>
      </c>
      <c r="K140" s="140" t="s">
        <v>1</v>
      </c>
      <c r="L140" s="32"/>
      <c r="M140" s="144" t="s">
        <v>1</v>
      </c>
      <c r="N140" s="145" t="s">
        <v>42</v>
      </c>
      <c r="P140" s="146">
        <f>O140*H140</f>
        <v>0</v>
      </c>
      <c r="Q140" s="146">
        <v>0</v>
      </c>
      <c r="R140" s="146">
        <f>Q140*H140</f>
        <v>0</v>
      </c>
      <c r="S140" s="146">
        <v>0</v>
      </c>
      <c r="T140" s="147">
        <f>S140*H140</f>
        <v>0</v>
      </c>
      <c r="AR140" s="148" t="s">
        <v>369</v>
      </c>
      <c r="AT140" s="148" t="s">
        <v>264</v>
      </c>
      <c r="AU140" s="148" t="s">
        <v>103</v>
      </c>
      <c r="AY140" s="17" t="s">
        <v>262</v>
      </c>
      <c r="BE140" s="149">
        <f>IF(N140="základní",J140,0)</f>
        <v>0</v>
      </c>
      <c r="BF140" s="149">
        <f>IF(N140="snížená",J140,0)</f>
        <v>0</v>
      </c>
      <c r="BG140" s="149">
        <f>IF(N140="zákl. přenesená",J140,0)</f>
        <v>0</v>
      </c>
      <c r="BH140" s="149">
        <f>IF(N140="sníž. přenesená",J140,0)</f>
        <v>0</v>
      </c>
      <c r="BI140" s="149">
        <f>IF(N140="nulová",J140,0)</f>
        <v>0</v>
      </c>
      <c r="BJ140" s="17" t="s">
        <v>85</v>
      </c>
      <c r="BK140" s="149">
        <f>ROUND(I140*H140,2)</f>
        <v>0</v>
      </c>
      <c r="BL140" s="17" t="s">
        <v>369</v>
      </c>
      <c r="BM140" s="148" t="s">
        <v>268</v>
      </c>
    </row>
    <row r="141" spans="2:63" s="11" customFormat="1" ht="20.85" customHeight="1">
      <c r="B141" s="126"/>
      <c r="D141" s="127" t="s">
        <v>76</v>
      </c>
      <c r="E141" s="136" t="s">
        <v>5442</v>
      </c>
      <c r="F141" s="136" t="s">
        <v>5615</v>
      </c>
      <c r="I141" s="129"/>
      <c r="J141" s="137">
        <f>BK141</f>
        <v>0</v>
      </c>
      <c r="L141" s="126"/>
      <c r="M141" s="131"/>
      <c r="P141" s="132">
        <f>SUM(P142:P144)</f>
        <v>0</v>
      </c>
      <c r="R141" s="132">
        <f>SUM(R142:R144)</f>
        <v>0</v>
      </c>
      <c r="T141" s="133">
        <f>SUM(T142:T144)</f>
        <v>0</v>
      </c>
      <c r="AR141" s="127" t="s">
        <v>85</v>
      </c>
      <c r="AT141" s="134" t="s">
        <v>76</v>
      </c>
      <c r="AU141" s="134" t="s">
        <v>87</v>
      </c>
      <c r="AY141" s="127" t="s">
        <v>262</v>
      </c>
      <c r="BK141" s="135">
        <f>SUM(BK142:BK144)</f>
        <v>0</v>
      </c>
    </row>
    <row r="142" spans="2:65" s="1" customFormat="1" ht="16.5" customHeight="1">
      <c r="B142" s="32"/>
      <c r="C142" s="138" t="s">
        <v>87</v>
      </c>
      <c r="D142" s="138" t="s">
        <v>264</v>
      </c>
      <c r="E142" s="139" t="s">
        <v>5444</v>
      </c>
      <c r="F142" s="140" t="s">
        <v>5616</v>
      </c>
      <c r="G142" s="141" t="s">
        <v>697</v>
      </c>
      <c r="H142" s="142">
        <v>1</v>
      </c>
      <c r="I142" s="143"/>
      <c r="J142" s="142">
        <f>ROUND(I142*H142,2)</f>
        <v>0</v>
      </c>
      <c r="K142" s="140" t="s">
        <v>1</v>
      </c>
      <c r="L142" s="32"/>
      <c r="M142" s="144" t="s">
        <v>1</v>
      </c>
      <c r="N142" s="145" t="s">
        <v>42</v>
      </c>
      <c r="P142" s="146">
        <f>O142*H142</f>
        <v>0</v>
      </c>
      <c r="Q142" s="146">
        <v>0</v>
      </c>
      <c r="R142" s="146">
        <f>Q142*H142</f>
        <v>0</v>
      </c>
      <c r="S142" s="146">
        <v>0</v>
      </c>
      <c r="T142" s="147">
        <f>S142*H142</f>
        <v>0</v>
      </c>
      <c r="AR142" s="148" t="s">
        <v>369</v>
      </c>
      <c r="AT142" s="148" t="s">
        <v>264</v>
      </c>
      <c r="AU142" s="148" t="s">
        <v>103</v>
      </c>
      <c r="AY142" s="17" t="s">
        <v>262</v>
      </c>
      <c r="BE142" s="149">
        <f>IF(N142="základní",J142,0)</f>
        <v>0</v>
      </c>
      <c r="BF142" s="149">
        <f>IF(N142="snížená",J142,0)</f>
        <v>0</v>
      </c>
      <c r="BG142" s="149">
        <f>IF(N142="zákl. přenesená",J142,0)</f>
        <v>0</v>
      </c>
      <c r="BH142" s="149">
        <f>IF(N142="sníž. přenesená",J142,0)</f>
        <v>0</v>
      </c>
      <c r="BI142" s="149">
        <f>IF(N142="nulová",J142,0)</f>
        <v>0</v>
      </c>
      <c r="BJ142" s="17" t="s">
        <v>85</v>
      </c>
      <c r="BK142" s="149">
        <f>ROUND(I142*H142,2)</f>
        <v>0</v>
      </c>
      <c r="BL142" s="17" t="s">
        <v>369</v>
      </c>
      <c r="BM142" s="148" t="s">
        <v>312</v>
      </c>
    </row>
    <row r="143" spans="2:65" s="1" customFormat="1" ht="16.5" customHeight="1">
      <c r="B143" s="32"/>
      <c r="C143" s="138" t="s">
        <v>103</v>
      </c>
      <c r="D143" s="138" t="s">
        <v>264</v>
      </c>
      <c r="E143" s="139" t="s">
        <v>5446</v>
      </c>
      <c r="F143" s="140" t="s">
        <v>5617</v>
      </c>
      <c r="G143" s="141" t="s">
        <v>697</v>
      </c>
      <c r="H143" s="142">
        <v>1</v>
      </c>
      <c r="I143" s="143"/>
      <c r="J143" s="142">
        <f>ROUND(I143*H143,2)</f>
        <v>0</v>
      </c>
      <c r="K143" s="140" t="s">
        <v>1</v>
      </c>
      <c r="L143" s="32"/>
      <c r="M143" s="144" t="s">
        <v>1</v>
      </c>
      <c r="N143" s="145" t="s">
        <v>42</v>
      </c>
      <c r="P143" s="146">
        <f>O143*H143</f>
        <v>0</v>
      </c>
      <c r="Q143" s="146">
        <v>0</v>
      </c>
      <c r="R143" s="146">
        <f>Q143*H143</f>
        <v>0</v>
      </c>
      <c r="S143" s="146">
        <v>0</v>
      </c>
      <c r="T143" s="147">
        <f>S143*H143</f>
        <v>0</v>
      </c>
      <c r="AR143" s="148" t="s">
        <v>369</v>
      </c>
      <c r="AT143" s="148" t="s">
        <v>264</v>
      </c>
      <c r="AU143" s="148" t="s">
        <v>103</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369</v>
      </c>
      <c r="BM143" s="148" t="s">
        <v>304</v>
      </c>
    </row>
    <row r="144" spans="2:65" s="1" customFormat="1" ht="16.5" customHeight="1">
      <c r="B144" s="32"/>
      <c r="C144" s="138" t="s">
        <v>268</v>
      </c>
      <c r="D144" s="138" t="s">
        <v>264</v>
      </c>
      <c r="E144" s="139" t="s">
        <v>5448</v>
      </c>
      <c r="F144" s="140" t="s">
        <v>5618</v>
      </c>
      <c r="G144" s="141" t="s">
        <v>697</v>
      </c>
      <c r="H144" s="142">
        <v>5</v>
      </c>
      <c r="I144" s="143"/>
      <c r="J144" s="142">
        <f>ROUND(I144*H144,2)</f>
        <v>0</v>
      </c>
      <c r="K144" s="140" t="s">
        <v>1</v>
      </c>
      <c r="L144" s="32"/>
      <c r="M144" s="144" t="s">
        <v>1</v>
      </c>
      <c r="N144" s="145" t="s">
        <v>42</v>
      </c>
      <c r="P144" s="146">
        <f>O144*H144</f>
        <v>0</v>
      </c>
      <c r="Q144" s="146">
        <v>0</v>
      </c>
      <c r="R144" s="146">
        <f>Q144*H144</f>
        <v>0</v>
      </c>
      <c r="S144" s="146">
        <v>0</v>
      </c>
      <c r="T144" s="147">
        <f>S144*H144</f>
        <v>0</v>
      </c>
      <c r="AR144" s="148" t="s">
        <v>369</v>
      </c>
      <c r="AT144" s="148" t="s">
        <v>264</v>
      </c>
      <c r="AU144" s="148" t="s">
        <v>103</v>
      </c>
      <c r="AY144" s="17" t="s">
        <v>262</v>
      </c>
      <c r="BE144" s="149">
        <f>IF(N144="základní",J144,0)</f>
        <v>0</v>
      </c>
      <c r="BF144" s="149">
        <f>IF(N144="snížená",J144,0)</f>
        <v>0</v>
      </c>
      <c r="BG144" s="149">
        <f>IF(N144="zákl. přenesená",J144,0)</f>
        <v>0</v>
      </c>
      <c r="BH144" s="149">
        <f>IF(N144="sníž. přenesená",J144,0)</f>
        <v>0</v>
      </c>
      <c r="BI144" s="149">
        <f>IF(N144="nulová",J144,0)</f>
        <v>0</v>
      </c>
      <c r="BJ144" s="17" t="s">
        <v>85</v>
      </c>
      <c r="BK144" s="149">
        <f>ROUND(I144*H144,2)</f>
        <v>0</v>
      </c>
      <c r="BL144" s="17" t="s">
        <v>369</v>
      </c>
      <c r="BM144" s="148" t="s">
        <v>342</v>
      </c>
    </row>
    <row r="145" spans="2:63" s="11" customFormat="1" ht="20.85" customHeight="1">
      <c r="B145" s="126"/>
      <c r="D145" s="127" t="s">
        <v>76</v>
      </c>
      <c r="E145" s="136" t="s">
        <v>5444</v>
      </c>
      <c r="F145" s="136" t="s">
        <v>5619</v>
      </c>
      <c r="I145" s="129"/>
      <c r="J145" s="137">
        <f>BK145</f>
        <v>0</v>
      </c>
      <c r="L145" s="126"/>
      <c r="M145" s="131"/>
      <c r="P145" s="132">
        <f>SUM(P146:P152)</f>
        <v>0</v>
      </c>
      <c r="R145" s="132">
        <f>SUM(R146:R152)</f>
        <v>0</v>
      </c>
      <c r="T145" s="133">
        <f>SUM(T146:T152)</f>
        <v>0</v>
      </c>
      <c r="AR145" s="127" t="s">
        <v>85</v>
      </c>
      <c r="AT145" s="134" t="s">
        <v>76</v>
      </c>
      <c r="AU145" s="134" t="s">
        <v>87</v>
      </c>
      <c r="AY145" s="127" t="s">
        <v>262</v>
      </c>
      <c r="BK145" s="135">
        <f>SUM(BK146:BK152)</f>
        <v>0</v>
      </c>
    </row>
    <row r="146" spans="2:65" s="1" customFormat="1" ht="16.5" customHeight="1">
      <c r="B146" s="32"/>
      <c r="C146" s="138" t="s">
        <v>295</v>
      </c>
      <c r="D146" s="138" t="s">
        <v>264</v>
      </c>
      <c r="E146" s="139" t="s">
        <v>5620</v>
      </c>
      <c r="F146" s="140" t="s">
        <v>5621</v>
      </c>
      <c r="G146" s="141" t="s">
        <v>697</v>
      </c>
      <c r="H146" s="142">
        <v>4</v>
      </c>
      <c r="I146" s="143"/>
      <c r="J146" s="142">
        <f aca="true" t="shared" si="0" ref="J146:J152">ROUND(I146*H146,2)</f>
        <v>0</v>
      </c>
      <c r="K146" s="140" t="s">
        <v>1</v>
      </c>
      <c r="L146" s="32"/>
      <c r="M146" s="144" t="s">
        <v>1</v>
      </c>
      <c r="N146" s="145" t="s">
        <v>42</v>
      </c>
      <c r="P146" s="146">
        <f aca="true" t="shared" si="1" ref="P146:P152">O146*H146</f>
        <v>0</v>
      </c>
      <c r="Q146" s="146">
        <v>0</v>
      </c>
      <c r="R146" s="146">
        <f aca="true" t="shared" si="2" ref="R146:R152">Q146*H146</f>
        <v>0</v>
      </c>
      <c r="S146" s="146">
        <v>0</v>
      </c>
      <c r="T146" s="147">
        <f aca="true" t="shared" si="3" ref="T146:T152">S146*H146</f>
        <v>0</v>
      </c>
      <c r="AR146" s="148" t="s">
        <v>369</v>
      </c>
      <c r="AT146" s="148" t="s">
        <v>264</v>
      </c>
      <c r="AU146" s="148" t="s">
        <v>103</v>
      </c>
      <c r="AY146" s="17" t="s">
        <v>262</v>
      </c>
      <c r="BE146" s="149">
        <f aca="true" t="shared" si="4" ref="BE146:BE152">IF(N146="základní",J146,0)</f>
        <v>0</v>
      </c>
      <c r="BF146" s="149">
        <f aca="true" t="shared" si="5" ref="BF146:BF152">IF(N146="snížená",J146,0)</f>
        <v>0</v>
      </c>
      <c r="BG146" s="149">
        <f aca="true" t="shared" si="6" ref="BG146:BG152">IF(N146="zákl. přenesená",J146,0)</f>
        <v>0</v>
      </c>
      <c r="BH146" s="149">
        <f aca="true" t="shared" si="7" ref="BH146:BH152">IF(N146="sníž. přenesená",J146,0)</f>
        <v>0</v>
      </c>
      <c r="BI146" s="149">
        <f aca="true" t="shared" si="8" ref="BI146:BI152">IF(N146="nulová",J146,0)</f>
        <v>0</v>
      </c>
      <c r="BJ146" s="17" t="s">
        <v>85</v>
      </c>
      <c r="BK146" s="149">
        <f aca="true" t="shared" si="9" ref="BK146:BK152">ROUND(I146*H146,2)</f>
        <v>0</v>
      </c>
      <c r="BL146" s="17" t="s">
        <v>369</v>
      </c>
      <c r="BM146" s="148" t="s">
        <v>351</v>
      </c>
    </row>
    <row r="147" spans="2:65" s="1" customFormat="1" ht="16.5" customHeight="1">
      <c r="B147" s="32"/>
      <c r="C147" s="138" t="s">
        <v>312</v>
      </c>
      <c r="D147" s="138" t="s">
        <v>264</v>
      </c>
      <c r="E147" s="139" t="s">
        <v>5622</v>
      </c>
      <c r="F147" s="140" t="s">
        <v>5623</v>
      </c>
      <c r="G147" s="141" t="s">
        <v>697</v>
      </c>
      <c r="H147" s="142">
        <v>6</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369</v>
      </c>
      <c r="AT147" s="148" t="s">
        <v>264</v>
      </c>
      <c r="AU147" s="148" t="s">
        <v>103</v>
      </c>
      <c r="AY147" s="17" t="s">
        <v>262</v>
      </c>
      <c r="BE147" s="149">
        <f t="shared" si="4"/>
        <v>0</v>
      </c>
      <c r="BF147" s="149">
        <f t="shared" si="5"/>
        <v>0</v>
      </c>
      <c r="BG147" s="149">
        <f t="shared" si="6"/>
        <v>0</v>
      </c>
      <c r="BH147" s="149">
        <f t="shared" si="7"/>
        <v>0</v>
      </c>
      <c r="BI147" s="149">
        <f t="shared" si="8"/>
        <v>0</v>
      </c>
      <c r="BJ147" s="17" t="s">
        <v>85</v>
      </c>
      <c r="BK147" s="149">
        <f t="shared" si="9"/>
        <v>0</v>
      </c>
      <c r="BL147" s="17" t="s">
        <v>369</v>
      </c>
      <c r="BM147" s="148" t="s">
        <v>359</v>
      </c>
    </row>
    <row r="148" spans="2:65" s="1" customFormat="1" ht="16.5" customHeight="1">
      <c r="B148" s="32"/>
      <c r="C148" s="138" t="s">
        <v>317</v>
      </c>
      <c r="D148" s="138" t="s">
        <v>264</v>
      </c>
      <c r="E148" s="139" t="s">
        <v>5624</v>
      </c>
      <c r="F148" s="140" t="s">
        <v>5625</v>
      </c>
      <c r="G148" s="141" t="s">
        <v>697</v>
      </c>
      <c r="H148" s="142">
        <v>4</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369</v>
      </c>
      <c r="AT148" s="148" t="s">
        <v>264</v>
      </c>
      <c r="AU148" s="148" t="s">
        <v>103</v>
      </c>
      <c r="AY148" s="17" t="s">
        <v>262</v>
      </c>
      <c r="BE148" s="149">
        <f t="shared" si="4"/>
        <v>0</v>
      </c>
      <c r="BF148" s="149">
        <f t="shared" si="5"/>
        <v>0</v>
      </c>
      <c r="BG148" s="149">
        <f t="shared" si="6"/>
        <v>0</v>
      </c>
      <c r="BH148" s="149">
        <f t="shared" si="7"/>
        <v>0</v>
      </c>
      <c r="BI148" s="149">
        <f t="shared" si="8"/>
        <v>0</v>
      </c>
      <c r="BJ148" s="17" t="s">
        <v>85</v>
      </c>
      <c r="BK148" s="149">
        <f t="shared" si="9"/>
        <v>0</v>
      </c>
      <c r="BL148" s="17" t="s">
        <v>369</v>
      </c>
      <c r="BM148" s="148" t="s">
        <v>369</v>
      </c>
    </row>
    <row r="149" spans="2:65" s="1" customFormat="1" ht="16.5" customHeight="1">
      <c r="B149" s="32"/>
      <c r="C149" s="138" t="s">
        <v>304</v>
      </c>
      <c r="D149" s="138" t="s">
        <v>264</v>
      </c>
      <c r="E149" s="139" t="s">
        <v>5626</v>
      </c>
      <c r="F149" s="140" t="s">
        <v>5627</v>
      </c>
      <c r="G149" s="141" t="s">
        <v>697</v>
      </c>
      <c r="H149" s="142">
        <v>2</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369</v>
      </c>
      <c r="AT149" s="148" t="s">
        <v>264</v>
      </c>
      <c r="AU149" s="148" t="s">
        <v>103</v>
      </c>
      <c r="AY149" s="17" t="s">
        <v>262</v>
      </c>
      <c r="BE149" s="149">
        <f t="shared" si="4"/>
        <v>0</v>
      </c>
      <c r="BF149" s="149">
        <f t="shared" si="5"/>
        <v>0</v>
      </c>
      <c r="BG149" s="149">
        <f t="shared" si="6"/>
        <v>0</v>
      </c>
      <c r="BH149" s="149">
        <f t="shared" si="7"/>
        <v>0</v>
      </c>
      <c r="BI149" s="149">
        <f t="shared" si="8"/>
        <v>0</v>
      </c>
      <c r="BJ149" s="17" t="s">
        <v>85</v>
      </c>
      <c r="BK149" s="149">
        <f t="shared" si="9"/>
        <v>0</v>
      </c>
      <c r="BL149" s="17" t="s">
        <v>369</v>
      </c>
      <c r="BM149" s="148" t="s">
        <v>381</v>
      </c>
    </row>
    <row r="150" spans="2:65" s="1" customFormat="1" ht="16.5" customHeight="1">
      <c r="B150" s="32"/>
      <c r="C150" s="138" t="s">
        <v>325</v>
      </c>
      <c r="D150" s="138" t="s">
        <v>264</v>
      </c>
      <c r="E150" s="139" t="s">
        <v>5628</v>
      </c>
      <c r="F150" s="140" t="s">
        <v>5629</v>
      </c>
      <c r="G150" s="141" t="s">
        <v>697</v>
      </c>
      <c r="H150" s="142">
        <v>2</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369</v>
      </c>
      <c r="AT150" s="148" t="s">
        <v>264</v>
      </c>
      <c r="AU150" s="148" t="s">
        <v>103</v>
      </c>
      <c r="AY150" s="17" t="s">
        <v>262</v>
      </c>
      <c r="BE150" s="149">
        <f t="shared" si="4"/>
        <v>0</v>
      </c>
      <c r="BF150" s="149">
        <f t="shared" si="5"/>
        <v>0</v>
      </c>
      <c r="BG150" s="149">
        <f t="shared" si="6"/>
        <v>0</v>
      </c>
      <c r="BH150" s="149">
        <f t="shared" si="7"/>
        <v>0</v>
      </c>
      <c r="BI150" s="149">
        <f t="shared" si="8"/>
        <v>0</v>
      </c>
      <c r="BJ150" s="17" t="s">
        <v>85</v>
      </c>
      <c r="BK150" s="149">
        <f t="shared" si="9"/>
        <v>0</v>
      </c>
      <c r="BL150" s="17" t="s">
        <v>369</v>
      </c>
      <c r="BM150" s="148" t="s">
        <v>400</v>
      </c>
    </row>
    <row r="151" spans="2:65" s="1" customFormat="1" ht="24.2" customHeight="1">
      <c r="B151" s="32"/>
      <c r="C151" s="138" t="s">
        <v>342</v>
      </c>
      <c r="D151" s="138" t="s">
        <v>264</v>
      </c>
      <c r="E151" s="139" t="s">
        <v>5630</v>
      </c>
      <c r="F151" s="140" t="s">
        <v>5631</v>
      </c>
      <c r="G151" s="141" t="s">
        <v>697</v>
      </c>
      <c r="H151" s="142">
        <v>11</v>
      </c>
      <c r="I151" s="143"/>
      <c r="J151" s="142">
        <f t="shared" si="0"/>
        <v>0</v>
      </c>
      <c r="K151" s="140" t="s">
        <v>1</v>
      </c>
      <c r="L151" s="32"/>
      <c r="M151" s="144" t="s">
        <v>1</v>
      </c>
      <c r="N151" s="145" t="s">
        <v>42</v>
      </c>
      <c r="P151" s="146">
        <f t="shared" si="1"/>
        <v>0</v>
      </c>
      <c r="Q151" s="146">
        <v>0</v>
      </c>
      <c r="R151" s="146">
        <f t="shared" si="2"/>
        <v>0</v>
      </c>
      <c r="S151" s="146">
        <v>0</v>
      </c>
      <c r="T151" s="147">
        <f t="shared" si="3"/>
        <v>0</v>
      </c>
      <c r="AR151" s="148" t="s">
        <v>369</v>
      </c>
      <c r="AT151" s="148" t="s">
        <v>264</v>
      </c>
      <c r="AU151" s="148" t="s">
        <v>103</v>
      </c>
      <c r="AY151" s="17" t="s">
        <v>262</v>
      </c>
      <c r="BE151" s="149">
        <f t="shared" si="4"/>
        <v>0</v>
      </c>
      <c r="BF151" s="149">
        <f t="shared" si="5"/>
        <v>0</v>
      </c>
      <c r="BG151" s="149">
        <f t="shared" si="6"/>
        <v>0</v>
      </c>
      <c r="BH151" s="149">
        <f t="shared" si="7"/>
        <v>0</v>
      </c>
      <c r="BI151" s="149">
        <f t="shared" si="8"/>
        <v>0</v>
      </c>
      <c r="BJ151" s="17" t="s">
        <v>85</v>
      </c>
      <c r="BK151" s="149">
        <f t="shared" si="9"/>
        <v>0</v>
      </c>
      <c r="BL151" s="17" t="s">
        <v>369</v>
      </c>
      <c r="BM151" s="148" t="s">
        <v>407</v>
      </c>
    </row>
    <row r="152" spans="2:65" s="1" customFormat="1" ht="24.2" customHeight="1">
      <c r="B152" s="32"/>
      <c r="C152" s="138" t="s">
        <v>347</v>
      </c>
      <c r="D152" s="138" t="s">
        <v>264</v>
      </c>
      <c r="E152" s="139" t="s">
        <v>5632</v>
      </c>
      <c r="F152" s="140" t="s">
        <v>5633</v>
      </c>
      <c r="G152" s="141" t="s">
        <v>697</v>
      </c>
      <c r="H152" s="142">
        <v>6</v>
      </c>
      <c r="I152" s="143"/>
      <c r="J152" s="142">
        <f t="shared" si="0"/>
        <v>0</v>
      </c>
      <c r="K152" s="140" t="s">
        <v>1</v>
      </c>
      <c r="L152" s="32"/>
      <c r="M152" s="144" t="s">
        <v>1</v>
      </c>
      <c r="N152" s="145" t="s">
        <v>42</v>
      </c>
      <c r="P152" s="146">
        <f t="shared" si="1"/>
        <v>0</v>
      </c>
      <c r="Q152" s="146">
        <v>0</v>
      </c>
      <c r="R152" s="146">
        <f t="shared" si="2"/>
        <v>0</v>
      </c>
      <c r="S152" s="146">
        <v>0</v>
      </c>
      <c r="T152" s="147">
        <f t="shared" si="3"/>
        <v>0</v>
      </c>
      <c r="AR152" s="148" t="s">
        <v>369</v>
      </c>
      <c r="AT152" s="148" t="s">
        <v>264</v>
      </c>
      <c r="AU152" s="148" t="s">
        <v>103</v>
      </c>
      <c r="AY152" s="17" t="s">
        <v>262</v>
      </c>
      <c r="BE152" s="149">
        <f t="shared" si="4"/>
        <v>0</v>
      </c>
      <c r="BF152" s="149">
        <f t="shared" si="5"/>
        <v>0</v>
      </c>
      <c r="BG152" s="149">
        <f t="shared" si="6"/>
        <v>0</v>
      </c>
      <c r="BH152" s="149">
        <f t="shared" si="7"/>
        <v>0</v>
      </c>
      <c r="BI152" s="149">
        <f t="shared" si="8"/>
        <v>0</v>
      </c>
      <c r="BJ152" s="17" t="s">
        <v>85</v>
      </c>
      <c r="BK152" s="149">
        <f t="shared" si="9"/>
        <v>0</v>
      </c>
      <c r="BL152" s="17" t="s">
        <v>369</v>
      </c>
      <c r="BM152" s="148" t="s">
        <v>423</v>
      </c>
    </row>
    <row r="153" spans="2:63" s="11" customFormat="1" ht="20.85" customHeight="1">
      <c r="B153" s="126"/>
      <c r="D153" s="127" t="s">
        <v>76</v>
      </c>
      <c r="E153" s="136" t="s">
        <v>5446</v>
      </c>
      <c r="F153" s="136" t="s">
        <v>5634</v>
      </c>
      <c r="I153" s="129"/>
      <c r="J153" s="137">
        <f>BK153</f>
        <v>0</v>
      </c>
      <c r="L153" s="126"/>
      <c r="M153" s="131"/>
      <c r="P153" s="132">
        <f>SUM(P154:P160)</f>
        <v>0</v>
      </c>
      <c r="R153" s="132">
        <f>SUM(R154:R160)</f>
        <v>0</v>
      </c>
      <c r="T153" s="133">
        <f>SUM(T154:T160)</f>
        <v>0</v>
      </c>
      <c r="AR153" s="127" t="s">
        <v>85</v>
      </c>
      <c r="AT153" s="134" t="s">
        <v>76</v>
      </c>
      <c r="AU153" s="134" t="s">
        <v>87</v>
      </c>
      <c r="AY153" s="127" t="s">
        <v>262</v>
      </c>
      <c r="BK153" s="135">
        <f>SUM(BK154:BK160)</f>
        <v>0</v>
      </c>
    </row>
    <row r="154" spans="2:65" s="1" customFormat="1" ht="24.2" customHeight="1">
      <c r="B154" s="32"/>
      <c r="C154" s="138" t="s">
        <v>351</v>
      </c>
      <c r="D154" s="138" t="s">
        <v>264</v>
      </c>
      <c r="E154" s="139" t="s">
        <v>5635</v>
      </c>
      <c r="F154" s="140" t="s">
        <v>5636</v>
      </c>
      <c r="G154" s="141" t="s">
        <v>697</v>
      </c>
      <c r="H154" s="142">
        <v>2</v>
      </c>
      <c r="I154" s="143"/>
      <c r="J154" s="142">
        <f aca="true" t="shared" si="10" ref="J154:J160">ROUND(I154*H154,2)</f>
        <v>0</v>
      </c>
      <c r="K154" s="140" t="s">
        <v>1</v>
      </c>
      <c r="L154" s="32"/>
      <c r="M154" s="144" t="s">
        <v>1</v>
      </c>
      <c r="N154" s="145" t="s">
        <v>42</v>
      </c>
      <c r="P154" s="146">
        <f aca="true" t="shared" si="11" ref="P154:P160">O154*H154</f>
        <v>0</v>
      </c>
      <c r="Q154" s="146">
        <v>0</v>
      </c>
      <c r="R154" s="146">
        <f aca="true" t="shared" si="12" ref="R154:R160">Q154*H154</f>
        <v>0</v>
      </c>
      <c r="S154" s="146">
        <v>0</v>
      </c>
      <c r="T154" s="147">
        <f aca="true" t="shared" si="13" ref="T154:T160">S154*H154</f>
        <v>0</v>
      </c>
      <c r="AR154" s="148" t="s">
        <v>369</v>
      </c>
      <c r="AT154" s="148" t="s">
        <v>264</v>
      </c>
      <c r="AU154" s="148" t="s">
        <v>103</v>
      </c>
      <c r="AY154" s="17" t="s">
        <v>262</v>
      </c>
      <c r="BE154" s="149">
        <f aca="true" t="shared" si="14" ref="BE154:BE160">IF(N154="základní",J154,0)</f>
        <v>0</v>
      </c>
      <c r="BF154" s="149">
        <f aca="true" t="shared" si="15" ref="BF154:BF160">IF(N154="snížená",J154,0)</f>
        <v>0</v>
      </c>
      <c r="BG154" s="149">
        <f aca="true" t="shared" si="16" ref="BG154:BG160">IF(N154="zákl. přenesená",J154,0)</f>
        <v>0</v>
      </c>
      <c r="BH154" s="149">
        <f aca="true" t="shared" si="17" ref="BH154:BH160">IF(N154="sníž. přenesená",J154,0)</f>
        <v>0</v>
      </c>
      <c r="BI154" s="149">
        <f aca="true" t="shared" si="18" ref="BI154:BI160">IF(N154="nulová",J154,0)</f>
        <v>0</v>
      </c>
      <c r="BJ154" s="17" t="s">
        <v>85</v>
      </c>
      <c r="BK154" s="149">
        <f aca="true" t="shared" si="19" ref="BK154:BK160">ROUND(I154*H154,2)</f>
        <v>0</v>
      </c>
      <c r="BL154" s="17" t="s">
        <v>369</v>
      </c>
      <c r="BM154" s="148" t="s">
        <v>431</v>
      </c>
    </row>
    <row r="155" spans="2:65" s="1" customFormat="1" ht="24.2" customHeight="1">
      <c r="B155" s="32"/>
      <c r="C155" s="138" t="s">
        <v>355</v>
      </c>
      <c r="D155" s="138" t="s">
        <v>264</v>
      </c>
      <c r="E155" s="139" t="s">
        <v>5637</v>
      </c>
      <c r="F155" s="140" t="s">
        <v>5638</v>
      </c>
      <c r="G155" s="141" t="s">
        <v>697</v>
      </c>
      <c r="H155" s="142">
        <v>2</v>
      </c>
      <c r="I155" s="143"/>
      <c r="J155" s="142">
        <f t="shared" si="10"/>
        <v>0</v>
      </c>
      <c r="K155" s="140" t="s">
        <v>1</v>
      </c>
      <c r="L155" s="32"/>
      <c r="M155" s="144" t="s">
        <v>1</v>
      </c>
      <c r="N155" s="145" t="s">
        <v>42</v>
      </c>
      <c r="P155" s="146">
        <f t="shared" si="11"/>
        <v>0</v>
      </c>
      <c r="Q155" s="146">
        <v>0</v>
      </c>
      <c r="R155" s="146">
        <f t="shared" si="12"/>
        <v>0</v>
      </c>
      <c r="S155" s="146">
        <v>0</v>
      </c>
      <c r="T155" s="147">
        <f t="shared" si="13"/>
        <v>0</v>
      </c>
      <c r="AR155" s="148" t="s">
        <v>369</v>
      </c>
      <c r="AT155" s="148" t="s">
        <v>264</v>
      </c>
      <c r="AU155" s="148" t="s">
        <v>103</v>
      </c>
      <c r="AY155" s="17" t="s">
        <v>262</v>
      </c>
      <c r="BE155" s="149">
        <f t="shared" si="14"/>
        <v>0</v>
      </c>
      <c r="BF155" s="149">
        <f t="shared" si="15"/>
        <v>0</v>
      </c>
      <c r="BG155" s="149">
        <f t="shared" si="16"/>
        <v>0</v>
      </c>
      <c r="BH155" s="149">
        <f t="shared" si="17"/>
        <v>0</v>
      </c>
      <c r="BI155" s="149">
        <f t="shared" si="18"/>
        <v>0</v>
      </c>
      <c r="BJ155" s="17" t="s">
        <v>85</v>
      </c>
      <c r="BK155" s="149">
        <f t="shared" si="19"/>
        <v>0</v>
      </c>
      <c r="BL155" s="17" t="s">
        <v>369</v>
      </c>
      <c r="BM155" s="148" t="s">
        <v>441</v>
      </c>
    </row>
    <row r="156" spans="2:65" s="1" customFormat="1" ht="16.5" customHeight="1">
      <c r="B156" s="32"/>
      <c r="C156" s="138" t="s">
        <v>359</v>
      </c>
      <c r="D156" s="138" t="s">
        <v>264</v>
      </c>
      <c r="E156" s="139" t="s">
        <v>5639</v>
      </c>
      <c r="F156" s="140" t="s">
        <v>5640</v>
      </c>
      <c r="G156" s="141" t="s">
        <v>697</v>
      </c>
      <c r="H156" s="142">
        <v>3</v>
      </c>
      <c r="I156" s="143"/>
      <c r="J156" s="142">
        <f t="shared" si="10"/>
        <v>0</v>
      </c>
      <c r="K156" s="140" t="s">
        <v>1</v>
      </c>
      <c r="L156" s="32"/>
      <c r="M156" s="144" t="s">
        <v>1</v>
      </c>
      <c r="N156" s="145" t="s">
        <v>42</v>
      </c>
      <c r="P156" s="146">
        <f t="shared" si="11"/>
        <v>0</v>
      </c>
      <c r="Q156" s="146">
        <v>0</v>
      </c>
      <c r="R156" s="146">
        <f t="shared" si="12"/>
        <v>0</v>
      </c>
      <c r="S156" s="146">
        <v>0</v>
      </c>
      <c r="T156" s="147">
        <f t="shared" si="13"/>
        <v>0</v>
      </c>
      <c r="AR156" s="148" t="s">
        <v>369</v>
      </c>
      <c r="AT156" s="148" t="s">
        <v>264</v>
      </c>
      <c r="AU156" s="148" t="s">
        <v>103</v>
      </c>
      <c r="AY156" s="17" t="s">
        <v>262</v>
      </c>
      <c r="BE156" s="149">
        <f t="shared" si="14"/>
        <v>0</v>
      </c>
      <c r="BF156" s="149">
        <f t="shared" si="15"/>
        <v>0</v>
      </c>
      <c r="BG156" s="149">
        <f t="shared" si="16"/>
        <v>0</v>
      </c>
      <c r="BH156" s="149">
        <f t="shared" si="17"/>
        <v>0</v>
      </c>
      <c r="BI156" s="149">
        <f t="shared" si="18"/>
        <v>0</v>
      </c>
      <c r="BJ156" s="17" t="s">
        <v>85</v>
      </c>
      <c r="BK156" s="149">
        <f t="shared" si="19"/>
        <v>0</v>
      </c>
      <c r="BL156" s="17" t="s">
        <v>369</v>
      </c>
      <c r="BM156" s="148" t="s">
        <v>451</v>
      </c>
    </row>
    <row r="157" spans="2:65" s="1" customFormat="1" ht="16.5" customHeight="1">
      <c r="B157" s="32"/>
      <c r="C157" s="138" t="s">
        <v>9</v>
      </c>
      <c r="D157" s="138" t="s">
        <v>264</v>
      </c>
      <c r="E157" s="139" t="s">
        <v>5641</v>
      </c>
      <c r="F157" s="140" t="s">
        <v>5642</v>
      </c>
      <c r="G157" s="141" t="s">
        <v>697</v>
      </c>
      <c r="H157" s="142">
        <v>6</v>
      </c>
      <c r="I157" s="143"/>
      <c r="J157" s="142">
        <f t="shared" si="10"/>
        <v>0</v>
      </c>
      <c r="K157" s="140" t="s">
        <v>1</v>
      </c>
      <c r="L157" s="32"/>
      <c r="M157" s="144" t="s">
        <v>1</v>
      </c>
      <c r="N157" s="145" t="s">
        <v>42</v>
      </c>
      <c r="P157" s="146">
        <f t="shared" si="11"/>
        <v>0</v>
      </c>
      <c r="Q157" s="146">
        <v>0</v>
      </c>
      <c r="R157" s="146">
        <f t="shared" si="12"/>
        <v>0</v>
      </c>
      <c r="S157" s="146">
        <v>0</v>
      </c>
      <c r="T157" s="147">
        <f t="shared" si="13"/>
        <v>0</v>
      </c>
      <c r="AR157" s="148" t="s">
        <v>369</v>
      </c>
      <c r="AT157" s="148" t="s">
        <v>264</v>
      </c>
      <c r="AU157" s="148" t="s">
        <v>103</v>
      </c>
      <c r="AY157" s="17" t="s">
        <v>262</v>
      </c>
      <c r="BE157" s="149">
        <f t="shared" si="14"/>
        <v>0</v>
      </c>
      <c r="BF157" s="149">
        <f t="shared" si="15"/>
        <v>0</v>
      </c>
      <c r="BG157" s="149">
        <f t="shared" si="16"/>
        <v>0</v>
      </c>
      <c r="BH157" s="149">
        <f t="shared" si="17"/>
        <v>0</v>
      </c>
      <c r="BI157" s="149">
        <f t="shared" si="18"/>
        <v>0</v>
      </c>
      <c r="BJ157" s="17" t="s">
        <v>85</v>
      </c>
      <c r="BK157" s="149">
        <f t="shared" si="19"/>
        <v>0</v>
      </c>
      <c r="BL157" s="17" t="s">
        <v>369</v>
      </c>
      <c r="BM157" s="148" t="s">
        <v>459</v>
      </c>
    </row>
    <row r="158" spans="2:65" s="1" customFormat="1" ht="16.5" customHeight="1">
      <c r="B158" s="32"/>
      <c r="C158" s="138" t="s">
        <v>369</v>
      </c>
      <c r="D158" s="138" t="s">
        <v>264</v>
      </c>
      <c r="E158" s="139" t="s">
        <v>5643</v>
      </c>
      <c r="F158" s="140" t="s">
        <v>5644</v>
      </c>
      <c r="G158" s="141" t="s">
        <v>697</v>
      </c>
      <c r="H158" s="142">
        <v>4</v>
      </c>
      <c r="I158" s="143"/>
      <c r="J158" s="142">
        <f t="shared" si="10"/>
        <v>0</v>
      </c>
      <c r="K158" s="140" t="s">
        <v>1</v>
      </c>
      <c r="L158" s="32"/>
      <c r="M158" s="144" t="s">
        <v>1</v>
      </c>
      <c r="N158" s="145" t="s">
        <v>42</v>
      </c>
      <c r="P158" s="146">
        <f t="shared" si="11"/>
        <v>0</v>
      </c>
      <c r="Q158" s="146">
        <v>0</v>
      </c>
      <c r="R158" s="146">
        <f t="shared" si="12"/>
        <v>0</v>
      </c>
      <c r="S158" s="146">
        <v>0</v>
      </c>
      <c r="T158" s="147">
        <f t="shared" si="13"/>
        <v>0</v>
      </c>
      <c r="AR158" s="148" t="s">
        <v>369</v>
      </c>
      <c r="AT158" s="148" t="s">
        <v>264</v>
      </c>
      <c r="AU158" s="148" t="s">
        <v>103</v>
      </c>
      <c r="AY158" s="17" t="s">
        <v>262</v>
      </c>
      <c r="BE158" s="149">
        <f t="shared" si="14"/>
        <v>0</v>
      </c>
      <c r="BF158" s="149">
        <f t="shared" si="15"/>
        <v>0</v>
      </c>
      <c r="BG158" s="149">
        <f t="shared" si="16"/>
        <v>0</v>
      </c>
      <c r="BH158" s="149">
        <f t="shared" si="17"/>
        <v>0</v>
      </c>
      <c r="BI158" s="149">
        <f t="shared" si="18"/>
        <v>0</v>
      </c>
      <c r="BJ158" s="17" t="s">
        <v>85</v>
      </c>
      <c r="BK158" s="149">
        <f t="shared" si="19"/>
        <v>0</v>
      </c>
      <c r="BL158" s="17" t="s">
        <v>369</v>
      </c>
      <c r="BM158" s="148" t="s">
        <v>472</v>
      </c>
    </row>
    <row r="159" spans="2:65" s="1" customFormat="1" ht="16.5" customHeight="1">
      <c r="B159" s="32"/>
      <c r="C159" s="138" t="s">
        <v>376</v>
      </c>
      <c r="D159" s="138" t="s">
        <v>264</v>
      </c>
      <c r="E159" s="139" t="s">
        <v>5645</v>
      </c>
      <c r="F159" s="140" t="s">
        <v>5646</v>
      </c>
      <c r="G159" s="141" t="s">
        <v>697</v>
      </c>
      <c r="H159" s="142">
        <v>4</v>
      </c>
      <c r="I159" s="143"/>
      <c r="J159" s="142">
        <f t="shared" si="10"/>
        <v>0</v>
      </c>
      <c r="K159" s="140" t="s">
        <v>1</v>
      </c>
      <c r="L159" s="32"/>
      <c r="M159" s="144" t="s">
        <v>1</v>
      </c>
      <c r="N159" s="145" t="s">
        <v>42</v>
      </c>
      <c r="P159" s="146">
        <f t="shared" si="11"/>
        <v>0</v>
      </c>
      <c r="Q159" s="146">
        <v>0</v>
      </c>
      <c r="R159" s="146">
        <f t="shared" si="12"/>
        <v>0</v>
      </c>
      <c r="S159" s="146">
        <v>0</v>
      </c>
      <c r="T159" s="147">
        <f t="shared" si="13"/>
        <v>0</v>
      </c>
      <c r="AR159" s="148" t="s">
        <v>369</v>
      </c>
      <c r="AT159" s="148" t="s">
        <v>264</v>
      </c>
      <c r="AU159" s="148" t="s">
        <v>103</v>
      </c>
      <c r="AY159" s="17" t="s">
        <v>262</v>
      </c>
      <c r="BE159" s="149">
        <f t="shared" si="14"/>
        <v>0</v>
      </c>
      <c r="BF159" s="149">
        <f t="shared" si="15"/>
        <v>0</v>
      </c>
      <c r="BG159" s="149">
        <f t="shared" si="16"/>
        <v>0</v>
      </c>
      <c r="BH159" s="149">
        <f t="shared" si="17"/>
        <v>0</v>
      </c>
      <c r="BI159" s="149">
        <f t="shared" si="18"/>
        <v>0</v>
      </c>
      <c r="BJ159" s="17" t="s">
        <v>85</v>
      </c>
      <c r="BK159" s="149">
        <f t="shared" si="19"/>
        <v>0</v>
      </c>
      <c r="BL159" s="17" t="s">
        <v>369</v>
      </c>
      <c r="BM159" s="148" t="s">
        <v>480</v>
      </c>
    </row>
    <row r="160" spans="2:65" s="1" customFormat="1" ht="16.5" customHeight="1">
      <c r="B160" s="32"/>
      <c r="C160" s="138" t="s">
        <v>381</v>
      </c>
      <c r="D160" s="138" t="s">
        <v>264</v>
      </c>
      <c r="E160" s="139" t="s">
        <v>5647</v>
      </c>
      <c r="F160" s="140" t="s">
        <v>5648</v>
      </c>
      <c r="G160" s="141" t="s">
        <v>697</v>
      </c>
      <c r="H160" s="142">
        <v>6</v>
      </c>
      <c r="I160" s="143"/>
      <c r="J160" s="142">
        <f t="shared" si="10"/>
        <v>0</v>
      </c>
      <c r="K160" s="140" t="s">
        <v>1</v>
      </c>
      <c r="L160" s="32"/>
      <c r="M160" s="144" t="s">
        <v>1</v>
      </c>
      <c r="N160" s="145" t="s">
        <v>42</v>
      </c>
      <c r="P160" s="146">
        <f t="shared" si="11"/>
        <v>0</v>
      </c>
      <c r="Q160" s="146">
        <v>0</v>
      </c>
      <c r="R160" s="146">
        <f t="shared" si="12"/>
        <v>0</v>
      </c>
      <c r="S160" s="146">
        <v>0</v>
      </c>
      <c r="T160" s="147">
        <f t="shared" si="13"/>
        <v>0</v>
      </c>
      <c r="AR160" s="148" t="s">
        <v>369</v>
      </c>
      <c r="AT160" s="148" t="s">
        <v>264</v>
      </c>
      <c r="AU160" s="148" t="s">
        <v>103</v>
      </c>
      <c r="AY160" s="17" t="s">
        <v>262</v>
      </c>
      <c r="BE160" s="149">
        <f t="shared" si="14"/>
        <v>0</v>
      </c>
      <c r="BF160" s="149">
        <f t="shared" si="15"/>
        <v>0</v>
      </c>
      <c r="BG160" s="149">
        <f t="shared" si="16"/>
        <v>0</v>
      </c>
      <c r="BH160" s="149">
        <f t="shared" si="17"/>
        <v>0</v>
      </c>
      <c r="BI160" s="149">
        <f t="shared" si="18"/>
        <v>0</v>
      </c>
      <c r="BJ160" s="17" t="s">
        <v>85</v>
      </c>
      <c r="BK160" s="149">
        <f t="shared" si="19"/>
        <v>0</v>
      </c>
      <c r="BL160" s="17" t="s">
        <v>369</v>
      </c>
      <c r="BM160" s="148" t="s">
        <v>492</v>
      </c>
    </row>
    <row r="161" spans="2:63" s="11" customFormat="1" ht="20.85" customHeight="1">
      <c r="B161" s="126"/>
      <c r="D161" s="127" t="s">
        <v>76</v>
      </c>
      <c r="E161" s="136" t="s">
        <v>5448</v>
      </c>
      <c r="F161" s="136" t="s">
        <v>5649</v>
      </c>
      <c r="I161" s="129"/>
      <c r="J161" s="137">
        <f>BK161</f>
        <v>0</v>
      </c>
      <c r="L161" s="126"/>
      <c r="M161" s="131"/>
      <c r="P161" s="132">
        <f>SUM(P162:P163)</f>
        <v>0</v>
      </c>
      <c r="R161" s="132">
        <f>SUM(R162:R163)</f>
        <v>0</v>
      </c>
      <c r="T161" s="133">
        <f>SUM(T162:T163)</f>
        <v>0</v>
      </c>
      <c r="AR161" s="127" t="s">
        <v>85</v>
      </c>
      <c r="AT161" s="134" t="s">
        <v>76</v>
      </c>
      <c r="AU161" s="134" t="s">
        <v>87</v>
      </c>
      <c r="AY161" s="127" t="s">
        <v>262</v>
      </c>
      <c r="BK161" s="135">
        <f>SUM(BK162:BK163)</f>
        <v>0</v>
      </c>
    </row>
    <row r="162" spans="2:65" s="1" customFormat="1" ht="37.9" customHeight="1">
      <c r="B162" s="32"/>
      <c r="C162" s="138" t="s">
        <v>396</v>
      </c>
      <c r="D162" s="138" t="s">
        <v>264</v>
      </c>
      <c r="E162" s="139" t="s">
        <v>5650</v>
      </c>
      <c r="F162" s="140" t="s">
        <v>5651</v>
      </c>
      <c r="G162" s="141" t="s">
        <v>697</v>
      </c>
      <c r="H162" s="142">
        <v>2</v>
      </c>
      <c r="I162" s="143"/>
      <c r="J162" s="142">
        <f>ROUND(I162*H162,2)</f>
        <v>0</v>
      </c>
      <c r="K162" s="140" t="s">
        <v>1</v>
      </c>
      <c r="L162" s="32"/>
      <c r="M162" s="144" t="s">
        <v>1</v>
      </c>
      <c r="N162" s="145" t="s">
        <v>42</v>
      </c>
      <c r="P162" s="146">
        <f>O162*H162</f>
        <v>0</v>
      </c>
      <c r="Q162" s="146">
        <v>0</v>
      </c>
      <c r="R162" s="146">
        <f>Q162*H162</f>
        <v>0</v>
      </c>
      <c r="S162" s="146">
        <v>0</v>
      </c>
      <c r="T162" s="147">
        <f>S162*H162</f>
        <v>0</v>
      </c>
      <c r="AR162" s="148" t="s">
        <v>369</v>
      </c>
      <c r="AT162" s="148" t="s">
        <v>264</v>
      </c>
      <c r="AU162" s="148" t="s">
        <v>103</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369</v>
      </c>
      <c r="BM162" s="148" t="s">
        <v>503</v>
      </c>
    </row>
    <row r="163" spans="2:65" s="1" customFormat="1" ht="37.9" customHeight="1">
      <c r="B163" s="32"/>
      <c r="C163" s="138" t="s">
        <v>400</v>
      </c>
      <c r="D163" s="138" t="s">
        <v>264</v>
      </c>
      <c r="E163" s="139" t="s">
        <v>5652</v>
      </c>
      <c r="F163" s="140" t="s">
        <v>5653</v>
      </c>
      <c r="G163" s="141" t="s">
        <v>697</v>
      </c>
      <c r="H163" s="142">
        <v>2</v>
      </c>
      <c r="I163" s="143"/>
      <c r="J163" s="142">
        <f>ROUND(I163*H163,2)</f>
        <v>0</v>
      </c>
      <c r="K163" s="140" t="s">
        <v>1</v>
      </c>
      <c r="L163" s="32"/>
      <c r="M163" s="144" t="s">
        <v>1</v>
      </c>
      <c r="N163" s="145" t="s">
        <v>42</v>
      </c>
      <c r="P163" s="146">
        <f>O163*H163</f>
        <v>0</v>
      </c>
      <c r="Q163" s="146">
        <v>0</v>
      </c>
      <c r="R163" s="146">
        <f>Q163*H163</f>
        <v>0</v>
      </c>
      <c r="S163" s="146">
        <v>0</v>
      </c>
      <c r="T163" s="147">
        <f>S163*H163</f>
        <v>0</v>
      </c>
      <c r="AR163" s="148" t="s">
        <v>369</v>
      </c>
      <c r="AT163" s="148" t="s">
        <v>264</v>
      </c>
      <c r="AU163" s="148" t="s">
        <v>103</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369</v>
      </c>
      <c r="BM163" s="148" t="s">
        <v>529</v>
      </c>
    </row>
    <row r="164" spans="2:63" s="11" customFormat="1" ht="20.85" customHeight="1">
      <c r="B164" s="126"/>
      <c r="D164" s="127" t="s">
        <v>76</v>
      </c>
      <c r="E164" s="136" t="s">
        <v>5450</v>
      </c>
      <c r="F164" s="136" t="s">
        <v>5654</v>
      </c>
      <c r="I164" s="129"/>
      <c r="J164" s="137">
        <f>BK164</f>
        <v>0</v>
      </c>
      <c r="L164" s="126"/>
      <c r="M164" s="131"/>
      <c r="P164" s="132">
        <f>SUM(P165:P173)</f>
        <v>0</v>
      </c>
      <c r="R164" s="132">
        <f>SUM(R165:R173)</f>
        <v>0</v>
      </c>
      <c r="T164" s="133">
        <f>SUM(T165:T173)</f>
        <v>0</v>
      </c>
      <c r="AR164" s="127" t="s">
        <v>85</v>
      </c>
      <c r="AT164" s="134" t="s">
        <v>76</v>
      </c>
      <c r="AU164" s="134" t="s">
        <v>87</v>
      </c>
      <c r="AY164" s="127" t="s">
        <v>262</v>
      </c>
      <c r="BK164" s="135">
        <f>SUM(BK165:BK173)</f>
        <v>0</v>
      </c>
    </row>
    <row r="165" spans="2:65" s="1" customFormat="1" ht="16.5" customHeight="1">
      <c r="B165" s="32"/>
      <c r="C165" s="138" t="s">
        <v>7</v>
      </c>
      <c r="D165" s="138" t="s">
        <v>264</v>
      </c>
      <c r="E165" s="139" t="s">
        <v>5655</v>
      </c>
      <c r="F165" s="140" t="s">
        <v>5656</v>
      </c>
      <c r="G165" s="141" t="s">
        <v>697</v>
      </c>
      <c r="H165" s="142">
        <v>20</v>
      </c>
      <c r="I165" s="143"/>
      <c r="J165" s="142">
        <f aca="true" t="shared" si="20" ref="J165:J173">ROUND(I165*H165,2)</f>
        <v>0</v>
      </c>
      <c r="K165" s="140" t="s">
        <v>1</v>
      </c>
      <c r="L165" s="32"/>
      <c r="M165" s="144" t="s">
        <v>1</v>
      </c>
      <c r="N165" s="145" t="s">
        <v>42</v>
      </c>
      <c r="P165" s="146">
        <f aca="true" t="shared" si="21" ref="P165:P173">O165*H165</f>
        <v>0</v>
      </c>
      <c r="Q165" s="146">
        <v>0</v>
      </c>
      <c r="R165" s="146">
        <f aca="true" t="shared" si="22" ref="R165:R173">Q165*H165</f>
        <v>0</v>
      </c>
      <c r="S165" s="146">
        <v>0</v>
      </c>
      <c r="T165" s="147">
        <f aca="true" t="shared" si="23" ref="T165:T173">S165*H165</f>
        <v>0</v>
      </c>
      <c r="AR165" s="148" t="s">
        <v>369</v>
      </c>
      <c r="AT165" s="148" t="s">
        <v>264</v>
      </c>
      <c r="AU165" s="148" t="s">
        <v>103</v>
      </c>
      <c r="AY165" s="17" t="s">
        <v>262</v>
      </c>
      <c r="BE165" s="149">
        <f aca="true" t="shared" si="24" ref="BE165:BE173">IF(N165="základní",J165,0)</f>
        <v>0</v>
      </c>
      <c r="BF165" s="149">
        <f aca="true" t="shared" si="25" ref="BF165:BF173">IF(N165="snížená",J165,0)</f>
        <v>0</v>
      </c>
      <c r="BG165" s="149">
        <f aca="true" t="shared" si="26" ref="BG165:BG173">IF(N165="zákl. přenesená",J165,0)</f>
        <v>0</v>
      </c>
      <c r="BH165" s="149">
        <f aca="true" t="shared" si="27" ref="BH165:BH173">IF(N165="sníž. přenesená",J165,0)</f>
        <v>0</v>
      </c>
      <c r="BI165" s="149">
        <f aca="true" t="shared" si="28" ref="BI165:BI173">IF(N165="nulová",J165,0)</f>
        <v>0</v>
      </c>
      <c r="BJ165" s="17" t="s">
        <v>85</v>
      </c>
      <c r="BK165" s="149">
        <f aca="true" t="shared" si="29" ref="BK165:BK173">ROUND(I165*H165,2)</f>
        <v>0</v>
      </c>
      <c r="BL165" s="17" t="s">
        <v>369</v>
      </c>
      <c r="BM165" s="148" t="s">
        <v>538</v>
      </c>
    </row>
    <row r="166" spans="2:65" s="1" customFormat="1" ht="16.5" customHeight="1">
      <c r="B166" s="32"/>
      <c r="C166" s="138" t="s">
        <v>407</v>
      </c>
      <c r="D166" s="138" t="s">
        <v>264</v>
      </c>
      <c r="E166" s="139" t="s">
        <v>5657</v>
      </c>
      <c r="F166" s="140" t="s">
        <v>5658</v>
      </c>
      <c r="G166" s="141" t="s">
        <v>697</v>
      </c>
      <c r="H166" s="142">
        <v>1</v>
      </c>
      <c r="I166" s="143"/>
      <c r="J166" s="142">
        <f t="shared" si="20"/>
        <v>0</v>
      </c>
      <c r="K166" s="140" t="s">
        <v>1</v>
      </c>
      <c r="L166" s="32"/>
      <c r="M166" s="144" t="s">
        <v>1</v>
      </c>
      <c r="N166" s="145" t="s">
        <v>42</v>
      </c>
      <c r="P166" s="146">
        <f t="shared" si="21"/>
        <v>0</v>
      </c>
      <c r="Q166" s="146">
        <v>0</v>
      </c>
      <c r="R166" s="146">
        <f t="shared" si="22"/>
        <v>0</v>
      </c>
      <c r="S166" s="146">
        <v>0</v>
      </c>
      <c r="T166" s="147">
        <f t="shared" si="23"/>
        <v>0</v>
      </c>
      <c r="AR166" s="148" t="s">
        <v>369</v>
      </c>
      <c r="AT166" s="148" t="s">
        <v>264</v>
      </c>
      <c r="AU166" s="148" t="s">
        <v>103</v>
      </c>
      <c r="AY166" s="17" t="s">
        <v>262</v>
      </c>
      <c r="BE166" s="149">
        <f t="shared" si="24"/>
        <v>0</v>
      </c>
      <c r="BF166" s="149">
        <f t="shared" si="25"/>
        <v>0</v>
      </c>
      <c r="BG166" s="149">
        <f t="shared" si="26"/>
        <v>0</v>
      </c>
      <c r="BH166" s="149">
        <f t="shared" si="27"/>
        <v>0</v>
      </c>
      <c r="BI166" s="149">
        <f t="shared" si="28"/>
        <v>0</v>
      </c>
      <c r="BJ166" s="17" t="s">
        <v>85</v>
      </c>
      <c r="BK166" s="149">
        <f t="shared" si="29"/>
        <v>0</v>
      </c>
      <c r="BL166" s="17" t="s">
        <v>369</v>
      </c>
      <c r="BM166" s="148" t="s">
        <v>549</v>
      </c>
    </row>
    <row r="167" spans="2:65" s="1" customFormat="1" ht="16.5" customHeight="1">
      <c r="B167" s="32"/>
      <c r="C167" s="138" t="s">
        <v>413</v>
      </c>
      <c r="D167" s="138" t="s">
        <v>264</v>
      </c>
      <c r="E167" s="139" t="s">
        <v>5659</v>
      </c>
      <c r="F167" s="140" t="s">
        <v>5660</v>
      </c>
      <c r="G167" s="141" t="s">
        <v>697</v>
      </c>
      <c r="H167" s="142">
        <v>5</v>
      </c>
      <c r="I167" s="143"/>
      <c r="J167" s="142">
        <f t="shared" si="20"/>
        <v>0</v>
      </c>
      <c r="K167" s="140" t="s">
        <v>1</v>
      </c>
      <c r="L167" s="32"/>
      <c r="M167" s="144" t="s">
        <v>1</v>
      </c>
      <c r="N167" s="145" t="s">
        <v>42</v>
      </c>
      <c r="P167" s="146">
        <f t="shared" si="21"/>
        <v>0</v>
      </c>
      <c r="Q167" s="146">
        <v>0</v>
      </c>
      <c r="R167" s="146">
        <f t="shared" si="22"/>
        <v>0</v>
      </c>
      <c r="S167" s="146">
        <v>0</v>
      </c>
      <c r="T167" s="147">
        <f t="shared" si="23"/>
        <v>0</v>
      </c>
      <c r="AR167" s="148" t="s">
        <v>369</v>
      </c>
      <c r="AT167" s="148" t="s">
        <v>264</v>
      </c>
      <c r="AU167" s="148" t="s">
        <v>103</v>
      </c>
      <c r="AY167" s="17" t="s">
        <v>262</v>
      </c>
      <c r="BE167" s="149">
        <f t="shared" si="24"/>
        <v>0</v>
      </c>
      <c r="BF167" s="149">
        <f t="shared" si="25"/>
        <v>0</v>
      </c>
      <c r="BG167" s="149">
        <f t="shared" si="26"/>
        <v>0</v>
      </c>
      <c r="BH167" s="149">
        <f t="shared" si="27"/>
        <v>0</v>
      </c>
      <c r="BI167" s="149">
        <f t="shared" si="28"/>
        <v>0</v>
      </c>
      <c r="BJ167" s="17" t="s">
        <v>85</v>
      </c>
      <c r="BK167" s="149">
        <f t="shared" si="29"/>
        <v>0</v>
      </c>
      <c r="BL167" s="17" t="s">
        <v>369</v>
      </c>
      <c r="BM167" s="148" t="s">
        <v>563</v>
      </c>
    </row>
    <row r="168" spans="2:65" s="1" customFormat="1" ht="16.5" customHeight="1">
      <c r="B168" s="32"/>
      <c r="C168" s="138" t="s">
        <v>423</v>
      </c>
      <c r="D168" s="138" t="s">
        <v>264</v>
      </c>
      <c r="E168" s="139" t="s">
        <v>5661</v>
      </c>
      <c r="F168" s="140" t="s">
        <v>5662</v>
      </c>
      <c r="G168" s="141" t="s">
        <v>697</v>
      </c>
      <c r="H168" s="142">
        <v>2</v>
      </c>
      <c r="I168" s="143"/>
      <c r="J168" s="142">
        <f t="shared" si="20"/>
        <v>0</v>
      </c>
      <c r="K168" s="140" t="s">
        <v>1</v>
      </c>
      <c r="L168" s="32"/>
      <c r="M168" s="144" t="s">
        <v>1</v>
      </c>
      <c r="N168" s="145" t="s">
        <v>42</v>
      </c>
      <c r="P168" s="146">
        <f t="shared" si="21"/>
        <v>0</v>
      </c>
      <c r="Q168" s="146">
        <v>0</v>
      </c>
      <c r="R168" s="146">
        <f t="shared" si="22"/>
        <v>0</v>
      </c>
      <c r="S168" s="146">
        <v>0</v>
      </c>
      <c r="T168" s="147">
        <f t="shared" si="23"/>
        <v>0</v>
      </c>
      <c r="AR168" s="148" t="s">
        <v>369</v>
      </c>
      <c r="AT168" s="148" t="s">
        <v>264</v>
      </c>
      <c r="AU168" s="148" t="s">
        <v>103</v>
      </c>
      <c r="AY168" s="17" t="s">
        <v>262</v>
      </c>
      <c r="BE168" s="149">
        <f t="shared" si="24"/>
        <v>0</v>
      </c>
      <c r="BF168" s="149">
        <f t="shared" si="25"/>
        <v>0</v>
      </c>
      <c r="BG168" s="149">
        <f t="shared" si="26"/>
        <v>0</v>
      </c>
      <c r="BH168" s="149">
        <f t="shared" si="27"/>
        <v>0</v>
      </c>
      <c r="BI168" s="149">
        <f t="shared" si="28"/>
        <v>0</v>
      </c>
      <c r="BJ168" s="17" t="s">
        <v>85</v>
      </c>
      <c r="BK168" s="149">
        <f t="shared" si="29"/>
        <v>0</v>
      </c>
      <c r="BL168" s="17" t="s">
        <v>369</v>
      </c>
      <c r="BM168" s="148" t="s">
        <v>571</v>
      </c>
    </row>
    <row r="169" spans="2:65" s="1" customFormat="1" ht="16.5" customHeight="1">
      <c r="B169" s="32"/>
      <c r="C169" s="138" t="s">
        <v>426</v>
      </c>
      <c r="D169" s="138" t="s">
        <v>264</v>
      </c>
      <c r="E169" s="139" t="s">
        <v>5663</v>
      </c>
      <c r="F169" s="140" t="s">
        <v>5664</v>
      </c>
      <c r="G169" s="141" t="s">
        <v>416</v>
      </c>
      <c r="H169" s="142">
        <v>30</v>
      </c>
      <c r="I169" s="143"/>
      <c r="J169" s="142">
        <f t="shared" si="20"/>
        <v>0</v>
      </c>
      <c r="K169" s="140" t="s">
        <v>1</v>
      </c>
      <c r="L169" s="32"/>
      <c r="M169" s="144" t="s">
        <v>1</v>
      </c>
      <c r="N169" s="145" t="s">
        <v>42</v>
      </c>
      <c r="P169" s="146">
        <f t="shared" si="21"/>
        <v>0</v>
      </c>
      <c r="Q169" s="146">
        <v>0</v>
      </c>
      <c r="R169" s="146">
        <f t="shared" si="22"/>
        <v>0</v>
      </c>
      <c r="S169" s="146">
        <v>0</v>
      </c>
      <c r="T169" s="147">
        <f t="shared" si="23"/>
        <v>0</v>
      </c>
      <c r="AR169" s="148" t="s">
        <v>369</v>
      </c>
      <c r="AT169" s="148" t="s">
        <v>264</v>
      </c>
      <c r="AU169" s="148" t="s">
        <v>103</v>
      </c>
      <c r="AY169" s="17" t="s">
        <v>262</v>
      </c>
      <c r="BE169" s="149">
        <f t="shared" si="24"/>
        <v>0</v>
      </c>
      <c r="BF169" s="149">
        <f t="shared" si="25"/>
        <v>0</v>
      </c>
      <c r="BG169" s="149">
        <f t="shared" si="26"/>
        <v>0</v>
      </c>
      <c r="BH169" s="149">
        <f t="shared" si="27"/>
        <v>0</v>
      </c>
      <c r="BI169" s="149">
        <f t="shared" si="28"/>
        <v>0</v>
      </c>
      <c r="BJ169" s="17" t="s">
        <v>85</v>
      </c>
      <c r="BK169" s="149">
        <f t="shared" si="29"/>
        <v>0</v>
      </c>
      <c r="BL169" s="17" t="s">
        <v>369</v>
      </c>
      <c r="BM169" s="148" t="s">
        <v>583</v>
      </c>
    </row>
    <row r="170" spans="2:65" s="1" customFormat="1" ht="16.5" customHeight="1">
      <c r="B170" s="32"/>
      <c r="C170" s="138" t="s">
        <v>431</v>
      </c>
      <c r="D170" s="138" t="s">
        <v>264</v>
      </c>
      <c r="E170" s="139" t="s">
        <v>5665</v>
      </c>
      <c r="F170" s="140" t="s">
        <v>5666</v>
      </c>
      <c r="G170" s="141" t="s">
        <v>416</v>
      </c>
      <c r="H170" s="142">
        <v>11</v>
      </c>
      <c r="I170" s="143"/>
      <c r="J170" s="142">
        <f t="shared" si="20"/>
        <v>0</v>
      </c>
      <c r="K170" s="140" t="s">
        <v>1</v>
      </c>
      <c r="L170" s="32"/>
      <c r="M170" s="144" t="s">
        <v>1</v>
      </c>
      <c r="N170" s="145" t="s">
        <v>42</v>
      </c>
      <c r="P170" s="146">
        <f t="shared" si="21"/>
        <v>0</v>
      </c>
      <c r="Q170" s="146">
        <v>0</v>
      </c>
      <c r="R170" s="146">
        <f t="shared" si="22"/>
        <v>0</v>
      </c>
      <c r="S170" s="146">
        <v>0</v>
      </c>
      <c r="T170" s="147">
        <f t="shared" si="23"/>
        <v>0</v>
      </c>
      <c r="AR170" s="148" t="s">
        <v>369</v>
      </c>
      <c r="AT170" s="148" t="s">
        <v>264</v>
      </c>
      <c r="AU170" s="148" t="s">
        <v>103</v>
      </c>
      <c r="AY170" s="17" t="s">
        <v>262</v>
      </c>
      <c r="BE170" s="149">
        <f t="shared" si="24"/>
        <v>0</v>
      </c>
      <c r="BF170" s="149">
        <f t="shared" si="25"/>
        <v>0</v>
      </c>
      <c r="BG170" s="149">
        <f t="shared" si="26"/>
        <v>0</v>
      </c>
      <c r="BH170" s="149">
        <f t="shared" si="27"/>
        <v>0</v>
      </c>
      <c r="BI170" s="149">
        <f t="shared" si="28"/>
        <v>0</v>
      </c>
      <c r="BJ170" s="17" t="s">
        <v>85</v>
      </c>
      <c r="BK170" s="149">
        <f t="shared" si="29"/>
        <v>0</v>
      </c>
      <c r="BL170" s="17" t="s">
        <v>369</v>
      </c>
      <c r="BM170" s="148" t="s">
        <v>606</v>
      </c>
    </row>
    <row r="171" spans="2:65" s="1" customFormat="1" ht="16.5" customHeight="1">
      <c r="B171" s="32"/>
      <c r="C171" s="138" t="s">
        <v>436</v>
      </c>
      <c r="D171" s="138" t="s">
        <v>264</v>
      </c>
      <c r="E171" s="139" t="s">
        <v>5667</v>
      </c>
      <c r="F171" s="140" t="s">
        <v>5668</v>
      </c>
      <c r="G171" s="141" t="s">
        <v>416</v>
      </c>
      <c r="H171" s="142">
        <v>12</v>
      </c>
      <c r="I171" s="143"/>
      <c r="J171" s="142">
        <f t="shared" si="20"/>
        <v>0</v>
      </c>
      <c r="K171" s="140" t="s">
        <v>1</v>
      </c>
      <c r="L171" s="32"/>
      <c r="M171" s="144" t="s">
        <v>1</v>
      </c>
      <c r="N171" s="145" t="s">
        <v>42</v>
      </c>
      <c r="P171" s="146">
        <f t="shared" si="21"/>
        <v>0</v>
      </c>
      <c r="Q171" s="146">
        <v>0</v>
      </c>
      <c r="R171" s="146">
        <f t="shared" si="22"/>
        <v>0</v>
      </c>
      <c r="S171" s="146">
        <v>0</v>
      </c>
      <c r="T171" s="147">
        <f t="shared" si="23"/>
        <v>0</v>
      </c>
      <c r="AR171" s="148" t="s">
        <v>369</v>
      </c>
      <c r="AT171" s="148" t="s">
        <v>264</v>
      </c>
      <c r="AU171" s="148" t="s">
        <v>103</v>
      </c>
      <c r="AY171" s="17" t="s">
        <v>262</v>
      </c>
      <c r="BE171" s="149">
        <f t="shared" si="24"/>
        <v>0</v>
      </c>
      <c r="BF171" s="149">
        <f t="shared" si="25"/>
        <v>0</v>
      </c>
      <c r="BG171" s="149">
        <f t="shared" si="26"/>
        <v>0</v>
      </c>
      <c r="BH171" s="149">
        <f t="shared" si="27"/>
        <v>0</v>
      </c>
      <c r="BI171" s="149">
        <f t="shared" si="28"/>
        <v>0</v>
      </c>
      <c r="BJ171" s="17" t="s">
        <v>85</v>
      </c>
      <c r="BK171" s="149">
        <f t="shared" si="29"/>
        <v>0</v>
      </c>
      <c r="BL171" s="17" t="s">
        <v>369</v>
      </c>
      <c r="BM171" s="148" t="s">
        <v>622</v>
      </c>
    </row>
    <row r="172" spans="2:65" s="1" customFormat="1" ht="16.5" customHeight="1">
      <c r="B172" s="32"/>
      <c r="C172" s="138" t="s">
        <v>441</v>
      </c>
      <c r="D172" s="138" t="s">
        <v>264</v>
      </c>
      <c r="E172" s="139" t="s">
        <v>5669</v>
      </c>
      <c r="F172" s="140" t="s">
        <v>5670</v>
      </c>
      <c r="G172" s="141" t="s">
        <v>416</v>
      </c>
      <c r="H172" s="142">
        <v>1</v>
      </c>
      <c r="I172" s="143"/>
      <c r="J172" s="142">
        <f t="shared" si="20"/>
        <v>0</v>
      </c>
      <c r="K172" s="140" t="s">
        <v>1</v>
      </c>
      <c r="L172" s="32"/>
      <c r="M172" s="144" t="s">
        <v>1</v>
      </c>
      <c r="N172" s="145" t="s">
        <v>42</v>
      </c>
      <c r="P172" s="146">
        <f t="shared" si="21"/>
        <v>0</v>
      </c>
      <c r="Q172" s="146">
        <v>0</v>
      </c>
      <c r="R172" s="146">
        <f t="shared" si="22"/>
        <v>0</v>
      </c>
      <c r="S172" s="146">
        <v>0</v>
      </c>
      <c r="T172" s="147">
        <f t="shared" si="23"/>
        <v>0</v>
      </c>
      <c r="AR172" s="148" t="s">
        <v>369</v>
      </c>
      <c r="AT172" s="148" t="s">
        <v>264</v>
      </c>
      <c r="AU172" s="148" t="s">
        <v>103</v>
      </c>
      <c r="AY172" s="17" t="s">
        <v>262</v>
      </c>
      <c r="BE172" s="149">
        <f t="shared" si="24"/>
        <v>0</v>
      </c>
      <c r="BF172" s="149">
        <f t="shared" si="25"/>
        <v>0</v>
      </c>
      <c r="BG172" s="149">
        <f t="shared" si="26"/>
        <v>0</v>
      </c>
      <c r="BH172" s="149">
        <f t="shared" si="27"/>
        <v>0</v>
      </c>
      <c r="BI172" s="149">
        <f t="shared" si="28"/>
        <v>0</v>
      </c>
      <c r="BJ172" s="17" t="s">
        <v>85</v>
      </c>
      <c r="BK172" s="149">
        <f t="shared" si="29"/>
        <v>0</v>
      </c>
      <c r="BL172" s="17" t="s">
        <v>369</v>
      </c>
      <c r="BM172" s="148" t="s">
        <v>637</v>
      </c>
    </row>
    <row r="173" spans="2:65" s="1" customFormat="1" ht="16.5" customHeight="1">
      <c r="B173" s="32"/>
      <c r="C173" s="138" t="s">
        <v>446</v>
      </c>
      <c r="D173" s="138" t="s">
        <v>264</v>
      </c>
      <c r="E173" s="139" t="s">
        <v>5671</v>
      </c>
      <c r="F173" s="140" t="s">
        <v>5672</v>
      </c>
      <c r="G173" s="141" t="s">
        <v>416</v>
      </c>
      <c r="H173" s="142">
        <v>1</v>
      </c>
      <c r="I173" s="143"/>
      <c r="J173" s="142">
        <f t="shared" si="20"/>
        <v>0</v>
      </c>
      <c r="K173" s="140" t="s">
        <v>1</v>
      </c>
      <c r="L173" s="32"/>
      <c r="M173" s="144" t="s">
        <v>1</v>
      </c>
      <c r="N173" s="145" t="s">
        <v>42</v>
      </c>
      <c r="P173" s="146">
        <f t="shared" si="21"/>
        <v>0</v>
      </c>
      <c r="Q173" s="146">
        <v>0</v>
      </c>
      <c r="R173" s="146">
        <f t="shared" si="22"/>
        <v>0</v>
      </c>
      <c r="S173" s="146">
        <v>0</v>
      </c>
      <c r="T173" s="147">
        <f t="shared" si="23"/>
        <v>0</v>
      </c>
      <c r="AR173" s="148" t="s">
        <v>369</v>
      </c>
      <c r="AT173" s="148" t="s">
        <v>264</v>
      </c>
      <c r="AU173" s="148" t="s">
        <v>103</v>
      </c>
      <c r="AY173" s="17" t="s">
        <v>262</v>
      </c>
      <c r="BE173" s="149">
        <f t="shared" si="24"/>
        <v>0</v>
      </c>
      <c r="BF173" s="149">
        <f t="shared" si="25"/>
        <v>0</v>
      </c>
      <c r="BG173" s="149">
        <f t="shared" si="26"/>
        <v>0</v>
      </c>
      <c r="BH173" s="149">
        <f t="shared" si="27"/>
        <v>0</v>
      </c>
      <c r="BI173" s="149">
        <f t="shared" si="28"/>
        <v>0</v>
      </c>
      <c r="BJ173" s="17" t="s">
        <v>85</v>
      </c>
      <c r="BK173" s="149">
        <f t="shared" si="29"/>
        <v>0</v>
      </c>
      <c r="BL173" s="17" t="s">
        <v>369</v>
      </c>
      <c r="BM173" s="148" t="s">
        <v>647</v>
      </c>
    </row>
    <row r="174" spans="2:63" s="11" customFormat="1" ht="20.85" customHeight="1">
      <c r="B174" s="126"/>
      <c r="D174" s="127" t="s">
        <v>76</v>
      </c>
      <c r="E174" s="136" t="s">
        <v>5452</v>
      </c>
      <c r="F174" s="136" t="s">
        <v>5673</v>
      </c>
      <c r="I174" s="129"/>
      <c r="J174" s="137">
        <f>BK174</f>
        <v>0</v>
      </c>
      <c r="L174" s="126"/>
      <c r="M174" s="131"/>
      <c r="P174" s="132">
        <f>SUM(P175:P182)</f>
        <v>0</v>
      </c>
      <c r="R174" s="132">
        <f>SUM(R175:R182)</f>
        <v>0</v>
      </c>
      <c r="T174" s="133">
        <f>SUM(T175:T182)</f>
        <v>0</v>
      </c>
      <c r="AR174" s="127" t="s">
        <v>85</v>
      </c>
      <c r="AT174" s="134" t="s">
        <v>76</v>
      </c>
      <c r="AU174" s="134" t="s">
        <v>87</v>
      </c>
      <c r="AY174" s="127" t="s">
        <v>262</v>
      </c>
      <c r="BK174" s="135">
        <f>SUM(BK175:BK182)</f>
        <v>0</v>
      </c>
    </row>
    <row r="175" spans="2:65" s="1" customFormat="1" ht="24.2" customHeight="1">
      <c r="B175" s="32"/>
      <c r="C175" s="138" t="s">
        <v>451</v>
      </c>
      <c r="D175" s="138" t="s">
        <v>264</v>
      </c>
      <c r="E175" s="139" t="s">
        <v>5674</v>
      </c>
      <c r="F175" s="140" t="s">
        <v>5675</v>
      </c>
      <c r="G175" s="141" t="s">
        <v>152</v>
      </c>
      <c r="H175" s="142">
        <v>102</v>
      </c>
      <c r="I175" s="143"/>
      <c r="J175" s="142">
        <f aca="true" t="shared" si="30" ref="J175:J182">ROUND(I175*H175,2)</f>
        <v>0</v>
      </c>
      <c r="K175" s="140" t="s">
        <v>1</v>
      </c>
      <c r="L175" s="32"/>
      <c r="M175" s="144" t="s">
        <v>1</v>
      </c>
      <c r="N175" s="145" t="s">
        <v>42</v>
      </c>
      <c r="P175" s="146">
        <f aca="true" t="shared" si="31" ref="P175:P182">O175*H175</f>
        <v>0</v>
      </c>
      <c r="Q175" s="146">
        <v>0</v>
      </c>
      <c r="R175" s="146">
        <f aca="true" t="shared" si="32" ref="R175:R182">Q175*H175</f>
        <v>0</v>
      </c>
      <c r="S175" s="146">
        <v>0</v>
      </c>
      <c r="T175" s="147">
        <f aca="true" t="shared" si="33" ref="T175:T182">S175*H175</f>
        <v>0</v>
      </c>
      <c r="AR175" s="148" t="s">
        <v>369</v>
      </c>
      <c r="AT175" s="148" t="s">
        <v>264</v>
      </c>
      <c r="AU175" s="148" t="s">
        <v>103</v>
      </c>
      <c r="AY175" s="17" t="s">
        <v>262</v>
      </c>
      <c r="BE175" s="149">
        <f aca="true" t="shared" si="34" ref="BE175:BE182">IF(N175="základní",J175,0)</f>
        <v>0</v>
      </c>
      <c r="BF175" s="149">
        <f aca="true" t="shared" si="35" ref="BF175:BF182">IF(N175="snížená",J175,0)</f>
        <v>0</v>
      </c>
      <c r="BG175" s="149">
        <f aca="true" t="shared" si="36" ref="BG175:BG182">IF(N175="zákl. přenesená",J175,0)</f>
        <v>0</v>
      </c>
      <c r="BH175" s="149">
        <f aca="true" t="shared" si="37" ref="BH175:BH182">IF(N175="sníž. přenesená",J175,0)</f>
        <v>0</v>
      </c>
      <c r="BI175" s="149">
        <f aca="true" t="shared" si="38" ref="BI175:BI182">IF(N175="nulová",J175,0)</f>
        <v>0</v>
      </c>
      <c r="BJ175" s="17" t="s">
        <v>85</v>
      </c>
      <c r="BK175" s="149">
        <f aca="true" t="shared" si="39" ref="BK175:BK182">ROUND(I175*H175,2)</f>
        <v>0</v>
      </c>
      <c r="BL175" s="17" t="s">
        <v>369</v>
      </c>
      <c r="BM175" s="148" t="s">
        <v>655</v>
      </c>
    </row>
    <row r="176" spans="2:65" s="1" customFormat="1" ht="16.5" customHeight="1">
      <c r="B176" s="32"/>
      <c r="C176" s="138" t="s">
        <v>189</v>
      </c>
      <c r="D176" s="138" t="s">
        <v>264</v>
      </c>
      <c r="E176" s="139" t="s">
        <v>5676</v>
      </c>
      <c r="F176" s="140" t="s">
        <v>5677</v>
      </c>
      <c r="G176" s="141" t="s">
        <v>416</v>
      </c>
      <c r="H176" s="142">
        <v>22</v>
      </c>
      <c r="I176" s="143"/>
      <c r="J176" s="142">
        <f t="shared" si="30"/>
        <v>0</v>
      </c>
      <c r="K176" s="140" t="s">
        <v>1</v>
      </c>
      <c r="L176" s="32"/>
      <c r="M176" s="144" t="s">
        <v>1</v>
      </c>
      <c r="N176" s="145" t="s">
        <v>42</v>
      </c>
      <c r="P176" s="146">
        <f t="shared" si="31"/>
        <v>0</v>
      </c>
      <c r="Q176" s="146">
        <v>0</v>
      </c>
      <c r="R176" s="146">
        <f t="shared" si="32"/>
        <v>0</v>
      </c>
      <c r="S176" s="146">
        <v>0</v>
      </c>
      <c r="T176" s="147">
        <f t="shared" si="33"/>
        <v>0</v>
      </c>
      <c r="AR176" s="148" t="s">
        <v>369</v>
      </c>
      <c r="AT176" s="148" t="s">
        <v>264</v>
      </c>
      <c r="AU176" s="148" t="s">
        <v>103</v>
      </c>
      <c r="AY176" s="17" t="s">
        <v>262</v>
      </c>
      <c r="BE176" s="149">
        <f t="shared" si="34"/>
        <v>0</v>
      </c>
      <c r="BF176" s="149">
        <f t="shared" si="35"/>
        <v>0</v>
      </c>
      <c r="BG176" s="149">
        <f t="shared" si="36"/>
        <v>0</v>
      </c>
      <c r="BH176" s="149">
        <f t="shared" si="37"/>
        <v>0</v>
      </c>
      <c r="BI176" s="149">
        <f t="shared" si="38"/>
        <v>0</v>
      </c>
      <c r="BJ176" s="17" t="s">
        <v>85</v>
      </c>
      <c r="BK176" s="149">
        <f t="shared" si="39"/>
        <v>0</v>
      </c>
      <c r="BL176" s="17" t="s">
        <v>369</v>
      </c>
      <c r="BM176" s="148" t="s">
        <v>668</v>
      </c>
    </row>
    <row r="177" spans="2:65" s="1" customFormat="1" ht="24.2" customHeight="1">
      <c r="B177" s="32"/>
      <c r="C177" s="138" t="s">
        <v>459</v>
      </c>
      <c r="D177" s="138" t="s">
        <v>264</v>
      </c>
      <c r="E177" s="139" t="s">
        <v>5678</v>
      </c>
      <c r="F177" s="140" t="s">
        <v>5679</v>
      </c>
      <c r="G177" s="141" t="s">
        <v>416</v>
      </c>
      <c r="H177" s="142">
        <v>77</v>
      </c>
      <c r="I177" s="143"/>
      <c r="J177" s="142">
        <f t="shared" si="30"/>
        <v>0</v>
      </c>
      <c r="K177" s="140" t="s">
        <v>1</v>
      </c>
      <c r="L177" s="32"/>
      <c r="M177" s="144" t="s">
        <v>1</v>
      </c>
      <c r="N177" s="145" t="s">
        <v>42</v>
      </c>
      <c r="P177" s="146">
        <f t="shared" si="31"/>
        <v>0</v>
      </c>
      <c r="Q177" s="146">
        <v>0</v>
      </c>
      <c r="R177" s="146">
        <f t="shared" si="32"/>
        <v>0</v>
      </c>
      <c r="S177" s="146">
        <v>0</v>
      </c>
      <c r="T177" s="147">
        <f t="shared" si="33"/>
        <v>0</v>
      </c>
      <c r="AR177" s="148" t="s">
        <v>369</v>
      </c>
      <c r="AT177" s="148" t="s">
        <v>264</v>
      </c>
      <c r="AU177" s="148" t="s">
        <v>103</v>
      </c>
      <c r="AY177" s="17" t="s">
        <v>262</v>
      </c>
      <c r="BE177" s="149">
        <f t="shared" si="34"/>
        <v>0</v>
      </c>
      <c r="BF177" s="149">
        <f t="shared" si="35"/>
        <v>0</v>
      </c>
      <c r="BG177" s="149">
        <f t="shared" si="36"/>
        <v>0</v>
      </c>
      <c r="BH177" s="149">
        <f t="shared" si="37"/>
        <v>0</v>
      </c>
      <c r="BI177" s="149">
        <f t="shared" si="38"/>
        <v>0</v>
      </c>
      <c r="BJ177" s="17" t="s">
        <v>85</v>
      </c>
      <c r="BK177" s="149">
        <f t="shared" si="39"/>
        <v>0</v>
      </c>
      <c r="BL177" s="17" t="s">
        <v>369</v>
      </c>
      <c r="BM177" s="148" t="s">
        <v>677</v>
      </c>
    </row>
    <row r="178" spans="2:65" s="1" customFormat="1" ht="24.2" customHeight="1">
      <c r="B178" s="32"/>
      <c r="C178" s="138" t="s">
        <v>467</v>
      </c>
      <c r="D178" s="138" t="s">
        <v>264</v>
      </c>
      <c r="E178" s="139" t="s">
        <v>5680</v>
      </c>
      <c r="F178" s="140" t="s">
        <v>5681</v>
      </c>
      <c r="G178" s="141" t="s">
        <v>416</v>
      </c>
      <c r="H178" s="142">
        <v>10</v>
      </c>
      <c r="I178" s="143"/>
      <c r="J178" s="142">
        <f t="shared" si="30"/>
        <v>0</v>
      </c>
      <c r="K178" s="140" t="s">
        <v>1</v>
      </c>
      <c r="L178" s="32"/>
      <c r="M178" s="144" t="s">
        <v>1</v>
      </c>
      <c r="N178" s="145" t="s">
        <v>42</v>
      </c>
      <c r="P178" s="146">
        <f t="shared" si="31"/>
        <v>0</v>
      </c>
      <c r="Q178" s="146">
        <v>0</v>
      </c>
      <c r="R178" s="146">
        <f t="shared" si="32"/>
        <v>0</v>
      </c>
      <c r="S178" s="146">
        <v>0</v>
      </c>
      <c r="T178" s="147">
        <f t="shared" si="33"/>
        <v>0</v>
      </c>
      <c r="AR178" s="148" t="s">
        <v>369</v>
      </c>
      <c r="AT178" s="148" t="s">
        <v>264</v>
      </c>
      <c r="AU178" s="148" t="s">
        <v>103</v>
      </c>
      <c r="AY178" s="17" t="s">
        <v>262</v>
      </c>
      <c r="BE178" s="149">
        <f t="shared" si="34"/>
        <v>0</v>
      </c>
      <c r="BF178" s="149">
        <f t="shared" si="35"/>
        <v>0</v>
      </c>
      <c r="BG178" s="149">
        <f t="shared" si="36"/>
        <v>0</v>
      </c>
      <c r="BH178" s="149">
        <f t="shared" si="37"/>
        <v>0</v>
      </c>
      <c r="BI178" s="149">
        <f t="shared" si="38"/>
        <v>0</v>
      </c>
      <c r="BJ178" s="17" t="s">
        <v>85</v>
      </c>
      <c r="BK178" s="149">
        <f t="shared" si="39"/>
        <v>0</v>
      </c>
      <c r="BL178" s="17" t="s">
        <v>369</v>
      </c>
      <c r="BM178" s="148" t="s">
        <v>685</v>
      </c>
    </row>
    <row r="179" spans="2:65" s="1" customFormat="1" ht="24.2" customHeight="1">
      <c r="B179" s="32"/>
      <c r="C179" s="138" t="s">
        <v>472</v>
      </c>
      <c r="D179" s="138" t="s">
        <v>264</v>
      </c>
      <c r="E179" s="139" t="s">
        <v>5682</v>
      </c>
      <c r="F179" s="140" t="s">
        <v>5683</v>
      </c>
      <c r="G179" s="141" t="s">
        <v>416</v>
      </c>
      <c r="H179" s="142">
        <v>10</v>
      </c>
      <c r="I179" s="143"/>
      <c r="J179" s="142">
        <f t="shared" si="30"/>
        <v>0</v>
      </c>
      <c r="K179" s="140" t="s">
        <v>1</v>
      </c>
      <c r="L179" s="32"/>
      <c r="M179" s="144" t="s">
        <v>1</v>
      </c>
      <c r="N179" s="145" t="s">
        <v>42</v>
      </c>
      <c r="P179" s="146">
        <f t="shared" si="31"/>
        <v>0</v>
      </c>
      <c r="Q179" s="146">
        <v>0</v>
      </c>
      <c r="R179" s="146">
        <f t="shared" si="32"/>
        <v>0</v>
      </c>
      <c r="S179" s="146">
        <v>0</v>
      </c>
      <c r="T179" s="147">
        <f t="shared" si="33"/>
        <v>0</v>
      </c>
      <c r="AR179" s="148" t="s">
        <v>369</v>
      </c>
      <c r="AT179" s="148" t="s">
        <v>264</v>
      </c>
      <c r="AU179" s="148" t="s">
        <v>103</v>
      </c>
      <c r="AY179" s="17" t="s">
        <v>262</v>
      </c>
      <c r="BE179" s="149">
        <f t="shared" si="34"/>
        <v>0</v>
      </c>
      <c r="BF179" s="149">
        <f t="shared" si="35"/>
        <v>0</v>
      </c>
      <c r="BG179" s="149">
        <f t="shared" si="36"/>
        <v>0</v>
      </c>
      <c r="BH179" s="149">
        <f t="shared" si="37"/>
        <v>0</v>
      </c>
      <c r="BI179" s="149">
        <f t="shared" si="38"/>
        <v>0</v>
      </c>
      <c r="BJ179" s="17" t="s">
        <v>85</v>
      </c>
      <c r="BK179" s="149">
        <f t="shared" si="39"/>
        <v>0</v>
      </c>
      <c r="BL179" s="17" t="s">
        <v>369</v>
      </c>
      <c r="BM179" s="148" t="s">
        <v>694</v>
      </c>
    </row>
    <row r="180" spans="2:65" s="1" customFormat="1" ht="24.2" customHeight="1">
      <c r="B180" s="32"/>
      <c r="C180" s="138" t="s">
        <v>476</v>
      </c>
      <c r="D180" s="138" t="s">
        <v>264</v>
      </c>
      <c r="E180" s="139" t="s">
        <v>5684</v>
      </c>
      <c r="F180" s="140" t="s">
        <v>5685</v>
      </c>
      <c r="G180" s="141" t="s">
        <v>416</v>
      </c>
      <c r="H180" s="142">
        <v>3</v>
      </c>
      <c r="I180" s="143"/>
      <c r="J180" s="142">
        <f t="shared" si="30"/>
        <v>0</v>
      </c>
      <c r="K180" s="140" t="s">
        <v>1</v>
      </c>
      <c r="L180" s="32"/>
      <c r="M180" s="144" t="s">
        <v>1</v>
      </c>
      <c r="N180" s="145" t="s">
        <v>42</v>
      </c>
      <c r="P180" s="146">
        <f t="shared" si="31"/>
        <v>0</v>
      </c>
      <c r="Q180" s="146">
        <v>0</v>
      </c>
      <c r="R180" s="146">
        <f t="shared" si="32"/>
        <v>0</v>
      </c>
      <c r="S180" s="146">
        <v>0</v>
      </c>
      <c r="T180" s="147">
        <f t="shared" si="33"/>
        <v>0</v>
      </c>
      <c r="AR180" s="148" t="s">
        <v>369</v>
      </c>
      <c r="AT180" s="148" t="s">
        <v>264</v>
      </c>
      <c r="AU180" s="148" t="s">
        <v>103</v>
      </c>
      <c r="AY180" s="17" t="s">
        <v>262</v>
      </c>
      <c r="BE180" s="149">
        <f t="shared" si="34"/>
        <v>0</v>
      </c>
      <c r="BF180" s="149">
        <f t="shared" si="35"/>
        <v>0</v>
      </c>
      <c r="BG180" s="149">
        <f t="shared" si="36"/>
        <v>0</v>
      </c>
      <c r="BH180" s="149">
        <f t="shared" si="37"/>
        <v>0</v>
      </c>
      <c r="BI180" s="149">
        <f t="shared" si="38"/>
        <v>0</v>
      </c>
      <c r="BJ180" s="17" t="s">
        <v>85</v>
      </c>
      <c r="BK180" s="149">
        <f t="shared" si="39"/>
        <v>0</v>
      </c>
      <c r="BL180" s="17" t="s">
        <v>369</v>
      </c>
      <c r="BM180" s="148" t="s">
        <v>706</v>
      </c>
    </row>
    <row r="181" spans="2:65" s="1" customFormat="1" ht="16.5" customHeight="1">
      <c r="B181" s="32"/>
      <c r="C181" s="138" t="s">
        <v>480</v>
      </c>
      <c r="D181" s="138" t="s">
        <v>264</v>
      </c>
      <c r="E181" s="139" t="s">
        <v>5686</v>
      </c>
      <c r="F181" s="140" t="s">
        <v>5687</v>
      </c>
      <c r="G181" s="141" t="s">
        <v>416</v>
      </c>
      <c r="H181" s="142">
        <v>13</v>
      </c>
      <c r="I181" s="143"/>
      <c r="J181" s="142">
        <f t="shared" si="30"/>
        <v>0</v>
      </c>
      <c r="K181" s="140" t="s">
        <v>1</v>
      </c>
      <c r="L181" s="32"/>
      <c r="M181" s="144" t="s">
        <v>1</v>
      </c>
      <c r="N181" s="145" t="s">
        <v>42</v>
      </c>
      <c r="P181" s="146">
        <f t="shared" si="31"/>
        <v>0</v>
      </c>
      <c r="Q181" s="146">
        <v>0</v>
      </c>
      <c r="R181" s="146">
        <f t="shared" si="32"/>
        <v>0</v>
      </c>
      <c r="S181" s="146">
        <v>0</v>
      </c>
      <c r="T181" s="147">
        <f t="shared" si="33"/>
        <v>0</v>
      </c>
      <c r="AR181" s="148" t="s">
        <v>369</v>
      </c>
      <c r="AT181" s="148" t="s">
        <v>264</v>
      </c>
      <c r="AU181" s="148" t="s">
        <v>103</v>
      </c>
      <c r="AY181" s="17" t="s">
        <v>262</v>
      </c>
      <c r="BE181" s="149">
        <f t="shared" si="34"/>
        <v>0</v>
      </c>
      <c r="BF181" s="149">
        <f t="shared" si="35"/>
        <v>0</v>
      </c>
      <c r="BG181" s="149">
        <f t="shared" si="36"/>
        <v>0</v>
      </c>
      <c r="BH181" s="149">
        <f t="shared" si="37"/>
        <v>0</v>
      </c>
      <c r="BI181" s="149">
        <f t="shared" si="38"/>
        <v>0</v>
      </c>
      <c r="BJ181" s="17" t="s">
        <v>85</v>
      </c>
      <c r="BK181" s="149">
        <f t="shared" si="39"/>
        <v>0</v>
      </c>
      <c r="BL181" s="17" t="s">
        <v>369</v>
      </c>
      <c r="BM181" s="148" t="s">
        <v>715</v>
      </c>
    </row>
    <row r="182" spans="2:65" s="1" customFormat="1" ht="16.5" customHeight="1">
      <c r="B182" s="32"/>
      <c r="C182" s="138" t="s">
        <v>484</v>
      </c>
      <c r="D182" s="138" t="s">
        <v>264</v>
      </c>
      <c r="E182" s="139" t="s">
        <v>5688</v>
      </c>
      <c r="F182" s="140" t="s">
        <v>5689</v>
      </c>
      <c r="G182" s="141" t="s">
        <v>416</v>
      </c>
      <c r="H182" s="142">
        <v>42</v>
      </c>
      <c r="I182" s="143"/>
      <c r="J182" s="142">
        <f t="shared" si="30"/>
        <v>0</v>
      </c>
      <c r="K182" s="140" t="s">
        <v>1</v>
      </c>
      <c r="L182" s="32"/>
      <c r="M182" s="144" t="s">
        <v>1</v>
      </c>
      <c r="N182" s="145" t="s">
        <v>42</v>
      </c>
      <c r="P182" s="146">
        <f t="shared" si="31"/>
        <v>0</v>
      </c>
      <c r="Q182" s="146">
        <v>0</v>
      </c>
      <c r="R182" s="146">
        <f t="shared" si="32"/>
        <v>0</v>
      </c>
      <c r="S182" s="146">
        <v>0</v>
      </c>
      <c r="T182" s="147">
        <f t="shared" si="33"/>
        <v>0</v>
      </c>
      <c r="AR182" s="148" t="s">
        <v>369</v>
      </c>
      <c r="AT182" s="148" t="s">
        <v>264</v>
      </c>
      <c r="AU182" s="148" t="s">
        <v>103</v>
      </c>
      <c r="AY182" s="17" t="s">
        <v>262</v>
      </c>
      <c r="BE182" s="149">
        <f t="shared" si="34"/>
        <v>0</v>
      </c>
      <c r="BF182" s="149">
        <f t="shared" si="35"/>
        <v>0</v>
      </c>
      <c r="BG182" s="149">
        <f t="shared" si="36"/>
        <v>0</v>
      </c>
      <c r="BH182" s="149">
        <f t="shared" si="37"/>
        <v>0</v>
      </c>
      <c r="BI182" s="149">
        <f t="shared" si="38"/>
        <v>0</v>
      </c>
      <c r="BJ182" s="17" t="s">
        <v>85</v>
      </c>
      <c r="BK182" s="149">
        <f t="shared" si="39"/>
        <v>0</v>
      </c>
      <c r="BL182" s="17" t="s">
        <v>369</v>
      </c>
      <c r="BM182" s="148" t="s">
        <v>724</v>
      </c>
    </row>
    <row r="183" spans="2:63" s="11" customFormat="1" ht="20.85" customHeight="1">
      <c r="B183" s="126"/>
      <c r="D183" s="127" t="s">
        <v>76</v>
      </c>
      <c r="E183" s="136" t="s">
        <v>5454</v>
      </c>
      <c r="F183" s="136" t="s">
        <v>5690</v>
      </c>
      <c r="I183" s="129"/>
      <c r="J183" s="137">
        <f>BK183</f>
        <v>0</v>
      </c>
      <c r="L183" s="126"/>
      <c r="M183" s="131"/>
      <c r="P183" s="132">
        <f>SUM(P184:P189)</f>
        <v>0</v>
      </c>
      <c r="R183" s="132">
        <f>SUM(R184:R189)</f>
        <v>0</v>
      </c>
      <c r="T183" s="133">
        <f>SUM(T184:T189)</f>
        <v>0</v>
      </c>
      <c r="AR183" s="127" t="s">
        <v>85</v>
      </c>
      <c r="AT183" s="134" t="s">
        <v>76</v>
      </c>
      <c r="AU183" s="134" t="s">
        <v>87</v>
      </c>
      <c r="AY183" s="127" t="s">
        <v>262</v>
      </c>
      <c r="BK183" s="135">
        <f>SUM(BK184:BK189)</f>
        <v>0</v>
      </c>
    </row>
    <row r="184" spans="2:65" s="1" customFormat="1" ht="24.2" customHeight="1">
      <c r="B184" s="32"/>
      <c r="C184" s="138" t="s">
        <v>567</v>
      </c>
      <c r="D184" s="138" t="s">
        <v>264</v>
      </c>
      <c r="E184" s="139" t="s">
        <v>5691</v>
      </c>
      <c r="F184" s="140" t="s">
        <v>5692</v>
      </c>
      <c r="G184" s="141" t="s">
        <v>697</v>
      </c>
      <c r="H184" s="142">
        <v>4</v>
      </c>
      <c r="I184" s="143"/>
      <c r="J184" s="142">
        <f aca="true" t="shared" si="40" ref="J184:J189">ROUND(I184*H184,2)</f>
        <v>0</v>
      </c>
      <c r="K184" s="140" t="s">
        <v>1</v>
      </c>
      <c r="L184" s="32"/>
      <c r="M184" s="144" t="s">
        <v>1</v>
      </c>
      <c r="N184" s="145" t="s">
        <v>42</v>
      </c>
      <c r="P184" s="146">
        <f aca="true" t="shared" si="41" ref="P184:P189">O184*H184</f>
        <v>0</v>
      </c>
      <c r="Q184" s="146">
        <v>0</v>
      </c>
      <c r="R184" s="146">
        <f aca="true" t="shared" si="42" ref="R184:R189">Q184*H184</f>
        <v>0</v>
      </c>
      <c r="S184" s="146">
        <v>0</v>
      </c>
      <c r="T184" s="147">
        <f aca="true" t="shared" si="43" ref="T184:T189">S184*H184</f>
        <v>0</v>
      </c>
      <c r="AR184" s="148" t="s">
        <v>369</v>
      </c>
      <c r="AT184" s="148" t="s">
        <v>264</v>
      </c>
      <c r="AU184" s="148" t="s">
        <v>103</v>
      </c>
      <c r="AY184" s="17" t="s">
        <v>262</v>
      </c>
      <c r="BE184" s="149">
        <f aca="true" t="shared" si="44" ref="BE184:BE189">IF(N184="základní",J184,0)</f>
        <v>0</v>
      </c>
      <c r="BF184" s="149">
        <f aca="true" t="shared" si="45" ref="BF184:BF189">IF(N184="snížená",J184,0)</f>
        <v>0</v>
      </c>
      <c r="BG184" s="149">
        <f aca="true" t="shared" si="46" ref="BG184:BG189">IF(N184="zákl. přenesená",J184,0)</f>
        <v>0</v>
      </c>
      <c r="BH184" s="149">
        <f aca="true" t="shared" si="47" ref="BH184:BH189">IF(N184="sníž. přenesená",J184,0)</f>
        <v>0</v>
      </c>
      <c r="BI184" s="149">
        <f aca="true" t="shared" si="48" ref="BI184:BI189">IF(N184="nulová",J184,0)</f>
        <v>0</v>
      </c>
      <c r="BJ184" s="17" t="s">
        <v>85</v>
      </c>
      <c r="BK184" s="149">
        <f aca="true" t="shared" si="49" ref="BK184:BK189">ROUND(I184*H184,2)</f>
        <v>0</v>
      </c>
      <c r="BL184" s="17" t="s">
        <v>369</v>
      </c>
      <c r="BM184" s="148" t="s">
        <v>5693</v>
      </c>
    </row>
    <row r="185" spans="2:65" s="1" customFormat="1" ht="24.2" customHeight="1">
      <c r="B185" s="32"/>
      <c r="C185" s="138" t="s">
        <v>571</v>
      </c>
      <c r="D185" s="138" t="s">
        <v>264</v>
      </c>
      <c r="E185" s="139" t="s">
        <v>5694</v>
      </c>
      <c r="F185" s="140" t="s">
        <v>5695</v>
      </c>
      <c r="G185" s="141" t="s">
        <v>697</v>
      </c>
      <c r="H185" s="142">
        <v>6</v>
      </c>
      <c r="I185" s="143"/>
      <c r="J185" s="142">
        <f t="shared" si="40"/>
        <v>0</v>
      </c>
      <c r="K185" s="140" t="s">
        <v>1</v>
      </c>
      <c r="L185" s="32"/>
      <c r="M185" s="144" t="s">
        <v>1</v>
      </c>
      <c r="N185" s="145" t="s">
        <v>42</v>
      </c>
      <c r="P185" s="146">
        <f t="shared" si="41"/>
        <v>0</v>
      </c>
      <c r="Q185" s="146">
        <v>0</v>
      </c>
      <c r="R185" s="146">
        <f t="shared" si="42"/>
        <v>0</v>
      </c>
      <c r="S185" s="146">
        <v>0</v>
      </c>
      <c r="T185" s="147">
        <f t="shared" si="43"/>
        <v>0</v>
      </c>
      <c r="AR185" s="148" t="s">
        <v>369</v>
      </c>
      <c r="AT185" s="148" t="s">
        <v>264</v>
      </c>
      <c r="AU185" s="148" t="s">
        <v>103</v>
      </c>
      <c r="AY185" s="17" t="s">
        <v>262</v>
      </c>
      <c r="BE185" s="149">
        <f t="shared" si="44"/>
        <v>0</v>
      </c>
      <c r="BF185" s="149">
        <f t="shared" si="45"/>
        <v>0</v>
      </c>
      <c r="BG185" s="149">
        <f t="shared" si="46"/>
        <v>0</v>
      </c>
      <c r="BH185" s="149">
        <f t="shared" si="47"/>
        <v>0</v>
      </c>
      <c r="BI185" s="149">
        <f t="shared" si="48"/>
        <v>0</v>
      </c>
      <c r="BJ185" s="17" t="s">
        <v>85</v>
      </c>
      <c r="BK185" s="149">
        <f t="shared" si="49"/>
        <v>0</v>
      </c>
      <c r="BL185" s="17" t="s">
        <v>369</v>
      </c>
      <c r="BM185" s="148" t="s">
        <v>5696</v>
      </c>
    </row>
    <row r="186" spans="2:65" s="1" customFormat="1" ht="24.2" customHeight="1">
      <c r="B186" s="32"/>
      <c r="C186" s="138" t="s">
        <v>579</v>
      </c>
      <c r="D186" s="138" t="s">
        <v>264</v>
      </c>
      <c r="E186" s="139" t="s">
        <v>5697</v>
      </c>
      <c r="F186" s="140" t="s">
        <v>5698</v>
      </c>
      <c r="G186" s="141" t="s">
        <v>697</v>
      </c>
      <c r="H186" s="142">
        <v>2</v>
      </c>
      <c r="I186" s="143"/>
      <c r="J186" s="142">
        <f t="shared" si="40"/>
        <v>0</v>
      </c>
      <c r="K186" s="140" t="s">
        <v>1</v>
      </c>
      <c r="L186" s="32"/>
      <c r="M186" s="144" t="s">
        <v>1</v>
      </c>
      <c r="N186" s="145" t="s">
        <v>42</v>
      </c>
      <c r="P186" s="146">
        <f t="shared" si="41"/>
        <v>0</v>
      </c>
      <c r="Q186" s="146">
        <v>0</v>
      </c>
      <c r="R186" s="146">
        <f t="shared" si="42"/>
        <v>0</v>
      </c>
      <c r="S186" s="146">
        <v>0</v>
      </c>
      <c r="T186" s="147">
        <f t="shared" si="43"/>
        <v>0</v>
      </c>
      <c r="AR186" s="148" t="s">
        <v>369</v>
      </c>
      <c r="AT186" s="148" t="s">
        <v>264</v>
      </c>
      <c r="AU186" s="148" t="s">
        <v>103</v>
      </c>
      <c r="AY186" s="17" t="s">
        <v>262</v>
      </c>
      <c r="BE186" s="149">
        <f t="shared" si="44"/>
        <v>0</v>
      </c>
      <c r="BF186" s="149">
        <f t="shared" si="45"/>
        <v>0</v>
      </c>
      <c r="BG186" s="149">
        <f t="shared" si="46"/>
        <v>0</v>
      </c>
      <c r="BH186" s="149">
        <f t="shared" si="47"/>
        <v>0</v>
      </c>
      <c r="BI186" s="149">
        <f t="shared" si="48"/>
        <v>0</v>
      </c>
      <c r="BJ186" s="17" t="s">
        <v>85</v>
      </c>
      <c r="BK186" s="149">
        <f t="shared" si="49"/>
        <v>0</v>
      </c>
      <c r="BL186" s="17" t="s">
        <v>369</v>
      </c>
      <c r="BM186" s="148" t="s">
        <v>5699</v>
      </c>
    </row>
    <row r="187" spans="2:65" s="1" customFormat="1" ht="24.2" customHeight="1">
      <c r="B187" s="32"/>
      <c r="C187" s="138" t="s">
        <v>583</v>
      </c>
      <c r="D187" s="138" t="s">
        <v>264</v>
      </c>
      <c r="E187" s="139" t="s">
        <v>5700</v>
      </c>
      <c r="F187" s="140" t="s">
        <v>5701</v>
      </c>
      <c r="G187" s="141" t="s">
        <v>697</v>
      </c>
      <c r="H187" s="142">
        <v>2</v>
      </c>
      <c r="I187" s="143"/>
      <c r="J187" s="142">
        <f t="shared" si="40"/>
        <v>0</v>
      </c>
      <c r="K187" s="140" t="s">
        <v>1</v>
      </c>
      <c r="L187" s="32"/>
      <c r="M187" s="144" t="s">
        <v>1</v>
      </c>
      <c r="N187" s="145" t="s">
        <v>42</v>
      </c>
      <c r="P187" s="146">
        <f t="shared" si="41"/>
        <v>0</v>
      </c>
      <c r="Q187" s="146">
        <v>0</v>
      </c>
      <c r="R187" s="146">
        <f t="shared" si="42"/>
        <v>0</v>
      </c>
      <c r="S187" s="146">
        <v>0</v>
      </c>
      <c r="T187" s="147">
        <f t="shared" si="43"/>
        <v>0</v>
      </c>
      <c r="AR187" s="148" t="s">
        <v>369</v>
      </c>
      <c r="AT187" s="148" t="s">
        <v>264</v>
      </c>
      <c r="AU187" s="148" t="s">
        <v>103</v>
      </c>
      <c r="AY187" s="17" t="s">
        <v>262</v>
      </c>
      <c r="BE187" s="149">
        <f t="shared" si="44"/>
        <v>0</v>
      </c>
      <c r="BF187" s="149">
        <f t="shared" si="45"/>
        <v>0</v>
      </c>
      <c r="BG187" s="149">
        <f t="shared" si="46"/>
        <v>0</v>
      </c>
      <c r="BH187" s="149">
        <f t="shared" si="47"/>
        <v>0</v>
      </c>
      <c r="BI187" s="149">
        <f t="shared" si="48"/>
        <v>0</v>
      </c>
      <c r="BJ187" s="17" t="s">
        <v>85</v>
      </c>
      <c r="BK187" s="149">
        <f t="shared" si="49"/>
        <v>0</v>
      </c>
      <c r="BL187" s="17" t="s">
        <v>369</v>
      </c>
      <c r="BM187" s="148" t="s">
        <v>5702</v>
      </c>
    </row>
    <row r="188" spans="2:65" s="1" customFormat="1" ht="24.2" customHeight="1">
      <c r="B188" s="32"/>
      <c r="C188" s="138" t="s">
        <v>588</v>
      </c>
      <c r="D188" s="138" t="s">
        <v>264</v>
      </c>
      <c r="E188" s="139" t="s">
        <v>5703</v>
      </c>
      <c r="F188" s="140" t="s">
        <v>5704</v>
      </c>
      <c r="G188" s="141" t="s">
        <v>697</v>
      </c>
      <c r="H188" s="142">
        <v>2</v>
      </c>
      <c r="I188" s="143"/>
      <c r="J188" s="142">
        <f t="shared" si="40"/>
        <v>0</v>
      </c>
      <c r="K188" s="140" t="s">
        <v>1</v>
      </c>
      <c r="L188" s="32"/>
      <c r="M188" s="144" t="s">
        <v>1</v>
      </c>
      <c r="N188" s="145" t="s">
        <v>42</v>
      </c>
      <c r="P188" s="146">
        <f t="shared" si="41"/>
        <v>0</v>
      </c>
      <c r="Q188" s="146">
        <v>0</v>
      </c>
      <c r="R188" s="146">
        <f t="shared" si="42"/>
        <v>0</v>
      </c>
      <c r="S188" s="146">
        <v>0</v>
      </c>
      <c r="T188" s="147">
        <f t="shared" si="43"/>
        <v>0</v>
      </c>
      <c r="AR188" s="148" t="s">
        <v>369</v>
      </c>
      <c r="AT188" s="148" t="s">
        <v>264</v>
      </c>
      <c r="AU188" s="148" t="s">
        <v>103</v>
      </c>
      <c r="AY188" s="17" t="s">
        <v>262</v>
      </c>
      <c r="BE188" s="149">
        <f t="shared" si="44"/>
        <v>0</v>
      </c>
      <c r="BF188" s="149">
        <f t="shared" si="45"/>
        <v>0</v>
      </c>
      <c r="BG188" s="149">
        <f t="shared" si="46"/>
        <v>0</v>
      </c>
      <c r="BH188" s="149">
        <f t="shared" si="47"/>
        <v>0</v>
      </c>
      <c r="BI188" s="149">
        <f t="shared" si="48"/>
        <v>0</v>
      </c>
      <c r="BJ188" s="17" t="s">
        <v>85</v>
      </c>
      <c r="BK188" s="149">
        <f t="shared" si="49"/>
        <v>0</v>
      </c>
      <c r="BL188" s="17" t="s">
        <v>369</v>
      </c>
      <c r="BM188" s="148" t="s">
        <v>5705</v>
      </c>
    </row>
    <row r="189" spans="2:65" s="1" customFormat="1" ht="24.2" customHeight="1">
      <c r="B189" s="32"/>
      <c r="C189" s="138" t="s">
        <v>606</v>
      </c>
      <c r="D189" s="138" t="s">
        <v>264</v>
      </c>
      <c r="E189" s="139" t="s">
        <v>5706</v>
      </c>
      <c r="F189" s="140" t="s">
        <v>5707</v>
      </c>
      <c r="G189" s="141" t="s">
        <v>697</v>
      </c>
      <c r="H189" s="142">
        <v>2</v>
      </c>
      <c r="I189" s="143"/>
      <c r="J189" s="142">
        <f t="shared" si="40"/>
        <v>0</v>
      </c>
      <c r="K189" s="140" t="s">
        <v>1</v>
      </c>
      <c r="L189" s="32"/>
      <c r="M189" s="144" t="s">
        <v>1</v>
      </c>
      <c r="N189" s="145" t="s">
        <v>42</v>
      </c>
      <c r="P189" s="146">
        <f t="shared" si="41"/>
        <v>0</v>
      </c>
      <c r="Q189" s="146">
        <v>0</v>
      </c>
      <c r="R189" s="146">
        <f t="shared" si="42"/>
        <v>0</v>
      </c>
      <c r="S189" s="146">
        <v>0</v>
      </c>
      <c r="T189" s="147">
        <f t="shared" si="43"/>
        <v>0</v>
      </c>
      <c r="AR189" s="148" t="s">
        <v>369</v>
      </c>
      <c r="AT189" s="148" t="s">
        <v>264</v>
      </c>
      <c r="AU189" s="148" t="s">
        <v>103</v>
      </c>
      <c r="AY189" s="17" t="s">
        <v>262</v>
      </c>
      <c r="BE189" s="149">
        <f t="shared" si="44"/>
        <v>0</v>
      </c>
      <c r="BF189" s="149">
        <f t="shared" si="45"/>
        <v>0</v>
      </c>
      <c r="BG189" s="149">
        <f t="shared" si="46"/>
        <v>0</v>
      </c>
      <c r="BH189" s="149">
        <f t="shared" si="47"/>
        <v>0</v>
      </c>
      <c r="BI189" s="149">
        <f t="shared" si="48"/>
        <v>0</v>
      </c>
      <c r="BJ189" s="17" t="s">
        <v>85</v>
      </c>
      <c r="BK189" s="149">
        <f t="shared" si="49"/>
        <v>0</v>
      </c>
      <c r="BL189" s="17" t="s">
        <v>369</v>
      </c>
      <c r="BM189" s="148" t="s">
        <v>5708</v>
      </c>
    </row>
    <row r="190" spans="2:63" s="11" customFormat="1" ht="20.85" customHeight="1">
      <c r="B190" s="126"/>
      <c r="D190" s="127" t="s">
        <v>76</v>
      </c>
      <c r="E190" s="136" t="s">
        <v>9</v>
      </c>
      <c r="F190" s="136" t="s">
        <v>5709</v>
      </c>
      <c r="I190" s="129"/>
      <c r="J190" s="137">
        <f>BK190</f>
        <v>0</v>
      </c>
      <c r="L190" s="126"/>
      <c r="M190" s="131"/>
      <c r="P190" s="132">
        <f>SUM(P191:P195)</f>
        <v>0</v>
      </c>
      <c r="R190" s="132">
        <f>SUM(R191:R195)</f>
        <v>0</v>
      </c>
      <c r="T190" s="133">
        <f>SUM(T191:T195)</f>
        <v>0</v>
      </c>
      <c r="AR190" s="127" t="s">
        <v>85</v>
      </c>
      <c r="AT190" s="134" t="s">
        <v>76</v>
      </c>
      <c r="AU190" s="134" t="s">
        <v>87</v>
      </c>
      <c r="AY190" s="127" t="s">
        <v>262</v>
      </c>
      <c r="BK190" s="135">
        <f>SUM(BK191:BK195)</f>
        <v>0</v>
      </c>
    </row>
    <row r="191" spans="2:65" s="1" customFormat="1" ht="24.2" customHeight="1">
      <c r="B191" s="32"/>
      <c r="C191" s="138" t="s">
        <v>492</v>
      </c>
      <c r="D191" s="138" t="s">
        <v>264</v>
      </c>
      <c r="E191" s="139" t="s">
        <v>5710</v>
      </c>
      <c r="F191" s="140" t="s">
        <v>5711</v>
      </c>
      <c r="G191" s="141" t="s">
        <v>697</v>
      </c>
      <c r="H191" s="142">
        <v>1</v>
      </c>
      <c r="I191" s="143"/>
      <c r="J191" s="142">
        <f>ROUND(I191*H191,2)</f>
        <v>0</v>
      </c>
      <c r="K191" s="140" t="s">
        <v>1</v>
      </c>
      <c r="L191" s="32"/>
      <c r="M191" s="144" t="s">
        <v>1</v>
      </c>
      <c r="N191" s="145" t="s">
        <v>42</v>
      </c>
      <c r="P191" s="146">
        <f>O191*H191</f>
        <v>0</v>
      </c>
      <c r="Q191" s="146">
        <v>0</v>
      </c>
      <c r="R191" s="146">
        <f>Q191*H191</f>
        <v>0</v>
      </c>
      <c r="S191" s="146">
        <v>0</v>
      </c>
      <c r="T191" s="147">
        <f>S191*H191</f>
        <v>0</v>
      </c>
      <c r="AR191" s="148" t="s">
        <v>369</v>
      </c>
      <c r="AT191" s="148" t="s">
        <v>264</v>
      </c>
      <c r="AU191" s="148" t="s">
        <v>103</v>
      </c>
      <c r="AY191" s="17" t="s">
        <v>262</v>
      </c>
      <c r="BE191" s="149">
        <f>IF(N191="základní",J191,0)</f>
        <v>0</v>
      </c>
      <c r="BF191" s="149">
        <f>IF(N191="snížená",J191,0)</f>
        <v>0</v>
      </c>
      <c r="BG191" s="149">
        <f>IF(N191="zákl. přenesená",J191,0)</f>
        <v>0</v>
      </c>
      <c r="BH191" s="149">
        <f>IF(N191="sníž. přenesená",J191,0)</f>
        <v>0</v>
      </c>
      <c r="BI191" s="149">
        <f>IF(N191="nulová",J191,0)</f>
        <v>0</v>
      </c>
      <c r="BJ191" s="17" t="s">
        <v>85</v>
      </c>
      <c r="BK191" s="149">
        <f>ROUND(I191*H191,2)</f>
        <v>0</v>
      </c>
      <c r="BL191" s="17" t="s">
        <v>369</v>
      </c>
      <c r="BM191" s="148" t="s">
        <v>734</v>
      </c>
    </row>
    <row r="192" spans="2:65" s="1" customFormat="1" ht="16.5" customHeight="1">
      <c r="B192" s="32"/>
      <c r="C192" s="138" t="s">
        <v>498</v>
      </c>
      <c r="D192" s="138" t="s">
        <v>264</v>
      </c>
      <c r="E192" s="139" t="s">
        <v>5712</v>
      </c>
      <c r="F192" s="140" t="s">
        <v>5713</v>
      </c>
      <c r="G192" s="141" t="s">
        <v>697</v>
      </c>
      <c r="H192" s="142">
        <v>2</v>
      </c>
      <c r="I192" s="143"/>
      <c r="J192" s="142">
        <f>ROUND(I192*H192,2)</f>
        <v>0</v>
      </c>
      <c r="K192" s="140" t="s">
        <v>1</v>
      </c>
      <c r="L192" s="32"/>
      <c r="M192" s="144" t="s">
        <v>1</v>
      </c>
      <c r="N192" s="145" t="s">
        <v>42</v>
      </c>
      <c r="P192" s="146">
        <f>O192*H192</f>
        <v>0</v>
      </c>
      <c r="Q192" s="146">
        <v>0</v>
      </c>
      <c r="R192" s="146">
        <f>Q192*H192</f>
        <v>0</v>
      </c>
      <c r="S192" s="146">
        <v>0</v>
      </c>
      <c r="T192" s="147">
        <f>S192*H192</f>
        <v>0</v>
      </c>
      <c r="AR192" s="148" t="s">
        <v>369</v>
      </c>
      <c r="AT192" s="148" t="s">
        <v>264</v>
      </c>
      <c r="AU192" s="148" t="s">
        <v>103</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369</v>
      </c>
      <c r="BM192" s="148" t="s">
        <v>746</v>
      </c>
    </row>
    <row r="193" spans="2:65" s="1" customFormat="1" ht="16.5" customHeight="1">
      <c r="B193" s="32"/>
      <c r="C193" s="138" t="s">
        <v>503</v>
      </c>
      <c r="D193" s="138" t="s">
        <v>264</v>
      </c>
      <c r="E193" s="139" t="s">
        <v>5714</v>
      </c>
      <c r="F193" s="140" t="s">
        <v>5715</v>
      </c>
      <c r="G193" s="141" t="s">
        <v>697</v>
      </c>
      <c r="H193" s="142">
        <v>2</v>
      </c>
      <c r="I193" s="143"/>
      <c r="J193" s="142">
        <f>ROUND(I193*H193,2)</f>
        <v>0</v>
      </c>
      <c r="K193" s="140" t="s">
        <v>1</v>
      </c>
      <c r="L193" s="32"/>
      <c r="M193" s="144" t="s">
        <v>1</v>
      </c>
      <c r="N193" s="145" t="s">
        <v>42</v>
      </c>
      <c r="P193" s="146">
        <f>O193*H193</f>
        <v>0</v>
      </c>
      <c r="Q193" s="146">
        <v>0</v>
      </c>
      <c r="R193" s="146">
        <f>Q193*H193</f>
        <v>0</v>
      </c>
      <c r="S193" s="146">
        <v>0</v>
      </c>
      <c r="T193" s="147">
        <f>S193*H193</f>
        <v>0</v>
      </c>
      <c r="AR193" s="148" t="s">
        <v>369</v>
      </c>
      <c r="AT193" s="148" t="s">
        <v>264</v>
      </c>
      <c r="AU193" s="148" t="s">
        <v>103</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369</v>
      </c>
      <c r="BM193" s="148" t="s">
        <v>767</v>
      </c>
    </row>
    <row r="194" spans="2:65" s="1" customFormat="1" ht="16.5" customHeight="1">
      <c r="B194" s="32"/>
      <c r="C194" s="138" t="s">
        <v>511</v>
      </c>
      <c r="D194" s="138" t="s">
        <v>264</v>
      </c>
      <c r="E194" s="139" t="s">
        <v>5716</v>
      </c>
      <c r="F194" s="140" t="s">
        <v>5717</v>
      </c>
      <c r="G194" s="141" t="s">
        <v>2434</v>
      </c>
      <c r="H194" s="142">
        <v>1</v>
      </c>
      <c r="I194" s="143"/>
      <c r="J194" s="142">
        <f>ROUND(I194*H194,2)</f>
        <v>0</v>
      </c>
      <c r="K194" s="140" t="s">
        <v>1</v>
      </c>
      <c r="L194" s="32"/>
      <c r="M194" s="144" t="s">
        <v>1</v>
      </c>
      <c r="N194" s="145" t="s">
        <v>42</v>
      </c>
      <c r="P194" s="146">
        <f>O194*H194</f>
        <v>0</v>
      </c>
      <c r="Q194" s="146">
        <v>0</v>
      </c>
      <c r="R194" s="146">
        <f>Q194*H194</f>
        <v>0</v>
      </c>
      <c r="S194" s="146">
        <v>0</v>
      </c>
      <c r="T194" s="147">
        <f>S194*H194</f>
        <v>0</v>
      </c>
      <c r="AR194" s="148" t="s">
        <v>369</v>
      </c>
      <c r="AT194" s="148" t="s">
        <v>264</v>
      </c>
      <c r="AU194" s="148" t="s">
        <v>103</v>
      </c>
      <c r="AY194" s="17" t="s">
        <v>262</v>
      </c>
      <c r="BE194" s="149">
        <f>IF(N194="základní",J194,0)</f>
        <v>0</v>
      </c>
      <c r="BF194" s="149">
        <f>IF(N194="snížená",J194,0)</f>
        <v>0</v>
      </c>
      <c r="BG194" s="149">
        <f>IF(N194="zákl. přenesená",J194,0)</f>
        <v>0</v>
      </c>
      <c r="BH194" s="149">
        <f>IF(N194="sníž. přenesená",J194,0)</f>
        <v>0</v>
      </c>
      <c r="BI194" s="149">
        <f>IF(N194="nulová",J194,0)</f>
        <v>0</v>
      </c>
      <c r="BJ194" s="17" t="s">
        <v>85</v>
      </c>
      <c r="BK194" s="149">
        <f>ROUND(I194*H194,2)</f>
        <v>0</v>
      </c>
      <c r="BL194" s="17" t="s">
        <v>369</v>
      </c>
      <c r="BM194" s="148" t="s">
        <v>777</v>
      </c>
    </row>
    <row r="195" spans="2:65" s="1" customFormat="1" ht="24.2" customHeight="1">
      <c r="B195" s="32"/>
      <c r="C195" s="138" t="s">
        <v>529</v>
      </c>
      <c r="D195" s="138" t="s">
        <v>264</v>
      </c>
      <c r="E195" s="139" t="s">
        <v>5718</v>
      </c>
      <c r="F195" s="140" t="s">
        <v>5719</v>
      </c>
      <c r="G195" s="141" t="s">
        <v>152</v>
      </c>
      <c r="H195" s="142">
        <v>25</v>
      </c>
      <c r="I195" s="143"/>
      <c r="J195" s="142">
        <f>ROUND(I195*H195,2)</f>
        <v>0</v>
      </c>
      <c r="K195" s="140" t="s">
        <v>1</v>
      </c>
      <c r="L195" s="32"/>
      <c r="M195" s="144" t="s">
        <v>1</v>
      </c>
      <c r="N195" s="145" t="s">
        <v>42</v>
      </c>
      <c r="P195" s="146">
        <f>O195*H195</f>
        <v>0</v>
      </c>
      <c r="Q195" s="146">
        <v>0</v>
      </c>
      <c r="R195" s="146">
        <f>Q195*H195</f>
        <v>0</v>
      </c>
      <c r="S195" s="146">
        <v>0</v>
      </c>
      <c r="T195" s="147">
        <f>S195*H195</f>
        <v>0</v>
      </c>
      <c r="AR195" s="148" t="s">
        <v>369</v>
      </c>
      <c r="AT195" s="148" t="s">
        <v>264</v>
      </c>
      <c r="AU195" s="148" t="s">
        <v>103</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369</v>
      </c>
      <c r="BM195" s="148" t="s">
        <v>790</v>
      </c>
    </row>
    <row r="196" spans="2:63" s="11" customFormat="1" ht="20.85" customHeight="1">
      <c r="B196" s="126"/>
      <c r="D196" s="127" t="s">
        <v>76</v>
      </c>
      <c r="E196" s="136" t="s">
        <v>369</v>
      </c>
      <c r="F196" s="136" t="s">
        <v>3493</v>
      </c>
      <c r="I196" s="129"/>
      <c r="J196" s="137">
        <f>BK196</f>
        <v>0</v>
      </c>
      <c r="L196" s="126"/>
      <c r="M196" s="131"/>
      <c r="P196" s="132">
        <f>SUM(P197:P202)</f>
        <v>0</v>
      </c>
      <c r="R196" s="132">
        <f>SUM(R197:R202)</f>
        <v>0</v>
      </c>
      <c r="T196" s="133">
        <f>SUM(T197:T202)</f>
        <v>0</v>
      </c>
      <c r="AR196" s="127" t="s">
        <v>85</v>
      </c>
      <c r="AT196" s="134" t="s">
        <v>76</v>
      </c>
      <c r="AU196" s="134" t="s">
        <v>87</v>
      </c>
      <c r="AY196" s="127" t="s">
        <v>262</v>
      </c>
      <c r="BK196" s="135">
        <f>SUM(BK197:BK202)</f>
        <v>0</v>
      </c>
    </row>
    <row r="197" spans="2:65" s="1" customFormat="1" ht="16.5" customHeight="1">
      <c r="B197" s="32"/>
      <c r="C197" s="138" t="s">
        <v>534</v>
      </c>
      <c r="D197" s="138" t="s">
        <v>264</v>
      </c>
      <c r="E197" s="139" t="s">
        <v>5720</v>
      </c>
      <c r="F197" s="140" t="s">
        <v>5721</v>
      </c>
      <c r="G197" s="141" t="s">
        <v>2434</v>
      </c>
      <c r="H197" s="142">
        <v>1</v>
      </c>
      <c r="I197" s="143"/>
      <c r="J197" s="142">
        <f aca="true" t="shared" si="50" ref="J197:J202">ROUND(I197*H197,2)</f>
        <v>0</v>
      </c>
      <c r="K197" s="140" t="s">
        <v>1</v>
      </c>
      <c r="L197" s="32"/>
      <c r="M197" s="144" t="s">
        <v>1</v>
      </c>
      <c r="N197" s="145" t="s">
        <v>42</v>
      </c>
      <c r="P197" s="146">
        <f aca="true" t="shared" si="51" ref="P197:P202">O197*H197</f>
        <v>0</v>
      </c>
      <c r="Q197" s="146">
        <v>0</v>
      </c>
      <c r="R197" s="146">
        <f aca="true" t="shared" si="52" ref="R197:R202">Q197*H197</f>
        <v>0</v>
      </c>
      <c r="S197" s="146">
        <v>0</v>
      </c>
      <c r="T197" s="147">
        <f aca="true" t="shared" si="53" ref="T197:T202">S197*H197</f>
        <v>0</v>
      </c>
      <c r="AR197" s="148" t="s">
        <v>369</v>
      </c>
      <c r="AT197" s="148" t="s">
        <v>264</v>
      </c>
      <c r="AU197" s="148" t="s">
        <v>103</v>
      </c>
      <c r="AY197" s="17" t="s">
        <v>262</v>
      </c>
      <c r="BE197" s="149">
        <f aca="true" t="shared" si="54" ref="BE197:BE202">IF(N197="základní",J197,0)</f>
        <v>0</v>
      </c>
      <c r="BF197" s="149">
        <f aca="true" t="shared" si="55" ref="BF197:BF202">IF(N197="snížená",J197,0)</f>
        <v>0</v>
      </c>
      <c r="BG197" s="149">
        <f aca="true" t="shared" si="56" ref="BG197:BG202">IF(N197="zákl. přenesená",J197,0)</f>
        <v>0</v>
      </c>
      <c r="BH197" s="149">
        <f aca="true" t="shared" si="57" ref="BH197:BH202">IF(N197="sníž. přenesená",J197,0)</f>
        <v>0</v>
      </c>
      <c r="BI197" s="149">
        <f aca="true" t="shared" si="58" ref="BI197:BI202">IF(N197="nulová",J197,0)</f>
        <v>0</v>
      </c>
      <c r="BJ197" s="17" t="s">
        <v>85</v>
      </c>
      <c r="BK197" s="149">
        <f aca="true" t="shared" si="59" ref="BK197:BK202">ROUND(I197*H197,2)</f>
        <v>0</v>
      </c>
      <c r="BL197" s="17" t="s">
        <v>369</v>
      </c>
      <c r="BM197" s="148" t="s">
        <v>811</v>
      </c>
    </row>
    <row r="198" spans="2:65" s="1" customFormat="1" ht="21.75" customHeight="1">
      <c r="B198" s="32"/>
      <c r="C198" s="138" t="s">
        <v>538</v>
      </c>
      <c r="D198" s="138" t="s">
        <v>264</v>
      </c>
      <c r="E198" s="139" t="s">
        <v>5722</v>
      </c>
      <c r="F198" s="140" t="s">
        <v>5723</v>
      </c>
      <c r="G198" s="141" t="s">
        <v>2434</v>
      </c>
      <c r="H198" s="142">
        <v>1</v>
      </c>
      <c r="I198" s="143"/>
      <c r="J198" s="142">
        <f t="shared" si="50"/>
        <v>0</v>
      </c>
      <c r="K198" s="140" t="s">
        <v>1</v>
      </c>
      <c r="L198" s="32"/>
      <c r="M198" s="144" t="s">
        <v>1</v>
      </c>
      <c r="N198" s="145" t="s">
        <v>42</v>
      </c>
      <c r="P198" s="146">
        <f t="shared" si="51"/>
        <v>0</v>
      </c>
      <c r="Q198" s="146">
        <v>0</v>
      </c>
      <c r="R198" s="146">
        <f t="shared" si="52"/>
        <v>0</v>
      </c>
      <c r="S198" s="146">
        <v>0</v>
      </c>
      <c r="T198" s="147">
        <f t="shared" si="53"/>
        <v>0</v>
      </c>
      <c r="AR198" s="148" t="s">
        <v>369</v>
      </c>
      <c r="AT198" s="148" t="s">
        <v>264</v>
      </c>
      <c r="AU198" s="148" t="s">
        <v>103</v>
      </c>
      <c r="AY198" s="17" t="s">
        <v>262</v>
      </c>
      <c r="BE198" s="149">
        <f t="shared" si="54"/>
        <v>0</v>
      </c>
      <c r="BF198" s="149">
        <f t="shared" si="55"/>
        <v>0</v>
      </c>
      <c r="BG198" s="149">
        <f t="shared" si="56"/>
        <v>0</v>
      </c>
      <c r="BH198" s="149">
        <f t="shared" si="57"/>
        <v>0</v>
      </c>
      <c r="BI198" s="149">
        <f t="shared" si="58"/>
        <v>0</v>
      </c>
      <c r="BJ198" s="17" t="s">
        <v>85</v>
      </c>
      <c r="BK198" s="149">
        <f t="shared" si="59"/>
        <v>0</v>
      </c>
      <c r="BL198" s="17" t="s">
        <v>369</v>
      </c>
      <c r="BM198" s="148" t="s">
        <v>822</v>
      </c>
    </row>
    <row r="199" spans="2:65" s="1" customFormat="1" ht="16.5" customHeight="1">
      <c r="B199" s="32"/>
      <c r="C199" s="138" t="s">
        <v>545</v>
      </c>
      <c r="D199" s="138" t="s">
        <v>264</v>
      </c>
      <c r="E199" s="139" t="s">
        <v>5724</v>
      </c>
      <c r="F199" s="140" t="s">
        <v>5725</v>
      </c>
      <c r="G199" s="141" t="s">
        <v>2434</v>
      </c>
      <c r="H199" s="142">
        <v>1</v>
      </c>
      <c r="I199" s="143"/>
      <c r="J199" s="142">
        <f t="shared" si="50"/>
        <v>0</v>
      </c>
      <c r="K199" s="140" t="s">
        <v>1</v>
      </c>
      <c r="L199" s="32"/>
      <c r="M199" s="144" t="s">
        <v>1</v>
      </c>
      <c r="N199" s="145" t="s">
        <v>42</v>
      </c>
      <c r="P199" s="146">
        <f t="shared" si="51"/>
        <v>0</v>
      </c>
      <c r="Q199" s="146">
        <v>0</v>
      </c>
      <c r="R199" s="146">
        <f t="shared" si="52"/>
        <v>0</v>
      </c>
      <c r="S199" s="146">
        <v>0</v>
      </c>
      <c r="T199" s="147">
        <f t="shared" si="53"/>
        <v>0</v>
      </c>
      <c r="AR199" s="148" t="s">
        <v>369</v>
      </c>
      <c r="AT199" s="148" t="s">
        <v>264</v>
      </c>
      <c r="AU199" s="148" t="s">
        <v>103</v>
      </c>
      <c r="AY199" s="17" t="s">
        <v>262</v>
      </c>
      <c r="BE199" s="149">
        <f t="shared" si="54"/>
        <v>0</v>
      </c>
      <c r="BF199" s="149">
        <f t="shared" si="55"/>
        <v>0</v>
      </c>
      <c r="BG199" s="149">
        <f t="shared" si="56"/>
        <v>0</v>
      </c>
      <c r="BH199" s="149">
        <f t="shared" si="57"/>
        <v>0</v>
      </c>
      <c r="BI199" s="149">
        <f t="shared" si="58"/>
        <v>0</v>
      </c>
      <c r="BJ199" s="17" t="s">
        <v>85</v>
      </c>
      <c r="BK199" s="149">
        <f t="shared" si="59"/>
        <v>0</v>
      </c>
      <c r="BL199" s="17" t="s">
        <v>369</v>
      </c>
      <c r="BM199" s="148" t="s">
        <v>831</v>
      </c>
    </row>
    <row r="200" spans="2:65" s="1" customFormat="1" ht="16.5" customHeight="1">
      <c r="B200" s="32"/>
      <c r="C200" s="138" t="s">
        <v>549</v>
      </c>
      <c r="D200" s="138" t="s">
        <v>264</v>
      </c>
      <c r="E200" s="139" t="s">
        <v>5726</v>
      </c>
      <c r="F200" s="140" t="s">
        <v>3670</v>
      </c>
      <c r="G200" s="141" t="s">
        <v>2434</v>
      </c>
      <c r="H200" s="142">
        <v>1</v>
      </c>
      <c r="I200" s="143"/>
      <c r="J200" s="142">
        <f t="shared" si="50"/>
        <v>0</v>
      </c>
      <c r="K200" s="140" t="s">
        <v>1</v>
      </c>
      <c r="L200" s="32"/>
      <c r="M200" s="144" t="s">
        <v>1</v>
      </c>
      <c r="N200" s="145" t="s">
        <v>42</v>
      </c>
      <c r="P200" s="146">
        <f t="shared" si="51"/>
        <v>0</v>
      </c>
      <c r="Q200" s="146">
        <v>0</v>
      </c>
      <c r="R200" s="146">
        <f t="shared" si="52"/>
        <v>0</v>
      </c>
      <c r="S200" s="146">
        <v>0</v>
      </c>
      <c r="T200" s="147">
        <f t="shared" si="53"/>
        <v>0</v>
      </c>
      <c r="AR200" s="148" t="s">
        <v>369</v>
      </c>
      <c r="AT200" s="148" t="s">
        <v>264</v>
      </c>
      <c r="AU200" s="148" t="s">
        <v>103</v>
      </c>
      <c r="AY200" s="17" t="s">
        <v>262</v>
      </c>
      <c r="BE200" s="149">
        <f t="shared" si="54"/>
        <v>0</v>
      </c>
      <c r="BF200" s="149">
        <f t="shared" si="55"/>
        <v>0</v>
      </c>
      <c r="BG200" s="149">
        <f t="shared" si="56"/>
        <v>0</v>
      </c>
      <c r="BH200" s="149">
        <f t="shared" si="57"/>
        <v>0</v>
      </c>
      <c r="BI200" s="149">
        <f t="shared" si="58"/>
        <v>0</v>
      </c>
      <c r="BJ200" s="17" t="s">
        <v>85</v>
      </c>
      <c r="BK200" s="149">
        <f t="shared" si="59"/>
        <v>0</v>
      </c>
      <c r="BL200" s="17" t="s">
        <v>369</v>
      </c>
      <c r="BM200" s="148" t="s">
        <v>872</v>
      </c>
    </row>
    <row r="201" spans="2:65" s="1" customFormat="1" ht="16.5" customHeight="1">
      <c r="B201" s="32"/>
      <c r="C201" s="138" t="s">
        <v>559</v>
      </c>
      <c r="D201" s="138" t="s">
        <v>264</v>
      </c>
      <c r="E201" s="139" t="s">
        <v>5727</v>
      </c>
      <c r="F201" s="140" t="s">
        <v>5324</v>
      </c>
      <c r="G201" s="141" t="s">
        <v>2434</v>
      </c>
      <c r="H201" s="142">
        <v>1</v>
      </c>
      <c r="I201" s="143"/>
      <c r="J201" s="142">
        <f t="shared" si="50"/>
        <v>0</v>
      </c>
      <c r="K201" s="140" t="s">
        <v>1</v>
      </c>
      <c r="L201" s="32"/>
      <c r="M201" s="144" t="s">
        <v>1</v>
      </c>
      <c r="N201" s="145" t="s">
        <v>42</v>
      </c>
      <c r="P201" s="146">
        <f t="shared" si="51"/>
        <v>0</v>
      </c>
      <c r="Q201" s="146">
        <v>0</v>
      </c>
      <c r="R201" s="146">
        <f t="shared" si="52"/>
        <v>0</v>
      </c>
      <c r="S201" s="146">
        <v>0</v>
      </c>
      <c r="T201" s="147">
        <f t="shared" si="53"/>
        <v>0</v>
      </c>
      <c r="AR201" s="148" t="s">
        <v>369</v>
      </c>
      <c r="AT201" s="148" t="s">
        <v>264</v>
      </c>
      <c r="AU201" s="148" t="s">
        <v>103</v>
      </c>
      <c r="AY201" s="17" t="s">
        <v>262</v>
      </c>
      <c r="BE201" s="149">
        <f t="shared" si="54"/>
        <v>0</v>
      </c>
      <c r="BF201" s="149">
        <f t="shared" si="55"/>
        <v>0</v>
      </c>
      <c r="BG201" s="149">
        <f t="shared" si="56"/>
        <v>0</v>
      </c>
      <c r="BH201" s="149">
        <f t="shared" si="57"/>
        <v>0</v>
      </c>
      <c r="BI201" s="149">
        <f t="shared" si="58"/>
        <v>0</v>
      </c>
      <c r="BJ201" s="17" t="s">
        <v>85</v>
      </c>
      <c r="BK201" s="149">
        <f t="shared" si="59"/>
        <v>0</v>
      </c>
      <c r="BL201" s="17" t="s">
        <v>369</v>
      </c>
      <c r="BM201" s="148" t="s">
        <v>892</v>
      </c>
    </row>
    <row r="202" spans="2:65" s="1" customFormat="1" ht="24.2" customHeight="1">
      <c r="B202" s="32"/>
      <c r="C202" s="138" t="s">
        <v>563</v>
      </c>
      <c r="D202" s="138" t="s">
        <v>264</v>
      </c>
      <c r="E202" s="139" t="s">
        <v>5597</v>
      </c>
      <c r="F202" s="140" t="s">
        <v>5598</v>
      </c>
      <c r="G202" s="141" t="s">
        <v>786</v>
      </c>
      <c r="H202" s="143"/>
      <c r="I202" s="143"/>
      <c r="J202" s="142">
        <f t="shared" si="50"/>
        <v>0</v>
      </c>
      <c r="K202" s="140" t="s">
        <v>267</v>
      </c>
      <c r="L202" s="32"/>
      <c r="M202" s="193" t="s">
        <v>1</v>
      </c>
      <c r="N202" s="194" t="s">
        <v>42</v>
      </c>
      <c r="O202" s="191"/>
      <c r="P202" s="195">
        <f t="shared" si="51"/>
        <v>0</v>
      </c>
      <c r="Q202" s="195">
        <v>0</v>
      </c>
      <c r="R202" s="195">
        <f t="shared" si="52"/>
        <v>0</v>
      </c>
      <c r="S202" s="195">
        <v>0</v>
      </c>
      <c r="T202" s="196">
        <f t="shared" si="53"/>
        <v>0</v>
      </c>
      <c r="AR202" s="148" t="s">
        <v>369</v>
      </c>
      <c r="AT202" s="148" t="s">
        <v>264</v>
      </c>
      <c r="AU202" s="148" t="s">
        <v>103</v>
      </c>
      <c r="AY202" s="17" t="s">
        <v>262</v>
      </c>
      <c r="BE202" s="149">
        <f t="shared" si="54"/>
        <v>0</v>
      </c>
      <c r="BF202" s="149">
        <f t="shared" si="55"/>
        <v>0</v>
      </c>
      <c r="BG202" s="149">
        <f t="shared" si="56"/>
        <v>0</v>
      </c>
      <c r="BH202" s="149">
        <f t="shared" si="57"/>
        <v>0</v>
      </c>
      <c r="BI202" s="149">
        <f t="shared" si="58"/>
        <v>0</v>
      </c>
      <c r="BJ202" s="17" t="s">
        <v>85</v>
      </c>
      <c r="BK202" s="149">
        <f t="shared" si="59"/>
        <v>0</v>
      </c>
      <c r="BL202" s="17" t="s">
        <v>369</v>
      </c>
      <c r="BM202" s="148" t="s">
        <v>5728</v>
      </c>
    </row>
    <row r="203" spans="2:12" s="1" customFormat="1" ht="6.95" customHeight="1">
      <c r="B203" s="44"/>
      <c r="C203" s="45"/>
      <c r="D203" s="45"/>
      <c r="E203" s="45"/>
      <c r="F203" s="45"/>
      <c r="G203" s="45"/>
      <c r="H203" s="45"/>
      <c r="I203" s="45"/>
      <c r="J203" s="45"/>
      <c r="K203" s="45"/>
      <c r="L203" s="32"/>
    </row>
  </sheetData>
  <sheetProtection algorithmName="SHA-512" hashValue="3eV8ny+1j6Q8X4ZqviEE+sQRZswZac/+EZI8px+I7pKCzLRQ2FUo6AvjsbGrtPgceT8MmO4LL7UZaEcJbjMTmQ==" saltValue="Ke0YHv2nA7Rjn800NGGfG30ETpiiQ+bf+ujt0eXGzM9nq+qmyzi7gfUR5AVsJajKBS1li+ueeZXnOTFuzl8/xg==" spinCount="100000" sheet="1" objects="1" scenarios="1" formatColumns="0" formatRows="0" autoFilter="0"/>
  <autoFilter ref="C135:K202"/>
  <mergeCells count="15">
    <mergeCell ref="E122:H122"/>
    <mergeCell ref="E126:H126"/>
    <mergeCell ref="E124:H124"/>
    <mergeCell ref="E128:H12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18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4"/>
      <c r="M2" s="234"/>
      <c r="N2" s="234"/>
      <c r="O2" s="234"/>
      <c r="P2" s="234"/>
      <c r="Q2" s="234"/>
      <c r="R2" s="234"/>
      <c r="S2" s="234"/>
      <c r="T2" s="234"/>
      <c r="U2" s="234"/>
      <c r="V2" s="234"/>
      <c r="AT2" s="17" t="s">
        <v>139</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 customHeight="1">
      <c r="B8" s="20"/>
      <c r="D8" s="27" t="s">
        <v>164</v>
      </c>
      <c r="L8" s="20"/>
    </row>
    <row r="9" spans="2:12" s="1" customFormat="1" ht="16.5" customHeight="1">
      <c r="B9" s="32"/>
      <c r="E9" s="267" t="s">
        <v>3499</v>
      </c>
      <c r="F9" s="266"/>
      <c r="G9" s="266"/>
      <c r="H9" s="266"/>
      <c r="L9" s="32"/>
    </row>
    <row r="10" spans="2:12" s="1" customFormat="1" ht="12" customHeight="1">
      <c r="B10" s="32"/>
      <c r="D10" s="27" t="s">
        <v>3500</v>
      </c>
      <c r="L10" s="32"/>
    </row>
    <row r="11" spans="2:12" s="1" customFormat="1" ht="16.5" customHeight="1">
      <c r="B11" s="32"/>
      <c r="E11" s="256" t="s">
        <v>5729</v>
      </c>
      <c r="F11" s="266"/>
      <c r="G11" s="266"/>
      <c r="H11" s="266"/>
      <c r="L11" s="32"/>
    </row>
    <row r="12" spans="2:12" s="1" customFormat="1" ht="12">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25. 9. 2023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9" t="str">
        <f>'Rekapitulace stavby'!E14</f>
        <v>Vyplň údaj</v>
      </c>
      <c r="F20" s="238"/>
      <c r="G20" s="238"/>
      <c r="H20" s="238"/>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2" t="s">
        <v>210</v>
      </c>
      <c r="F29" s="242"/>
      <c r="G29" s="242"/>
      <c r="H29" s="242"/>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ROUND(J130,2)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ROUND((SUM(BE130:BE184)),2)</f>
        <v>0</v>
      </c>
      <c r="I35" s="98">
        <v>0.21</v>
      </c>
      <c r="J35" s="86">
        <f>ROUND(((SUM(BE130:BE184))*I35),2)</f>
        <v>0</v>
      </c>
      <c r="L35" s="32"/>
    </row>
    <row r="36" spans="2:12" s="1" customFormat="1" ht="14.45" customHeight="1">
      <c r="B36" s="32"/>
      <c r="E36" s="27" t="s">
        <v>43</v>
      </c>
      <c r="F36" s="86">
        <f>ROUND((SUM(BF130:BF184)),2)</f>
        <v>0</v>
      </c>
      <c r="I36" s="98">
        <v>0.15</v>
      </c>
      <c r="J36" s="86">
        <f>ROUND(((SUM(BF130:BF184))*I36),2)</f>
        <v>0</v>
      </c>
      <c r="L36" s="32"/>
    </row>
    <row r="37" spans="2:12" s="1" customFormat="1" ht="14.45" customHeight="1" hidden="1">
      <c r="B37" s="32"/>
      <c r="E37" s="27" t="s">
        <v>44</v>
      </c>
      <c r="F37" s="86">
        <f>ROUND((SUM(BG130:BG184)),2)</f>
        <v>0</v>
      </c>
      <c r="I37" s="98">
        <v>0.21</v>
      </c>
      <c r="J37" s="86">
        <f>0</f>
        <v>0</v>
      </c>
      <c r="L37" s="32"/>
    </row>
    <row r="38" spans="2:12" s="1" customFormat="1" ht="14.45" customHeight="1" hidden="1">
      <c r="B38" s="32"/>
      <c r="E38" s="27" t="s">
        <v>45</v>
      </c>
      <c r="F38" s="86">
        <f>ROUND((SUM(BH130:BH184)),2)</f>
        <v>0</v>
      </c>
      <c r="I38" s="98">
        <v>0.15</v>
      </c>
      <c r="J38" s="86">
        <f>0</f>
        <v>0</v>
      </c>
      <c r="L38" s="32"/>
    </row>
    <row r="39" spans="2:12" s="1" customFormat="1" ht="14.45" customHeight="1" hidden="1">
      <c r="B39" s="32"/>
      <c r="E39" s="27" t="s">
        <v>46</v>
      </c>
      <c r="F39" s="86">
        <f>ROUND((SUM(BI130:BI184)),2)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s="1" customFormat="1" ht="16.5" customHeight="1">
      <c r="B87" s="32"/>
      <c r="E87" s="267" t="s">
        <v>3499</v>
      </c>
      <c r="F87" s="266"/>
      <c r="G87" s="266"/>
      <c r="H87" s="266"/>
      <c r="L87" s="32"/>
    </row>
    <row r="88" spans="2:12" s="1" customFormat="1" ht="12" customHeight="1">
      <c r="B88" s="32"/>
      <c r="C88" s="27" t="s">
        <v>3500</v>
      </c>
      <c r="L88" s="32"/>
    </row>
    <row r="89" spans="2:12" s="1" customFormat="1" ht="16.5" customHeight="1">
      <c r="B89" s="32"/>
      <c r="E89" s="256" t="str">
        <f>E11</f>
        <v>PR-AKU - Prostorová akustika</v>
      </c>
      <c r="F89" s="266"/>
      <c r="G89" s="266"/>
      <c r="H89" s="266"/>
      <c r="L89" s="32"/>
    </row>
    <row r="90" spans="2:12" s="1" customFormat="1" ht="6.95" customHeight="1">
      <c r="B90" s="32"/>
      <c r="L90" s="32"/>
    </row>
    <row r="91" spans="2:12" s="1" customFormat="1" ht="12" customHeight="1">
      <c r="B91" s="32"/>
      <c r="C91" s="27" t="s">
        <v>20</v>
      </c>
      <c r="F91" s="25" t="str">
        <f>F14</f>
        <v>Turnov, p.č. 662/2</v>
      </c>
      <c r="I91" s="27" t="s">
        <v>22</v>
      </c>
      <c r="J91" s="52" t="str">
        <f>IF(J14="","",J14)</f>
        <v>25. 9. 2023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J130</f>
        <v>0</v>
      </c>
      <c r="L98" s="32"/>
      <c r="AU98" s="17" t="s">
        <v>220</v>
      </c>
    </row>
    <row r="99" spans="2:12" s="8" customFormat="1" ht="24.95" customHeight="1">
      <c r="B99" s="110"/>
      <c r="D99" s="111" t="s">
        <v>5730</v>
      </c>
      <c r="E99" s="112"/>
      <c r="F99" s="112"/>
      <c r="G99" s="112"/>
      <c r="H99" s="112"/>
      <c r="I99" s="112"/>
      <c r="J99" s="113">
        <f>J131</f>
        <v>0</v>
      </c>
      <c r="L99" s="110"/>
    </row>
    <row r="100" spans="2:12" s="9" customFormat="1" ht="19.9" customHeight="1">
      <c r="B100" s="114"/>
      <c r="D100" s="115" t="s">
        <v>5731</v>
      </c>
      <c r="E100" s="116"/>
      <c r="F100" s="116"/>
      <c r="G100" s="116"/>
      <c r="H100" s="116"/>
      <c r="I100" s="116"/>
      <c r="J100" s="117">
        <f>J132</f>
        <v>0</v>
      </c>
      <c r="L100" s="114"/>
    </row>
    <row r="101" spans="2:12" s="9" customFormat="1" ht="19.9" customHeight="1">
      <c r="B101" s="114"/>
      <c r="D101" s="115" t="s">
        <v>5732</v>
      </c>
      <c r="E101" s="116"/>
      <c r="F101" s="116"/>
      <c r="G101" s="116"/>
      <c r="H101" s="116"/>
      <c r="I101" s="116"/>
      <c r="J101" s="117">
        <f>J137</f>
        <v>0</v>
      </c>
      <c r="L101" s="114"/>
    </row>
    <row r="102" spans="2:12" s="9" customFormat="1" ht="19.9" customHeight="1">
      <c r="B102" s="114"/>
      <c r="D102" s="115" t="s">
        <v>5733</v>
      </c>
      <c r="E102" s="116"/>
      <c r="F102" s="116"/>
      <c r="G102" s="116"/>
      <c r="H102" s="116"/>
      <c r="I102" s="116"/>
      <c r="J102" s="117">
        <f>J142</f>
        <v>0</v>
      </c>
      <c r="L102" s="114"/>
    </row>
    <row r="103" spans="2:12" s="9" customFormat="1" ht="19.9" customHeight="1">
      <c r="B103" s="114"/>
      <c r="D103" s="115" t="s">
        <v>5734</v>
      </c>
      <c r="E103" s="116"/>
      <c r="F103" s="116"/>
      <c r="G103" s="116"/>
      <c r="H103" s="116"/>
      <c r="I103" s="116"/>
      <c r="J103" s="117">
        <f>J145</f>
        <v>0</v>
      </c>
      <c r="L103" s="114"/>
    </row>
    <row r="104" spans="2:12" s="9" customFormat="1" ht="19.9" customHeight="1">
      <c r="B104" s="114"/>
      <c r="D104" s="115" t="s">
        <v>5735</v>
      </c>
      <c r="E104" s="116"/>
      <c r="F104" s="116"/>
      <c r="G104" s="116"/>
      <c r="H104" s="116"/>
      <c r="I104" s="116"/>
      <c r="J104" s="117">
        <f>J150</f>
        <v>0</v>
      </c>
      <c r="L104" s="114"/>
    </row>
    <row r="105" spans="2:12" s="9" customFormat="1" ht="19.9" customHeight="1">
      <c r="B105" s="114"/>
      <c r="D105" s="115" t="s">
        <v>5736</v>
      </c>
      <c r="E105" s="116"/>
      <c r="F105" s="116"/>
      <c r="G105" s="116"/>
      <c r="H105" s="116"/>
      <c r="I105" s="116"/>
      <c r="J105" s="117">
        <f>J161</f>
        <v>0</v>
      </c>
      <c r="L105" s="114"/>
    </row>
    <row r="106" spans="2:12" s="9" customFormat="1" ht="19.9" customHeight="1">
      <c r="B106" s="114"/>
      <c r="D106" s="115" t="s">
        <v>5737</v>
      </c>
      <c r="E106" s="116"/>
      <c r="F106" s="116"/>
      <c r="G106" s="116"/>
      <c r="H106" s="116"/>
      <c r="I106" s="116"/>
      <c r="J106" s="117">
        <f>J166</f>
        <v>0</v>
      </c>
      <c r="L106" s="114"/>
    </row>
    <row r="107" spans="2:12" s="9" customFormat="1" ht="19.9" customHeight="1">
      <c r="B107" s="114"/>
      <c r="D107" s="115" t="s">
        <v>5738</v>
      </c>
      <c r="E107" s="116"/>
      <c r="F107" s="116"/>
      <c r="G107" s="116"/>
      <c r="H107" s="116"/>
      <c r="I107" s="116"/>
      <c r="J107" s="117">
        <f>J171</f>
        <v>0</v>
      </c>
      <c r="L107" s="114"/>
    </row>
    <row r="108" spans="2:12" s="9" customFormat="1" ht="19.9" customHeight="1">
      <c r="B108" s="114"/>
      <c r="D108" s="115" t="s">
        <v>5739</v>
      </c>
      <c r="E108" s="116"/>
      <c r="F108" s="116"/>
      <c r="G108" s="116"/>
      <c r="H108" s="116"/>
      <c r="I108" s="116"/>
      <c r="J108" s="117">
        <f>J176</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67" t="str">
        <f>E7</f>
        <v>Novostavba knihovny Antonína Marka v Turnově</v>
      </c>
      <c r="F118" s="268"/>
      <c r="G118" s="268"/>
      <c r="H118" s="268"/>
      <c r="L118" s="32"/>
    </row>
    <row r="119" spans="2:12" ht="12" customHeight="1">
      <c r="B119" s="20"/>
      <c r="C119" s="27" t="s">
        <v>164</v>
      </c>
      <c r="L119" s="20"/>
    </row>
    <row r="120" spans="2:12" s="1" customFormat="1" ht="16.5" customHeight="1">
      <c r="B120" s="32"/>
      <c r="E120" s="267" t="s">
        <v>3499</v>
      </c>
      <c r="F120" s="266"/>
      <c r="G120" s="266"/>
      <c r="H120" s="266"/>
      <c r="L120" s="32"/>
    </row>
    <row r="121" spans="2:12" s="1" customFormat="1" ht="12" customHeight="1">
      <c r="B121" s="32"/>
      <c r="C121" s="27" t="s">
        <v>3500</v>
      </c>
      <c r="L121" s="32"/>
    </row>
    <row r="122" spans="2:12" s="1" customFormat="1" ht="16.5" customHeight="1">
      <c r="B122" s="32"/>
      <c r="E122" s="256" t="str">
        <f>E11</f>
        <v>PR-AKU - Prostorová akustika</v>
      </c>
      <c r="F122" s="266"/>
      <c r="G122" s="266"/>
      <c r="H122" s="266"/>
      <c r="L122" s="32"/>
    </row>
    <row r="123" spans="2:12" s="1" customFormat="1" ht="6.95" customHeight="1">
      <c r="B123" s="32"/>
      <c r="L123" s="32"/>
    </row>
    <row r="124" spans="2:12" s="1" customFormat="1" ht="12" customHeight="1">
      <c r="B124" s="32"/>
      <c r="C124" s="27" t="s">
        <v>20</v>
      </c>
      <c r="F124" s="25" t="str">
        <f>F14</f>
        <v>Turnov, p.č. 662/2</v>
      </c>
      <c r="I124" s="27" t="s">
        <v>22</v>
      </c>
      <c r="J124" s="52" t="str">
        <f>IF(J14="","",J14)</f>
        <v>25. 9. 2023</v>
      </c>
      <c r="L124" s="32"/>
    </row>
    <row r="125" spans="2:12" s="1" customFormat="1" ht="6.95" customHeight="1">
      <c r="B125" s="32"/>
      <c r="L125" s="32"/>
    </row>
    <row r="126" spans="2:12" s="1" customFormat="1" ht="15.2" customHeight="1">
      <c r="B126" s="32"/>
      <c r="C126" s="27" t="s">
        <v>24</v>
      </c>
      <c r="F126" s="25" t="str">
        <f>E17</f>
        <v>Město Turnov</v>
      </c>
      <c r="I126" s="27" t="s">
        <v>30</v>
      </c>
      <c r="J126" s="30" t="str">
        <f>E23</f>
        <v>A69 - architekti s.r.o.</v>
      </c>
      <c r="L126" s="32"/>
    </row>
    <row r="127" spans="2:12" s="1" customFormat="1" ht="15.2" customHeight="1">
      <c r="B127" s="32"/>
      <c r="C127" s="27" t="s">
        <v>28</v>
      </c>
      <c r="F127" s="25" t="str">
        <f>IF(E20="","",E20)</f>
        <v>Vyplň údaj</v>
      </c>
      <c r="I127" s="27" t="s">
        <v>33</v>
      </c>
      <c r="J127" s="30" t="str">
        <f>E26</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1132</v>
      </c>
      <c r="F131" s="128" t="s">
        <v>1133</v>
      </c>
      <c r="I131" s="129"/>
      <c r="J131" s="130">
        <f>BK131</f>
        <v>0</v>
      </c>
      <c r="L131" s="126"/>
      <c r="M131" s="131"/>
      <c r="P131" s="132">
        <f>P132+P137+P142+P145+P150+P161+P166+P171+P176</f>
        <v>0</v>
      </c>
      <c r="R131" s="132">
        <f>R132+R137+R142+R145+R150+R161+R166+R171+R176</f>
        <v>0</v>
      </c>
      <c r="T131" s="133">
        <f>T132+T137+T142+T145+T150+T161+T166+T171+T176</f>
        <v>0</v>
      </c>
      <c r="AR131" s="127" t="s">
        <v>87</v>
      </c>
      <c r="AT131" s="134" t="s">
        <v>76</v>
      </c>
      <c r="AU131" s="134" t="s">
        <v>77</v>
      </c>
      <c r="AY131" s="127" t="s">
        <v>262</v>
      </c>
      <c r="BK131" s="135">
        <f>BK132+BK137+BK142+BK145+BK150+BK161+BK166+BK171+BK176</f>
        <v>0</v>
      </c>
    </row>
    <row r="132" spans="2:63" s="11" customFormat="1" ht="22.9" customHeight="1">
      <c r="B132" s="126"/>
      <c r="D132" s="127" t="s">
        <v>76</v>
      </c>
      <c r="E132" s="136" t="s">
        <v>4071</v>
      </c>
      <c r="F132" s="136" t="s">
        <v>5740</v>
      </c>
      <c r="I132" s="129"/>
      <c r="J132" s="137">
        <f>BK132</f>
        <v>0</v>
      </c>
      <c r="L132" s="126"/>
      <c r="M132" s="131"/>
      <c r="P132" s="132">
        <f>SUM(P133:P136)</f>
        <v>0</v>
      </c>
      <c r="R132" s="132">
        <f>SUM(R133:R136)</f>
        <v>0</v>
      </c>
      <c r="T132" s="133">
        <f>SUM(T133:T136)</f>
        <v>0</v>
      </c>
      <c r="AR132" s="127" t="s">
        <v>85</v>
      </c>
      <c r="AT132" s="134" t="s">
        <v>76</v>
      </c>
      <c r="AU132" s="134" t="s">
        <v>85</v>
      </c>
      <c r="AY132" s="127" t="s">
        <v>262</v>
      </c>
      <c r="BK132" s="135">
        <f>SUM(BK133:BK136)</f>
        <v>0</v>
      </c>
    </row>
    <row r="133" spans="2:65" s="1" customFormat="1" ht="16.5" customHeight="1">
      <c r="B133" s="32"/>
      <c r="C133" s="138" t="s">
        <v>85</v>
      </c>
      <c r="D133" s="138" t="s">
        <v>264</v>
      </c>
      <c r="E133" s="139" t="s">
        <v>5741</v>
      </c>
      <c r="F133" s="140" t="s">
        <v>5742</v>
      </c>
      <c r="G133" s="141" t="s">
        <v>152</v>
      </c>
      <c r="H133" s="142">
        <v>40.32</v>
      </c>
      <c r="I133" s="143"/>
      <c r="J133" s="142">
        <f>ROUND(I133*H133,2)</f>
        <v>0</v>
      </c>
      <c r="K133" s="140" t="s">
        <v>1</v>
      </c>
      <c r="L133" s="32"/>
      <c r="M133" s="144" t="s">
        <v>1</v>
      </c>
      <c r="N133" s="145" t="s">
        <v>42</v>
      </c>
      <c r="P133" s="146">
        <f>O133*H133</f>
        <v>0</v>
      </c>
      <c r="Q133" s="146">
        <v>0</v>
      </c>
      <c r="R133" s="146">
        <f>Q133*H133</f>
        <v>0</v>
      </c>
      <c r="S133" s="146">
        <v>0</v>
      </c>
      <c r="T133" s="147">
        <f>S133*H133</f>
        <v>0</v>
      </c>
      <c r="AR133" s="148" t="s">
        <v>369</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369</v>
      </c>
      <c r="BM133" s="148" t="s">
        <v>268</v>
      </c>
    </row>
    <row r="134" spans="2:47" s="1" customFormat="1" ht="136.5">
      <c r="B134" s="32"/>
      <c r="D134" s="151" t="s">
        <v>699</v>
      </c>
      <c r="F134" s="187" t="s">
        <v>5743</v>
      </c>
      <c r="I134" s="188"/>
      <c r="L134" s="32"/>
      <c r="M134" s="189"/>
      <c r="T134" s="56"/>
      <c r="AT134" s="17" t="s">
        <v>699</v>
      </c>
      <c r="AU134" s="17" t="s">
        <v>87</v>
      </c>
    </row>
    <row r="135" spans="2:65" s="1" customFormat="1" ht="16.5" customHeight="1">
      <c r="B135" s="32"/>
      <c r="C135" s="138" t="s">
        <v>87</v>
      </c>
      <c r="D135" s="138" t="s">
        <v>264</v>
      </c>
      <c r="E135" s="139" t="s">
        <v>5744</v>
      </c>
      <c r="F135" s="140" t="s">
        <v>5745</v>
      </c>
      <c r="G135" s="141" t="s">
        <v>152</v>
      </c>
      <c r="H135" s="142">
        <v>15.12</v>
      </c>
      <c r="I135" s="143"/>
      <c r="J135" s="142">
        <f>ROUND(I135*H135,2)</f>
        <v>0</v>
      </c>
      <c r="K135" s="140" t="s">
        <v>1</v>
      </c>
      <c r="L135" s="32"/>
      <c r="M135" s="144" t="s">
        <v>1</v>
      </c>
      <c r="N135" s="145" t="s">
        <v>42</v>
      </c>
      <c r="P135" s="146">
        <f>O135*H135</f>
        <v>0</v>
      </c>
      <c r="Q135" s="146">
        <v>0</v>
      </c>
      <c r="R135" s="146">
        <f>Q135*H135</f>
        <v>0</v>
      </c>
      <c r="S135" s="146">
        <v>0</v>
      </c>
      <c r="T135" s="147">
        <f>S135*H135</f>
        <v>0</v>
      </c>
      <c r="AR135" s="148" t="s">
        <v>369</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369</v>
      </c>
      <c r="BM135" s="148" t="s">
        <v>312</v>
      </c>
    </row>
    <row r="136" spans="2:47" s="1" customFormat="1" ht="136.5">
      <c r="B136" s="32"/>
      <c r="D136" s="151" t="s">
        <v>699</v>
      </c>
      <c r="F136" s="187" t="s">
        <v>5746</v>
      </c>
      <c r="I136" s="188"/>
      <c r="L136" s="32"/>
      <c r="M136" s="189"/>
      <c r="T136" s="56"/>
      <c r="AT136" s="17" t="s">
        <v>699</v>
      </c>
      <c r="AU136" s="17" t="s">
        <v>87</v>
      </c>
    </row>
    <row r="137" spans="2:63" s="11" customFormat="1" ht="22.9" customHeight="1">
      <c r="B137" s="126"/>
      <c r="D137" s="127" t="s">
        <v>76</v>
      </c>
      <c r="E137" s="136" t="s">
        <v>4250</v>
      </c>
      <c r="F137" s="136" t="s">
        <v>5747</v>
      </c>
      <c r="I137" s="129"/>
      <c r="J137" s="137">
        <f>BK137</f>
        <v>0</v>
      </c>
      <c r="L137" s="126"/>
      <c r="M137" s="131"/>
      <c r="P137" s="132">
        <f>SUM(P138:P141)</f>
        <v>0</v>
      </c>
      <c r="R137" s="132">
        <f>SUM(R138:R141)</f>
        <v>0</v>
      </c>
      <c r="T137" s="133">
        <f>SUM(T138:T141)</f>
        <v>0</v>
      </c>
      <c r="AR137" s="127" t="s">
        <v>85</v>
      </c>
      <c r="AT137" s="134" t="s">
        <v>76</v>
      </c>
      <c r="AU137" s="134" t="s">
        <v>85</v>
      </c>
      <c r="AY137" s="127" t="s">
        <v>262</v>
      </c>
      <c r="BK137" s="135">
        <f>SUM(BK138:BK141)</f>
        <v>0</v>
      </c>
    </row>
    <row r="138" spans="2:65" s="1" customFormat="1" ht="16.5" customHeight="1">
      <c r="B138" s="32"/>
      <c r="C138" s="138" t="s">
        <v>103</v>
      </c>
      <c r="D138" s="138" t="s">
        <v>264</v>
      </c>
      <c r="E138" s="139" t="s">
        <v>5741</v>
      </c>
      <c r="F138" s="140" t="s">
        <v>5742</v>
      </c>
      <c r="G138" s="141" t="s">
        <v>152</v>
      </c>
      <c r="H138" s="142">
        <v>15.84</v>
      </c>
      <c r="I138" s="143"/>
      <c r="J138" s="142">
        <f>ROUND(I138*H138,2)</f>
        <v>0</v>
      </c>
      <c r="K138" s="140" t="s">
        <v>1</v>
      </c>
      <c r="L138" s="32"/>
      <c r="M138" s="144" t="s">
        <v>1</v>
      </c>
      <c r="N138" s="145" t="s">
        <v>42</v>
      </c>
      <c r="P138" s="146">
        <f>O138*H138</f>
        <v>0</v>
      </c>
      <c r="Q138" s="146">
        <v>0</v>
      </c>
      <c r="R138" s="146">
        <f>Q138*H138</f>
        <v>0</v>
      </c>
      <c r="S138" s="146">
        <v>0</v>
      </c>
      <c r="T138" s="147">
        <f>S138*H138</f>
        <v>0</v>
      </c>
      <c r="AR138" s="148" t="s">
        <v>369</v>
      </c>
      <c r="AT138" s="148" t="s">
        <v>264</v>
      </c>
      <c r="AU138" s="148" t="s">
        <v>87</v>
      </c>
      <c r="AY138" s="17" t="s">
        <v>262</v>
      </c>
      <c r="BE138" s="149">
        <f>IF(N138="základní",J138,0)</f>
        <v>0</v>
      </c>
      <c r="BF138" s="149">
        <f>IF(N138="snížená",J138,0)</f>
        <v>0</v>
      </c>
      <c r="BG138" s="149">
        <f>IF(N138="zákl. přenesená",J138,0)</f>
        <v>0</v>
      </c>
      <c r="BH138" s="149">
        <f>IF(N138="sníž. přenesená",J138,0)</f>
        <v>0</v>
      </c>
      <c r="BI138" s="149">
        <f>IF(N138="nulová",J138,0)</f>
        <v>0</v>
      </c>
      <c r="BJ138" s="17" t="s">
        <v>85</v>
      </c>
      <c r="BK138" s="149">
        <f>ROUND(I138*H138,2)</f>
        <v>0</v>
      </c>
      <c r="BL138" s="17" t="s">
        <v>369</v>
      </c>
      <c r="BM138" s="148" t="s">
        <v>304</v>
      </c>
    </row>
    <row r="139" spans="2:47" s="1" customFormat="1" ht="136.5">
      <c r="B139" s="32"/>
      <c r="D139" s="151" t="s">
        <v>699</v>
      </c>
      <c r="F139" s="187" t="s">
        <v>5743</v>
      </c>
      <c r="I139" s="188"/>
      <c r="L139" s="32"/>
      <c r="M139" s="189"/>
      <c r="T139" s="56"/>
      <c r="AT139" s="17" t="s">
        <v>699</v>
      </c>
      <c r="AU139" s="17" t="s">
        <v>87</v>
      </c>
    </row>
    <row r="140" spans="2:65" s="1" customFormat="1" ht="16.5" customHeight="1">
      <c r="B140" s="32"/>
      <c r="C140" s="138" t="s">
        <v>268</v>
      </c>
      <c r="D140" s="138" t="s">
        <v>264</v>
      </c>
      <c r="E140" s="139" t="s">
        <v>5744</v>
      </c>
      <c r="F140" s="140" t="s">
        <v>5745</v>
      </c>
      <c r="G140" s="141" t="s">
        <v>152</v>
      </c>
      <c r="H140" s="142">
        <v>3.96</v>
      </c>
      <c r="I140" s="143"/>
      <c r="J140" s="142">
        <f>ROUND(I140*H140,2)</f>
        <v>0</v>
      </c>
      <c r="K140" s="140" t="s">
        <v>1</v>
      </c>
      <c r="L140" s="32"/>
      <c r="M140" s="144" t="s">
        <v>1</v>
      </c>
      <c r="N140" s="145" t="s">
        <v>42</v>
      </c>
      <c r="P140" s="146">
        <f>O140*H140</f>
        <v>0</v>
      </c>
      <c r="Q140" s="146">
        <v>0</v>
      </c>
      <c r="R140" s="146">
        <f>Q140*H140</f>
        <v>0</v>
      </c>
      <c r="S140" s="146">
        <v>0</v>
      </c>
      <c r="T140" s="147">
        <f>S140*H140</f>
        <v>0</v>
      </c>
      <c r="AR140" s="148" t="s">
        <v>369</v>
      </c>
      <c r="AT140" s="148" t="s">
        <v>264</v>
      </c>
      <c r="AU140" s="148" t="s">
        <v>87</v>
      </c>
      <c r="AY140" s="17" t="s">
        <v>262</v>
      </c>
      <c r="BE140" s="149">
        <f>IF(N140="základní",J140,0)</f>
        <v>0</v>
      </c>
      <c r="BF140" s="149">
        <f>IF(N140="snížená",J140,0)</f>
        <v>0</v>
      </c>
      <c r="BG140" s="149">
        <f>IF(N140="zákl. přenesená",J140,0)</f>
        <v>0</v>
      </c>
      <c r="BH140" s="149">
        <f>IF(N140="sníž. přenesená",J140,0)</f>
        <v>0</v>
      </c>
      <c r="BI140" s="149">
        <f>IF(N140="nulová",J140,0)</f>
        <v>0</v>
      </c>
      <c r="BJ140" s="17" t="s">
        <v>85</v>
      </c>
      <c r="BK140" s="149">
        <f>ROUND(I140*H140,2)</f>
        <v>0</v>
      </c>
      <c r="BL140" s="17" t="s">
        <v>369</v>
      </c>
      <c r="BM140" s="148" t="s">
        <v>342</v>
      </c>
    </row>
    <row r="141" spans="2:47" s="1" customFormat="1" ht="136.5">
      <c r="B141" s="32"/>
      <c r="D141" s="151" t="s">
        <v>699</v>
      </c>
      <c r="F141" s="187" t="s">
        <v>5746</v>
      </c>
      <c r="I141" s="188"/>
      <c r="L141" s="32"/>
      <c r="M141" s="189"/>
      <c r="T141" s="56"/>
      <c r="AT141" s="17" t="s">
        <v>699</v>
      </c>
      <c r="AU141" s="17" t="s">
        <v>87</v>
      </c>
    </row>
    <row r="142" spans="2:63" s="11" customFormat="1" ht="22.9" customHeight="1">
      <c r="B142" s="126"/>
      <c r="D142" s="127" t="s">
        <v>76</v>
      </c>
      <c r="E142" s="136" t="s">
        <v>4085</v>
      </c>
      <c r="F142" s="136" t="s">
        <v>5748</v>
      </c>
      <c r="I142" s="129"/>
      <c r="J142" s="137">
        <f>BK142</f>
        <v>0</v>
      </c>
      <c r="L142" s="126"/>
      <c r="M142" s="131"/>
      <c r="P142" s="132">
        <f>SUM(P143:P144)</f>
        <v>0</v>
      </c>
      <c r="R142" s="132">
        <f>SUM(R143:R144)</f>
        <v>0</v>
      </c>
      <c r="T142" s="133">
        <f>SUM(T143:T144)</f>
        <v>0</v>
      </c>
      <c r="AR142" s="127" t="s">
        <v>85</v>
      </c>
      <c r="AT142" s="134" t="s">
        <v>76</v>
      </c>
      <c r="AU142" s="134" t="s">
        <v>85</v>
      </c>
      <c r="AY142" s="127" t="s">
        <v>262</v>
      </c>
      <c r="BK142" s="135">
        <f>SUM(BK143:BK144)</f>
        <v>0</v>
      </c>
    </row>
    <row r="143" spans="2:65" s="1" customFormat="1" ht="16.5" customHeight="1">
      <c r="B143" s="32"/>
      <c r="C143" s="138" t="s">
        <v>295</v>
      </c>
      <c r="D143" s="138" t="s">
        <v>264</v>
      </c>
      <c r="E143" s="139" t="s">
        <v>5749</v>
      </c>
      <c r="F143" s="140" t="s">
        <v>5750</v>
      </c>
      <c r="G143" s="141" t="s">
        <v>5751</v>
      </c>
      <c r="H143" s="142">
        <v>0</v>
      </c>
      <c r="I143" s="143"/>
      <c r="J143" s="142">
        <f>ROUND(I143*H143,2)</f>
        <v>0</v>
      </c>
      <c r="K143" s="140" t="s">
        <v>1</v>
      </c>
      <c r="L143" s="32"/>
      <c r="M143" s="144" t="s">
        <v>1</v>
      </c>
      <c r="N143" s="145" t="s">
        <v>42</v>
      </c>
      <c r="P143" s="146">
        <f>O143*H143</f>
        <v>0</v>
      </c>
      <c r="Q143" s="146">
        <v>0</v>
      </c>
      <c r="R143" s="146">
        <f>Q143*H143</f>
        <v>0</v>
      </c>
      <c r="S143" s="146">
        <v>0</v>
      </c>
      <c r="T143" s="147">
        <f>S143*H143</f>
        <v>0</v>
      </c>
      <c r="AR143" s="148" t="s">
        <v>369</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369</v>
      </c>
      <c r="BM143" s="148" t="s">
        <v>351</v>
      </c>
    </row>
    <row r="144" spans="2:47" s="1" customFormat="1" ht="146.25">
      <c r="B144" s="32"/>
      <c r="D144" s="151" t="s">
        <v>699</v>
      </c>
      <c r="F144" s="187" t="s">
        <v>5752</v>
      </c>
      <c r="I144" s="188"/>
      <c r="L144" s="32"/>
      <c r="M144" s="189"/>
      <c r="T144" s="56"/>
      <c r="AT144" s="17" t="s">
        <v>699</v>
      </c>
      <c r="AU144" s="17" t="s">
        <v>87</v>
      </c>
    </row>
    <row r="145" spans="2:63" s="11" customFormat="1" ht="22.9" customHeight="1">
      <c r="B145" s="126"/>
      <c r="D145" s="127" t="s">
        <v>76</v>
      </c>
      <c r="E145" s="136" t="s">
        <v>4375</v>
      </c>
      <c r="F145" s="136" t="s">
        <v>5753</v>
      </c>
      <c r="I145" s="129"/>
      <c r="J145" s="137">
        <f>BK145</f>
        <v>0</v>
      </c>
      <c r="L145" s="126"/>
      <c r="M145" s="131"/>
      <c r="P145" s="132">
        <f>SUM(P146:P149)</f>
        <v>0</v>
      </c>
      <c r="R145" s="132">
        <f>SUM(R146:R149)</f>
        <v>0</v>
      </c>
      <c r="T145" s="133">
        <f>SUM(T146:T149)</f>
        <v>0</v>
      </c>
      <c r="AR145" s="127" t="s">
        <v>85</v>
      </c>
      <c r="AT145" s="134" t="s">
        <v>76</v>
      </c>
      <c r="AU145" s="134" t="s">
        <v>85</v>
      </c>
      <c r="AY145" s="127" t="s">
        <v>262</v>
      </c>
      <c r="BK145" s="135">
        <f>SUM(BK146:BK149)</f>
        <v>0</v>
      </c>
    </row>
    <row r="146" spans="2:65" s="1" customFormat="1" ht="16.5" customHeight="1">
      <c r="B146" s="32"/>
      <c r="C146" s="138" t="s">
        <v>312</v>
      </c>
      <c r="D146" s="138" t="s">
        <v>264</v>
      </c>
      <c r="E146" s="139" t="s">
        <v>5741</v>
      </c>
      <c r="F146" s="140" t="s">
        <v>5742</v>
      </c>
      <c r="G146" s="141" t="s">
        <v>152</v>
      </c>
      <c r="H146" s="142">
        <v>10.08</v>
      </c>
      <c r="I146" s="143"/>
      <c r="J146" s="142">
        <f>ROUND(I146*H146,2)</f>
        <v>0</v>
      </c>
      <c r="K146" s="140" t="s">
        <v>1</v>
      </c>
      <c r="L146" s="32"/>
      <c r="M146" s="144" t="s">
        <v>1</v>
      </c>
      <c r="N146" s="145" t="s">
        <v>42</v>
      </c>
      <c r="P146" s="146">
        <f>O146*H146</f>
        <v>0</v>
      </c>
      <c r="Q146" s="146">
        <v>0</v>
      </c>
      <c r="R146" s="146">
        <f>Q146*H146</f>
        <v>0</v>
      </c>
      <c r="S146" s="146">
        <v>0</v>
      </c>
      <c r="T146" s="147">
        <f>S146*H146</f>
        <v>0</v>
      </c>
      <c r="AR146" s="148" t="s">
        <v>369</v>
      </c>
      <c r="AT146" s="148" t="s">
        <v>264</v>
      </c>
      <c r="AU146" s="148" t="s">
        <v>87</v>
      </c>
      <c r="AY146" s="17" t="s">
        <v>262</v>
      </c>
      <c r="BE146" s="149">
        <f>IF(N146="základní",J146,0)</f>
        <v>0</v>
      </c>
      <c r="BF146" s="149">
        <f>IF(N146="snížená",J146,0)</f>
        <v>0</v>
      </c>
      <c r="BG146" s="149">
        <f>IF(N146="zákl. přenesená",J146,0)</f>
        <v>0</v>
      </c>
      <c r="BH146" s="149">
        <f>IF(N146="sníž. přenesená",J146,0)</f>
        <v>0</v>
      </c>
      <c r="BI146" s="149">
        <f>IF(N146="nulová",J146,0)</f>
        <v>0</v>
      </c>
      <c r="BJ146" s="17" t="s">
        <v>85</v>
      </c>
      <c r="BK146" s="149">
        <f>ROUND(I146*H146,2)</f>
        <v>0</v>
      </c>
      <c r="BL146" s="17" t="s">
        <v>369</v>
      </c>
      <c r="BM146" s="148" t="s">
        <v>359</v>
      </c>
    </row>
    <row r="147" spans="2:47" s="1" customFormat="1" ht="136.5">
      <c r="B147" s="32"/>
      <c r="D147" s="151" t="s">
        <v>699</v>
      </c>
      <c r="F147" s="187" t="s">
        <v>5743</v>
      </c>
      <c r="I147" s="188"/>
      <c r="L147" s="32"/>
      <c r="M147" s="189"/>
      <c r="T147" s="56"/>
      <c r="AT147" s="17" t="s">
        <v>699</v>
      </c>
      <c r="AU147" s="17" t="s">
        <v>87</v>
      </c>
    </row>
    <row r="148" spans="2:65" s="1" customFormat="1" ht="16.5" customHeight="1">
      <c r="B148" s="32"/>
      <c r="C148" s="138" t="s">
        <v>317</v>
      </c>
      <c r="D148" s="138" t="s">
        <v>264</v>
      </c>
      <c r="E148" s="139" t="s">
        <v>5744</v>
      </c>
      <c r="F148" s="140" t="s">
        <v>5745</v>
      </c>
      <c r="G148" s="141" t="s">
        <v>152</v>
      </c>
      <c r="H148" s="142">
        <v>3.96</v>
      </c>
      <c r="I148" s="143"/>
      <c r="J148" s="142">
        <f>ROUND(I148*H148,2)</f>
        <v>0</v>
      </c>
      <c r="K148" s="140" t="s">
        <v>1</v>
      </c>
      <c r="L148" s="32"/>
      <c r="M148" s="144" t="s">
        <v>1</v>
      </c>
      <c r="N148" s="145" t="s">
        <v>42</v>
      </c>
      <c r="P148" s="146">
        <f>O148*H148</f>
        <v>0</v>
      </c>
      <c r="Q148" s="146">
        <v>0</v>
      </c>
      <c r="R148" s="146">
        <f>Q148*H148</f>
        <v>0</v>
      </c>
      <c r="S148" s="146">
        <v>0</v>
      </c>
      <c r="T148" s="147">
        <f>S148*H148</f>
        <v>0</v>
      </c>
      <c r="AR148" s="148" t="s">
        <v>369</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369</v>
      </c>
      <c r="BM148" s="148" t="s">
        <v>369</v>
      </c>
    </row>
    <row r="149" spans="2:47" s="1" customFormat="1" ht="136.5">
      <c r="B149" s="32"/>
      <c r="D149" s="151" t="s">
        <v>699</v>
      </c>
      <c r="F149" s="187" t="s">
        <v>5746</v>
      </c>
      <c r="I149" s="188"/>
      <c r="L149" s="32"/>
      <c r="M149" s="189"/>
      <c r="T149" s="56"/>
      <c r="AT149" s="17" t="s">
        <v>699</v>
      </c>
      <c r="AU149" s="17" t="s">
        <v>87</v>
      </c>
    </row>
    <row r="150" spans="2:63" s="11" customFormat="1" ht="22.9" customHeight="1">
      <c r="B150" s="126"/>
      <c r="D150" s="127" t="s">
        <v>76</v>
      </c>
      <c r="E150" s="136" t="s">
        <v>4128</v>
      </c>
      <c r="F150" s="136" t="s">
        <v>5754</v>
      </c>
      <c r="I150" s="129"/>
      <c r="J150" s="137">
        <f>BK150</f>
        <v>0</v>
      </c>
      <c r="L150" s="126"/>
      <c r="M150" s="131"/>
      <c r="P150" s="132">
        <f>SUM(P151:P160)</f>
        <v>0</v>
      </c>
      <c r="R150" s="132">
        <f>SUM(R151:R160)</f>
        <v>0</v>
      </c>
      <c r="T150" s="133">
        <f>SUM(T151:T160)</f>
        <v>0</v>
      </c>
      <c r="AR150" s="127" t="s">
        <v>85</v>
      </c>
      <c r="AT150" s="134" t="s">
        <v>76</v>
      </c>
      <c r="AU150" s="134" t="s">
        <v>85</v>
      </c>
      <c r="AY150" s="127" t="s">
        <v>262</v>
      </c>
      <c r="BK150" s="135">
        <f>SUM(BK151:BK160)</f>
        <v>0</v>
      </c>
    </row>
    <row r="151" spans="2:65" s="1" customFormat="1" ht="16.5" customHeight="1">
      <c r="B151" s="32"/>
      <c r="C151" s="138" t="s">
        <v>304</v>
      </c>
      <c r="D151" s="138" t="s">
        <v>264</v>
      </c>
      <c r="E151" s="139" t="s">
        <v>5741</v>
      </c>
      <c r="F151" s="140" t="s">
        <v>5742</v>
      </c>
      <c r="G151" s="141" t="s">
        <v>152</v>
      </c>
      <c r="H151" s="142">
        <v>14.4</v>
      </c>
      <c r="I151" s="143"/>
      <c r="J151" s="142">
        <f>ROUND(I151*H151,2)</f>
        <v>0</v>
      </c>
      <c r="K151" s="140" t="s">
        <v>1</v>
      </c>
      <c r="L151" s="32"/>
      <c r="M151" s="144" t="s">
        <v>1</v>
      </c>
      <c r="N151" s="145" t="s">
        <v>42</v>
      </c>
      <c r="P151" s="146">
        <f>O151*H151</f>
        <v>0</v>
      </c>
      <c r="Q151" s="146">
        <v>0</v>
      </c>
      <c r="R151" s="146">
        <f>Q151*H151</f>
        <v>0</v>
      </c>
      <c r="S151" s="146">
        <v>0</v>
      </c>
      <c r="T151" s="147">
        <f>S151*H151</f>
        <v>0</v>
      </c>
      <c r="AR151" s="148" t="s">
        <v>369</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369</v>
      </c>
      <c r="BM151" s="148" t="s">
        <v>381</v>
      </c>
    </row>
    <row r="152" spans="2:47" s="1" customFormat="1" ht="136.5">
      <c r="B152" s="32"/>
      <c r="D152" s="151" t="s">
        <v>699</v>
      </c>
      <c r="F152" s="187" t="s">
        <v>5743</v>
      </c>
      <c r="I152" s="188"/>
      <c r="L152" s="32"/>
      <c r="M152" s="189"/>
      <c r="T152" s="56"/>
      <c r="AT152" s="17" t="s">
        <v>699</v>
      </c>
      <c r="AU152" s="17" t="s">
        <v>87</v>
      </c>
    </row>
    <row r="153" spans="2:65" s="1" customFormat="1" ht="16.5" customHeight="1">
      <c r="B153" s="32"/>
      <c r="C153" s="138" t="s">
        <v>325</v>
      </c>
      <c r="D153" s="138" t="s">
        <v>264</v>
      </c>
      <c r="E153" s="139" t="s">
        <v>5744</v>
      </c>
      <c r="F153" s="140" t="s">
        <v>5745</v>
      </c>
      <c r="G153" s="141" t="s">
        <v>152</v>
      </c>
      <c r="H153" s="142">
        <v>8.28</v>
      </c>
      <c r="I153" s="143"/>
      <c r="J153" s="142">
        <f>ROUND(I153*H153,2)</f>
        <v>0</v>
      </c>
      <c r="K153" s="140" t="s">
        <v>1</v>
      </c>
      <c r="L153" s="32"/>
      <c r="M153" s="144" t="s">
        <v>1</v>
      </c>
      <c r="N153" s="145" t="s">
        <v>42</v>
      </c>
      <c r="P153" s="146">
        <f>O153*H153</f>
        <v>0</v>
      </c>
      <c r="Q153" s="146">
        <v>0</v>
      </c>
      <c r="R153" s="146">
        <f>Q153*H153</f>
        <v>0</v>
      </c>
      <c r="S153" s="146">
        <v>0</v>
      </c>
      <c r="T153" s="147">
        <f>S153*H153</f>
        <v>0</v>
      </c>
      <c r="AR153" s="148" t="s">
        <v>369</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369</v>
      </c>
      <c r="BM153" s="148" t="s">
        <v>400</v>
      </c>
    </row>
    <row r="154" spans="2:47" s="1" customFormat="1" ht="136.5">
      <c r="B154" s="32"/>
      <c r="D154" s="151" t="s">
        <v>699</v>
      </c>
      <c r="F154" s="187" t="s">
        <v>5746</v>
      </c>
      <c r="I154" s="188"/>
      <c r="L154" s="32"/>
      <c r="M154" s="189"/>
      <c r="T154" s="56"/>
      <c r="AT154" s="17" t="s">
        <v>699</v>
      </c>
      <c r="AU154" s="17" t="s">
        <v>87</v>
      </c>
    </row>
    <row r="155" spans="2:65" s="1" customFormat="1" ht="16.5" customHeight="1">
      <c r="B155" s="32"/>
      <c r="C155" s="138" t="s">
        <v>342</v>
      </c>
      <c r="D155" s="138" t="s">
        <v>264</v>
      </c>
      <c r="E155" s="139" t="s">
        <v>5755</v>
      </c>
      <c r="F155" s="140" t="s">
        <v>5756</v>
      </c>
      <c r="G155" s="141" t="s">
        <v>152</v>
      </c>
      <c r="H155" s="142">
        <v>10</v>
      </c>
      <c r="I155" s="143"/>
      <c r="J155" s="142">
        <f>ROUND(I155*H155,2)</f>
        <v>0</v>
      </c>
      <c r="K155" s="140" t="s">
        <v>1</v>
      </c>
      <c r="L155" s="32"/>
      <c r="M155" s="144" t="s">
        <v>1</v>
      </c>
      <c r="N155" s="145" t="s">
        <v>42</v>
      </c>
      <c r="P155" s="146">
        <f>O155*H155</f>
        <v>0</v>
      </c>
      <c r="Q155" s="146">
        <v>0</v>
      </c>
      <c r="R155" s="146">
        <f>Q155*H155</f>
        <v>0</v>
      </c>
      <c r="S155" s="146">
        <v>0</v>
      </c>
      <c r="T155" s="147">
        <f>S155*H155</f>
        <v>0</v>
      </c>
      <c r="AR155" s="148" t="s">
        <v>369</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369</v>
      </c>
      <c r="BM155" s="148" t="s">
        <v>407</v>
      </c>
    </row>
    <row r="156" spans="2:47" s="1" customFormat="1" ht="204.75">
      <c r="B156" s="32"/>
      <c r="D156" s="151" t="s">
        <v>699</v>
      </c>
      <c r="F156" s="187" t="s">
        <v>5757</v>
      </c>
      <c r="I156" s="188"/>
      <c r="L156" s="32"/>
      <c r="M156" s="189"/>
      <c r="T156" s="56"/>
      <c r="AT156" s="17" t="s">
        <v>699</v>
      </c>
      <c r="AU156" s="17" t="s">
        <v>87</v>
      </c>
    </row>
    <row r="157" spans="2:65" s="1" customFormat="1" ht="16.5" customHeight="1">
      <c r="B157" s="32"/>
      <c r="C157" s="138" t="s">
        <v>347</v>
      </c>
      <c r="D157" s="138" t="s">
        <v>264</v>
      </c>
      <c r="E157" s="139" t="s">
        <v>5758</v>
      </c>
      <c r="F157" s="140" t="s">
        <v>5759</v>
      </c>
      <c r="G157" s="141" t="s">
        <v>152</v>
      </c>
      <c r="H157" s="142">
        <v>11.92</v>
      </c>
      <c r="I157" s="143"/>
      <c r="J157" s="142">
        <f>ROUND(I157*H157,2)</f>
        <v>0</v>
      </c>
      <c r="K157" s="140" t="s">
        <v>1</v>
      </c>
      <c r="L157" s="32"/>
      <c r="M157" s="144" t="s">
        <v>1</v>
      </c>
      <c r="N157" s="145" t="s">
        <v>42</v>
      </c>
      <c r="P157" s="146">
        <f>O157*H157</f>
        <v>0</v>
      </c>
      <c r="Q157" s="146">
        <v>0</v>
      </c>
      <c r="R157" s="146">
        <f>Q157*H157</f>
        <v>0</v>
      </c>
      <c r="S157" s="146">
        <v>0</v>
      </c>
      <c r="T157" s="147">
        <f>S157*H157</f>
        <v>0</v>
      </c>
      <c r="AR157" s="148" t="s">
        <v>369</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369</v>
      </c>
      <c r="BM157" s="148" t="s">
        <v>423</v>
      </c>
    </row>
    <row r="158" spans="2:47" s="1" customFormat="1" ht="126.75">
      <c r="B158" s="32"/>
      <c r="D158" s="151" t="s">
        <v>699</v>
      </c>
      <c r="F158" s="187" t="s">
        <v>5760</v>
      </c>
      <c r="I158" s="188"/>
      <c r="L158" s="32"/>
      <c r="M158" s="189"/>
      <c r="T158" s="56"/>
      <c r="AT158" s="17" t="s">
        <v>699</v>
      </c>
      <c r="AU158" s="17" t="s">
        <v>87</v>
      </c>
    </row>
    <row r="159" spans="2:65" s="1" customFormat="1" ht="16.5" customHeight="1">
      <c r="B159" s="32"/>
      <c r="C159" s="138" t="s">
        <v>351</v>
      </c>
      <c r="D159" s="138" t="s">
        <v>264</v>
      </c>
      <c r="E159" s="139" t="s">
        <v>5761</v>
      </c>
      <c r="F159" s="140" t="s">
        <v>5762</v>
      </c>
      <c r="G159" s="141" t="s">
        <v>152</v>
      </c>
      <c r="H159" s="142">
        <v>27.75</v>
      </c>
      <c r="I159" s="143"/>
      <c r="J159" s="142">
        <f>ROUND(I159*H159,2)</f>
        <v>0</v>
      </c>
      <c r="K159" s="140" t="s">
        <v>1</v>
      </c>
      <c r="L159" s="32"/>
      <c r="M159" s="144" t="s">
        <v>1</v>
      </c>
      <c r="N159" s="145" t="s">
        <v>42</v>
      </c>
      <c r="P159" s="146">
        <f>O159*H159</f>
        <v>0</v>
      </c>
      <c r="Q159" s="146">
        <v>0</v>
      </c>
      <c r="R159" s="146">
        <f>Q159*H159</f>
        <v>0</v>
      </c>
      <c r="S159" s="146">
        <v>0</v>
      </c>
      <c r="T159" s="147">
        <f>S159*H159</f>
        <v>0</v>
      </c>
      <c r="AR159" s="148" t="s">
        <v>369</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369</v>
      </c>
      <c r="BM159" s="148" t="s">
        <v>431</v>
      </c>
    </row>
    <row r="160" spans="2:47" s="1" customFormat="1" ht="107.25">
      <c r="B160" s="32"/>
      <c r="D160" s="151" t="s">
        <v>699</v>
      </c>
      <c r="F160" s="187" t="s">
        <v>5763</v>
      </c>
      <c r="I160" s="188"/>
      <c r="L160" s="32"/>
      <c r="M160" s="189"/>
      <c r="T160" s="56"/>
      <c r="AT160" s="17" t="s">
        <v>699</v>
      </c>
      <c r="AU160" s="17" t="s">
        <v>87</v>
      </c>
    </row>
    <row r="161" spans="2:63" s="11" customFormat="1" ht="22.9" customHeight="1">
      <c r="B161" s="126"/>
      <c r="D161" s="127" t="s">
        <v>76</v>
      </c>
      <c r="E161" s="136" t="s">
        <v>4156</v>
      </c>
      <c r="F161" s="136" t="s">
        <v>5764</v>
      </c>
      <c r="I161" s="129"/>
      <c r="J161" s="137">
        <f>BK161</f>
        <v>0</v>
      </c>
      <c r="L161" s="126"/>
      <c r="M161" s="131"/>
      <c r="P161" s="132">
        <f>SUM(P162:P165)</f>
        <v>0</v>
      </c>
      <c r="R161" s="132">
        <f>SUM(R162:R165)</f>
        <v>0</v>
      </c>
      <c r="T161" s="133">
        <f>SUM(T162:T165)</f>
        <v>0</v>
      </c>
      <c r="AR161" s="127" t="s">
        <v>85</v>
      </c>
      <c r="AT161" s="134" t="s">
        <v>76</v>
      </c>
      <c r="AU161" s="134" t="s">
        <v>85</v>
      </c>
      <c r="AY161" s="127" t="s">
        <v>262</v>
      </c>
      <c r="BK161" s="135">
        <f>SUM(BK162:BK165)</f>
        <v>0</v>
      </c>
    </row>
    <row r="162" spans="2:65" s="1" customFormat="1" ht="16.5" customHeight="1">
      <c r="B162" s="32"/>
      <c r="C162" s="138" t="s">
        <v>355</v>
      </c>
      <c r="D162" s="138" t="s">
        <v>264</v>
      </c>
      <c r="E162" s="139" t="s">
        <v>5741</v>
      </c>
      <c r="F162" s="140" t="s">
        <v>5742</v>
      </c>
      <c r="G162" s="141" t="s">
        <v>152</v>
      </c>
      <c r="H162" s="142">
        <v>14.4</v>
      </c>
      <c r="I162" s="143"/>
      <c r="J162" s="142">
        <f>ROUND(I162*H162,2)</f>
        <v>0</v>
      </c>
      <c r="K162" s="140" t="s">
        <v>1</v>
      </c>
      <c r="L162" s="32"/>
      <c r="M162" s="144" t="s">
        <v>1</v>
      </c>
      <c r="N162" s="145" t="s">
        <v>42</v>
      </c>
      <c r="P162" s="146">
        <f>O162*H162</f>
        <v>0</v>
      </c>
      <c r="Q162" s="146">
        <v>0</v>
      </c>
      <c r="R162" s="146">
        <f>Q162*H162</f>
        <v>0</v>
      </c>
      <c r="S162" s="146">
        <v>0</v>
      </c>
      <c r="T162" s="147">
        <f>S162*H162</f>
        <v>0</v>
      </c>
      <c r="AR162" s="148" t="s">
        <v>369</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369</v>
      </c>
      <c r="BM162" s="148" t="s">
        <v>441</v>
      </c>
    </row>
    <row r="163" spans="2:47" s="1" customFormat="1" ht="136.5">
      <c r="B163" s="32"/>
      <c r="D163" s="151" t="s">
        <v>699</v>
      </c>
      <c r="F163" s="187" t="s">
        <v>5743</v>
      </c>
      <c r="I163" s="188"/>
      <c r="L163" s="32"/>
      <c r="M163" s="189"/>
      <c r="T163" s="56"/>
      <c r="AT163" s="17" t="s">
        <v>699</v>
      </c>
      <c r="AU163" s="17" t="s">
        <v>87</v>
      </c>
    </row>
    <row r="164" spans="2:65" s="1" customFormat="1" ht="16.5" customHeight="1">
      <c r="B164" s="32"/>
      <c r="C164" s="138" t="s">
        <v>359</v>
      </c>
      <c r="D164" s="138" t="s">
        <v>264</v>
      </c>
      <c r="E164" s="139" t="s">
        <v>5744</v>
      </c>
      <c r="F164" s="140" t="s">
        <v>5745</v>
      </c>
      <c r="G164" s="141" t="s">
        <v>152</v>
      </c>
      <c r="H164" s="142">
        <v>5.04</v>
      </c>
      <c r="I164" s="143"/>
      <c r="J164" s="142">
        <f>ROUND(I164*H164,2)</f>
        <v>0</v>
      </c>
      <c r="K164" s="140" t="s">
        <v>1</v>
      </c>
      <c r="L164" s="32"/>
      <c r="M164" s="144" t="s">
        <v>1</v>
      </c>
      <c r="N164" s="145" t="s">
        <v>42</v>
      </c>
      <c r="P164" s="146">
        <f>O164*H164</f>
        <v>0</v>
      </c>
      <c r="Q164" s="146">
        <v>0</v>
      </c>
      <c r="R164" s="146">
        <f>Q164*H164</f>
        <v>0</v>
      </c>
      <c r="S164" s="146">
        <v>0</v>
      </c>
      <c r="T164" s="147">
        <f>S164*H164</f>
        <v>0</v>
      </c>
      <c r="AR164" s="148" t="s">
        <v>369</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369</v>
      </c>
      <c r="BM164" s="148" t="s">
        <v>451</v>
      </c>
    </row>
    <row r="165" spans="2:47" s="1" customFormat="1" ht="136.5">
      <c r="B165" s="32"/>
      <c r="D165" s="151" t="s">
        <v>699</v>
      </c>
      <c r="F165" s="187" t="s">
        <v>5746</v>
      </c>
      <c r="I165" s="188"/>
      <c r="L165" s="32"/>
      <c r="M165" s="189"/>
      <c r="T165" s="56"/>
      <c r="AT165" s="17" t="s">
        <v>699</v>
      </c>
      <c r="AU165" s="17" t="s">
        <v>87</v>
      </c>
    </row>
    <row r="166" spans="2:63" s="11" customFormat="1" ht="22.9" customHeight="1">
      <c r="B166" s="126"/>
      <c r="D166" s="127" t="s">
        <v>76</v>
      </c>
      <c r="E166" s="136" t="s">
        <v>5765</v>
      </c>
      <c r="F166" s="136" t="s">
        <v>5766</v>
      </c>
      <c r="I166" s="129"/>
      <c r="J166" s="137">
        <f>BK166</f>
        <v>0</v>
      </c>
      <c r="L166" s="126"/>
      <c r="M166" s="131"/>
      <c r="P166" s="132">
        <f>SUM(P167:P170)</f>
        <v>0</v>
      </c>
      <c r="R166" s="132">
        <f>SUM(R167:R170)</f>
        <v>0</v>
      </c>
      <c r="T166" s="133">
        <f>SUM(T167:T170)</f>
        <v>0</v>
      </c>
      <c r="AR166" s="127" t="s">
        <v>85</v>
      </c>
      <c r="AT166" s="134" t="s">
        <v>76</v>
      </c>
      <c r="AU166" s="134" t="s">
        <v>85</v>
      </c>
      <c r="AY166" s="127" t="s">
        <v>262</v>
      </c>
      <c r="BK166" s="135">
        <f>SUM(BK167:BK170)</f>
        <v>0</v>
      </c>
    </row>
    <row r="167" spans="2:65" s="1" customFormat="1" ht="16.5" customHeight="1">
      <c r="B167" s="32"/>
      <c r="C167" s="138" t="s">
        <v>9</v>
      </c>
      <c r="D167" s="138" t="s">
        <v>264</v>
      </c>
      <c r="E167" s="139" t="s">
        <v>5741</v>
      </c>
      <c r="F167" s="140" t="s">
        <v>5742</v>
      </c>
      <c r="G167" s="141" t="s">
        <v>152</v>
      </c>
      <c r="H167" s="142">
        <v>10.08</v>
      </c>
      <c r="I167" s="143"/>
      <c r="J167" s="142">
        <f>ROUND(I167*H167,2)</f>
        <v>0</v>
      </c>
      <c r="K167" s="140" t="s">
        <v>1</v>
      </c>
      <c r="L167" s="32"/>
      <c r="M167" s="144" t="s">
        <v>1</v>
      </c>
      <c r="N167" s="145" t="s">
        <v>42</v>
      </c>
      <c r="P167" s="146">
        <f>O167*H167</f>
        <v>0</v>
      </c>
      <c r="Q167" s="146">
        <v>0</v>
      </c>
      <c r="R167" s="146">
        <f>Q167*H167</f>
        <v>0</v>
      </c>
      <c r="S167" s="146">
        <v>0</v>
      </c>
      <c r="T167" s="147">
        <f>S167*H167</f>
        <v>0</v>
      </c>
      <c r="AR167" s="148" t="s">
        <v>369</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369</v>
      </c>
      <c r="BM167" s="148" t="s">
        <v>459</v>
      </c>
    </row>
    <row r="168" spans="2:47" s="1" customFormat="1" ht="136.5">
      <c r="B168" s="32"/>
      <c r="D168" s="151" t="s">
        <v>699</v>
      </c>
      <c r="F168" s="187" t="s">
        <v>5743</v>
      </c>
      <c r="I168" s="188"/>
      <c r="L168" s="32"/>
      <c r="M168" s="189"/>
      <c r="T168" s="56"/>
      <c r="AT168" s="17" t="s">
        <v>699</v>
      </c>
      <c r="AU168" s="17" t="s">
        <v>87</v>
      </c>
    </row>
    <row r="169" spans="2:65" s="1" customFormat="1" ht="16.5" customHeight="1">
      <c r="B169" s="32"/>
      <c r="C169" s="138" t="s">
        <v>369</v>
      </c>
      <c r="D169" s="138" t="s">
        <v>264</v>
      </c>
      <c r="E169" s="139" t="s">
        <v>5744</v>
      </c>
      <c r="F169" s="140" t="s">
        <v>5745</v>
      </c>
      <c r="G169" s="141" t="s">
        <v>152</v>
      </c>
      <c r="H169" s="142">
        <v>3.6</v>
      </c>
      <c r="I169" s="143"/>
      <c r="J169" s="142">
        <f>ROUND(I169*H169,2)</f>
        <v>0</v>
      </c>
      <c r="K169" s="140" t="s">
        <v>1</v>
      </c>
      <c r="L169" s="32"/>
      <c r="M169" s="144" t="s">
        <v>1</v>
      </c>
      <c r="N169" s="145" t="s">
        <v>42</v>
      </c>
      <c r="P169" s="146">
        <f>O169*H169</f>
        <v>0</v>
      </c>
      <c r="Q169" s="146">
        <v>0</v>
      </c>
      <c r="R169" s="146">
        <f>Q169*H169</f>
        <v>0</v>
      </c>
      <c r="S169" s="146">
        <v>0</v>
      </c>
      <c r="T169" s="147">
        <f>S169*H169</f>
        <v>0</v>
      </c>
      <c r="AR169" s="148" t="s">
        <v>369</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369</v>
      </c>
      <c r="BM169" s="148" t="s">
        <v>472</v>
      </c>
    </row>
    <row r="170" spans="2:47" s="1" customFormat="1" ht="136.5">
      <c r="B170" s="32"/>
      <c r="D170" s="151" t="s">
        <v>699</v>
      </c>
      <c r="F170" s="187" t="s">
        <v>5746</v>
      </c>
      <c r="I170" s="188"/>
      <c r="L170" s="32"/>
      <c r="M170" s="189"/>
      <c r="T170" s="56"/>
      <c r="AT170" s="17" t="s">
        <v>699</v>
      </c>
      <c r="AU170" s="17" t="s">
        <v>87</v>
      </c>
    </row>
    <row r="171" spans="2:63" s="11" customFormat="1" ht="22.9" customHeight="1">
      <c r="B171" s="126"/>
      <c r="D171" s="127" t="s">
        <v>76</v>
      </c>
      <c r="E171" s="136" t="s">
        <v>4436</v>
      </c>
      <c r="F171" s="136" t="s">
        <v>5767</v>
      </c>
      <c r="I171" s="129"/>
      <c r="J171" s="137">
        <f>BK171</f>
        <v>0</v>
      </c>
      <c r="L171" s="126"/>
      <c r="M171" s="131"/>
      <c r="P171" s="132">
        <f>SUM(P172:P175)</f>
        <v>0</v>
      </c>
      <c r="R171" s="132">
        <f>SUM(R172:R175)</f>
        <v>0</v>
      </c>
      <c r="T171" s="133">
        <f>SUM(T172:T175)</f>
        <v>0</v>
      </c>
      <c r="AR171" s="127" t="s">
        <v>85</v>
      </c>
      <c r="AT171" s="134" t="s">
        <v>76</v>
      </c>
      <c r="AU171" s="134" t="s">
        <v>85</v>
      </c>
      <c r="AY171" s="127" t="s">
        <v>262</v>
      </c>
      <c r="BK171" s="135">
        <f>SUM(BK172:BK175)</f>
        <v>0</v>
      </c>
    </row>
    <row r="172" spans="2:65" s="1" customFormat="1" ht="16.5" customHeight="1">
      <c r="B172" s="32"/>
      <c r="C172" s="138" t="s">
        <v>376</v>
      </c>
      <c r="D172" s="138" t="s">
        <v>264</v>
      </c>
      <c r="E172" s="139" t="s">
        <v>5741</v>
      </c>
      <c r="F172" s="140" t="s">
        <v>5742</v>
      </c>
      <c r="G172" s="141" t="s">
        <v>152</v>
      </c>
      <c r="H172" s="142">
        <v>14.4</v>
      </c>
      <c r="I172" s="143"/>
      <c r="J172" s="142">
        <f>ROUND(I172*H172,2)</f>
        <v>0</v>
      </c>
      <c r="K172" s="140" t="s">
        <v>1</v>
      </c>
      <c r="L172" s="32"/>
      <c r="M172" s="144" t="s">
        <v>1</v>
      </c>
      <c r="N172" s="145" t="s">
        <v>42</v>
      </c>
      <c r="P172" s="146">
        <f>O172*H172</f>
        <v>0</v>
      </c>
      <c r="Q172" s="146">
        <v>0</v>
      </c>
      <c r="R172" s="146">
        <f>Q172*H172</f>
        <v>0</v>
      </c>
      <c r="S172" s="146">
        <v>0</v>
      </c>
      <c r="T172" s="147">
        <f>S172*H172</f>
        <v>0</v>
      </c>
      <c r="AR172" s="148" t="s">
        <v>369</v>
      </c>
      <c r="AT172" s="148" t="s">
        <v>264</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369</v>
      </c>
      <c r="BM172" s="148" t="s">
        <v>480</v>
      </c>
    </row>
    <row r="173" spans="2:47" s="1" customFormat="1" ht="136.5">
      <c r="B173" s="32"/>
      <c r="D173" s="151" t="s">
        <v>699</v>
      </c>
      <c r="F173" s="187" t="s">
        <v>5743</v>
      </c>
      <c r="I173" s="188"/>
      <c r="L173" s="32"/>
      <c r="M173" s="189"/>
      <c r="T173" s="56"/>
      <c r="AT173" s="17" t="s">
        <v>699</v>
      </c>
      <c r="AU173" s="17" t="s">
        <v>87</v>
      </c>
    </row>
    <row r="174" spans="2:65" s="1" customFormat="1" ht="16.5" customHeight="1">
      <c r="B174" s="32"/>
      <c r="C174" s="138" t="s">
        <v>381</v>
      </c>
      <c r="D174" s="138" t="s">
        <v>264</v>
      </c>
      <c r="E174" s="139" t="s">
        <v>5744</v>
      </c>
      <c r="F174" s="140" t="s">
        <v>5745</v>
      </c>
      <c r="G174" s="141" t="s">
        <v>152</v>
      </c>
      <c r="H174" s="142">
        <v>5.4</v>
      </c>
      <c r="I174" s="143"/>
      <c r="J174" s="142">
        <f>ROUND(I174*H174,2)</f>
        <v>0</v>
      </c>
      <c r="K174" s="140" t="s">
        <v>1</v>
      </c>
      <c r="L174" s="32"/>
      <c r="M174" s="144" t="s">
        <v>1</v>
      </c>
      <c r="N174" s="145" t="s">
        <v>42</v>
      </c>
      <c r="P174" s="146">
        <f>O174*H174</f>
        <v>0</v>
      </c>
      <c r="Q174" s="146">
        <v>0</v>
      </c>
      <c r="R174" s="146">
        <f>Q174*H174</f>
        <v>0</v>
      </c>
      <c r="S174" s="146">
        <v>0</v>
      </c>
      <c r="T174" s="147">
        <f>S174*H174</f>
        <v>0</v>
      </c>
      <c r="AR174" s="148" t="s">
        <v>369</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369</v>
      </c>
      <c r="BM174" s="148" t="s">
        <v>492</v>
      </c>
    </row>
    <row r="175" spans="2:47" s="1" customFormat="1" ht="136.5">
      <c r="B175" s="32"/>
      <c r="D175" s="151" t="s">
        <v>699</v>
      </c>
      <c r="F175" s="187" t="s">
        <v>5746</v>
      </c>
      <c r="I175" s="188"/>
      <c r="L175" s="32"/>
      <c r="M175" s="189"/>
      <c r="T175" s="56"/>
      <c r="AT175" s="17" t="s">
        <v>699</v>
      </c>
      <c r="AU175" s="17" t="s">
        <v>87</v>
      </c>
    </row>
    <row r="176" spans="2:63" s="11" customFormat="1" ht="22.9" customHeight="1">
      <c r="B176" s="126"/>
      <c r="D176" s="127" t="s">
        <v>76</v>
      </c>
      <c r="E176" s="136" t="s">
        <v>5768</v>
      </c>
      <c r="F176" s="136" t="s">
        <v>5769</v>
      </c>
      <c r="I176" s="129"/>
      <c r="J176" s="137">
        <f>BK176</f>
        <v>0</v>
      </c>
      <c r="L176" s="126"/>
      <c r="M176" s="131"/>
      <c r="P176" s="132">
        <f>SUM(P177:P184)</f>
        <v>0</v>
      </c>
      <c r="R176" s="132">
        <f>SUM(R177:R184)</f>
        <v>0</v>
      </c>
      <c r="T176" s="133">
        <f>SUM(T177:T184)</f>
        <v>0</v>
      </c>
      <c r="AR176" s="127" t="s">
        <v>85</v>
      </c>
      <c r="AT176" s="134" t="s">
        <v>76</v>
      </c>
      <c r="AU176" s="134" t="s">
        <v>85</v>
      </c>
      <c r="AY176" s="127" t="s">
        <v>262</v>
      </c>
      <c r="BK176" s="135">
        <f>SUM(BK177:BK184)</f>
        <v>0</v>
      </c>
    </row>
    <row r="177" spans="2:65" s="1" customFormat="1" ht="16.5" customHeight="1">
      <c r="B177" s="32"/>
      <c r="C177" s="138" t="s">
        <v>396</v>
      </c>
      <c r="D177" s="138" t="s">
        <v>264</v>
      </c>
      <c r="E177" s="139" t="s">
        <v>5770</v>
      </c>
      <c r="F177" s="140" t="s">
        <v>5771</v>
      </c>
      <c r="G177" s="141" t="s">
        <v>2434</v>
      </c>
      <c r="H177" s="142">
        <v>1</v>
      </c>
      <c r="I177" s="143"/>
      <c r="J177" s="142">
        <f>ROUND(I177*H177,2)</f>
        <v>0</v>
      </c>
      <c r="K177" s="140" t="s">
        <v>1</v>
      </c>
      <c r="L177" s="32"/>
      <c r="M177" s="144" t="s">
        <v>1</v>
      </c>
      <c r="N177" s="145" t="s">
        <v>42</v>
      </c>
      <c r="P177" s="146">
        <f>O177*H177</f>
        <v>0</v>
      </c>
      <c r="Q177" s="146">
        <v>0</v>
      </c>
      <c r="R177" s="146">
        <f>Q177*H177</f>
        <v>0</v>
      </c>
      <c r="S177" s="146">
        <v>0</v>
      </c>
      <c r="T177" s="147">
        <f>S177*H177</f>
        <v>0</v>
      </c>
      <c r="AR177" s="148" t="s">
        <v>369</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369</v>
      </c>
      <c r="BM177" s="148" t="s">
        <v>503</v>
      </c>
    </row>
    <row r="178" spans="2:65" s="1" customFormat="1" ht="16.5" customHeight="1">
      <c r="B178" s="32"/>
      <c r="C178" s="138" t="s">
        <v>400</v>
      </c>
      <c r="D178" s="138" t="s">
        <v>264</v>
      </c>
      <c r="E178" s="139" t="s">
        <v>5772</v>
      </c>
      <c r="F178" s="140" t="s">
        <v>5773</v>
      </c>
      <c r="G178" s="141" t="s">
        <v>2434</v>
      </c>
      <c r="H178" s="142">
        <v>1</v>
      </c>
      <c r="I178" s="143"/>
      <c r="J178" s="142">
        <f>ROUND(I178*H178,2)</f>
        <v>0</v>
      </c>
      <c r="K178" s="140" t="s">
        <v>1</v>
      </c>
      <c r="L178" s="32"/>
      <c r="M178" s="144" t="s">
        <v>1</v>
      </c>
      <c r="N178" s="145" t="s">
        <v>42</v>
      </c>
      <c r="P178" s="146">
        <f>O178*H178</f>
        <v>0</v>
      </c>
      <c r="Q178" s="146">
        <v>0</v>
      </c>
      <c r="R178" s="146">
        <f>Q178*H178</f>
        <v>0</v>
      </c>
      <c r="S178" s="146">
        <v>0</v>
      </c>
      <c r="T178" s="147">
        <f>S178*H178</f>
        <v>0</v>
      </c>
      <c r="AR178" s="148" t="s">
        <v>369</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369</v>
      </c>
      <c r="BM178" s="148" t="s">
        <v>529</v>
      </c>
    </row>
    <row r="179" spans="2:47" s="1" customFormat="1" ht="19.5">
      <c r="B179" s="32"/>
      <c r="D179" s="151" t="s">
        <v>699</v>
      </c>
      <c r="F179" s="187" t="s">
        <v>5774</v>
      </c>
      <c r="I179" s="188"/>
      <c r="L179" s="32"/>
      <c r="M179" s="189"/>
      <c r="T179" s="56"/>
      <c r="AT179" s="17" t="s">
        <v>699</v>
      </c>
      <c r="AU179" s="17" t="s">
        <v>87</v>
      </c>
    </row>
    <row r="180" spans="2:65" s="1" customFormat="1" ht="16.5" customHeight="1">
      <c r="B180" s="32"/>
      <c r="C180" s="138" t="s">
        <v>7</v>
      </c>
      <c r="D180" s="138" t="s">
        <v>264</v>
      </c>
      <c r="E180" s="139" t="s">
        <v>5775</v>
      </c>
      <c r="F180" s="140" t="s">
        <v>5776</v>
      </c>
      <c r="G180" s="141" t="s">
        <v>697</v>
      </c>
      <c r="H180" s="142">
        <v>1</v>
      </c>
      <c r="I180" s="143"/>
      <c r="J180" s="142">
        <f>ROUND(I180*H180,2)</f>
        <v>0</v>
      </c>
      <c r="K180" s="140" t="s">
        <v>1</v>
      </c>
      <c r="L180" s="32"/>
      <c r="M180" s="144" t="s">
        <v>1</v>
      </c>
      <c r="N180" s="145" t="s">
        <v>42</v>
      </c>
      <c r="P180" s="146">
        <f>O180*H180</f>
        <v>0</v>
      </c>
      <c r="Q180" s="146">
        <v>0</v>
      </c>
      <c r="R180" s="146">
        <f>Q180*H180</f>
        <v>0</v>
      </c>
      <c r="S180" s="146">
        <v>0</v>
      </c>
      <c r="T180" s="147">
        <f>S180*H180</f>
        <v>0</v>
      </c>
      <c r="AR180" s="148" t="s">
        <v>369</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369</v>
      </c>
      <c r="BM180" s="148" t="s">
        <v>549</v>
      </c>
    </row>
    <row r="181" spans="2:47" s="1" customFormat="1" ht="39">
      <c r="B181" s="32"/>
      <c r="D181" s="151" t="s">
        <v>699</v>
      </c>
      <c r="F181" s="187" t="s">
        <v>5777</v>
      </c>
      <c r="I181" s="188"/>
      <c r="L181" s="32"/>
      <c r="M181" s="189"/>
      <c r="T181" s="56"/>
      <c r="AT181" s="17" t="s">
        <v>699</v>
      </c>
      <c r="AU181" s="17" t="s">
        <v>87</v>
      </c>
    </row>
    <row r="182" spans="2:65" s="1" customFormat="1" ht="16.5" customHeight="1">
      <c r="B182" s="32"/>
      <c r="C182" s="138" t="s">
        <v>407</v>
      </c>
      <c r="D182" s="138" t="s">
        <v>264</v>
      </c>
      <c r="E182" s="139" t="s">
        <v>5778</v>
      </c>
      <c r="F182" s="140" t="s">
        <v>5779</v>
      </c>
      <c r="G182" s="141" t="s">
        <v>697</v>
      </c>
      <c r="H182" s="142">
        <v>1</v>
      </c>
      <c r="I182" s="143"/>
      <c r="J182" s="142">
        <f>ROUND(I182*H182,2)</f>
        <v>0</v>
      </c>
      <c r="K182" s="140" t="s">
        <v>1</v>
      </c>
      <c r="L182" s="32"/>
      <c r="M182" s="144" t="s">
        <v>1</v>
      </c>
      <c r="N182" s="145" t="s">
        <v>42</v>
      </c>
      <c r="P182" s="146">
        <f>O182*H182</f>
        <v>0</v>
      </c>
      <c r="Q182" s="146">
        <v>0</v>
      </c>
      <c r="R182" s="146">
        <f>Q182*H182</f>
        <v>0</v>
      </c>
      <c r="S182" s="146">
        <v>0</v>
      </c>
      <c r="T182" s="147">
        <f>S182*H182</f>
        <v>0</v>
      </c>
      <c r="AR182" s="148" t="s">
        <v>369</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369</v>
      </c>
      <c r="BM182" s="148" t="s">
        <v>563</v>
      </c>
    </row>
    <row r="183" spans="2:47" s="1" customFormat="1" ht="39">
      <c r="B183" s="32"/>
      <c r="D183" s="151" t="s">
        <v>699</v>
      </c>
      <c r="F183" s="187" t="s">
        <v>5780</v>
      </c>
      <c r="I183" s="188"/>
      <c r="L183" s="32"/>
      <c r="M183" s="189"/>
      <c r="T183" s="56"/>
      <c r="AT183" s="17" t="s">
        <v>699</v>
      </c>
      <c r="AU183" s="17" t="s">
        <v>87</v>
      </c>
    </row>
    <row r="184" spans="2:65" s="1" customFormat="1" ht="24.2" customHeight="1">
      <c r="B184" s="32"/>
      <c r="C184" s="138" t="s">
        <v>413</v>
      </c>
      <c r="D184" s="138" t="s">
        <v>264</v>
      </c>
      <c r="E184" s="139" t="s">
        <v>1435</v>
      </c>
      <c r="F184" s="140" t="s">
        <v>1436</v>
      </c>
      <c r="G184" s="141" t="s">
        <v>786</v>
      </c>
      <c r="H184" s="143"/>
      <c r="I184" s="143"/>
      <c r="J184" s="142">
        <f>ROUND(I184*H184,2)</f>
        <v>0</v>
      </c>
      <c r="K184" s="140" t="s">
        <v>267</v>
      </c>
      <c r="L184" s="32"/>
      <c r="M184" s="193" t="s">
        <v>1</v>
      </c>
      <c r="N184" s="194" t="s">
        <v>42</v>
      </c>
      <c r="O184" s="191"/>
      <c r="P184" s="195">
        <f>O184*H184</f>
        <v>0</v>
      </c>
      <c r="Q184" s="195">
        <v>0</v>
      </c>
      <c r="R184" s="195">
        <f>Q184*H184</f>
        <v>0</v>
      </c>
      <c r="S184" s="195">
        <v>0</v>
      </c>
      <c r="T184" s="196">
        <f>S184*H184</f>
        <v>0</v>
      </c>
      <c r="AR184" s="148" t="s">
        <v>369</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369</v>
      </c>
      <c r="BM184" s="148" t="s">
        <v>5781</v>
      </c>
    </row>
    <row r="185" spans="2:12" s="1" customFormat="1" ht="6.95" customHeight="1">
      <c r="B185" s="44"/>
      <c r="C185" s="45"/>
      <c r="D185" s="45"/>
      <c r="E185" s="45"/>
      <c r="F185" s="45"/>
      <c r="G185" s="45"/>
      <c r="H185" s="45"/>
      <c r="I185" s="45"/>
      <c r="J185" s="45"/>
      <c r="K185" s="45"/>
      <c r="L185" s="32"/>
    </row>
  </sheetData>
  <sheetProtection algorithmName="SHA-512" hashValue="cmfnPpNCrcw3Yfedq+EjrF+yqtMJFguDEdkLX7EzYulSfp8LQNiiS2WzMrH05ppWrVzzeJK/zGfPSXkwS5D5UQ==" saltValue="oDeNWlJVqGG/406q7aLIufQUR03R04ck1cg0O4KeovP0BQu8Lr2kcRpHh6H3wn3StWpq49+G3nCzMsoMh/9oWA==" spinCount="100000" sheet="1" objects="1" scenarios="1" formatColumns="0" formatRows="0" autoFilter="0"/>
  <autoFilter ref="C129:K184"/>
  <mergeCells count="12">
    <mergeCell ref="E122:H122"/>
    <mergeCell ref="L2:V2"/>
    <mergeCell ref="E85:H85"/>
    <mergeCell ref="E87:H87"/>
    <mergeCell ref="E89:H89"/>
    <mergeCell ref="E118:H118"/>
    <mergeCell ref="E120:H12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BM18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4"/>
      <c r="M2" s="234"/>
      <c r="N2" s="234"/>
      <c r="O2" s="234"/>
      <c r="P2" s="234"/>
      <c r="Q2" s="234"/>
      <c r="R2" s="234"/>
      <c r="S2" s="234"/>
      <c r="T2" s="234"/>
      <c r="U2" s="234"/>
      <c r="V2" s="234"/>
      <c r="AT2" s="17" t="s">
        <v>141</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s="1" customFormat="1" ht="12" customHeight="1">
      <c r="B8" s="32"/>
      <c r="D8" s="27" t="s">
        <v>164</v>
      </c>
      <c r="L8" s="32"/>
    </row>
    <row r="9" spans="2:12" s="1" customFormat="1" ht="16.5" customHeight="1">
      <c r="B9" s="32"/>
      <c r="E9" s="256" t="s">
        <v>5782</v>
      </c>
      <c r="F9" s="266"/>
      <c r="G9" s="266"/>
      <c r="H9" s="266"/>
      <c r="L9" s="32"/>
    </row>
    <row r="10" spans="2:12" s="1" customFormat="1" ht="12">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25. 9. 2023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9" t="str">
        <f>'Rekapitulace stavby'!E14</f>
        <v>Vyplň údaj</v>
      </c>
      <c r="F18" s="238"/>
      <c r="G18" s="238"/>
      <c r="H18" s="238"/>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2" t="s">
        <v>210</v>
      </c>
      <c r="F27" s="242"/>
      <c r="G27" s="242"/>
      <c r="H27" s="242"/>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ROUND((SUM(BE124:BE188)),2)</f>
        <v>0</v>
      </c>
      <c r="I33" s="98">
        <v>0.21</v>
      </c>
      <c r="J33" s="86">
        <f>ROUND(((SUM(BE124:BE188))*I33),2)</f>
        <v>0</v>
      </c>
      <c r="L33" s="32"/>
    </row>
    <row r="34" spans="2:12" s="1" customFormat="1" ht="14.45" customHeight="1">
      <c r="B34" s="32"/>
      <c r="E34" s="27" t="s">
        <v>43</v>
      </c>
      <c r="F34" s="86">
        <f>ROUND((SUM(BF124:BF188)),2)</f>
        <v>0</v>
      </c>
      <c r="I34" s="98">
        <v>0.15</v>
      </c>
      <c r="J34" s="86">
        <f>ROUND(((SUM(BF124:BF188))*I34),2)</f>
        <v>0</v>
      </c>
      <c r="L34" s="32"/>
    </row>
    <row r="35" spans="2:12" s="1" customFormat="1" ht="14.45" customHeight="1" hidden="1">
      <c r="B35" s="32"/>
      <c r="E35" s="27" t="s">
        <v>44</v>
      </c>
      <c r="F35" s="86">
        <f>ROUND((SUM(BG124:BG188)),2)</f>
        <v>0</v>
      </c>
      <c r="I35" s="98">
        <v>0.21</v>
      </c>
      <c r="J35" s="86">
        <f>0</f>
        <v>0</v>
      </c>
      <c r="L35" s="32"/>
    </row>
    <row r="36" spans="2:12" s="1" customFormat="1" ht="14.45" customHeight="1" hidden="1">
      <c r="B36" s="32"/>
      <c r="E36" s="27" t="s">
        <v>45</v>
      </c>
      <c r="F36" s="86">
        <f>ROUND((SUM(BH124:BH188)),2)</f>
        <v>0</v>
      </c>
      <c r="I36" s="98">
        <v>0.15</v>
      </c>
      <c r="J36" s="86">
        <f>0</f>
        <v>0</v>
      </c>
      <c r="L36" s="32"/>
    </row>
    <row r="37" spans="2:12" s="1" customFormat="1" ht="14.45" customHeight="1" hidden="1">
      <c r="B37" s="32"/>
      <c r="E37" s="27" t="s">
        <v>46</v>
      </c>
      <c r="F37" s="86">
        <f>ROUND((SUM(BI124:BI188)),2)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s="1" customFormat="1" ht="12" customHeight="1">
      <c r="B86" s="32"/>
      <c r="C86" s="27" t="s">
        <v>164</v>
      </c>
      <c r="L86" s="32"/>
    </row>
    <row r="87" spans="2:12" s="1" customFormat="1" ht="16.5" customHeight="1">
      <c r="B87" s="32"/>
      <c r="E87" s="256" t="str">
        <f>E9</f>
        <v>STA - Stavební úpravy u letního kina</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25. 9. 2023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221</v>
      </c>
      <c r="E97" s="112"/>
      <c r="F97" s="112"/>
      <c r="G97" s="112"/>
      <c r="H97" s="112"/>
      <c r="I97" s="112"/>
      <c r="J97" s="113">
        <f>J125</f>
        <v>0</v>
      </c>
      <c r="L97" s="110"/>
    </row>
    <row r="98" spans="2:12" s="9" customFormat="1" ht="19.9" customHeight="1">
      <c r="B98" s="114"/>
      <c r="D98" s="115" t="s">
        <v>2702</v>
      </c>
      <c r="E98" s="116"/>
      <c r="F98" s="116"/>
      <c r="G98" s="116"/>
      <c r="H98" s="116"/>
      <c r="I98" s="116"/>
      <c r="J98" s="117">
        <f>J126</f>
        <v>0</v>
      </c>
      <c r="L98" s="114"/>
    </row>
    <row r="99" spans="2:12" s="9" customFormat="1" ht="19.9" customHeight="1">
      <c r="B99" s="114"/>
      <c r="D99" s="115" t="s">
        <v>2703</v>
      </c>
      <c r="E99" s="116"/>
      <c r="F99" s="116"/>
      <c r="G99" s="116"/>
      <c r="H99" s="116"/>
      <c r="I99" s="116"/>
      <c r="J99" s="117">
        <f>J134</f>
        <v>0</v>
      </c>
      <c r="L99" s="114"/>
    </row>
    <row r="100" spans="2:12" s="9" customFormat="1" ht="19.9" customHeight="1">
      <c r="B100" s="114"/>
      <c r="D100" s="115" t="s">
        <v>222</v>
      </c>
      <c r="E100" s="116"/>
      <c r="F100" s="116"/>
      <c r="G100" s="116"/>
      <c r="H100" s="116"/>
      <c r="I100" s="116"/>
      <c r="J100" s="117">
        <f>J143</f>
        <v>0</v>
      </c>
      <c r="L100" s="114"/>
    </row>
    <row r="101" spans="2:12" s="9" customFormat="1" ht="19.9" customHeight="1">
      <c r="B101" s="114"/>
      <c r="D101" s="115" t="s">
        <v>224</v>
      </c>
      <c r="E101" s="116"/>
      <c r="F101" s="116"/>
      <c r="G101" s="116"/>
      <c r="H101" s="116"/>
      <c r="I101" s="116"/>
      <c r="J101" s="117">
        <f>J154</f>
        <v>0</v>
      </c>
      <c r="L101" s="114"/>
    </row>
    <row r="102" spans="2:12" s="9" customFormat="1" ht="19.9" customHeight="1">
      <c r="B102" s="114"/>
      <c r="D102" s="115" t="s">
        <v>225</v>
      </c>
      <c r="E102" s="116"/>
      <c r="F102" s="116"/>
      <c r="G102" s="116"/>
      <c r="H102" s="116"/>
      <c r="I102" s="116"/>
      <c r="J102" s="117">
        <f>J159</f>
        <v>0</v>
      </c>
      <c r="L102" s="114"/>
    </row>
    <row r="103" spans="2:12" s="9" customFormat="1" ht="19.9" customHeight="1">
      <c r="B103" s="114"/>
      <c r="D103" s="115" t="s">
        <v>5783</v>
      </c>
      <c r="E103" s="116"/>
      <c r="F103" s="116"/>
      <c r="G103" s="116"/>
      <c r="H103" s="116"/>
      <c r="I103" s="116"/>
      <c r="J103" s="117">
        <f>J179</f>
        <v>0</v>
      </c>
      <c r="L103" s="114"/>
    </row>
    <row r="104" spans="2:12" s="9" customFormat="1" ht="19.9" customHeight="1">
      <c r="B104" s="114"/>
      <c r="D104" s="115" t="s">
        <v>226</v>
      </c>
      <c r="E104" s="116"/>
      <c r="F104" s="116"/>
      <c r="G104" s="116"/>
      <c r="H104" s="116"/>
      <c r="I104" s="116"/>
      <c r="J104" s="117">
        <f>J187</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67" t="str">
        <f>E7</f>
        <v>Novostavba knihovny Antonína Marka v Turnově</v>
      </c>
      <c r="F114" s="268"/>
      <c r="G114" s="268"/>
      <c r="H114" s="268"/>
      <c r="L114" s="32"/>
    </row>
    <row r="115" spans="2:12" s="1" customFormat="1" ht="12" customHeight="1">
      <c r="B115" s="32"/>
      <c r="C115" s="27" t="s">
        <v>164</v>
      </c>
      <c r="L115" s="32"/>
    </row>
    <row r="116" spans="2:12" s="1" customFormat="1" ht="16.5" customHeight="1">
      <c r="B116" s="32"/>
      <c r="E116" s="256" t="str">
        <f>E9</f>
        <v>STA - Stavební úpravy u letního kina</v>
      </c>
      <c r="F116" s="266"/>
      <c r="G116" s="266"/>
      <c r="H116" s="266"/>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25. 9. 2023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f>
        <v>0</v>
      </c>
      <c r="Q124" s="53"/>
      <c r="R124" s="123">
        <f>R125</f>
        <v>29.413673499999998</v>
      </c>
      <c r="S124" s="53"/>
      <c r="T124" s="124">
        <f>T125</f>
        <v>122.62125</v>
      </c>
      <c r="AT124" s="17" t="s">
        <v>76</v>
      </c>
      <c r="AU124" s="17" t="s">
        <v>220</v>
      </c>
      <c r="BK124" s="125">
        <f>BK125</f>
        <v>0</v>
      </c>
    </row>
    <row r="125" spans="2:63" s="11" customFormat="1" ht="25.9" customHeight="1">
      <c r="B125" s="126"/>
      <c r="D125" s="127" t="s">
        <v>76</v>
      </c>
      <c r="E125" s="128" t="s">
        <v>260</v>
      </c>
      <c r="F125" s="128" t="s">
        <v>261</v>
      </c>
      <c r="I125" s="129"/>
      <c r="J125" s="130">
        <f>BK125</f>
        <v>0</v>
      </c>
      <c r="L125" s="126"/>
      <c r="M125" s="131"/>
      <c r="P125" s="132">
        <f>P126+P134+P143+P154+P159+P179+P187</f>
        <v>0</v>
      </c>
      <c r="R125" s="132">
        <f>R126+R134+R143+R154+R159+R179+R187</f>
        <v>29.413673499999998</v>
      </c>
      <c r="T125" s="133">
        <f>T126+T134+T143+T154+T159+T179+T187</f>
        <v>122.62125</v>
      </c>
      <c r="AR125" s="127" t="s">
        <v>85</v>
      </c>
      <c r="AT125" s="134" t="s">
        <v>76</v>
      </c>
      <c r="AU125" s="134" t="s">
        <v>77</v>
      </c>
      <c r="AY125" s="127" t="s">
        <v>262</v>
      </c>
      <c r="BK125" s="135">
        <f>BK126+BK134+BK143+BK154+BK159+BK179+BK187</f>
        <v>0</v>
      </c>
    </row>
    <row r="126" spans="2:63" s="11" customFormat="1" ht="22.9" customHeight="1">
      <c r="B126" s="126"/>
      <c r="D126" s="127" t="s">
        <v>76</v>
      </c>
      <c r="E126" s="136" t="s">
        <v>85</v>
      </c>
      <c r="F126" s="136" t="s">
        <v>2706</v>
      </c>
      <c r="I126" s="129"/>
      <c r="J126" s="137">
        <f>BK126</f>
        <v>0</v>
      </c>
      <c r="L126" s="126"/>
      <c r="M126" s="131"/>
      <c r="P126" s="132">
        <f>SUM(P127:P133)</f>
        <v>0</v>
      </c>
      <c r="R126" s="132">
        <f>SUM(R127:R133)</f>
        <v>1.46</v>
      </c>
      <c r="T126" s="133">
        <f>SUM(T127:T133)</f>
        <v>0</v>
      </c>
      <c r="AR126" s="127" t="s">
        <v>85</v>
      </c>
      <c r="AT126" s="134" t="s">
        <v>76</v>
      </c>
      <c r="AU126" s="134" t="s">
        <v>85</v>
      </c>
      <c r="AY126" s="127" t="s">
        <v>262</v>
      </c>
      <c r="BK126" s="135">
        <f>SUM(BK127:BK133)</f>
        <v>0</v>
      </c>
    </row>
    <row r="127" spans="2:65" s="1" customFormat="1" ht="24.2" customHeight="1">
      <c r="B127" s="32"/>
      <c r="C127" s="138" t="s">
        <v>85</v>
      </c>
      <c r="D127" s="138" t="s">
        <v>264</v>
      </c>
      <c r="E127" s="139" t="s">
        <v>5784</v>
      </c>
      <c r="F127" s="140" t="s">
        <v>5785</v>
      </c>
      <c r="G127" s="141" t="s">
        <v>552</v>
      </c>
      <c r="H127" s="142">
        <v>126</v>
      </c>
      <c r="I127" s="143"/>
      <c r="J127" s="142">
        <f>ROUND(I127*H127,2)</f>
        <v>0</v>
      </c>
      <c r="K127" s="140" t="s">
        <v>267</v>
      </c>
      <c r="L127" s="32"/>
      <c r="M127" s="144" t="s">
        <v>1</v>
      </c>
      <c r="N127" s="145" t="s">
        <v>42</v>
      </c>
      <c r="P127" s="146">
        <f>O127*H127</f>
        <v>0</v>
      </c>
      <c r="Q127" s="146">
        <v>0</v>
      </c>
      <c r="R127" s="146">
        <f>Q127*H127</f>
        <v>0</v>
      </c>
      <c r="S127" s="146">
        <v>0</v>
      </c>
      <c r="T127" s="147">
        <f>S127*H127</f>
        <v>0</v>
      </c>
      <c r="AR127" s="148" t="s">
        <v>268</v>
      </c>
      <c r="AT127" s="148" t="s">
        <v>264</v>
      </c>
      <c r="AU127" s="148" t="s">
        <v>87</v>
      </c>
      <c r="AY127" s="17" t="s">
        <v>262</v>
      </c>
      <c r="BE127" s="149">
        <f>IF(N127="základní",J127,0)</f>
        <v>0</v>
      </c>
      <c r="BF127" s="149">
        <f>IF(N127="snížená",J127,0)</f>
        <v>0</v>
      </c>
      <c r="BG127" s="149">
        <f>IF(N127="zákl. přenesená",J127,0)</f>
        <v>0</v>
      </c>
      <c r="BH127" s="149">
        <f>IF(N127="sníž. přenesená",J127,0)</f>
        <v>0</v>
      </c>
      <c r="BI127" s="149">
        <f>IF(N127="nulová",J127,0)</f>
        <v>0</v>
      </c>
      <c r="BJ127" s="17" t="s">
        <v>85</v>
      </c>
      <c r="BK127" s="149">
        <f>ROUND(I127*H127,2)</f>
        <v>0</v>
      </c>
      <c r="BL127" s="17" t="s">
        <v>268</v>
      </c>
      <c r="BM127" s="148" t="s">
        <v>5786</v>
      </c>
    </row>
    <row r="128" spans="2:51" s="12" customFormat="1" ht="12">
      <c r="B128" s="150"/>
      <c r="D128" s="151" t="s">
        <v>270</v>
      </c>
      <c r="E128" s="152" t="s">
        <v>1</v>
      </c>
      <c r="F128" s="153" t="s">
        <v>5787</v>
      </c>
      <c r="H128" s="154">
        <v>126</v>
      </c>
      <c r="I128" s="155"/>
      <c r="L128" s="150"/>
      <c r="M128" s="156"/>
      <c r="T128" s="157"/>
      <c r="AT128" s="152" t="s">
        <v>270</v>
      </c>
      <c r="AU128" s="152" t="s">
        <v>87</v>
      </c>
      <c r="AV128" s="12" t="s">
        <v>87</v>
      </c>
      <c r="AW128" s="12" t="s">
        <v>32</v>
      </c>
      <c r="AX128" s="12" t="s">
        <v>85</v>
      </c>
      <c r="AY128" s="152" t="s">
        <v>262</v>
      </c>
    </row>
    <row r="129" spans="2:65" s="1" customFormat="1" ht="33" customHeight="1">
      <c r="B129" s="32"/>
      <c r="C129" s="138" t="s">
        <v>87</v>
      </c>
      <c r="D129" s="138" t="s">
        <v>264</v>
      </c>
      <c r="E129" s="139" t="s">
        <v>5788</v>
      </c>
      <c r="F129" s="140" t="s">
        <v>5789</v>
      </c>
      <c r="G129" s="141" t="s">
        <v>552</v>
      </c>
      <c r="H129" s="142">
        <v>0.73</v>
      </c>
      <c r="I129" s="143"/>
      <c r="J129" s="142">
        <f>ROUND(I129*H129,2)</f>
        <v>0</v>
      </c>
      <c r="K129" s="140" t="s">
        <v>267</v>
      </c>
      <c r="L129" s="32"/>
      <c r="M129" s="144" t="s">
        <v>1</v>
      </c>
      <c r="N129" s="145" t="s">
        <v>42</v>
      </c>
      <c r="P129" s="146">
        <f>O129*H129</f>
        <v>0</v>
      </c>
      <c r="Q129" s="146">
        <v>0</v>
      </c>
      <c r="R129" s="146">
        <f>Q129*H129</f>
        <v>0</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5790</v>
      </c>
    </row>
    <row r="130" spans="2:51" s="14" customFormat="1" ht="12">
      <c r="B130" s="165"/>
      <c r="D130" s="151" t="s">
        <v>270</v>
      </c>
      <c r="E130" s="166" t="s">
        <v>1</v>
      </c>
      <c r="F130" s="167" t="s">
        <v>5791</v>
      </c>
      <c r="H130" s="166" t="s">
        <v>1</v>
      </c>
      <c r="I130" s="168"/>
      <c r="L130" s="165"/>
      <c r="M130" s="169"/>
      <c r="T130" s="170"/>
      <c r="AT130" s="166" t="s">
        <v>270</v>
      </c>
      <c r="AU130" s="166" t="s">
        <v>87</v>
      </c>
      <c r="AV130" s="14" t="s">
        <v>85</v>
      </c>
      <c r="AW130" s="14" t="s">
        <v>32</v>
      </c>
      <c r="AX130" s="14" t="s">
        <v>77</v>
      </c>
      <c r="AY130" s="166" t="s">
        <v>262</v>
      </c>
    </row>
    <row r="131" spans="2:51" s="12" customFormat="1" ht="12">
      <c r="B131" s="150"/>
      <c r="D131" s="151" t="s">
        <v>270</v>
      </c>
      <c r="E131" s="152" t="s">
        <v>1</v>
      </c>
      <c r="F131" s="153" t="s">
        <v>5792</v>
      </c>
      <c r="H131" s="154">
        <v>0.73</v>
      </c>
      <c r="I131" s="155"/>
      <c r="L131" s="150"/>
      <c r="M131" s="156"/>
      <c r="T131" s="157"/>
      <c r="AT131" s="152" t="s">
        <v>270</v>
      </c>
      <c r="AU131" s="152" t="s">
        <v>87</v>
      </c>
      <c r="AV131" s="12" t="s">
        <v>87</v>
      </c>
      <c r="AW131" s="12" t="s">
        <v>32</v>
      </c>
      <c r="AX131" s="12" t="s">
        <v>85</v>
      </c>
      <c r="AY131" s="152" t="s">
        <v>262</v>
      </c>
    </row>
    <row r="132" spans="2:65" s="1" customFormat="1" ht="16.5" customHeight="1">
      <c r="B132" s="32"/>
      <c r="C132" s="178" t="s">
        <v>103</v>
      </c>
      <c r="D132" s="178" t="s">
        <v>300</v>
      </c>
      <c r="E132" s="179" t="s">
        <v>5793</v>
      </c>
      <c r="F132" s="180" t="s">
        <v>5794</v>
      </c>
      <c r="G132" s="181" t="s">
        <v>303</v>
      </c>
      <c r="H132" s="182">
        <v>1.46</v>
      </c>
      <c r="I132" s="183"/>
      <c r="J132" s="182">
        <f>ROUND(I132*H132,2)</f>
        <v>0</v>
      </c>
      <c r="K132" s="180" t="s">
        <v>267</v>
      </c>
      <c r="L132" s="184"/>
      <c r="M132" s="185" t="s">
        <v>1</v>
      </c>
      <c r="N132" s="186" t="s">
        <v>42</v>
      </c>
      <c r="P132" s="146">
        <f>O132*H132</f>
        <v>0</v>
      </c>
      <c r="Q132" s="146">
        <v>1</v>
      </c>
      <c r="R132" s="146">
        <f>Q132*H132</f>
        <v>1.46</v>
      </c>
      <c r="S132" s="146">
        <v>0</v>
      </c>
      <c r="T132" s="147">
        <f>S132*H132</f>
        <v>0</v>
      </c>
      <c r="AR132" s="148" t="s">
        <v>304</v>
      </c>
      <c r="AT132" s="148" t="s">
        <v>300</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268</v>
      </c>
      <c r="BM132" s="148" t="s">
        <v>5795</v>
      </c>
    </row>
    <row r="133" spans="2:51" s="12" customFormat="1" ht="12">
      <c r="B133" s="150"/>
      <c r="D133" s="151" t="s">
        <v>270</v>
      </c>
      <c r="F133" s="153" t="s">
        <v>5796</v>
      </c>
      <c r="H133" s="154">
        <v>1.46</v>
      </c>
      <c r="I133" s="155"/>
      <c r="L133" s="150"/>
      <c r="M133" s="156"/>
      <c r="T133" s="157"/>
      <c r="AT133" s="152" t="s">
        <v>270</v>
      </c>
      <c r="AU133" s="152" t="s">
        <v>87</v>
      </c>
      <c r="AV133" s="12" t="s">
        <v>87</v>
      </c>
      <c r="AW133" s="12" t="s">
        <v>4</v>
      </c>
      <c r="AX133" s="12" t="s">
        <v>85</v>
      </c>
      <c r="AY133" s="152" t="s">
        <v>262</v>
      </c>
    </row>
    <row r="134" spans="2:63" s="11" customFormat="1" ht="22.9" customHeight="1">
      <c r="B134" s="126"/>
      <c r="D134" s="127" t="s">
        <v>76</v>
      </c>
      <c r="E134" s="136" t="s">
        <v>87</v>
      </c>
      <c r="F134" s="136" t="s">
        <v>2771</v>
      </c>
      <c r="I134" s="129"/>
      <c r="J134" s="137">
        <f>BK134</f>
        <v>0</v>
      </c>
      <c r="L134" s="126"/>
      <c r="M134" s="131"/>
      <c r="P134" s="132">
        <f>SUM(P135:P142)</f>
        <v>0</v>
      </c>
      <c r="R134" s="132">
        <f>SUM(R135:R142)</f>
        <v>25.335652500000002</v>
      </c>
      <c r="T134" s="133">
        <f>SUM(T135:T142)</f>
        <v>0</v>
      </c>
      <c r="AR134" s="127" t="s">
        <v>85</v>
      </c>
      <c r="AT134" s="134" t="s">
        <v>76</v>
      </c>
      <c r="AU134" s="134" t="s">
        <v>85</v>
      </c>
      <c r="AY134" s="127" t="s">
        <v>262</v>
      </c>
      <c r="BK134" s="135">
        <f>SUM(BK135:BK142)</f>
        <v>0</v>
      </c>
    </row>
    <row r="135" spans="2:65" s="1" customFormat="1" ht="21.75" customHeight="1">
      <c r="B135" s="32"/>
      <c r="C135" s="138" t="s">
        <v>268</v>
      </c>
      <c r="D135" s="138" t="s">
        <v>264</v>
      </c>
      <c r="E135" s="139" t="s">
        <v>2832</v>
      </c>
      <c r="F135" s="140" t="s">
        <v>2833</v>
      </c>
      <c r="G135" s="141" t="s">
        <v>552</v>
      </c>
      <c r="H135" s="142">
        <v>9</v>
      </c>
      <c r="I135" s="143"/>
      <c r="J135" s="142">
        <f>ROUND(I135*H135,2)</f>
        <v>0</v>
      </c>
      <c r="K135" s="140" t="s">
        <v>267</v>
      </c>
      <c r="L135" s="32"/>
      <c r="M135" s="144" t="s">
        <v>1</v>
      </c>
      <c r="N135" s="145" t="s">
        <v>42</v>
      </c>
      <c r="P135" s="146">
        <f>O135*H135</f>
        <v>0</v>
      </c>
      <c r="Q135" s="146">
        <v>2.55328</v>
      </c>
      <c r="R135" s="146">
        <f>Q135*H135</f>
        <v>22.97952</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5797</v>
      </c>
    </row>
    <row r="136" spans="2:51" s="14" customFormat="1" ht="12">
      <c r="B136" s="165"/>
      <c r="D136" s="151" t="s">
        <v>270</v>
      </c>
      <c r="E136" s="166" t="s">
        <v>1</v>
      </c>
      <c r="F136" s="167" t="s">
        <v>5798</v>
      </c>
      <c r="H136" s="166" t="s">
        <v>1</v>
      </c>
      <c r="I136" s="168"/>
      <c r="L136" s="165"/>
      <c r="M136" s="169"/>
      <c r="T136" s="170"/>
      <c r="AT136" s="166" t="s">
        <v>270</v>
      </c>
      <c r="AU136" s="166" t="s">
        <v>87</v>
      </c>
      <c r="AV136" s="14" t="s">
        <v>85</v>
      </c>
      <c r="AW136" s="14" t="s">
        <v>32</v>
      </c>
      <c r="AX136" s="14" t="s">
        <v>77</v>
      </c>
      <c r="AY136" s="166" t="s">
        <v>262</v>
      </c>
    </row>
    <row r="137" spans="2:51" s="12" customFormat="1" ht="12">
      <c r="B137" s="150"/>
      <c r="D137" s="151" t="s">
        <v>270</v>
      </c>
      <c r="E137" s="152" t="s">
        <v>1</v>
      </c>
      <c r="F137" s="153" t="s">
        <v>5799</v>
      </c>
      <c r="H137" s="154">
        <v>9</v>
      </c>
      <c r="I137" s="155"/>
      <c r="L137" s="150"/>
      <c r="M137" s="156"/>
      <c r="T137" s="157"/>
      <c r="AT137" s="152" t="s">
        <v>270</v>
      </c>
      <c r="AU137" s="152" t="s">
        <v>87</v>
      </c>
      <c r="AV137" s="12" t="s">
        <v>87</v>
      </c>
      <c r="AW137" s="12" t="s">
        <v>32</v>
      </c>
      <c r="AX137" s="12" t="s">
        <v>77</v>
      </c>
      <c r="AY137" s="152" t="s">
        <v>262</v>
      </c>
    </row>
    <row r="138" spans="2:51" s="13" customFormat="1" ht="12">
      <c r="B138" s="158"/>
      <c r="D138" s="151" t="s">
        <v>270</v>
      </c>
      <c r="E138" s="159" t="s">
        <v>1</v>
      </c>
      <c r="F138" s="160" t="s">
        <v>273</v>
      </c>
      <c r="H138" s="161">
        <v>9</v>
      </c>
      <c r="I138" s="162"/>
      <c r="L138" s="158"/>
      <c r="M138" s="163"/>
      <c r="T138" s="164"/>
      <c r="AT138" s="159" t="s">
        <v>270</v>
      </c>
      <c r="AU138" s="159" t="s">
        <v>87</v>
      </c>
      <c r="AV138" s="13" t="s">
        <v>268</v>
      </c>
      <c r="AW138" s="13" t="s">
        <v>32</v>
      </c>
      <c r="AX138" s="13" t="s">
        <v>85</v>
      </c>
      <c r="AY138" s="159" t="s">
        <v>262</v>
      </c>
    </row>
    <row r="139" spans="2:65" s="1" customFormat="1" ht="21.75" customHeight="1">
      <c r="B139" s="32"/>
      <c r="C139" s="138" t="s">
        <v>295</v>
      </c>
      <c r="D139" s="138" t="s">
        <v>264</v>
      </c>
      <c r="E139" s="139" t="s">
        <v>2865</v>
      </c>
      <c r="F139" s="140" t="s">
        <v>2866</v>
      </c>
      <c r="G139" s="141" t="s">
        <v>303</v>
      </c>
      <c r="H139" s="142">
        <v>2.25</v>
      </c>
      <c r="I139" s="143"/>
      <c r="J139" s="142">
        <f>ROUND(I139*H139,2)</f>
        <v>0</v>
      </c>
      <c r="K139" s="140" t="s">
        <v>267</v>
      </c>
      <c r="L139" s="32"/>
      <c r="M139" s="144" t="s">
        <v>1</v>
      </c>
      <c r="N139" s="145" t="s">
        <v>42</v>
      </c>
      <c r="P139" s="146">
        <f>O139*H139</f>
        <v>0</v>
      </c>
      <c r="Q139" s="146">
        <v>1.04717</v>
      </c>
      <c r="R139" s="146">
        <f>Q139*H139</f>
        <v>2.3561324999999997</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5800</v>
      </c>
    </row>
    <row r="140" spans="2:51" s="14" customFormat="1" ht="12">
      <c r="B140" s="165"/>
      <c r="D140" s="151" t="s">
        <v>270</v>
      </c>
      <c r="E140" s="166" t="s">
        <v>1</v>
      </c>
      <c r="F140" s="167" t="s">
        <v>5798</v>
      </c>
      <c r="H140" s="166" t="s">
        <v>1</v>
      </c>
      <c r="I140" s="168"/>
      <c r="L140" s="165"/>
      <c r="M140" s="169"/>
      <c r="T140" s="170"/>
      <c r="AT140" s="166" t="s">
        <v>270</v>
      </c>
      <c r="AU140" s="166" t="s">
        <v>87</v>
      </c>
      <c r="AV140" s="14" t="s">
        <v>85</v>
      </c>
      <c r="AW140" s="14" t="s">
        <v>32</v>
      </c>
      <c r="AX140" s="14" t="s">
        <v>77</v>
      </c>
      <c r="AY140" s="166" t="s">
        <v>262</v>
      </c>
    </row>
    <row r="141" spans="2:51" s="12" customFormat="1" ht="12">
      <c r="B141" s="150"/>
      <c r="D141" s="151" t="s">
        <v>270</v>
      </c>
      <c r="E141" s="152" t="s">
        <v>1</v>
      </c>
      <c r="F141" s="153" t="s">
        <v>5801</v>
      </c>
      <c r="H141" s="154">
        <v>2.25</v>
      </c>
      <c r="I141" s="155"/>
      <c r="L141" s="150"/>
      <c r="M141" s="156"/>
      <c r="T141" s="157"/>
      <c r="AT141" s="152" t="s">
        <v>270</v>
      </c>
      <c r="AU141" s="152" t="s">
        <v>87</v>
      </c>
      <c r="AV141" s="12" t="s">
        <v>87</v>
      </c>
      <c r="AW141" s="12" t="s">
        <v>32</v>
      </c>
      <c r="AX141" s="12" t="s">
        <v>77</v>
      </c>
      <c r="AY141" s="152" t="s">
        <v>262</v>
      </c>
    </row>
    <row r="142" spans="2:51" s="13" customFormat="1" ht="12">
      <c r="B142" s="158"/>
      <c r="D142" s="151" t="s">
        <v>270</v>
      </c>
      <c r="E142" s="159" t="s">
        <v>1</v>
      </c>
      <c r="F142" s="160" t="s">
        <v>273</v>
      </c>
      <c r="H142" s="161">
        <v>2.25</v>
      </c>
      <c r="I142" s="162"/>
      <c r="L142" s="158"/>
      <c r="M142" s="163"/>
      <c r="T142" s="164"/>
      <c r="AT142" s="159" t="s">
        <v>270</v>
      </c>
      <c r="AU142" s="159" t="s">
        <v>87</v>
      </c>
      <c r="AV142" s="13" t="s">
        <v>268</v>
      </c>
      <c r="AW142" s="13" t="s">
        <v>32</v>
      </c>
      <c r="AX142" s="13" t="s">
        <v>85</v>
      </c>
      <c r="AY142" s="159" t="s">
        <v>262</v>
      </c>
    </row>
    <row r="143" spans="2:63" s="11" customFormat="1" ht="22.9" customHeight="1">
      <c r="B143" s="126"/>
      <c r="D143" s="127" t="s">
        <v>76</v>
      </c>
      <c r="E143" s="136" t="s">
        <v>103</v>
      </c>
      <c r="F143" s="136" t="s">
        <v>263</v>
      </c>
      <c r="I143" s="129"/>
      <c r="J143" s="137">
        <f>BK143</f>
        <v>0</v>
      </c>
      <c r="L143" s="126"/>
      <c r="M143" s="131"/>
      <c r="P143" s="132">
        <f>SUM(P144:P153)</f>
        <v>0</v>
      </c>
      <c r="R143" s="132">
        <f>SUM(R144:R153)</f>
        <v>2.459016</v>
      </c>
      <c r="T143" s="133">
        <f>SUM(T144:T153)</f>
        <v>0</v>
      </c>
      <c r="AR143" s="127" t="s">
        <v>85</v>
      </c>
      <c r="AT143" s="134" t="s">
        <v>76</v>
      </c>
      <c r="AU143" s="134" t="s">
        <v>85</v>
      </c>
      <c r="AY143" s="127" t="s">
        <v>262</v>
      </c>
      <c r="BK143" s="135">
        <f>SUM(BK144:BK153)</f>
        <v>0</v>
      </c>
    </row>
    <row r="144" spans="2:65" s="1" customFormat="1" ht="44.25" customHeight="1">
      <c r="B144" s="32"/>
      <c r="C144" s="138" t="s">
        <v>312</v>
      </c>
      <c r="D144" s="138" t="s">
        <v>264</v>
      </c>
      <c r="E144" s="139" t="s">
        <v>5802</v>
      </c>
      <c r="F144" s="140" t="s">
        <v>5803</v>
      </c>
      <c r="G144" s="141" t="s">
        <v>552</v>
      </c>
      <c r="H144" s="142">
        <v>3.01</v>
      </c>
      <c r="I144" s="143"/>
      <c r="J144" s="142">
        <f>ROUND(I144*H144,2)</f>
        <v>0</v>
      </c>
      <c r="K144" s="140" t="s">
        <v>1</v>
      </c>
      <c r="L144" s="32"/>
      <c r="M144" s="144" t="s">
        <v>1</v>
      </c>
      <c r="N144" s="145" t="s">
        <v>42</v>
      </c>
      <c r="P144" s="146">
        <f>O144*H144</f>
        <v>0</v>
      </c>
      <c r="Q144" s="146">
        <v>0.7488</v>
      </c>
      <c r="R144" s="146">
        <f>Q144*H144</f>
        <v>2.253888</v>
      </c>
      <c r="S144" s="146">
        <v>0</v>
      </c>
      <c r="T144" s="147">
        <f>S144*H144</f>
        <v>0</v>
      </c>
      <c r="AR144" s="148" t="s">
        <v>268</v>
      </c>
      <c r="AT144" s="148" t="s">
        <v>264</v>
      </c>
      <c r="AU144" s="148" t="s">
        <v>87</v>
      </c>
      <c r="AY144" s="17" t="s">
        <v>262</v>
      </c>
      <c r="BE144" s="149">
        <f>IF(N144="základní",J144,0)</f>
        <v>0</v>
      </c>
      <c r="BF144" s="149">
        <f>IF(N144="snížená",J144,0)</f>
        <v>0</v>
      </c>
      <c r="BG144" s="149">
        <f>IF(N144="zákl. přenesená",J144,0)</f>
        <v>0</v>
      </c>
      <c r="BH144" s="149">
        <f>IF(N144="sníž. přenesená",J144,0)</f>
        <v>0</v>
      </c>
      <c r="BI144" s="149">
        <f>IF(N144="nulová",J144,0)</f>
        <v>0</v>
      </c>
      <c r="BJ144" s="17" t="s">
        <v>85</v>
      </c>
      <c r="BK144" s="149">
        <f>ROUND(I144*H144,2)</f>
        <v>0</v>
      </c>
      <c r="BL144" s="17" t="s">
        <v>268</v>
      </c>
      <c r="BM144" s="148" t="s">
        <v>5804</v>
      </c>
    </row>
    <row r="145" spans="2:51" s="14" customFormat="1" ht="12">
      <c r="B145" s="165"/>
      <c r="D145" s="151" t="s">
        <v>270</v>
      </c>
      <c r="E145" s="166" t="s">
        <v>1</v>
      </c>
      <c r="F145" s="167" t="s">
        <v>5805</v>
      </c>
      <c r="H145" s="166" t="s">
        <v>1</v>
      </c>
      <c r="I145" s="168"/>
      <c r="L145" s="165"/>
      <c r="M145" s="169"/>
      <c r="T145" s="170"/>
      <c r="AT145" s="166" t="s">
        <v>270</v>
      </c>
      <c r="AU145" s="166" t="s">
        <v>87</v>
      </c>
      <c r="AV145" s="14" t="s">
        <v>85</v>
      </c>
      <c r="AW145" s="14" t="s">
        <v>32</v>
      </c>
      <c r="AX145" s="14" t="s">
        <v>77</v>
      </c>
      <c r="AY145" s="166" t="s">
        <v>262</v>
      </c>
    </row>
    <row r="146" spans="2:51" s="12" customFormat="1" ht="12">
      <c r="B146" s="150"/>
      <c r="D146" s="151" t="s">
        <v>270</v>
      </c>
      <c r="E146" s="152" t="s">
        <v>1</v>
      </c>
      <c r="F146" s="153" t="s">
        <v>5806</v>
      </c>
      <c r="H146" s="154">
        <v>2.16</v>
      </c>
      <c r="I146" s="155"/>
      <c r="L146" s="150"/>
      <c r="M146" s="156"/>
      <c r="T146" s="157"/>
      <c r="AT146" s="152" t="s">
        <v>270</v>
      </c>
      <c r="AU146" s="152" t="s">
        <v>87</v>
      </c>
      <c r="AV146" s="12" t="s">
        <v>87</v>
      </c>
      <c r="AW146" s="12" t="s">
        <v>32</v>
      </c>
      <c r="AX146" s="12" t="s">
        <v>77</v>
      </c>
      <c r="AY146" s="152" t="s">
        <v>262</v>
      </c>
    </row>
    <row r="147" spans="2:51" s="12" customFormat="1" ht="12">
      <c r="B147" s="150"/>
      <c r="D147" s="151" t="s">
        <v>270</v>
      </c>
      <c r="E147" s="152" t="s">
        <v>1</v>
      </c>
      <c r="F147" s="153" t="s">
        <v>5807</v>
      </c>
      <c r="H147" s="154">
        <v>0.85</v>
      </c>
      <c r="I147" s="155"/>
      <c r="L147" s="150"/>
      <c r="M147" s="156"/>
      <c r="T147" s="157"/>
      <c r="AT147" s="152" t="s">
        <v>270</v>
      </c>
      <c r="AU147" s="152" t="s">
        <v>87</v>
      </c>
      <c r="AV147" s="12" t="s">
        <v>87</v>
      </c>
      <c r="AW147" s="12" t="s">
        <v>32</v>
      </c>
      <c r="AX147" s="12" t="s">
        <v>77</v>
      </c>
      <c r="AY147" s="152" t="s">
        <v>262</v>
      </c>
    </row>
    <row r="148" spans="2:51" s="13" customFormat="1" ht="12">
      <c r="B148" s="158"/>
      <c r="D148" s="151" t="s">
        <v>270</v>
      </c>
      <c r="E148" s="159" t="s">
        <v>1</v>
      </c>
      <c r="F148" s="160" t="s">
        <v>273</v>
      </c>
      <c r="H148" s="161">
        <v>3.01</v>
      </c>
      <c r="I148" s="162"/>
      <c r="L148" s="158"/>
      <c r="M148" s="163"/>
      <c r="T148" s="164"/>
      <c r="AT148" s="159" t="s">
        <v>270</v>
      </c>
      <c r="AU148" s="159" t="s">
        <v>87</v>
      </c>
      <c r="AV148" s="13" t="s">
        <v>268</v>
      </c>
      <c r="AW148" s="13" t="s">
        <v>32</v>
      </c>
      <c r="AX148" s="13" t="s">
        <v>85</v>
      </c>
      <c r="AY148" s="159" t="s">
        <v>262</v>
      </c>
    </row>
    <row r="149" spans="2:65" s="1" customFormat="1" ht="24.2" customHeight="1">
      <c r="B149" s="32"/>
      <c r="C149" s="138" t="s">
        <v>317</v>
      </c>
      <c r="D149" s="138" t="s">
        <v>264</v>
      </c>
      <c r="E149" s="139" t="s">
        <v>5808</v>
      </c>
      <c r="F149" s="140" t="s">
        <v>5809</v>
      </c>
      <c r="G149" s="141" t="s">
        <v>552</v>
      </c>
      <c r="H149" s="142">
        <v>3.01</v>
      </c>
      <c r="I149" s="143"/>
      <c r="J149" s="142">
        <f>ROUND(I149*H149,2)</f>
        <v>0</v>
      </c>
      <c r="K149" s="140" t="s">
        <v>267</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5810</v>
      </c>
    </row>
    <row r="150" spans="2:65" s="1" customFormat="1" ht="21.75" customHeight="1">
      <c r="B150" s="32"/>
      <c r="C150" s="138" t="s">
        <v>304</v>
      </c>
      <c r="D150" s="138" t="s">
        <v>264</v>
      </c>
      <c r="E150" s="139" t="s">
        <v>5811</v>
      </c>
      <c r="F150" s="140" t="s">
        <v>5812</v>
      </c>
      <c r="G150" s="141" t="s">
        <v>152</v>
      </c>
      <c r="H150" s="142">
        <v>4.2</v>
      </c>
      <c r="I150" s="143"/>
      <c r="J150" s="142">
        <f>ROUND(I150*H150,2)</f>
        <v>0</v>
      </c>
      <c r="K150" s="140" t="s">
        <v>1</v>
      </c>
      <c r="L150" s="32"/>
      <c r="M150" s="144" t="s">
        <v>1</v>
      </c>
      <c r="N150" s="145" t="s">
        <v>42</v>
      </c>
      <c r="P150" s="146">
        <f>O150*H150</f>
        <v>0</v>
      </c>
      <c r="Q150" s="146">
        <v>0.04884</v>
      </c>
      <c r="R150" s="146">
        <f>Q150*H150</f>
        <v>0.205128</v>
      </c>
      <c r="S150" s="146">
        <v>0</v>
      </c>
      <c r="T150" s="147">
        <f>S150*H150</f>
        <v>0</v>
      </c>
      <c r="AR150" s="148" t="s">
        <v>268</v>
      </c>
      <c r="AT150" s="148" t="s">
        <v>264</v>
      </c>
      <c r="AU150" s="148" t="s">
        <v>87</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268</v>
      </c>
      <c r="BM150" s="148" t="s">
        <v>5813</v>
      </c>
    </row>
    <row r="151" spans="2:51" s="12" customFormat="1" ht="12">
      <c r="B151" s="150"/>
      <c r="D151" s="151" t="s">
        <v>270</v>
      </c>
      <c r="E151" s="152" t="s">
        <v>1</v>
      </c>
      <c r="F151" s="153" t="s">
        <v>5814</v>
      </c>
      <c r="H151" s="154">
        <v>2.25</v>
      </c>
      <c r="I151" s="155"/>
      <c r="L151" s="150"/>
      <c r="M151" s="156"/>
      <c r="T151" s="157"/>
      <c r="AT151" s="152" t="s">
        <v>270</v>
      </c>
      <c r="AU151" s="152" t="s">
        <v>87</v>
      </c>
      <c r="AV151" s="12" t="s">
        <v>87</v>
      </c>
      <c r="AW151" s="12" t="s">
        <v>32</v>
      </c>
      <c r="AX151" s="12" t="s">
        <v>77</v>
      </c>
      <c r="AY151" s="152" t="s">
        <v>262</v>
      </c>
    </row>
    <row r="152" spans="2:51" s="12" customFormat="1" ht="12">
      <c r="B152" s="150"/>
      <c r="D152" s="151" t="s">
        <v>270</v>
      </c>
      <c r="E152" s="152" t="s">
        <v>1</v>
      </c>
      <c r="F152" s="153" t="s">
        <v>5815</v>
      </c>
      <c r="H152" s="154">
        <v>1.95</v>
      </c>
      <c r="I152" s="155"/>
      <c r="L152" s="150"/>
      <c r="M152" s="156"/>
      <c r="T152" s="157"/>
      <c r="AT152" s="152" t="s">
        <v>270</v>
      </c>
      <c r="AU152" s="152" t="s">
        <v>87</v>
      </c>
      <c r="AV152" s="12" t="s">
        <v>87</v>
      </c>
      <c r="AW152" s="12" t="s">
        <v>32</v>
      </c>
      <c r="AX152" s="12" t="s">
        <v>77</v>
      </c>
      <c r="AY152" s="152" t="s">
        <v>262</v>
      </c>
    </row>
    <row r="153" spans="2:51" s="13" customFormat="1" ht="12">
      <c r="B153" s="158"/>
      <c r="D153" s="151" t="s">
        <v>270</v>
      </c>
      <c r="E153" s="159" t="s">
        <v>1</v>
      </c>
      <c r="F153" s="160" t="s">
        <v>273</v>
      </c>
      <c r="H153" s="161">
        <v>4.2</v>
      </c>
      <c r="I153" s="162"/>
      <c r="L153" s="158"/>
      <c r="M153" s="163"/>
      <c r="T153" s="164"/>
      <c r="AT153" s="159" t="s">
        <v>270</v>
      </c>
      <c r="AU153" s="159" t="s">
        <v>87</v>
      </c>
      <c r="AV153" s="13" t="s">
        <v>268</v>
      </c>
      <c r="AW153" s="13" t="s">
        <v>32</v>
      </c>
      <c r="AX153" s="13" t="s">
        <v>85</v>
      </c>
      <c r="AY153" s="159" t="s">
        <v>262</v>
      </c>
    </row>
    <row r="154" spans="2:63" s="11" customFormat="1" ht="22.9" customHeight="1">
      <c r="B154" s="126"/>
      <c r="D154" s="127" t="s">
        <v>76</v>
      </c>
      <c r="E154" s="136" t="s">
        <v>312</v>
      </c>
      <c r="F154" s="136" t="s">
        <v>324</v>
      </c>
      <c r="I154" s="129"/>
      <c r="J154" s="137">
        <f>BK154</f>
        <v>0</v>
      </c>
      <c r="L154" s="126"/>
      <c r="M154" s="131"/>
      <c r="P154" s="132">
        <f>SUM(P155:P158)</f>
        <v>0</v>
      </c>
      <c r="R154" s="132">
        <f>SUM(R155:R158)</f>
        <v>0.0616</v>
      </c>
      <c r="T154" s="133">
        <f>SUM(T155:T158)</f>
        <v>0</v>
      </c>
      <c r="AR154" s="127" t="s">
        <v>85</v>
      </c>
      <c r="AT154" s="134" t="s">
        <v>76</v>
      </c>
      <c r="AU154" s="134" t="s">
        <v>85</v>
      </c>
      <c r="AY154" s="127" t="s">
        <v>262</v>
      </c>
      <c r="BK154" s="135">
        <f>SUM(BK155:BK158)</f>
        <v>0</v>
      </c>
    </row>
    <row r="155" spans="2:65" s="1" customFormat="1" ht="24.2" customHeight="1">
      <c r="B155" s="32"/>
      <c r="C155" s="138" t="s">
        <v>325</v>
      </c>
      <c r="D155" s="138" t="s">
        <v>264</v>
      </c>
      <c r="E155" s="139" t="s">
        <v>5816</v>
      </c>
      <c r="F155" s="140" t="s">
        <v>5817</v>
      </c>
      <c r="G155" s="141" t="s">
        <v>152</v>
      </c>
      <c r="H155" s="142">
        <v>19.25</v>
      </c>
      <c r="I155" s="143"/>
      <c r="J155" s="142">
        <f>ROUND(I155*H155,2)</f>
        <v>0</v>
      </c>
      <c r="K155" s="140" t="s">
        <v>1</v>
      </c>
      <c r="L155" s="32"/>
      <c r="M155" s="144" t="s">
        <v>1</v>
      </c>
      <c r="N155" s="145" t="s">
        <v>42</v>
      </c>
      <c r="P155" s="146">
        <f>O155*H155</f>
        <v>0</v>
      </c>
      <c r="Q155" s="146">
        <v>0.0032</v>
      </c>
      <c r="R155" s="146">
        <f>Q155*H155</f>
        <v>0.0616</v>
      </c>
      <c r="S155" s="146">
        <v>0</v>
      </c>
      <c r="T155" s="147">
        <f>S155*H155</f>
        <v>0</v>
      </c>
      <c r="AR155" s="148" t="s">
        <v>268</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268</v>
      </c>
      <c r="BM155" s="148" t="s">
        <v>5818</v>
      </c>
    </row>
    <row r="156" spans="2:51" s="12" customFormat="1" ht="12">
      <c r="B156" s="150"/>
      <c r="D156" s="151" t="s">
        <v>270</v>
      </c>
      <c r="E156" s="152" t="s">
        <v>1</v>
      </c>
      <c r="F156" s="153" t="s">
        <v>5819</v>
      </c>
      <c r="H156" s="154">
        <v>10.8</v>
      </c>
      <c r="I156" s="155"/>
      <c r="L156" s="150"/>
      <c r="M156" s="156"/>
      <c r="T156" s="157"/>
      <c r="AT156" s="152" t="s">
        <v>270</v>
      </c>
      <c r="AU156" s="152" t="s">
        <v>87</v>
      </c>
      <c r="AV156" s="12" t="s">
        <v>87</v>
      </c>
      <c r="AW156" s="12" t="s">
        <v>32</v>
      </c>
      <c r="AX156" s="12" t="s">
        <v>77</v>
      </c>
      <c r="AY156" s="152" t="s">
        <v>262</v>
      </c>
    </row>
    <row r="157" spans="2:51" s="12" customFormat="1" ht="12">
      <c r="B157" s="150"/>
      <c r="D157" s="151" t="s">
        <v>270</v>
      </c>
      <c r="E157" s="152" t="s">
        <v>1</v>
      </c>
      <c r="F157" s="153" t="s">
        <v>5820</v>
      </c>
      <c r="H157" s="154">
        <v>8.45</v>
      </c>
      <c r="I157" s="155"/>
      <c r="L157" s="150"/>
      <c r="M157" s="156"/>
      <c r="T157" s="157"/>
      <c r="AT157" s="152" t="s">
        <v>270</v>
      </c>
      <c r="AU157" s="152" t="s">
        <v>87</v>
      </c>
      <c r="AV157" s="12" t="s">
        <v>87</v>
      </c>
      <c r="AW157" s="12" t="s">
        <v>32</v>
      </c>
      <c r="AX157" s="12" t="s">
        <v>77</v>
      </c>
      <c r="AY157" s="152" t="s">
        <v>262</v>
      </c>
    </row>
    <row r="158" spans="2:51" s="13" customFormat="1" ht="12">
      <c r="B158" s="158"/>
      <c r="D158" s="151" t="s">
        <v>270</v>
      </c>
      <c r="E158" s="159" t="s">
        <v>1</v>
      </c>
      <c r="F158" s="160" t="s">
        <v>273</v>
      </c>
      <c r="H158" s="161">
        <v>19.25</v>
      </c>
      <c r="I158" s="162"/>
      <c r="L158" s="158"/>
      <c r="M158" s="163"/>
      <c r="T158" s="164"/>
      <c r="AT158" s="159" t="s">
        <v>270</v>
      </c>
      <c r="AU158" s="159" t="s">
        <v>87</v>
      </c>
      <c r="AV158" s="13" t="s">
        <v>268</v>
      </c>
      <c r="AW158" s="13" t="s">
        <v>32</v>
      </c>
      <c r="AX158" s="13" t="s">
        <v>85</v>
      </c>
      <c r="AY158" s="159" t="s">
        <v>262</v>
      </c>
    </row>
    <row r="159" spans="2:63" s="11" customFormat="1" ht="22.9" customHeight="1">
      <c r="B159" s="126"/>
      <c r="D159" s="127" t="s">
        <v>76</v>
      </c>
      <c r="E159" s="136" t="s">
        <v>325</v>
      </c>
      <c r="F159" s="136" t="s">
        <v>626</v>
      </c>
      <c r="I159" s="129"/>
      <c r="J159" s="137">
        <f>BK159</f>
        <v>0</v>
      </c>
      <c r="L159" s="126"/>
      <c r="M159" s="131"/>
      <c r="P159" s="132">
        <f>SUM(P160:P178)</f>
        <v>0</v>
      </c>
      <c r="R159" s="132">
        <f>SUM(R160:R178)</f>
        <v>0.097405</v>
      </c>
      <c r="T159" s="133">
        <f>SUM(T160:T178)</f>
        <v>122.62125</v>
      </c>
      <c r="AR159" s="127" t="s">
        <v>85</v>
      </c>
      <c r="AT159" s="134" t="s">
        <v>76</v>
      </c>
      <c r="AU159" s="134" t="s">
        <v>85</v>
      </c>
      <c r="AY159" s="127" t="s">
        <v>262</v>
      </c>
      <c r="BK159" s="135">
        <f>SUM(BK160:BK178)</f>
        <v>0</v>
      </c>
    </row>
    <row r="160" spans="2:65" s="1" customFormat="1" ht="16.5" customHeight="1">
      <c r="B160" s="32"/>
      <c r="C160" s="138" t="s">
        <v>342</v>
      </c>
      <c r="D160" s="138" t="s">
        <v>264</v>
      </c>
      <c r="E160" s="139" t="s">
        <v>5821</v>
      </c>
      <c r="F160" s="140" t="s">
        <v>5822</v>
      </c>
      <c r="G160" s="141" t="s">
        <v>552</v>
      </c>
      <c r="H160" s="142">
        <v>42.53</v>
      </c>
      <c r="I160" s="143"/>
      <c r="J160" s="142">
        <f>ROUND(I160*H160,2)</f>
        <v>0</v>
      </c>
      <c r="K160" s="140" t="s">
        <v>267</v>
      </c>
      <c r="L160" s="32"/>
      <c r="M160" s="144" t="s">
        <v>1</v>
      </c>
      <c r="N160" s="145" t="s">
        <v>42</v>
      </c>
      <c r="P160" s="146">
        <f>O160*H160</f>
        <v>0</v>
      </c>
      <c r="Q160" s="146">
        <v>0</v>
      </c>
      <c r="R160" s="146">
        <f>Q160*H160</f>
        <v>0</v>
      </c>
      <c r="S160" s="146">
        <v>2.5</v>
      </c>
      <c r="T160" s="147">
        <f>S160*H160</f>
        <v>106.325</v>
      </c>
      <c r="AR160" s="148" t="s">
        <v>268</v>
      </c>
      <c r="AT160" s="148" t="s">
        <v>264</v>
      </c>
      <c r="AU160" s="148" t="s">
        <v>87</v>
      </c>
      <c r="AY160" s="17" t="s">
        <v>262</v>
      </c>
      <c r="BE160" s="149">
        <f>IF(N160="základní",J160,0)</f>
        <v>0</v>
      </c>
      <c r="BF160" s="149">
        <f>IF(N160="snížená",J160,0)</f>
        <v>0</v>
      </c>
      <c r="BG160" s="149">
        <f>IF(N160="zákl. přenesená",J160,0)</f>
        <v>0</v>
      </c>
      <c r="BH160" s="149">
        <f>IF(N160="sníž. přenesená",J160,0)</f>
        <v>0</v>
      </c>
      <c r="BI160" s="149">
        <f>IF(N160="nulová",J160,0)</f>
        <v>0</v>
      </c>
      <c r="BJ160" s="17" t="s">
        <v>85</v>
      </c>
      <c r="BK160" s="149">
        <f>ROUND(I160*H160,2)</f>
        <v>0</v>
      </c>
      <c r="BL160" s="17" t="s">
        <v>268</v>
      </c>
      <c r="BM160" s="148" t="s">
        <v>5823</v>
      </c>
    </row>
    <row r="161" spans="2:51" s="12" customFormat="1" ht="12">
      <c r="B161" s="150"/>
      <c r="D161" s="151" t="s">
        <v>270</v>
      </c>
      <c r="E161" s="152" t="s">
        <v>1</v>
      </c>
      <c r="F161" s="153" t="s">
        <v>5824</v>
      </c>
      <c r="H161" s="154">
        <v>42.53</v>
      </c>
      <c r="I161" s="155"/>
      <c r="L161" s="150"/>
      <c r="M161" s="156"/>
      <c r="T161" s="157"/>
      <c r="AT161" s="152" t="s">
        <v>270</v>
      </c>
      <c r="AU161" s="152" t="s">
        <v>87</v>
      </c>
      <c r="AV161" s="12" t="s">
        <v>87</v>
      </c>
      <c r="AW161" s="12" t="s">
        <v>32</v>
      </c>
      <c r="AX161" s="12" t="s">
        <v>85</v>
      </c>
      <c r="AY161" s="152" t="s">
        <v>262</v>
      </c>
    </row>
    <row r="162" spans="2:65" s="1" customFormat="1" ht="33" customHeight="1">
      <c r="B162" s="32"/>
      <c r="C162" s="138" t="s">
        <v>347</v>
      </c>
      <c r="D162" s="138" t="s">
        <v>264</v>
      </c>
      <c r="E162" s="139" t="s">
        <v>5825</v>
      </c>
      <c r="F162" s="140" t="s">
        <v>5826</v>
      </c>
      <c r="G162" s="141" t="s">
        <v>552</v>
      </c>
      <c r="H162" s="142">
        <v>3.01</v>
      </c>
      <c r="I162" s="143"/>
      <c r="J162" s="142">
        <f>ROUND(I162*H162,2)</f>
        <v>0</v>
      </c>
      <c r="K162" s="140" t="s">
        <v>267</v>
      </c>
      <c r="L162" s="32"/>
      <c r="M162" s="144" t="s">
        <v>1</v>
      </c>
      <c r="N162" s="145" t="s">
        <v>42</v>
      </c>
      <c r="P162" s="146">
        <f>O162*H162</f>
        <v>0</v>
      </c>
      <c r="Q162" s="146">
        <v>0</v>
      </c>
      <c r="R162" s="146">
        <f>Q162*H162</f>
        <v>0</v>
      </c>
      <c r="S162" s="146">
        <v>0</v>
      </c>
      <c r="T162" s="147">
        <f>S162*H162</f>
        <v>0</v>
      </c>
      <c r="AR162" s="148" t="s">
        <v>268</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5827</v>
      </c>
    </row>
    <row r="163" spans="2:51" s="14" customFormat="1" ht="12">
      <c r="B163" s="165"/>
      <c r="D163" s="151" t="s">
        <v>270</v>
      </c>
      <c r="E163" s="166" t="s">
        <v>1</v>
      </c>
      <c r="F163" s="167" t="s">
        <v>5828</v>
      </c>
      <c r="H163" s="166" t="s">
        <v>1</v>
      </c>
      <c r="I163" s="168"/>
      <c r="L163" s="165"/>
      <c r="M163" s="169"/>
      <c r="T163" s="170"/>
      <c r="AT163" s="166" t="s">
        <v>270</v>
      </c>
      <c r="AU163" s="166" t="s">
        <v>87</v>
      </c>
      <c r="AV163" s="14" t="s">
        <v>85</v>
      </c>
      <c r="AW163" s="14" t="s">
        <v>32</v>
      </c>
      <c r="AX163" s="14" t="s">
        <v>77</v>
      </c>
      <c r="AY163" s="166" t="s">
        <v>262</v>
      </c>
    </row>
    <row r="164" spans="2:51" s="12" customFormat="1" ht="12">
      <c r="B164" s="150"/>
      <c r="D164" s="151" t="s">
        <v>270</v>
      </c>
      <c r="E164" s="152" t="s">
        <v>1</v>
      </c>
      <c r="F164" s="153" t="s">
        <v>5806</v>
      </c>
      <c r="H164" s="154">
        <v>2.16</v>
      </c>
      <c r="I164" s="155"/>
      <c r="L164" s="150"/>
      <c r="M164" s="156"/>
      <c r="T164" s="157"/>
      <c r="AT164" s="152" t="s">
        <v>270</v>
      </c>
      <c r="AU164" s="152" t="s">
        <v>87</v>
      </c>
      <c r="AV164" s="12" t="s">
        <v>87</v>
      </c>
      <c r="AW164" s="12" t="s">
        <v>32</v>
      </c>
      <c r="AX164" s="12" t="s">
        <v>77</v>
      </c>
      <c r="AY164" s="152" t="s">
        <v>262</v>
      </c>
    </row>
    <row r="165" spans="2:51" s="12" customFormat="1" ht="12">
      <c r="B165" s="150"/>
      <c r="D165" s="151" t="s">
        <v>270</v>
      </c>
      <c r="E165" s="152" t="s">
        <v>1</v>
      </c>
      <c r="F165" s="153" t="s">
        <v>5807</v>
      </c>
      <c r="H165" s="154">
        <v>0.85</v>
      </c>
      <c r="I165" s="155"/>
      <c r="L165" s="150"/>
      <c r="M165" s="156"/>
      <c r="T165" s="157"/>
      <c r="AT165" s="152" t="s">
        <v>270</v>
      </c>
      <c r="AU165" s="152" t="s">
        <v>87</v>
      </c>
      <c r="AV165" s="12" t="s">
        <v>87</v>
      </c>
      <c r="AW165" s="12" t="s">
        <v>32</v>
      </c>
      <c r="AX165" s="12" t="s">
        <v>77</v>
      </c>
      <c r="AY165" s="152" t="s">
        <v>262</v>
      </c>
    </row>
    <row r="166" spans="2:51" s="13" customFormat="1" ht="12">
      <c r="B166" s="158"/>
      <c r="D166" s="151" t="s">
        <v>270</v>
      </c>
      <c r="E166" s="159" t="s">
        <v>1</v>
      </c>
      <c r="F166" s="160" t="s">
        <v>273</v>
      </c>
      <c r="H166" s="161">
        <v>3.01</v>
      </c>
      <c r="I166" s="162"/>
      <c r="L166" s="158"/>
      <c r="M166" s="163"/>
      <c r="T166" s="164"/>
      <c r="AT166" s="159" t="s">
        <v>270</v>
      </c>
      <c r="AU166" s="159" t="s">
        <v>87</v>
      </c>
      <c r="AV166" s="13" t="s">
        <v>268</v>
      </c>
      <c r="AW166" s="13" t="s">
        <v>32</v>
      </c>
      <c r="AX166" s="13" t="s">
        <v>85</v>
      </c>
      <c r="AY166" s="159" t="s">
        <v>262</v>
      </c>
    </row>
    <row r="167" spans="2:65" s="1" customFormat="1" ht="16.5" customHeight="1">
      <c r="B167" s="32"/>
      <c r="C167" s="138" t="s">
        <v>351</v>
      </c>
      <c r="D167" s="138" t="s">
        <v>264</v>
      </c>
      <c r="E167" s="139" t="s">
        <v>5829</v>
      </c>
      <c r="F167" s="140" t="s">
        <v>5830</v>
      </c>
      <c r="G167" s="141" t="s">
        <v>552</v>
      </c>
      <c r="H167" s="142">
        <v>6.75</v>
      </c>
      <c r="I167" s="143"/>
      <c r="J167" s="142">
        <f>ROUND(I167*H167,2)</f>
        <v>0</v>
      </c>
      <c r="K167" s="140" t="s">
        <v>267</v>
      </c>
      <c r="L167" s="32"/>
      <c r="M167" s="144" t="s">
        <v>1</v>
      </c>
      <c r="N167" s="145" t="s">
        <v>42</v>
      </c>
      <c r="P167" s="146">
        <f>O167*H167</f>
        <v>0</v>
      </c>
      <c r="Q167" s="146">
        <v>0</v>
      </c>
      <c r="R167" s="146">
        <f>Q167*H167</f>
        <v>0</v>
      </c>
      <c r="S167" s="146">
        <v>2.4</v>
      </c>
      <c r="T167" s="147">
        <f>S167*H167</f>
        <v>16.2</v>
      </c>
      <c r="AR167" s="148" t="s">
        <v>268</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268</v>
      </c>
      <c r="BM167" s="148" t="s">
        <v>5831</v>
      </c>
    </row>
    <row r="168" spans="2:51" s="12" customFormat="1" ht="12">
      <c r="B168" s="150"/>
      <c r="D168" s="151" t="s">
        <v>270</v>
      </c>
      <c r="E168" s="152" t="s">
        <v>1</v>
      </c>
      <c r="F168" s="153" t="s">
        <v>5832</v>
      </c>
      <c r="H168" s="154">
        <v>6.75</v>
      </c>
      <c r="I168" s="155"/>
      <c r="L168" s="150"/>
      <c r="M168" s="156"/>
      <c r="T168" s="157"/>
      <c r="AT168" s="152" t="s">
        <v>270</v>
      </c>
      <c r="AU168" s="152" t="s">
        <v>87</v>
      </c>
      <c r="AV168" s="12" t="s">
        <v>87</v>
      </c>
      <c r="AW168" s="12" t="s">
        <v>32</v>
      </c>
      <c r="AX168" s="12" t="s">
        <v>77</v>
      </c>
      <c r="AY168" s="152" t="s">
        <v>262</v>
      </c>
    </row>
    <row r="169" spans="2:51" s="13" customFormat="1" ht="12">
      <c r="B169" s="158"/>
      <c r="D169" s="151" t="s">
        <v>270</v>
      </c>
      <c r="E169" s="159" t="s">
        <v>1</v>
      </c>
      <c r="F169" s="160" t="s">
        <v>273</v>
      </c>
      <c r="H169" s="161">
        <v>6.75</v>
      </c>
      <c r="I169" s="162"/>
      <c r="L169" s="158"/>
      <c r="M169" s="163"/>
      <c r="T169" s="164"/>
      <c r="AT169" s="159" t="s">
        <v>270</v>
      </c>
      <c r="AU169" s="159" t="s">
        <v>87</v>
      </c>
      <c r="AV169" s="13" t="s">
        <v>268</v>
      </c>
      <c r="AW169" s="13" t="s">
        <v>32</v>
      </c>
      <c r="AX169" s="13" t="s">
        <v>85</v>
      </c>
      <c r="AY169" s="159" t="s">
        <v>262</v>
      </c>
    </row>
    <row r="170" spans="2:65" s="1" customFormat="1" ht="21.75" customHeight="1">
      <c r="B170" s="32"/>
      <c r="C170" s="138" t="s">
        <v>355</v>
      </c>
      <c r="D170" s="138" t="s">
        <v>264</v>
      </c>
      <c r="E170" s="139" t="s">
        <v>5833</v>
      </c>
      <c r="F170" s="140" t="s">
        <v>5834</v>
      </c>
      <c r="G170" s="141" t="s">
        <v>152</v>
      </c>
      <c r="H170" s="142">
        <v>4.2</v>
      </c>
      <c r="I170" s="143"/>
      <c r="J170" s="142">
        <f>ROUND(I170*H170,2)</f>
        <v>0</v>
      </c>
      <c r="K170" s="140" t="s">
        <v>267</v>
      </c>
      <c r="L170" s="32"/>
      <c r="M170" s="144" t="s">
        <v>1</v>
      </c>
      <c r="N170" s="145" t="s">
        <v>42</v>
      </c>
      <c r="P170" s="146">
        <f>O170*H170</f>
        <v>0</v>
      </c>
      <c r="Q170" s="146">
        <v>0</v>
      </c>
      <c r="R170" s="146">
        <f>Q170*H170</f>
        <v>0</v>
      </c>
      <c r="S170" s="146">
        <v>0</v>
      </c>
      <c r="T170" s="147">
        <f>S170*H170</f>
        <v>0</v>
      </c>
      <c r="AR170" s="148" t="s">
        <v>268</v>
      </c>
      <c r="AT170" s="148" t="s">
        <v>264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268</v>
      </c>
      <c r="BM170" s="148" t="s">
        <v>5835</v>
      </c>
    </row>
    <row r="171" spans="2:51" s="14" customFormat="1" ht="12">
      <c r="B171" s="165"/>
      <c r="D171" s="151" t="s">
        <v>270</v>
      </c>
      <c r="E171" s="166" t="s">
        <v>1</v>
      </c>
      <c r="F171" s="167" t="s">
        <v>5836</v>
      </c>
      <c r="H171" s="166" t="s">
        <v>1</v>
      </c>
      <c r="I171" s="168"/>
      <c r="L171" s="165"/>
      <c r="M171" s="169"/>
      <c r="T171" s="170"/>
      <c r="AT171" s="166" t="s">
        <v>270</v>
      </c>
      <c r="AU171" s="166" t="s">
        <v>87</v>
      </c>
      <c r="AV171" s="14" t="s">
        <v>85</v>
      </c>
      <c r="AW171" s="14" t="s">
        <v>32</v>
      </c>
      <c r="AX171" s="14" t="s">
        <v>77</v>
      </c>
      <c r="AY171" s="166" t="s">
        <v>262</v>
      </c>
    </row>
    <row r="172" spans="2:51" s="12" customFormat="1" ht="12">
      <c r="B172" s="150"/>
      <c r="D172" s="151" t="s">
        <v>270</v>
      </c>
      <c r="E172" s="152" t="s">
        <v>1</v>
      </c>
      <c r="F172" s="153" t="s">
        <v>5814</v>
      </c>
      <c r="H172" s="154">
        <v>2.25</v>
      </c>
      <c r="I172" s="155"/>
      <c r="L172" s="150"/>
      <c r="M172" s="156"/>
      <c r="T172" s="157"/>
      <c r="AT172" s="152" t="s">
        <v>270</v>
      </c>
      <c r="AU172" s="152" t="s">
        <v>87</v>
      </c>
      <c r="AV172" s="12" t="s">
        <v>87</v>
      </c>
      <c r="AW172" s="12" t="s">
        <v>32</v>
      </c>
      <c r="AX172" s="12" t="s">
        <v>77</v>
      </c>
      <c r="AY172" s="152" t="s">
        <v>262</v>
      </c>
    </row>
    <row r="173" spans="2:51" s="12" customFormat="1" ht="12">
      <c r="B173" s="150"/>
      <c r="D173" s="151" t="s">
        <v>270</v>
      </c>
      <c r="E173" s="152" t="s">
        <v>1</v>
      </c>
      <c r="F173" s="153" t="s">
        <v>5815</v>
      </c>
      <c r="H173" s="154">
        <v>1.95</v>
      </c>
      <c r="I173" s="155"/>
      <c r="L173" s="150"/>
      <c r="M173" s="156"/>
      <c r="T173" s="157"/>
      <c r="AT173" s="152" t="s">
        <v>270</v>
      </c>
      <c r="AU173" s="152" t="s">
        <v>87</v>
      </c>
      <c r="AV173" s="12" t="s">
        <v>87</v>
      </c>
      <c r="AW173" s="12" t="s">
        <v>32</v>
      </c>
      <c r="AX173" s="12" t="s">
        <v>77</v>
      </c>
      <c r="AY173" s="152" t="s">
        <v>262</v>
      </c>
    </row>
    <row r="174" spans="2:51" s="13" customFormat="1" ht="12">
      <c r="B174" s="158"/>
      <c r="D174" s="151" t="s">
        <v>270</v>
      </c>
      <c r="E174" s="159" t="s">
        <v>1</v>
      </c>
      <c r="F174" s="160" t="s">
        <v>273</v>
      </c>
      <c r="H174" s="161">
        <v>4.2</v>
      </c>
      <c r="I174" s="162"/>
      <c r="L174" s="158"/>
      <c r="M174" s="163"/>
      <c r="T174" s="164"/>
      <c r="AT174" s="159" t="s">
        <v>270</v>
      </c>
      <c r="AU174" s="159" t="s">
        <v>87</v>
      </c>
      <c r="AV174" s="13" t="s">
        <v>268</v>
      </c>
      <c r="AW174" s="13" t="s">
        <v>32</v>
      </c>
      <c r="AX174" s="13" t="s">
        <v>85</v>
      </c>
      <c r="AY174" s="159" t="s">
        <v>262</v>
      </c>
    </row>
    <row r="175" spans="2:65" s="1" customFormat="1" ht="24.2" customHeight="1">
      <c r="B175" s="32"/>
      <c r="C175" s="138" t="s">
        <v>359</v>
      </c>
      <c r="D175" s="138" t="s">
        <v>264</v>
      </c>
      <c r="E175" s="139" t="s">
        <v>5837</v>
      </c>
      <c r="F175" s="140" t="s">
        <v>5838</v>
      </c>
      <c r="G175" s="141" t="s">
        <v>152</v>
      </c>
      <c r="H175" s="142">
        <v>19.25</v>
      </c>
      <c r="I175" s="143"/>
      <c r="J175" s="142">
        <f>ROUND(I175*H175,2)</f>
        <v>0</v>
      </c>
      <c r="K175" s="140" t="s">
        <v>267</v>
      </c>
      <c r="L175" s="32"/>
      <c r="M175" s="144" t="s">
        <v>1</v>
      </c>
      <c r="N175" s="145" t="s">
        <v>42</v>
      </c>
      <c r="P175" s="146">
        <f>O175*H175</f>
        <v>0</v>
      </c>
      <c r="Q175" s="146">
        <v>0.00506</v>
      </c>
      <c r="R175" s="146">
        <f>Q175*H175</f>
        <v>0.097405</v>
      </c>
      <c r="S175" s="146">
        <v>0.005</v>
      </c>
      <c r="T175" s="147">
        <f>S175*H175</f>
        <v>0.09625</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5839</v>
      </c>
    </row>
    <row r="176" spans="2:51" s="12" customFormat="1" ht="12">
      <c r="B176" s="150"/>
      <c r="D176" s="151" t="s">
        <v>270</v>
      </c>
      <c r="E176" s="152" t="s">
        <v>1</v>
      </c>
      <c r="F176" s="153" t="s">
        <v>5819</v>
      </c>
      <c r="H176" s="154">
        <v>10.8</v>
      </c>
      <c r="I176" s="155"/>
      <c r="L176" s="150"/>
      <c r="M176" s="156"/>
      <c r="T176" s="157"/>
      <c r="AT176" s="152" t="s">
        <v>270</v>
      </c>
      <c r="AU176" s="152" t="s">
        <v>87</v>
      </c>
      <c r="AV176" s="12" t="s">
        <v>87</v>
      </c>
      <c r="AW176" s="12" t="s">
        <v>32</v>
      </c>
      <c r="AX176" s="12" t="s">
        <v>77</v>
      </c>
      <c r="AY176" s="152" t="s">
        <v>262</v>
      </c>
    </row>
    <row r="177" spans="2:51" s="12" customFormat="1" ht="12">
      <c r="B177" s="150"/>
      <c r="D177" s="151" t="s">
        <v>270</v>
      </c>
      <c r="E177" s="152" t="s">
        <v>1</v>
      </c>
      <c r="F177" s="153" t="s">
        <v>5820</v>
      </c>
      <c r="H177" s="154">
        <v>8.45</v>
      </c>
      <c r="I177" s="155"/>
      <c r="L177" s="150"/>
      <c r="M177" s="156"/>
      <c r="T177" s="157"/>
      <c r="AT177" s="152" t="s">
        <v>270</v>
      </c>
      <c r="AU177" s="152" t="s">
        <v>87</v>
      </c>
      <c r="AV177" s="12" t="s">
        <v>87</v>
      </c>
      <c r="AW177" s="12" t="s">
        <v>32</v>
      </c>
      <c r="AX177" s="12" t="s">
        <v>77</v>
      </c>
      <c r="AY177" s="152" t="s">
        <v>262</v>
      </c>
    </row>
    <row r="178" spans="2:51" s="13" customFormat="1" ht="12">
      <c r="B178" s="158"/>
      <c r="D178" s="151" t="s">
        <v>270</v>
      </c>
      <c r="E178" s="159" t="s">
        <v>1</v>
      </c>
      <c r="F178" s="160" t="s">
        <v>273</v>
      </c>
      <c r="H178" s="161">
        <v>19.25</v>
      </c>
      <c r="I178" s="162"/>
      <c r="L178" s="158"/>
      <c r="M178" s="163"/>
      <c r="T178" s="164"/>
      <c r="AT178" s="159" t="s">
        <v>270</v>
      </c>
      <c r="AU178" s="159" t="s">
        <v>87</v>
      </c>
      <c r="AV178" s="13" t="s">
        <v>268</v>
      </c>
      <c r="AW178" s="13" t="s">
        <v>32</v>
      </c>
      <c r="AX178" s="13" t="s">
        <v>85</v>
      </c>
      <c r="AY178" s="159" t="s">
        <v>262</v>
      </c>
    </row>
    <row r="179" spans="2:63" s="11" customFormat="1" ht="22.9" customHeight="1">
      <c r="B179" s="126"/>
      <c r="D179" s="127" t="s">
        <v>76</v>
      </c>
      <c r="E179" s="136" t="s">
        <v>5840</v>
      </c>
      <c r="F179" s="136" t="s">
        <v>5841</v>
      </c>
      <c r="I179" s="129"/>
      <c r="J179" s="137">
        <f>BK179</f>
        <v>0</v>
      </c>
      <c r="L179" s="126"/>
      <c r="M179" s="131"/>
      <c r="P179" s="132">
        <f>SUM(P180:P186)</f>
        <v>0</v>
      </c>
      <c r="R179" s="132">
        <f>SUM(R180:R186)</f>
        <v>0</v>
      </c>
      <c r="T179" s="133">
        <f>SUM(T180:T186)</f>
        <v>0</v>
      </c>
      <c r="AR179" s="127" t="s">
        <v>85</v>
      </c>
      <c r="AT179" s="134" t="s">
        <v>76</v>
      </c>
      <c r="AU179" s="134" t="s">
        <v>85</v>
      </c>
      <c r="AY179" s="127" t="s">
        <v>262</v>
      </c>
      <c r="BK179" s="135">
        <f>SUM(BK180:BK186)</f>
        <v>0</v>
      </c>
    </row>
    <row r="180" spans="2:65" s="1" customFormat="1" ht="24.2" customHeight="1">
      <c r="B180" s="32"/>
      <c r="C180" s="138" t="s">
        <v>9</v>
      </c>
      <c r="D180" s="138" t="s">
        <v>264</v>
      </c>
      <c r="E180" s="139" t="s">
        <v>5842</v>
      </c>
      <c r="F180" s="140" t="s">
        <v>5843</v>
      </c>
      <c r="G180" s="141" t="s">
        <v>303</v>
      </c>
      <c r="H180" s="142">
        <v>122.62</v>
      </c>
      <c r="I180" s="143"/>
      <c r="J180" s="142">
        <f>ROUND(I180*H180,2)</f>
        <v>0</v>
      </c>
      <c r="K180" s="140" t="s">
        <v>267</v>
      </c>
      <c r="L180" s="32"/>
      <c r="M180" s="144" t="s">
        <v>1</v>
      </c>
      <c r="N180" s="145" t="s">
        <v>42</v>
      </c>
      <c r="P180" s="146">
        <f>O180*H180</f>
        <v>0</v>
      </c>
      <c r="Q180" s="146">
        <v>0</v>
      </c>
      <c r="R180" s="146">
        <f>Q180*H180</f>
        <v>0</v>
      </c>
      <c r="S180" s="146">
        <v>0</v>
      </c>
      <c r="T180" s="147">
        <f>S180*H180</f>
        <v>0</v>
      </c>
      <c r="AR180" s="148" t="s">
        <v>268</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268</v>
      </c>
      <c r="BM180" s="148" t="s">
        <v>5844</v>
      </c>
    </row>
    <row r="181" spans="2:65" s="1" customFormat="1" ht="33" customHeight="1">
      <c r="B181" s="32"/>
      <c r="C181" s="138" t="s">
        <v>369</v>
      </c>
      <c r="D181" s="138" t="s">
        <v>264</v>
      </c>
      <c r="E181" s="139" t="s">
        <v>5845</v>
      </c>
      <c r="F181" s="140" t="s">
        <v>5846</v>
      </c>
      <c r="G181" s="141" t="s">
        <v>303</v>
      </c>
      <c r="H181" s="142">
        <v>490.48</v>
      </c>
      <c r="I181" s="143"/>
      <c r="J181" s="142">
        <f>ROUND(I181*H181,2)</f>
        <v>0</v>
      </c>
      <c r="K181" s="140" t="s">
        <v>267</v>
      </c>
      <c r="L181" s="32"/>
      <c r="M181" s="144" t="s">
        <v>1</v>
      </c>
      <c r="N181" s="145" t="s">
        <v>42</v>
      </c>
      <c r="P181" s="146">
        <f>O181*H181</f>
        <v>0</v>
      </c>
      <c r="Q181" s="146">
        <v>0</v>
      </c>
      <c r="R181" s="146">
        <f>Q181*H181</f>
        <v>0</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5847</v>
      </c>
    </row>
    <row r="182" spans="2:51" s="12" customFormat="1" ht="12">
      <c r="B182" s="150"/>
      <c r="D182" s="151" t="s">
        <v>270</v>
      </c>
      <c r="F182" s="153" t="s">
        <v>5848</v>
      </c>
      <c r="H182" s="154">
        <v>490.48</v>
      </c>
      <c r="I182" s="155"/>
      <c r="L182" s="150"/>
      <c r="M182" s="156"/>
      <c r="T182" s="157"/>
      <c r="AT182" s="152" t="s">
        <v>270</v>
      </c>
      <c r="AU182" s="152" t="s">
        <v>87</v>
      </c>
      <c r="AV182" s="12" t="s">
        <v>87</v>
      </c>
      <c r="AW182" s="12" t="s">
        <v>4</v>
      </c>
      <c r="AX182" s="12" t="s">
        <v>85</v>
      </c>
      <c r="AY182" s="152" t="s">
        <v>262</v>
      </c>
    </row>
    <row r="183" spans="2:65" s="1" customFormat="1" ht="33" customHeight="1">
      <c r="B183" s="32"/>
      <c r="C183" s="138" t="s">
        <v>376</v>
      </c>
      <c r="D183" s="138" t="s">
        <v>264</v>
      </c>
      <c r="E183" s="139" t="s">
        <v>5849</v>
      </c>
      <c r="F183" s="140" t="s">
        <v>5850</v>
      </c>
      <c r="G183" s="141" t="s">
        <v>303</v>
      </c>
      <c r="H183" s="142">
        <v>16.2</v>
      </c>
      <c r="I183" s="143"/>
      <c r="J183" s="142">
        <f>ROUND(I183*H183,2)</f>
        <v>0</v>
      </c>
      <c r="K183" s="140" t="s">
        <v>267</v>
      </c>
      <c r="L183" s="32"/>
      <c r="M183" s="144" t="s">
        <v>1</v>
      </c>
      <c r="N183" s="145" t="s">
        <v>42</v>
      </c>
      <c r="P183" s="146">
        <f>O183*H183</f>
        <v>0</v>
      </c>
      <c r="Q183" s="146">
        <v>0</v>
      </c>
      <c r="R183" s="146">
        <f>Q183*H183</f>
        <v>0</v>
      </c>
      <c r="S183" s="146">
        <v>0</v>
      </c>
      <c r="T183" s="147">
        <f>S183*H183</f>
        <v>0</v>
      </c>
      <c r="AR183" s="148" t="s">
        <v>268</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268</v>
      </c>
      <c r="BM183" s="148" t="s">
        <v>5851</v>
      </c>
    </row>
    <row r="184" spans="2:65" s="1" customFormat="1" ht="24.2" customHeight="1">
      <c r="B184" s="32"/>
      <c r="C184" s="138" t="s">
        <v>381</v>
      </c>
      <c r="D184" s="138" t="s">
        <v>264</v>
      </c>
      <c r="E184" s="139" t="s">
        <v>5852</v>
      </c>
      <c r="F184" s="140" t="s">
        <v>5853</v>
      </c>
      <c r="G184" s="141" t="s">
        <v>303</v>
      </c>
      <c r="H184" s="142">
        <v>307.8</v>
      </c>
      <c r="I184" s="143"/>
      <c r="J184" s="142">
        <f>ROUND(I184*H184,2)</f>
        <v>0</v>
      </c>
      <c r="K184" s="140" t="s">
        <v>267</v>
      </c>
      <c r="L184" s="32"/>
      <c r="M184" s="144" t="s">
        <v>1</v>
      </c>
      <c r="N184" s="145" t="s">
        <v>42</v>
      </c>
      <c r="P184" s="146">
        <f>O184*H184</f>
        <v>0</v>
      </c>
      <c r="Q184" s="146">
        <v>0</v>
      </c>
      <c r="R184" s="146">
        <f>Q184*H184</f>
        <v>0</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5854</v>
      </c>
    </row>
    <row r="185" spans="2:51" s="12" customFormat="1" ht="12">
      <c r="B185" s="150"/>
      <c r="D185" s="151" t="s">
        <v>270</v>
      </c>
      <c r="F185" s="153" t="s">
        <v>5855</v>
      </c>
      <c r="H185" s="154">
        <v>307.8</v>
      </c>
      <c r="I185" s="155"/>
      <c r="L185" s="150"/>
      <c r="M185" s="156"/>
      <c r="T185" s="157"/>
      <c r="AT185" s="152" t="s">
        <v>270</v>
      </c>
      <c r="AU185" s="152" t="s">
        <v>87</v>
      </c>
      <c r="AV185" s="12" t="s">
        <v>87</v>
      </c>
      <c r="AW185" s="12" t="s">
        <v>4</v>
      </c>
      <c r="AX185" s="12" t="s">
        <v>85</v>
      </c>
      <c r="AY185" s="152" t="s">
        <v>262</v>
      </c>
    </row>
    <row r="186" spans="2:65" s="1" customFormat="1" ht="33" customHeight="1">
      <c r="B186" s="32"/>
      <c r="C186" s="138" t="s">
        <v>396</v>
      </c>
      <c r="D186" s="138" t="s">
        <v>264</v>
      </c>
      <c r="E186" s="139" t="s">
        <v>5856</v>
      </c>
      <c r="F186" s="140" t="s">
        <v>5857</v>
      </c>
      <c r="G186" s="141" t="s">
        <v>303</v>
      </c>
      <c r="H186" s="142">
        <v>16.2</v>
      </c>
      <c r="I186" s="143"/>
      <c r="J186" s="142">
        <f>ROUND(I186*H186,2)</f>
        <v>0</v>
      </c>
      <c r="K186" s="140" t="s">
        <v>267</v>
      </c>
      <c r="L186" s="32"/>
      <c r="M186" s="144" t="s">
        <v>1</v>
      </c>
      <c r="N186" s="145" t="s">
        <v>42</v>
      </c>
      <c r="P186" s="146">
        <f>O186*H186</f>
        <v>0</v>
      </c>
      <c r="Q186" s="146">
        <v>0</v>
      </c>
      <c r="R186" s="146">
        <f>Q186*H186</f>
        <v>0</v>
      </c>
      <c r="S186" s="146">
        <v>0</v>
      </c>
      <c r="T186" s="147">
        <f>S186*H186</f>
        <v>0</v>
      </c>
      <c r="AR186" s="148" t="s">
        <v>268</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268</v>
      </c>
      <c r="BM186" s="148" t="s">
        <v>5858</v>
      </c>
    </row>
    <row r="187" spans="2:63" s="11" customFormat="1" ht="22.9" customHeight="1">
      <c r="B187" s="126"/>
      <c r="D187" s="127" t="s">
        <v>76</v>
      </c>
      <c r="E187" s="136" t="s">
        <v>744</v>
      </c>
      <c r="F187" s="136" t="s">
        <v>745</v>
      </c>
      <c r="I187" s="129"/>
      <c r="J187" s="137">
        <f>BK187</f>
        <v>0</v>
      </c>
      <c r="L187" s="126"/>
      <c r="M187" s="131"/>
      <c r="P187" s="132">
        <f>P188</f>
        <v>0</v>
      </c>
      <c r="R187" s="132">
        <f>R188</f>
        <v>0</v>
      </c>
      <c r="T187" s="133">
        <f>T188</f>
        <v>0</v>
      </c>
      <c r="AR187" s="127" t="s">
        <v>85</v>
      </c>
      <c r="AT187" s="134" t="s">
        <v>76</v>
      </c>
      <c r="AU187" s="134" t="s">
        <v>85</v>
      </c>
      <c r="AY187" s="127" t="s">
        <v>262</v>
      </c>
      <c r="BK187" s="135">
        <f>BK188</f>
        <v>0</v>
      </c>
    </row>
    <row r="188" spans="2:65" s="1" customFormat="1" ht="24.2" customHeight="1">
      <c r="B188" s="32"/>
      <c r="C188" s="138" t="s">
        <v>400</v>
      </c>
      <c r="D188" s="138" t="s">
        <v>264</v>
      </c>
      <c r="E188" s="139" t="s">
        <v>5859</v>
      </c>
      <c r="F188" s="140" t="s">
        <v>5860</v>
      </c>
      <c r="G188" s="141" t="s">
        <v>303</v>
      </c>
      <c r="H188" s="142">
        <v>29.41</v>
      </c>
      <c r="I188" s="143"/>
      <c r="J188" s="142">
        <f>ROUND(I188*H188,2)</f>
        <v>0</v>
      </c>
      <c r="K188" s="140" t="s">
        <v>1</v>
      </c>
      <c r="L188" s="32"/>
      <c r="M188" s="193" t="s">
        <v>1</v>
      </c>
      <c r="N188" s="194" t="s">
        <v>42</v>
      </c>
      <c r="O188" s="191"/>
      <c r="P188" s="195">
        <f>O188*H188</f>
        <v>0</v>
      </c>
      <c r="Q188" s="195">
        <v>0</v>
      </c>
      <c r="R188" s="195">
        <f>Q188*H188</f>
        <v>0</v>
      </c>
      <c r="S188" s="195">
        <v>0</v>
      </c>
      <c r="T188" s="196">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5861</v>
      </c>
    </row>
    <row r="189" spans="2:12" s="1" customFormat="1" ht="6.95" customHeight="1">
      <c r="B189" s="44"/>
      <c r="C189" s="45"/>
      <c r="D189" s="45"/>
      <c r="E189" s="45"/>
      <c r="F189" s="45"/>
      <c r="G189" s="45"/>
      <c r="H189" s="45"/>
      <c r="I189" s="45"/>
      <c r="J189" s="45"/>
      <c r="K189" s="45"/>
      <c r="L189" s="32"/>
    </row>
  </sheetData>
  <sheetProtection algorithmName="SHA-512" hashValue="oUagbNB10OdxR9LIl48rWqNlNBPbMQh94iNHYVFga7TDVymW7JJpuYmiAqGEatWXFqbjUdq3DnX82dIWANgc6g==" saltValue="IfP08rggKxBPtwQjtN8Dyj4zvXsc86cfbHFexkLnahiFsKyjPhy69EIbUASd/o6mE1HJOQalY1A1MPiyNVZVZA==" spinCount="100000" sheet="1" objects="1" scenarios="1" formatColumns="0" formatRows="0" autoFilter="0"/>
  <autoFilter ref="C123:K188"/>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BM20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4"/>
      <c r="M2" s="234"/>
      <c r="N2" s="234"/>
      <c r="O2" s="234"/>
      <c r="P2" s="234"/>
      <c r="Q2" s="234"/>
      <c r="R2" s="234"/>
      <c r="S2" s="234"/>
      <c r="T2" s="234"/>
      <c r="U2" s="234"/>
      <c r="V2" s="234"/>
      <c r="AT2" s="17" t="s">
        <v>144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s="1" customFormat="1" ht="12" customHeight="1">
      <c r="B8" s="32"/>
      <c r="D8" s="27" t="s">
        <v>164</v>
      </c>
      <c r="L8" s="32"/>
    </row>
    <row r="9" spans="2:12" s="1" customFormat="1" ht="16.5" customHeight="1">
      <c r="B9" s="32"/>
      <c r="E9" s="256" t="s">
        <v>5862</v>
      </c>
      <c r="F9" s="266"/>
      <c r="G9" s="266"/>
      <c r="H9" s="266"/>
      <c r="L9" s="32"/>
    </row>
    <row r="10" spans="2:12" s="1" customFormat="1" ht="12">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25. 9. 2023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9" t="str">
        <f>'Rekapitulace stavby'!E14</f>
        <v>Vyplň údaj</v>
      </c>
      <c r="F18" s="238"/>
      <c r="G18" s="238"/>
      <c r="H18" s="238"/>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2" t="s">
        <v>210</v>
      </c>
      <c r="F27" s="242"/>
      <c r="G27" s="242"/>
      <c r="H27" s="242"/>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ROUND((SUM(BE124:BE205)),2)</f>
        <v>0</v>
      </c>
      <c r="I33" s="98">
        <v>0.21</v>
      </c>
      <c r="J33" s="86">
        <f>ROUND(((SUM(BE124:BE205))*I33),2)</f>
        <v>0</v>
      </c>
      <c r="L33" s="32"/>
    </row>
    <row r="34" spans="2:12" s="1" customFormat="1" ht="14.45" customHeight="1">
      <c r="B34" s="32"/>
      <c r="E34" s="27" t="s">
        <v>43</v>
      </c>
      <c r="F34" s="86">
        <f>ROUND((SUM(BF124:BF205)),2)</f>
        <v>0</v>
      </c>
      <c r="I34" s="98">
        <v>0.15</v>
      </c>
      <c r="J34" s="86">
        <f>ROUND(((SUM(BF124:BF205))*I34),2)</f>
        <v>0</v>
      </c>
      <c r="L34" s="32"/>
    </row>
    <row r="35" spans="2:12" s="1" customFormat="1" ht="14.45" customHeight="1" hidden="1">
      <c r="B35" s="32"/>
      <c r="E35" s="27" t="s">
        <v>44</v>
      </c>
      <c r="F35" s="86">
        <f>ROUND((SUM(BG124:BG205)),2)</f>
        <v>0</v>
      </c>
      <c r="I35" s="98">
        <v>0.21</v>
      </c>
      <c r="J35" s="86">
        <f>0</f>
        <v>0</v>
      </c>
      <c r="L35" s="32"/>
    </row>
    <row r="36" spans="2:12" s="1" customFormat="1" ht="14.45" customHeight="1" hidden="1">
      <c r="B36" s="32"/>
      <c r="E36" s="27" t="s">
        <v>45</v>
      </c>
      <c r="F36" s="86">
        <f>ROUND((SUM(BH124:BH205)),2)</f>
        <v>0</v>
      </c>
      <c r="I36" s="98">
        <v>0.15</v>
      </c>
      <c r="J36" s="86">
        <f>0</f>
        <v>0</v>
      </c>
      <c r="L36" s="32"/>
    </row>
    <row r="37" spans="2:12" s="1" customFormat="1" ht="14.45" customHeight="1" hidden="1">
      <c r="B37" s="32"/>
      <c r="E37" s="27" t="s">
        <v>46</v>
      </c>
      <c r="F37" s="86">
        <f>ROUND((SUM(BI124:BI205)),2)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s="1" customFormat="1" ht="12" customHeight="1">
      <c r="B86" s="32"/>
      <c r="C86" s="27" t="s">
        <v>164</v>
      </c>
      <c r="L86" s="32"/>
    </row>
    <row r="87" spans="2:12" s="1" customFormat="1" ht="16.5" customHeight="1">
      <c r="B87" s="32"/>
      <c r="E87" s="256" t="str">
        <f>E9</f>
        <v>TÚ - Terénní úpravy</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25. 9. 2023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221</v>
      </c>
      <c r="E97" s="112"/>
      <c r="F97" s="112"/>
      <c r="G97" s="112"/>
      <c r="H97" s="112"/>
      <c r="I97" s="112"/>
      <c r="J97" s="113">
        <f>J125</f>
        <v>0</v>
      </c>
      <c r="L97" s="110"/>
    </row>
    <row r="98" spans="2:12" s="9" customFormat="1" ht="19.9" customHeight="1">
      <c r="B98" s="114"/>
      <c r="D98" s="115" t="s">
        <v>2703</v>
      </c>
      <c r="E98" s="116"/>
      <c r="F98" s="116"/>
      <c r="G98" s="116"/>
      <c r="H98" s="116"/>
      <c r="I98" s="116"/>
      <c r="J98" s="117">
        <f>J126</f>
        <v>0</v>
      </c>
      <c r="L98" s="114"/>
    </row>
    <row r="99" spans="2:12" s="9" customFormat="1" ht="19.9" customHeight="1">
      <c r="B99" s="114"/>
      <c r="D99" s="115" t="s">
        <v>222</v>
      </c>
      <c r="E99" s="116"/>
      <c r="F99" s="116"/>
      <c r="G99" s="116"/>
      <c r="H99" s="116"/>
      <c r="I99" s="116"/>
      <c r="J99" s="117">
        <f>J142</f>
        <v>0</v>
      </c>
      <c r="L99" s="114"/>
    </row>
    <row r="100" spans="2:12" s="9" customFormat="1" ht="19.9" customHeight="1">
      <c r="B100" s="114"/>
      <c r="D100" s="115" t="s">
        <v>2704</v>
      </c>
      <c r="E100" s="116"/>
      <c r="F100" s="116"/>
      <c r="G100" s="116"/>
      <c r="H100" s="116"/>
      <c r="I100" s="116"/>
      <c r="J100" s="117">
        <f>J164</f>
        <v>0</v>
      </c>
      <c r="L100" s="114"/>
    </row>
    <row r="101" spans="2:12" s="9" customFormat="1" ht="19.9" customHeight="1">
      <c r="B101" s="114"/>
      <c r="D101" s="115" t="s">
        <v>224</v>
      </c>
      <c r="E101" s="116"/>
      <c r="F101" s="116"/>
      <c r="G101" s="116"/>
      <c r="H101" s="116"/>
      <c r="I101" s="116"/>
      <c r="J101" s="117">
        <f>J177</f>
        <v>0</v>
      </c>
      <c r="L101" s="114"/>
    </row>
    <row r="102" spans="2:12" s="9" customFormat="1" ht="19.9" customHeight="1">
      <c r="B102" s="114"/>
      <c r="D102" s="115" t="s">
        <v>225</v>
      </c>
      <c r="E102" s="116"/>
      <c r="F102" s="116"/>
      <c r="G102" s="116"/>
      <c r="H102" s="116"/>
      <c r="I102" s="116"/>
      <c r="J102" s="117">
        <f>J180</f>
        <v>0</v>
      </c>
      <c r="L102" s="114"/>
    </row>
    <row r="103" spans="2:12" s="9" customFormat="1" ht="19.9" customHeight="1">
      <c r="B103" s="114"/>
      <c r="D103" s="115" t="s">
        <v>5783</v>
      </c>
      <c r="E103" s="116"/>
      <c r="F103" s="116"/>
      <c r="G103" s="116"/>
      <c r="H103" s="116"/>
      <c r="I103" s="116"/>
      <c r="J103" s="117">
        <f>J191</f>
        <v>0</v>
      </c>
      <c r="L103" s="114"/>
    </row>
    <row r="104" spans="2:12" s="9" customFormat="1" ht="19.9" customHeight="1">
      <c r="B104" s="114"/>
      <c r="D104" s="115" t="s">
        <v>226</v>
      </c>
      <c r="E104" s="116"/>
      <c r="F104" s="116"/>
      <c r="G104" s="116"/>
      <c r="H104" s="116"/>
      <c r="I104" s="116"/>
      <c r="J104" s="117">
        <f>J201</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67" t="str">
        <f>E7</f>
        <v>Novostavba knihovny Antonína Marka v Turnově</v>
      </c>
      <c r="F114" s="268"/>
      <c r="G114" s="268"/>
      <c r="H114" s="268"/>
      <c r="L114" s="32"/>
    </row>
    <row r="115" spans="2:12" s="1" customFormat="1" ht="12" customHeight="1">
      <c r="B115" s="32"/>
      <c r="C115" s="27" t="s">
        <v>164</v>
      </c>
      <c r="L115" s="32"/>
    </row>
    <row r="116" spans="2:12" s="1" customFormat="1" ht="16.5" customHeight="1">
      <c r="B116" s="32"/>
      <c r="E116" s="256" t="str">
        <f>E9</f>
        <v>TÚ - Terénní úpravy</v>
      </c>
      <c r="F116" s="266"/>
      <c r="G116" s="266"/>
      <c r="H116" s="266"/>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25. 9. 2023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f>
        <v>0</v>
      </c>
      <c r="Q124" s="53"/>
      <c r="R124" s="123">
        <f>R125</f>
        <v>189.3469997</v>
      </c>
      <c r="S124" s="53"/>
      <c r="T124" s="124">
        <f>T125</f>
        <v>0.36268</v>
      </c>
      <c r="AT124" s="17" t="s">
        <v>76</v>
      </c>
      <c r="AU124" s="17" t="s">
        <v>220</v>
      </c>
      <c r="BK124" s="125">
        <f>BK125</f>
        <v>0</v>
      </c>
    </row>
    <row r="125" spans="2:63" s="11" customFormat="1" ht="25.9" customHeight="1">
      <c r="B125" s="126"/>
      <c r="D125" s="127" t="s">
        <v>76</v>
      </c>
      <c r="E125" s="128" t="s">
        <v>260</v>
      </c>
      <c r="F125" s="128" t="s">
        <v>261</v>
      </c>
      <c r="I125" s="129"/>
      <c r="J125" s="130">
        <f>BK125</f>
        <v>0</v>
      </c>
      <c r="L125" s="126"/>
      <c r="M125" s="131"/>
      <c r="P125" s="132">
        <f>P126+P142+P164+P177+P180+P191+P201</f>
        <v>0</v>
      </c>
      <c r="R125" s="132">
        <f>R126+R142+R164+R177+R180+R191+R201</f>
        <v>189.3469997</v>
      </c>
      <c r="T125" s="133">
        <f>T126+T142+T164+T177+T180+T191+T201</f>
        <v>0.36268</v>
      </c>
      <c r="AR125" s="127" t="s">
        <v>85</v>
      </c>
      <c r="AT125" s="134" t="s">
        <v>76</v>
      </c>
      <c r="AU125" s="134" t="s">
        <v>77</v>
      </c>
      <c r="AY125" s="127" t="s">
        <v>262</v>
      </c>
      <c r="BK125" s="135">
        <f>BK126+BK142+BK164+BK177+BK180+BK191+BK201</f>
        <v>0</v>
      </c>
    </row>
    <row r="126" spans="2:63" s="11" customFormat="1" ht="22.9" customHeight="1">
      <c r="B126" s="126"/>
      <c r="D126" s="127" t="s">
        <v>76</v>
      </c>
      <c r="E126" s="136" t="s">
        <v>87</v>
      </c>
      <c r="F126" s="136" t="s">
        <v>2771</v>
      </c>
      <c r="I126" s="129"/>
      <c r="J126" s="137">
        <f>BK126</f>
        <v>0</v>
      </c>
      <c r="L126" s="126"/>
      <c r="M126" s="131"/>
      <c r="P126" s="132">
        <f>SUM(P127:P141)</f>
        <v>0</v>
      </c>
      <c r="R126" s="132">
        <f>SUM(R127:R141)</f>
        <v>155.5477879</v>
      </c>
      <c r="T126" s="133">
        <f>SUM(T127:T141)</f>
        <v>0</v>
      </c>
      <c r="AR126" s="127" t="s">
        <v>85</v>
      </c>
      <c r="AT126" s="134" t="s">
        <v>76</v>
      </c>
      <c r="AU126" s="134" t="s">
        <v>85</v>
      </c>
      <c r="AY126" s="127" t="s">
        <v>262</v>
      </c>
      <c r="BK126" s="135">
        <f>SUM(BK127:BK141)</f>
        <v>0</v>
      </c>
    </row>
    <row r="127" spans="2:65" s="1" customFormat="1" ht="24.2" customHeight="1">
      <c r="B127" s="32"/>
      <c r="C127" s="138" t="s">
        <v>85</v>
      </c>
      <c r="D127" s="138" t="s">
        <v>264</v>
      </c>
      <c r="E127" s="139" t="s">
        <v>2821</v>
      </c>
      <c r="F127" s="140" t="s">
        <v>2822</v>
      </c>
      <c r="G127" s="141" t="s">
        <v>552</v>
      </c>
      <c r="H127" s="142">
        <v>1.3</v>
      </c>
      <c r="I127" s="143"/>
      <c r="J127" s="142">
        <f>ROUND(I127*H127,2)</f>
        <v>0</v>
      </c>
      <c r="K127" s="140" t="s">
        <v>267</v>
      </c>
      <c r="L127" s="32"/>
      <c r="M127" s="144" t="s">
        <v>1</v>
      </c>
      <c r="N127" s="145" t="s">
        <v>42</v>
      </c>
      <c r="P127" s="146">
        <f>O127*H127</f>
        <v>0</v>
      </c>
      <c r="Q127" s="146">
        <v>2.50187</v>
      </c>
      <c r="R127" s="146">
        <f>Q127*H127</f>
        <v>3.252431</v>
      </c>
      <c r="S127" s="146">
        <v>0</v>
      </c>
      <c r="T127" s="147">
        <f>S127*H127</f>
        <v>0</v>
      </c>
      <c r="AR127" s="148" t="s">
        <v>268</v>
      </c>
      <c r="AT127" s="148" t="s">
        <v>264</v>
      </c>
      <c r="AU127" s="148" t="s">
        <v>87</v>
      </c>
      <c r="AY127" s="17" t="s">
        <v>262</v>
      </c>
      <c r="BE127" s="149">
        <f>IF(N127="základní",J127,0)</f>
        <v>0</v>
      </c>
      <c r="BF127" s="149">
        <f>IF(N127="snížená",J127,0)</f>
        <v>0</v>
      </c>
      <c r="BG127" s="149">
        <f>IF(N127="zákl. přenesená",J127,0)</f>
        <v>0</v>
      </c>
      <c r="BH127" s="149">
        <f>IF(N127="sníž. přenesená",J127,0)</f>
        <v>0</v>
      </c>
      <c r="BI127" s="149">
        <f>IF(N127="nulová",J127,0)</f>
        <v>0</v>
      </c>
      <c r="BJ127" s="17" t="s">
        <v>85</v>
      </c>
      <c r="BK127" s="149">
        <f>ROUND(I127*H127,2)</f>
        <v>0</v>
      </c>
      <c r="BL127" s="17" t="s">
        <v>268</v>
      </c>
      <c r="BM127" s="148" t="s">
        <v>5863</v>
      </c>
    </row>
    <row r="128" spans="2:51" s="12" customFormat="1" ht="12">
      <c r="B128" s="150"/>
      <c r="D128" s="151" t="s">
        <v>270</v>
      </c>
      <c r="E128" s="152" t="s">
        <v>1</v>
      </c>
      <c r="F128" s="153" t="s">
        <v>5864</v>
      </c>
      <c r="H128" s="154">
        <v>1.3</v>
      </c>
      <c r="I128" s="155"/>
      <c r="L128" s="150"/>
      <c r="M128" s="156"/>
      <c r="T128" s="157"/>
      <c r="AT128" s="152" t="s">
        <v>270</v>
      </c>
      <c r="AU128" s="152" t="s">
        <v>87</v>
      </c>
      <c r="AV128" s="12" t="s">
        <v>87</v>
      </c>
      <c r="AW128" s="12" t="s">
        <v>32</v>
      </c>
      <c r="AX128" s="12" t="s">
        <v>85</v>
      </c>
      <c r="AY128" s="152" t="s">
        <v>262</v>
      </c>
    </row>
    <row r="129" spans="2:65" s="1" customFormat="1" ht="24.2" customHeight="1">
      <c r="B129" s="32"/>
      <c r="C129" s="138" t="s">
        <v>87</v>
      </c>
      <c r="D129" s="138" t="s">
        <v>264</v>
      </c>
      <c r="E129" s="139" t="s">
        <v>2889</v>
      </c>
      <c r="F129" s="140" t="s">
        <v>2890</v>
      </c>
      <c r="G129" s="141" t="s">
        <v>552</v>
      </c>
      <c r="H129" s="142">
        <v>60.42</v>
      </c>
      <c r="I129" s="143"/>
      <c r="J129" s="142">
        <f>ROUND(I129*H129,2)</f>
        <v>0</v>
      </c>
      <c r="K129" s="140" t="s">
        <v>267</v>
      </c>
      <c r="L129" s="32"/>
      <c r="M129" s="144" t="s">
        <v>1</v>
      </c>
      <c r="N129" s="145" t="s">
        <v>42</v>
      </c>
      <c r="P129" s="146">
        <f>O129*H129</f>
        <v>0</v>
      </c>
      <c r="Q129" s="146">
        <v>2.50187</v>
      </c>
      <c r="R129" s="146">
        <f>Q129*H129</f>
        <v>151.1629854</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5865</v>
      </c>
    </row>
    <row r="130" spans="2:51" s="14" customFormat="1" ht="12">
      <c r="B130" s="165"/>
      <c r="D130" s="151" t="s">
        <v>270</v>
      </c>
      <c r="E130" s="166" t="s">
        <v>1</v>
      </c>
      <c r="F130" s="167" t="s">
        <v>5866</v>
      </c>
      <c r="H130" s="166" t="s">
        <v>1</v>
      </c>
      <c r="I130" s="168"/>
      <c r="L130" s="165"/>
      <c r="M130" s="169"/>
      <c r="T130" s="170"/>
      <c r="AT130" s="166" t="s">
        <v>270</v>
      </c>
      <c r="AU130" s="166" t="s">
        <v>87</v>
      </c>
      <c r="AV130" s="14" t="s">
        <v>85</v>
      </c>
      <c r="AW130" s="14" t="s">
        <v>32</v>
      </c>
      <c r="AX130" s="14" t="s">
        <v>77</v>
      </c>
      <c r="AY130" s="166" t="s">
        <v>262</v>
      </c>
    </row>
    <row r="131" spans="2:51" s="12" customFormat="1" ht="12">
      <c r="B131" s="150"/>
      <c r="D131" s="151" t="s">
        <v>270</v>
      </c>
      <c r="E131" s="152" t="s">
        <v>1</v>
      </c>
      <c r="F131" s="153" t="s">
        <v>5867</v>
      </c>
      <c r="H131" s="154">
        <v>2.44</v>
      </c>
      <c r="I131" s="155"/>
      <c r="L131" s="150"/>
      <c r="M131" s="156"/>
      <c r="T131" s="157"/>
      <c r="AT131" s="152" t="s">
        <v>270</v>
      </c>
      <c r="AU131" s="152" t="s">
        <v>87</v>
      </c>
      <c r="AV131" s="12" t="s">
        <v>87</v>
      </c>
      <c r="AW131" s="12" t="s">
        <v>32</v>
      </c>
      <c r="AX131" s="12" t="s">
        <v>77</v>
      </c>
      <c r="AY131" s="152" t="s">
        <v>262</v>
      </c>
    </row>
    <row r="132" spans="2:51" s="14" customFormat="1" ht="12">
      <c r="B132" s="165"/>
      <c r="D132" s="151" t="s">
        <v>270</v>
      </c>
      <c r="E132" s="166" t="s">
        <v>1</v>
      </c>
      <c r="F132" s="167" t="s">
        <v>5868</v>
      </c>
      <c r="H132" s="166" t="s">
        <v>1</v>
      </c>
      <c r="I132" s="168"/>
      <c r="L132" s="165"/>
      <c r="M132" s="169"/>
      <c r="T132" s="170"/>
      <c r="AT132" s="166" t="s">
        <v>270</v>
      </c>
      <c r="AU132" s="166" t="s">
        <v>87</v>
      </c>
      <c r="AV132" s="14" t="s">
        <v>85</v>
      </c>
      <c r="AW132" s="14" t="s">
        <v>32</v>
      </c>
      <c r="AX132" s="14" t="s">
        <v>77</v>
      </c>
      <c r="AY132" s="166" t="s">
        <v>262</v>
      </c>
    </row>
    <row r="133" spans="2:51" s="12" customFormat="1" ht="12">
      <c r="B133" s="150"/>
      <c r="D133" s="151" t="s">
        <v>270</v>
      </c>
      <c r="E133" s="152" t="s">
        <v>1</v>
      </c>
      <c r="F133" s="153" t="s">
        <v>5869</v>
      </c>
      <c r="H133" s="154">
        <v>57.98</v>
      </c>
      <c r="I133" s="155"/>
      <c r="L133" s="150"/>
      <c r="M133" s="156"/>
      <c r="T133" s="157"/>
      <c r="AT133" s="152" t="s">
        <v>270</v>
      </c>
      <c r="AU133" s="152" t="s">
        <v>87</v>
      </c>
      <c r="AV133" s="12" t="s">
        <v>87</v>
      </c>
      <c r="AW133" s="12" t="s">
        <v>32</v>
      </c>
      <c r="AX133" s="12" t="s">
        <v>77</v>
      </c>
      <c r="AY133" s="152" t="s">
        <v>262</v>
      </c>
    </row>
    <row r="134" spans="2:51" s="13" customFormat="1" ht="12">
      <c r="B134" s="158"/>
      <c r="D134" s="151" t="s">
        <v>270</v>
      </c>
      <c r="E134" s="159" t="s">
        <v>1</v>
      </c>
      <c r="F134" s="160" t="s">
        <v>273</v>
      </c>
      <c r="H134" s="161">
        <v>60.42</v>
      </c>
      <c r="I134" s="162"/>
      <c r="L134" s="158"/>
      <c r="M134" s="163"/>
      <c r="T134" s="164"/>
      <c r="AT134" s="159" t="s">
        <v>270</v>
      </c>
      <c r="AU134" s="159" t="s">
        <v>87</v>
      </c>
      <c r="AV134" s="13" t="s">
        <v>268</v>
      </c>
      <c r="AW134" s="13" t="s">
        <v>32</v>
      </c>
      <c r="AX134" s="13" t="s">
        <v>85</v>
      </c>
      <c r="AY134" s="159" t="s">
        <v>262</v>
      </c>
    </row>
    <row r="135" spans="2:65" s="1" customFormat="1" ht="21.75" customHeight="1">
      <c r="B135" s="32"/>
      <c r="C135" s="138" t="s">
        <v>103</v>
      </c>
      <c r="D135" s="138" t="s">
        <v>264</v>
      </c>
      <c r="E135" s="139" t="s">
        <v>2939</v>
      </c>
      <c r="F135" s="140" t="s">
        <v>2940</v>
      </c>
      <c r="G135" s="141" t="s">
        <v>152</v>
      </c>
      <c r="H135" s="142">
        <v>112.45</v>
      </c>
      <c r="I135" s="143"/>
      <c r="J135" s="142">
        <f>ROUND(I135*H135,2)</f>
        <v>0</v>
      </c>
      <c r="K135" s="140" t="s">
        <v>267</v>
      </c>
      <c r="L135" s="32"/>
      <c r="M135" s="144" t="s">
        <v>1</v>
      </c>
      <c r="N135" s="145" t="s">
        <v>42</v>
      </c>
      <c r="P135" s="146">
        <f>O135*H135</f>
        <v>0</v>
      </c>
      <c r="Q135" s="146">
        <v>0.01007</v>
      </c>
      <c r="R135" s="146">
        <f>Q135*H135</f>
        <v>1.1323715</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5870</v>
      </c>
    </row>
    <row r="136" spans="2:51" s="14" customFormat="1" ht="12">
      <c r="B136" s="165"/>
      <c r="D136" s="151" t="s">
        <v>270</v>
      </c>
      <c r="E136" s="166" t="s">
        <v>1</v>
      </c>
      <c r="F136" s="167" t="s">
        <v>5866</v>
      </c>
      <c r="H136" s="166" t="s">
        <v>1</v>
      </c>
      <c r="I136" s="168"/>
      <c r="L136" s="165"/>
      <c r="M136" s="169"/>
      <c r="T136" s="170"/>
      <c r="AT136" s="166" t="s">
        <v>270</v>
      </c>
      <c r="AU136" s="166" t="s">
        <v>87</v>
      </c>
      <c r="AV136" s="14" t="s">
        <v>85</v>
      </c>
      <c r="AW136" s="14" t="s">
        <v>32</v>
      </c>
      <c r="AX136" s="14" t="s">
        <v>77</v>
      </c>
      <c r="AY136" s="166" t="s">
        <v>262</v>
      </c>
    </row>
    <row r="137" spans="2:51" s="12" customFormat="1" ht="12">
      <c r="B137" s="150"/>
      <c r="D137" s="151" t="s">
        <v>270</v>
      </c>
      <c r="E137" s="152" t="s">
        <v>1</v>
      </c>
      <c r="F137" s="153" t="s">
        <v>5871</v>
      </c>
      <c r="H137" s="154">
        <v>23.25</v>
      </c>
      <c r="I137" s="155"/>
      <c r="L137" s="150"/>
      <c r="M137" s="156"/>
      <c r="T137" s="157"/>
      <c r="AT137" s="152" t="s">
        <v>270</v>
      </c>
      <c r="AU137" s="152" t="s">
        <v>87</v>
      </c>
      <c r="AV137" s="12" t="s">
        <v>87</v>
      </c>
      <c r="AW137" s="12" t="s">
        <v>32</v>
      </c>
      <c r="AX137" s="12" t="s">
        <v>77</v>
      </c>
      <c r="AY137" s="152" t="s">
        <v>262</v>
      </c>
    </row>
    <row r="138" spans="2:51" s="14" customFormat="1" ht="12">
      <c r="B138" s="165"/>
      <c r="D138" s="151" t="s">
        <v>270</v>
      </c>
      <c r="E138" s="166" t="s">
        <v>1</v>
      </c>
      <c r="F138" s="167" t="s">
        <v>5868</v>
      </c>
      <c r="H138" s="166" t="s">
        <v>1</v>
      </c>
      <c r="I138" s="168"/>
      <c r="L138" s="165"/>
      <c r="M138" s="169"/>
      <c r="T138" s="170"/>
      <c r="AT138" s="166" t="s">
        <v>270</v>
      </c>
      <c r="AU138" s="166" t="s">
        <v>87</v>
      </c>
      <c r="AV138" s="14" t="s">
        <v>85</v>
      </c>
      <c r="AW138" s="14" t="s">
        <v>32</v>
      </c>
      <c r="AX138" s="14" t="s">
        <v>77</v>
      </c>
      <c r="AY138" s="166" t="s">
        <v>262</v>
      </c>
    </row>
    <row r="139" spans="2:51" s="12" customFormat="1" ht="12">
      <c r="B139" s="150"/>
      <c r="D139" s="151" t="s">
        <v>270</v>
      </c>
      <c r="E139" s="152" t="s">
        <v>1</v>
      </c>
      <c r="F139" s="153" t="s">
        <v>5872</v>
      </c>
      <c r="H139" s="154">
        <v>89.2</v>
      </c>
      <c r="I139" s="155"/>
      <c r="L139" s="150"/>
      <c r="M139" s="156"/>
      <c r="T139" s="157"/>
      <c r="AT139" s="152" t="s">
        <v>270</v>
      </c>
      <c r="AU139" s="152" t="s">
        <v>87</v>
      </c>
      <c r="AV139" s="12" t="s">
        <v>87</v>
      </c>
      <c r="AW139" s="12" t="s">
        <v>32</v>
      </c>
      <c r="AX139" s="12" t="s">
        <v>77</v>
      </c>
      <c r="AY139" s="152" t="s">
        <v>262</v>
      </c>
    </row>
    <row r="140" spans="2:51" s="13" customFormat="1" ht="12">
      <c r="B140" s="158"/>
      <c r="D140" s="151" t="s">
        <v>270</v>
      </c>
      <c r="E140" s="159" t="s">
        <v>1</v>
      </c>
      <c r="F140" s="160" t="s">
        <v>273</v>
      </c>
      <c r="H140" s="161">
        <v>112.45</v>
      </c>
      <c r="I140" s="162"/>
      <c r="L140" s="158"/>
      <c r="M140" s="163"/>
      <c r="T140" s="164"/>
      <c r="AT140" s="159" t="s">
        <v>270</v>
      </c>
      <c r="AU140" s="159" t="s">
        <v>87</v>
      </c>
      <c r="AV140" s="13" t="s">
        <v>268</v>
      </c>
      <c r="AW140" s="13" t="s">
        <v>32</v>
      </c>
      <c r="AX140" s="13" t="s">
        <v>85</v>
      </c>
      <c r="AY140" s="159" t="s">
        <v>262</v>
      </c>
    </row>
    <row r="141" spans="2:65" s="1" customFormat="1" ht="24.2" customHeight="1">
      <c r="B141" s="32"/>
      <c r="C141" s="138" t="s">
        <v>268</v>
      </c>
      <c r="D141" s="138" t="s">
        <v>264</v>
      </c>
      <c r="E141" s="139" t="s">
        <v>2945</v>
      </c>
      <c r="F141" s="140" t="s">
        <v>2946</v>
      </c>
      <c r="G141" s="141" t="s">
        <v>152</v>
      </c>
      <c r="H141" s="142">
        <v>112.45</v>
      </c>
      <c r="I141" s="143"/>
      <c r="J141" s="142">
        <f>ROUND(I141*H141,2)</f>
        <v>0</v>
      </c>
      <c r="K141" s="140" t="s">
        <v>267</v>
      </c>
      <c r="L141" s="32"/>
      <c r="M141" s="144" t="s">
        <v>1</v>
      </c>
      <c r="N141" s="145" t="s">
        <v>42</v>
      </c>
      <c r="P141" s="146">
        <f>O141*H141</f>
        <v>0</v>
      </c>
      <c r="Q141" s="146">
        <v>0</v>
      </c>
      <c r="R141" s="146">
        <f>Q141*H141</f>
        <v>0</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5873</v>
      </c>
    </row>
    <row r="142" spans="2:63" s="11" customFormat="1" ht="22.9" customHeight="1">
      <c r="B142" s="126"/>
      <c r="D142" s="127" t="s">
        <v>76</v>
      </c>
      <c r="E142" s="136" t="s">
        <v>103</v>
      </c>
      <c r="F142" s="136" t="s">
        <v>263</v>
      </c>
      <c r="I142" s="129"/>
      <c r="J142" s="137">
        <f>BK142</f>
        <v>0</v>
      </c>
      <c r="L142" s="126"/>
      <c r="M142" s="131"/>
      <c r="P142" s="132">
        <f>SUM(P143:P163)</f>
        <v>0</v>
      </c>
      <c r="R142" s="132">
        <f>SUM(R143:R163)</f>
        <v>14.0656176</v>
      </c>
      <c r="T142" s="133">
        <f>SUM(T143:T163)</f>
        <v>0</v>
      </c>
      <c r="AR142" s="127" t="s">
        <v>85</v>
      </c>
      <c r="AT142" s="134" t="s">
        <v>76</v>
      </c>
      <c r="AU142" s="134" t="s">
        <v>85</v>
      </c>
      <c r="AY142" s="127" t="s">
        <v>262</v>
      </c>
      <c r="BK142" s="135">
        <f>SUM(BK143:BK163)</f>
        <v>0</v>
      </c>
    </row>
    <row r="143" spans="2:65" s="1" customFormat="1" ht="44.25" customHeight="1">
      <c r="B143" s="32"/>
      <c r="C143" s="138" t="s">
        <v>295</v>
      </c>
      <c r="D143" s="138" t="s">
        <v>264</v>
      </c>
      <c r="E143" s="139" t="s">
        <v>5802</v>
      </c>
      <c r="F143" s="140" t="s">
        <v>5803</v>
      </c>
      <c r="G143" s="141" t="s">
        <v>552</v>
      </c>
      <c r="H143" s="142">
        <v>6.78</v>
      </c>
      <c r="I143" s="143"/>
      <c r="J143" s="142">
        <f>ROUND(I143*H143,2)</f>
        <v>0</v>
      </c>
      <c r="K143" s="140" t="s">
        <v>1</v>
      </c>
      <c r="L143" s="32"/>
      <c r="M143" s="144" t="s">
        <v>1</v>
      </c>
      <c r="N143" s="145" t="s">
        <v>42</v>
      </c>
      <c r="P143" s="146">
        <f>O143*H143</f>
        <v>0</v>
      </c>
      <c r="Q143" s="146">
        <v>0.7488</v>
      </c>
      <c r="R143" s="146">
        <f>Q143*H143</f>
        <v>5.0768640000000005</v>
      </c>
      <c r="S143" s="146">
        <v>0</v>
      </c>
      <c r="T143" s="147">
        <f>S143*H143</f>
        <v>0</v>
      </c>
      <c r="AR143" s="148" t="s">
        <v>268</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5874</v>
      </c>
    </row>
    <row r="144" spans="2:51" s="12" customFormat="1" ht="12">
      <c r="B144" s="150"/>
      <c r="D144" s="151" t="s">
        <v>270</v>
      </c>
      <c r="E144" s="152" t="s">
        <v>1</v>
      </c>
      <c r="F144" s="153" t="s">
        <v>5875</v>
      </c>
      <c r="H144" s="154">
        <v>6.78</v>
      </c>
      <c r="I144" s="155"/>
      <c r="L144" s="150"/>
      <c r="M144" s="156"/>
      <c r="T144" s="157"/>
      <c r="AT144" s="152" t="s">
        <v>270</v>
      </c>
      <c r="AU144" s="152" t="s">
        <v>87</v>
      </c>
      <c r="AV144" s="12" t="s">
        <v>87</v>
      </c>
      <c r="AW144" s="12" t="s">
        <v>32</v>
      </c>
      <c r="AX144" s="12" t="s">
        <v>85</v>
      </c>
      <c r="AY144" s="152" t="s">
        <v>262</v>
      </c>
    </row>
    <row r="145" spans="2:65" s="1" customFormat="1" ht="16.5" customHeight="1">
      <c r="B145" s="32"/>
      <c r="C145" s="178" t="s">
        <v>312</v>
      </c>
      <c r="D145" s="178" t="s">
        <v>300</v>
      </c>
      <c r="E145" s="179" t="s">
        <v>5876</v>
      </c>
      <c r="F145" s="180" t="s">
        <v>5877</v>
      </c>
      <c r="G145" s="181" t="s">
        <v>152</v>
      </c>
      <c r="H145" s="182">
        <v>6.4</v>
      </c>
      <c r="I145" s="183"/>
      <c r="J145" s="182">
        <f>ROUND(I145*H145,2)</f>
        <v>0</v>
      </c>
      <c r="K145" s="180" t="s">
        <v>267</v>
      </c>
      <c r="L145" s="184"/>
      <c r="M145" s="185" t="s">
        <v>1</v>
      </c>
      <c r="N145" s="186" t="s">
        <v>42</v>
      </c>
      <c r="P145" s="146">
        <f>O145*H145</f>
        <v>0</v>
      </c>
      <c r="Q145" s="146">
        <v>0.35</v>
      </c>
      <c r="R145" s="146">
        <f>Q145*H145</f>
        <v>2.2399999999999998</v>
      </c>
      <c r="S145" s="146">
        <v>0</v>
      </c>
      <c r="T145" s="147">
        <f>S145*H145</f>
        <v>0</v>
      </c>
      <c r="AR145" s="148" t="s">
        <v>304</v>
      </c>
      <c r="AT145" s="148" t="s">
        <v>300</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268</v>
      </c>
      <c r="BM145" s="148" t="s">
        <v>5878</v>
      </c>
    </row>
    <row r="146" spans="2:51" s="12" customFormat="1" ht="12">
      <c r="B146" s="150"/>
      <c r="D146" s="151" t="s">
        <v>270</v>
      </c>
      <c r="F146" s="153" t="s">
        <v>5879</v>
      </c>
      <c r="H146" s="154">
        <v>6.4</v>
      </c>
      <c r="I146" s="155"/>
      <c r="L146" s="150"/>
      <c r="M146" s="156"/>
      <c r="T146" s="157"/>
      <c r="AT146" s="152" t="s">
        <v>270</v>
      </c>
      <c r="AU146" s="152" t="s">
        <v>87</v>
      </c>
      <c r="AV146" s="12" t="s">
        <v>87</v>
      </c>
      <c r="AW146" s="12" t="s">
        <v>4</v>
      </c>
      <c r="AX146" s="12" t="s">
        <v>85</v>
      </c>
      <c r="AY146" s="152" t="s">
        <v>262</v>
      </c>
    </row>
    <row r="147" spans="2:65" s="1" customFormat="1" ht="24.2" customHeight="1">
      <c r="B147" s="32"/>
      <c r="C147" s="138" t="s">
        <v>317</v>
      </c>
      <c r="D147" s="138" t="s">
        <v>264</v>
      </c>
      <c r="E147" s="139" t="s">
        <v>5808</v>
      </c>
      <c r="F147" s="140" t="s">
        <v>5809</v>
      </c>
      <c r="G147" s="141" t="s">
        <v>552</v>
      </c>
      <c r="H147" s="142">
        <v>6.78</v>
      </c>
      <c r="I147" s="143"/>
      <c r="J147" s="142">
        <f>ROUND(I147*H147,2)</f>
        <v>0</v>
      </c>
      <c r="K147" s="140" t="s">
        <v>267</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5880</v>
      </c>
    </row>
    <row r="148" spans="2:51" s="12" customFormat="1" ht="12">
      <c r="B148" s="150"/>
      <c r="D148" s="151" t="s">
        <v>270</v>
      </c>
      <c r="E148" s="152" t="s">
        <v>1</v>
      </c>
      <c r="F148" s="153" t="s">
        <v>5875</v>
      </c>
      <c r="H148" s="154">
        <v>6.78</v>
      </c>
      <c r="I148" s="155"/>
      <c r="L148" s="150"/>
      <c r="M148" s="156"/>
      <c r="T148" s="157"/>
      <c r="AT148" s="152" t="s">
        <v>270</v>
      </c>
      <c r="AU148" s="152" t="s">
        <v>87</v>
      </c>
      <c r="AV148" s="12" t="s">
        <v>87</v>
      </c>
      <c r="AW148" s="12" t="s">
        <v>32</v>
      </c>
      <c r="AX148" s="12" t="s">
        <v>85</v>
      </c>
      <c r="AY148" s="152" t="s">
        <v>262</v>
      </c>
    </row>
    <row r="149" spans="2:65" s="1" customFormat="1" ht="21.75" customHeight="1">
      <c r="B149" s="32"/>
      <c r="C149" s="138" t="s">
        <v>304</v>
      </c>
      <c r="D149" s="138" t="s">
        <v>264</v>
      </c>
      <c r="E149" s="139" t="s">
        <v>5811</v>
      </c>
      <c r="F149" s="140" t="s">
        <v>5812</v>
      </c>
      <c r="G149" s="141" t="s">
        <v>152</v>
      </c>
      <c r="H149" s="142">
        <v>4.29</v>
      </c>
      <c r="I149" s="143"/>
      <c r="J149" s="142">
        <f>ROUND(I149*H149,2)</f>
        <v>0</v>
      </c>
      <c r="K149" s="140" t="s">
        <v>1</v>
      </c>
      <c r="L149" s="32"/>
      <c r="M149" s="144" t="s">
        <v>1</v>
      </c>
      <c r="N149" s="145" t="s">
        <v>42</v>
      </c>
      <c r="P149" s="146">
        <f>O149*H149</f>
        <v>0</v>
      </c>
      <c r="Q149" s="146">
        <v>0.04884</v>
      </c>
      <c r="R149" s="146">
        <f>Q149*H149</f>
        <v>0.2095236</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5881</v>
      </c>
    </row>
    <row r="150" spans="2:51" s="12" customFormat="1" ht="12">
      <c r="B150" s="150"/>
      <c r="D150" s="151" t="s">
        <v>270</v>
      </c>
      <c r="E150" s="152" t="s">
        <v>1</v>
      </c>
      <c r="F150" s="153" t="s">
        <v>5882</v>
      </c>
      <c r="H150" s="154">
        <v>4.29</v>
      </c>
      <c r="I150" s="155"/>
      <c r="L150" s="150"/>
      <c r="M150" s="156"/>
      <c r="T150" s="157"/>
      <c r="AT150" s="152" t="s">
        <v>270</v>
      </c>
      <c r="AU150" s="152" t="s">
        <v>87</v>
      </c>
      <c r="AV150" s="12" t="s">
        <v>87</v>
      </c>
      <c r="AW150" s="12" t="s">
        <v>32</v>
      </c>
      <c r="AX150" s="12" t="s">
        <v>85</v>
      </c>
      <c r="AY150" s="152" t="s">
        <v>262</v>
      </c>
    </row>
    <row r="151" spans="2:65" s="1" customFormat="1" ht="24.2" customHeight="1">
      <c r="B151" s="32"/>
      <c r="C151" s="178" t="s">
        <v>325</v>
      </c>
      <c r="D151" s="178" t="s">
        <v>300</v>
      </c>
      <c r="E151" s="179" t="s">
        <v>5883</v>
      </c>
      <c r="F151" s="180" t="s">
        <v>5884</v>
      </c>
      <c r="G151" s="181" t="s">
        <v>303</v>
      </c>
      <c r="H151" s="182">
        <v>2.16</v>
      </c>
      <c r="I151" s="183"/>
      <c r="J151" s="182">
        <f>ROUND(I151*H151,2)</f>
        <v>0</v>
      </c>
      <c r="K151" s="180" t="s">
        <v>267</v>
      </c>
      <c r="L151" s="184"/>
      <c r="M151" s="185" t="s">
        <v>1</v>
      </c>
      <c r="N151" s="186" t="s">
        <v>42</v>
      </c>
      <c r="P151" s="146">
        <f>O151*H151</f>
        <v>0</v>
      </c>
      <c r="Q151" s="146">
        <v>1</v>
      </c>
      <c r="R151" s="146">
        <f>Q151*H151</f>
        <v>2.16</v>
      </c>
      <c r="S151" s="146">
        <v>0</v>
      </c>
      <c r="T151" s="147">
        <f>S151*H151</f>
        <v>0</v>
      </c>
      <c r="AR151" s="148" t="s">
        <v>304</v>
      </c>
      <c r="AT151" s="148" t="s">
        <v>300</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5885</v>
      </c>
    </row>
    <row r="152" spans="2:51" s="12" customFormat="1" ht="12">
      <c r="B152" s="150"/>
      <c r="D152" s="151" t="s">
        <v>270</v>
      </c>
      <c r="E152" s="152" t="s">
        <v>1</v>
      </c>
      <c r="F152" s="153" t="s">
        <v>5886</v>
      </c>
      <c r="H152" s="154">
        <v>0.83</v>
      </c>
      <c r="I152" s="155"/>
      <c r="L152" s="150"/>
      <c r="M152" s="156"/>
      <c r="T152" s="157"/>
      <c r="AT152" s="152" t="s">
        <v>270</v>
      </c>
      <c r="AU152" s="152" t="s">
        <v>87</v>
      </c>
      <c r="AV152" s="12" t="s">
        <v>87</v>
      </c>
      <c r="AW152" s="12" t="s">
        <v>32</v>
      </c>
      <c r="AX152" s="12" t="s">
        <v>85</v>
      </c>
      <c r="AY152" s="152" t="s">
        <v>262</v>
      </c>
    </row>
    <row r="153" spans="2:51" s="12" customFormat="1" ht="12">
      <c r="B153" s="150"/>
      <c r="D153" s="151" t="s">
        <v>270</v>
      </c>
      <c r="F153" s="153" t="s">
        <v>5887</v>
      </c>
      <c r="H153" s="154">
        <v>2.16</v>
      </c>
      <c r="I153" s="155"/>
      <c r="L153" s="150"/>
      <c r="M153" s="156"/>
      <c r="T153" s="157"/>
      <c r="AT153" s="152" t="s">
        <v>270</v>
      </c>
      <c r="AU153" s="152" t="s">
        <v>87</v>
      </c>
      <c r="AV153" s="12" t="s">
        <v>87</v>
      </c>
      <c r="AW153" s="12" t="s">
        <v>4</v>
      </c>
      <c r="AX153" s="12" t="s">
        <v>85</v>
      </c>
      <c r="AY153" s="152" t="s">
        <v>262</v>
      </c>
    </row>
    <row r="154" spans="2:65" s="1" customFormat="1" ht="24.2" customHeight="1">
      <c r="B154" s="32"/>
      <c r="C154" s="138" t="s">
        <v>342</v>
      </c>
      <c r="D154" s="138" t="s">
        <v>264</v>
      </c>
      <c r="E154" s="139" t="s">
        <v>5888</v>
      </c>
      <c r="F154" s="140" t="s">
        <v>5889</v>
      </c>
      <c r="G154" s="141" t="s">
        <v>675</v>
      </c>
      <c r="H154" s="142">
        <v>17</v>
      </c>
      <c r="I154" s="143"/>
      <c r="J154" s="142">
        <f>ROUND(I154*H154,2)</f>
        <v>0</v>
      </c>
      <c r="K154" s="140" t="s">
        <v>267</v>
      </c>
      <c r="L154" s="32"/>
      <c r="M154" s="144" t="s">
        <v>1</v>
      </c>
      <c r="N154" s="145" t="s">
        <v>42</v>
      </c>
      <c r="P154" s="146">
        <f>O154*H154</f>
        <v>0</v>
      </c>
      <c r="Q154" s="146">
        <v>0.17489</v>
      </c>
      <c r="R154" s="146">
        <f>Q154*H154</f>
        <v>2.97313</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5890</v>
      </c>
    </row>
    <row r="155" spans="2:51" s="12" customFormat="1" ht="12">
      <c r="B155" s="150"/>
      <c r="D155" s="151" t="s">
        <v>270</v>
      </c>
      <c r="E155" s="152" t="s">
        <v>1</v>
      </c>
      <c r="F155" s="153" t="s">
        <v>5891</v>
      </c>
      <c r="H155" s="154">
        <v>15.28</v>
      </c>
      <c r="I155" s="155"/>
      <c r="L155" s="150"/>
      <c r="M155" s="156"/>
      <c r="T155" s="157"/>
      <c r="AT155" s="152" t="s">
        <v>270</v>
      </c>
      <c r="AU155" s="152" t="s">
        <v>87</v>
      </c>
      <c r="AV155" s="12" t="s">
        <v>87</v>
      </c>
      <c r="AW155" s="12" t="s">
        <v>32</v>
      </c>
      <c r="AX155" s="12" t="s">
        <v>77</v>
      </c>
      <c r="AY155" s="152" t="s">
        <v>262</v>
      </c>
    </row>
    <row r="156" spans="2:51" s="12" customFormat="1" ht="12">
      <c r="B156" s="150"/>
      <c r="D156" s="151" t="s">
        <v>270</v>
      </c>
      <c r="E156" s="152" t="s">
        <v>1</v>
      </c>
      <c r="F156" s="153" t="s">
        <v>5892</v>
      </c>
      <c r="H156" s="154">
        <v>17</v>
      </c>
      <c r="I156" s="155"/>
      <c r="L156" s="150"/>
      <c r="M156" s="156"/>
      <c r="T156" s="157"/>
      <c r="AT156" s="152" t="s">
        <v>270</v>
      </c>
      <c r="AU156" s="152" t="s">
        <v>87</v>
      </c>
      <c r="AV156" s="12" t="s">
        <v>87</v>
      </c>
      <c r="AW156" s="12" t="s">
        <v>32</v>
      </c>
      <c r="AX156" s="12" t="s">
        <v>85</v>
      </c>
      <c r="AY156" s="152" t="s">
        <v>262</v>
      </c>
    </row>
    <row r="157" spans="2:65" s="1" customFormat="1" ht="24.2" customHeight="1">
      <c r="B157" s="32"/>
      <c r="C157" s="178" t="s">
        <v>347</v>
      </c>
      <c r="D157" s="178" t="s">
        <v>300</v>
      </c>
      <c r="E157" s="179" t="s">
        <v>5893</v>
      </c>
      <c r="F157" s="180" t="s">
        <v>5894</v>
      </c>
      <c r="G157" s="181" t="s">
        <v>675</v>
      </c>
      <c r="H157" s="182">
        <v>17</v>
      </c>
      <c r="I157" s="183"/>
      <c r="J157" s="182">
        <f>ROUND(I157*H157,2)</f>
        <v>0</v>
      </c>
      <c r="K157" s="180" t="s">
        <v>267</v>
      </c>
      <c r="L157" s="184"/>
      <c r="M157" s="185" t="s">
        <v>1</v>
      </c>
      <c r="N157" s="186" t="s">
        <v>42</v>
      </c>
      <c r="P157" s="146">
        <f>O157*H157</f>
        <v>0</v>
      </c>
      <c r="Q157" s="146">
        <v>0.0029</v>
      </c>
      <c r="R157" s="146">
        <f>Q157*H157</f>
        <v>0.0493</v>
      </c>
      <c r="S157" s="146">
        <v>0</v>
      </c>
      <c r="T157" s="147">
        <f>S157*H157</f>
        <v>0</v>
      </c>
      <c r="AR157" s="148" t="s">
        <v>304</v>
      </c>
      <c r="AT157" s="148" t="s">
        <v>300</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5895</v>
      </c>
    </row>
    <row r="158" spans="2:65" s="1" customFormat="1" ht="24.2" customHeight="1">
      <c r="B158" s="32"/>
      <c r="C158" s="138" t="s">
        <v>351</v>
      </c>
      <c r="D158" s="138" t="s">
        <v>264</v>
      </c>
      <c r="E158" s="139" t="s">
        <v>5896</v>
      </c>
      <c r="F158" s="140" t="s">
        <v>5897</v>
      </c>
      <c r="G158" s="141" t="s">
        <v>675</v>
      </c>
      <c r="H158" s="142">
        <v>16</v>
      </c>
      <c r="I158" s="143"/>
      <c r="J158" s="142">
        <f>ROUND(I158*H158,2)</f>
        <v>0</v>
      </c>
      <c r="K158" s="140" t="s">
        <v>267</v>
      </c>
      <c r="L158" s="32"/>
      <c r="M158" s="144" t="s">
        <v>1</v>
      </c>
      <c r="N158" s="145" t="s">
        <v>42</v>
      </c>
      <c r="P158" s="146">
        <f>O158*H158</f>
        <v>0</v>
      </c>
      <c r="Q158" s="146">
        <v>0.0012</v>
      </c>
      <c r="R158" s="146">
        <f>Q158*H158</f>
        <v>0.0192</v>
      </c>
      <c r="S158" s="146">
        <v>0</v>
      </c>
      <c r="T158" s="147">
        <f>S158*H158</f>
        <v>0</v>
      </c>
      <c r="AR158" s="148" t="s">
        <v>268</v>
      </c>
      <c r="AT158" s="148" t="s">
        <v>264</v>
      </c>
      <c r="AU158" s="148" t="s">
        <v>87</v>
      </c>
      <c r="AY158" s="17" t="s">
        <v>262</v>
      </c>
      <c r="BE158" s="149">
        <f>IF(N158="základní",J158,0)</f>
        <v>0</v>
      </c>
      <c r="BF158" s="149">
        <f>IF(N158="snížená",J158,0)</f>
        <v>0</v>
      </c>
      <c r="BG158" s="149">
        <f>IF(N158="zákl. přenesená",J158,0)</f>
        <v>0</v>
      </c>
      <c r="BH158" s="149">
        <f>IF(N158="sníž. přenesená",J158,0)</f>
        <v>0</v>
      </c>
      <c r="BI158" s="149">
        <f>IF(N158="nulová",J158,0)</f>
        <v>0</v>
      </c>
      <c r="BJ158" s="17" t="s">
        <v>85</v>
      </c>
      <c r="BK158" s="149">
        <f>ROUND(I158*H158,2)</f>
        <v>0</v>
      </c>
      <c r="BL158" s="17" t="s">
        <v>268</v>
      </c>
      <c r="BM158" s="148" t="s">
        <v>5898</v>
      </c>
    </row>
    <row r="159" spans="2:65" s="1" customFormat="1" ht="37.9" customHeight="1">
      <c r="B159" s="32"/>
      <c r="C159" s="178" t="s">
        <v>355</v>
      </c>
      <c r="D159" s="178" t="s">
        <v>300</v>
      </c>
      <c r="E159" s="179" t="s">
        <v>5899</v>
      </c>
      <c r="F159" s="180" t="s">
        <v>5900</v>
      </c>
      <c r="G159" s="181" t="s">
        <v>675</v>
      </c>
      <c r="H159" s="182">
        <v>16</v>
      </c>
      <c r="I159" s="183"/>
      <c r="J159" s="182">
        <f>ROUND(I159*H159,2)</f>
        <v>0</v>
      </c>
      <c r="K159" s="180" t="s">
        <v>267</v>
      </c>
      <c r="L159" s="184"/>
      <c r="M159" s="185" t="s">
        <v>1</v>
      </c>
      <c r="N159" s="186" t="s">
        <v>42</v>
      </c>
      <c r="P159" s="146">
        <f>O159*H159</f>
        <v>0</v>
      </c>
      <c r="Q159" s="146">
        <v>0.046</v>
      </c>
      <c r="R159" s="146">
        <f>Q159*H159</f>
        <v>0.736</v>
      </c>
      <c r="S159" s="146">
        <v>0</v>
      </c>
      <c r="T159" s="147">
        <f>S159*H159</f>
        <v>0</v>
      </c>
      <c r="AR159" s="148" t="s">
        <v>304</v>
      </c>
      <c r="AT159" s="148" t="s">
        <v>300</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5901</v>
      </c>
    </row>
    <row r="160" spans="2:65" s="1" customFormat="1" ht="24.2" customHeight="1">
      <c r="B160" s="32"/>
      <c r="C160" s="138" t="s">
        <v>359</v>
      </c>
      <c r="D160" s="138" t="s">
        <v>264</v>
      </c>
      <c r="E160" s="139" t="s">
        <v>5902</v>
      </c>
      <c r="F160" s="140" t="s">
        <v>5903</v>
      </c>
      <c r="G160" s="141" t="s">
        <v>416</v>
      </c>
      <c r="H160" s="142">
        <v>38.2</v>
      </c>
      <c r="I160" s="143"/>
      <c r="J160" s="142">
        <f>ROUND(I160*H160,2)</f>
        <v>0</v>
      </c>
      <c r="K160" s="140" t="s">
        <v>267</v>
      </c>
      <c r="L160" s="32"/>
      <c r="M160" s="144" t="s">
        <v>1</v>
      </c>
      <c r="N160" s="145" t="s">
        <v>42</v>
      </c>
      <c r="P160" s="146">
        <f>O160*H160</f>
        <v>0</v>
      </c>
      <c r="Q160" s="146">
        <v>0</v>
      </c>
      <c r="R160" s="146">
        <f>Q160*H160</f>
        <v>0</v>
      </c>
      <c r="S160" s="146">
        <v>0</v>
      </c>
      <c r="T160" s="147">
        <f>S160*H160</f>
        <v>0</v>
      </c>
      <c r="AR160" s="148" t="s">
        <v>268</v>
      </c>
      <c r="AT160" s="148" t="s">
        <v>264</v>
      </c>
      <c r="AU160" s="148" t="s">
        <v>87</v>
      </c>
      <c r="AY160" s="17" t="s">
        <v>262</v>
      </c>
      <c r="BE160" s="149">
        <f>IF(N160="základní",J160,0)</f>
        <v>0</v>
      </c>
      <c r="BF160" s="149">
        <f>IF(N160="snížená",J160,0)</f>
        <v>0</v>
      </c>
      <c r="BG160" s="149">
        <f>IF(N160="zákl. přenesená",J160,0)</f>
        <v>0</v>
      </c>
      <c r="BH160" s="149">
        <f>IF(N160="sníž. přenesená",J160,0)</f>
        <v>0</v>
      </c>
      <c r="BI160" s="149">
        <f>IF(N160="nulová",J160,0)</f>
        <v>0</v>
      </c>
      <c r="BJ160" s="17" t="s">
        <v>85</v>
      </c>
      <c r="BK160" s="149">
        <f>ROUND(I160*H160,2)</f>
        <v>0</v>
      </c>
      <c r="BL160" s="17" t="s">
        <v>268</v>
      </c>
      <c r="BM160" s="148" t="s">
        <v>5904</v>
      </c>
    </row>
    <row r="161" spans="2:51" s="12" customFormat="1" ht="12">
      <c r="B161" s="150"/>
      <c r="D161" s="151" t="s">
        <v>270</v>
      </c>
      <c r="E161" s="152" t="s">
        <v>1</v>
      </c>
      <c r="F161" s="153" t="s">
        <v>5905</v>
      </c>
      <c r="H161" s="154">
        <v>38.2</v>
      </c>
      <c r="I161" s="155"/>
      <c r="L161" s="150"/>
      <c r="M161" s="156"/>
      <c r="T161" s="157"/>
      <c r="AT161" s="152" t="s">
        <v>270</v>
      </c>
      <c r="AU161" s="152" t="s">
        <v>87</v>
      </c>
      <c r="AV161" s="12" t="s">
        <v>87</v>
      </c>
      <c r="AW161" s="12" t="s">
        <v>32</v>
      </c>
      <c r="AX161" s="12" t="s">
        <v>85</v>
      </c>
      <c r="AY161" s="152" t="s">
        <v>262</v>
      </c>
    </row>
    <row r="162" spans="2:65" s="1" customFormat="1" ht="44.25" customHeight="1">
      <c r="B162" s="32"/>
      <c r="C162" s="178" t="s">
        <v>9</v>
      </c>
      <c r="D162" s="178" t="s">
        <v>300</v>
      </c>
      <c r="E162" s="179" t="s">
        <v>5906</v>
      </c>
      <c r="F162" s="180" t="s">
        <v>5907</v>
      </c>
      <c r="G162" s="181" t="s">
        <v>675</v>
      </c>
      <c r="H162" s="182">
        <v>16</v>
      </c>
      <c r="I162" s="183"/>
      <c r="J162" s="182">
        <f>ROUND(I162*H162,2)</f>
        <v>0</v>
      </c>
      <c r="K162" s="180" t="s">
        <v>267</v>
      </c>
      <c r="L162" s="184"/>
      <c r="M162" s="185" t="s">
        <v>1</v>
      </c>
      <c r="N162" s="186" t="s">
        <v>42</v>
      </c>
      <c r="P162" s="146">
        <f>O162*H162</f>
        <v>0</v>
      </c>
      <c r="Q162" s="146">
        <v>0.0376</v>
      </c>
      <c r="R162" s="146">
        <f>Q162*H162</f>
        <v>0.6016</v>
      </c>
      <c r="S162" s="146">
        <v>0</v>
      </c>
      <c r="T162" s="147">
        <f>S162*H162</f>
        <v>0</v>
      </c>
      <c r="AR162" s="148" t="s">
        <v>304</v>
      </c>
      <c r="AT162" s="148" t="s">
        <v>300</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5908</v>
      </c>
    </row>
    <row r="163" spans="2:51" s="12" customFormat="1" ht="12">
      <c r="B163" s="150"/>
      <c r="D163" s="151" t="s">
        <v>270</v>
      </c>
      <c r="F163" s="153" t="s">
        <v>5909</v>
      </c>
      <c r="H163" s="154">
        <v>16</v>
      </c>
      <c r="I163" s="155"/>
      <c r="L163" s="150"/>
      <c r="M163" s="156"/>
      <c r="T163" s="157"/>
      <c r="AT163" s="152" t="s">
        <v>270</v>
      </c>
      <c r="AU163" s="152" t="s">
        <v>87</v>
      </c>
      <c r="AV163" s="12" t="s">
        <v>87</v>
      </c>
      <c r="AW163" s="12" t="s">
        <v>4</v>
      </c>
      <c r="AX163" s="12" t="s">
        <v>85</v>
      </c>
      <c r="AY163" s="152" t="s">
        <v>262</v>
      </c>
    </row>
    <row r="164" spans="2:63" s="11" customFormat="1" ht="22.9" customHeight="1">
      <c r="B164" s="126"/>
      <c r="D164" s="127" t="s">
        <v>76</v>
      </c>
      <c r="E164" s="136" t="s">
        <v>268</v>
      </c>
      <c r="F164" s="136" t="s">
        <v>3178</v>
      </c>
      <c r="I164" s="129"/>
      <c r="J164" s="137">
        <f>BK164</f>
        <v>0</v>
      </c>
      <c r="L164" s="126"/>
      <c r="M164" s="131"/>
      <c r="P164" s="132">
        <f>SUM(P165:P176)</f>
        <v>0</v>
      </c>
      <c r="R164" s="132">
        <f>SUM(R165:R176)</f>
        <v>19.483893</v>
      </c>
      <c r="T164" s="133">
        <f>SUM(T165:T176)</f>
        <v>0</v>
      </c>
      <c r="AR164" s="127" t="s">
        <v>85</v>
      </c>
      <c r="AT164" s="134" t="s">
        <v>76</v>
      </c>
      <c r="AU164" s="134" t="s">
        <v>85</v>
      </c>
      <c r="AY164" s="127" t="s">
        <v>262</v>
      </c>
      <c r="BK164" s="135">
        <f>SUM(BK165:BK176)</f>
        <v>0</v>
      </c>
    </row>
    <row r="165" spans="2:65" s="1" customFormat="1" ht="16.5" customHeight="1">
      <c r="B165" s="32"/>
      <c r="C165" s="138" t="s">
        <v>369</v>
      </c>
      <c r="D165" s="138" t="s">
        <v>264</v>
      </c>
      <c r="E165" s="139" t="s">
        <v>5910</v>
      </c>
      <c r="F165" s="140" t="s">
        <v>5911</v>
      </c>
      <c r="G165" s="141" t="s">
        <v>675</v>
      </c>
      <c r="H165" s="142">
        <v>16</v>
      </c>
      <c r="I165" s="143"/>
      <c r="J165" s="142">
        <f>ROUND(I165*H165,2)</f>
        <v>0</v>
      </c>
      <c r="K165" s="140" t="s">
        <v>267</v>
      </c>
      <c r="L165" s="32"/>
      <c r="M165" s="144" t="s">
        <v>1</v>
      </c>
      <c r="N165" s="145" t="s">
        <v>42</v>
      </c>
      <c r="P165" s="146">
        <f>O165*H165</f>
        <v>0</v>
      </c>
      <c r="Q165" s="146">
        <v>0.08726</v>
      </c>
      <c r="R165" s="146">
        <f>Q165*H165</f>
        <v>1.39616</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5912</v>
      </c>
    </row>
    <row r="166" spans="2:65" s="1" customFormat="1" ht="24.2" customHeight="1">
      <c r="B166" s="32"/>
      <c r="C166" s="138" t="s">
        <v>376</v>
      </c>
      <c r="D166" s="138" t="s">
        <v>264</v>
      </c>
      <c r="E166" s="139" t="s">
        <v>5913</v>
      </c>
      <c r="F166" s="140" t="s">
        <v>5914</v>
      </c>
      <c r="G166" s="141" t="s">
        <v>416</v>
      </c>
      <c r="H166" s="142">
        <v>25.62</v>
      </c>
      <c r="I166" s="143"/>
      <c r="J166" s="142">
        <f>ROUND(I166*H166,2)</f>
        <v>0</v>
      </c>
      <c r="K166" s="140" t="s">
        <v>267</v>
      </c>
      <c r="L166" s="32"/>
      <c r="M166" s="144" t="s">
        <v>1</v>
      </c>
      <c r="N166" s="145" t="s">
        <v>42</v>
      </c>
      <c r="P166" s="146">
        <f>O166*H166</f>
        <v>0</v>
      </c>
      <c r="Q166" s="146">
        <v>0.03465</v>
      </c>
      <c r="R166" s="146">
        <f>Q166*H166</f>
        <v>0.887733</v>
      </c>
      <c r="S166" s="146">
        <v>0</v>
      </c>
      <c r="T166" s="147">
        <f>S166*H166</f>
        <v>0</v>
      </c>
      <c r="AR166" s="148" t="s">
        <v>268</v>
      </c>
      <c r="AT166" s="148" t="s">
        <v>264</v>
      </c>
      <c r="AU166" s="148" t="s">
        <v>87</v>
      </c>
      <c r="AY166" s="17" t="s">
        <v>262</v>
      </c>
      <c r="BE166" s="149">
        <f>IF(N166="základní",J166,0)</f>
        <v>0</v>
      </c>
      <c r="BF166" s="149">
        <f>IF(N166="snížená",J166,0)</f>
        <v>0</v>
      </c>
      <c r="BG166" s="149">
        <f>IF(N166="zákl. přenesená",J166,0)</f>
        <v>0</v>
      </c>
      <c r="BH166" s="149">
        <f>IF(N166="sníž. přenesená",J166,0)</f>
        <v>0</v>
      </c>
      <c r="BI166" s="149">
        <f>IF(N166="nulová",J166,0)</f>
        <v>0</v>
      </c>
      <c r="BJ166" s="17" t="s">
        <v>85</v>
      </c>
      <c r="BK166" s="149">
        <f>ROUND(I166*H166,2)</f>
        <v>0</v>
      </c>
      <c r="BL166" s="17" t="s">
        <v>268</v>
      </c>
      <c r="BM166" s="148" t="s">
        <v>5915</v>
      </c>
    </row>
    <row r="167" spans="2:51" s="12" customFormat="1" ht="12">
      <c r="B167" s="150"/>
      <c r="D167" s="151" t="s">
        <v>270</v>
      </c>
      <c r="E167" s="152" t="s">
        <v>1</v>
      </c>
      <c r="F167" s="153" t="s">
        <v>5916</v>
      </c>
      <c r="H167" s="154">
        <v>25.62</v>
      </c>
      <c r="I167" s="155"/>
      <c r="L167" s="150"/>
      <c r="M167" s="156"/>
      <c r="T167" s="157"/>
      <c r="AT167" s="152" t="s">
        <v>270</v>
      </c>
      <c r="AU167" s="152" t="s">
        <v>87</v>
      </c>
      <c r="AV167" s="12" t="s">
        <v>87</v>
      </c>
      <c r="AW167" s="12" t="s">
        <v>32</v>
      </c>
      <c r="AX167" s="12" t="s">
        <v>85</v>
      </c>
      <c r="AY167" s="152" t="s">
        <v>262</v>
      </c>
    </row>
    <row r="168" spans="2:65" s="1" customFormat="1" ht="16.5" customHeight="1">
      <c r="B168" s="32"/>
      <c r="C168" s="178" t="s">
        <v>381</v>
      </c>
      <c r="D168" s="178" t="s">
        <v>300</v>
      </c>
      <c r="E168" s="179" t="s">
        <v>5917</v>
      </c>
      <c r="F168" s="180" t="s">
        <v>5918</v>
      </c>
      <c r="G168" s="181" t="s">
        <v>152</v>
      </c>
      <c r="H168" s="182">
        <v>23.25</v>
      </c>
      <c r="I168" s="183"/>
      <c r="J168" s="182">
        <f>ROUND(I168*H168,2)</f>
        <v>0</v>
      </c>
      <c r="K168" s="180" t="s">
        <v>1</v>
      </c>
      <c r="L168" s="184"/>
      <c r="M168" s="185" t="s">
        <v>1</v>
      </c>
      <c r="N168" s="186" t="s">
        <v>42</v>
      </c>
      <c r="P168" s="146">
        <f>O168*H168</f>
        <v>0</v>
      </c>
      <c r="Q168" s="146">
        <v>0.5</v>
      </c>
      <c r="R168" s="146">
        <f>Q168*H168</f>
        <v>11.625</v>
      </c>
      <c r="S168" s="146">
        <v>0</v>
      </c>
      <c r="T168" s="147">
        <f>S168*H168</f>
        <v>0</v>
      </c>
      <c r="AR168" s="148" t="s">
        <v>304</v>
      </c>
      <c r="AT168" s="148" t="s">
        <v>300</v>
      </c>
      <c r="AU168" s="148" t="s">
        <v>87</v>
      </c>
      <c r="AY168" s="17" t="s">
        <v>262</v>
      </c>
      <c r="BE168" s="149">
        <f>IF(N168="základní",J168,0)</f>
        <v>0</v>
      </c>
      <c r="BF168" s="149">
        <f>IF(N168="snížená",J168,0)</f>
        <v>0</v>
      </c>
      <c r="BG168" s="149">
        <f>IF(N168="zákl. přenesená",J168,0)</f>
        <v>0</v>
      </c>
      <c r="BH168" s="149">
        <f>IF(N168="sníž. přenesená",J168,0)</f>
        <v>0</v>
      </c>
      <c r="BI168" s="149">
        <f>IF(N168="nulová",J168,0)</f>
        <v>0</v>
      </c>
      <c r="BJ168" s="17" t="s">
        <v>85</v>
      </c>
      <c r="BK168" s="149">
        <f>ROUND(I168*H168,2)</f>
        <v>0</v>
      </c>
      <c r="BL168" s="17" t="s">
        <v>268</v>
      </c>
      <c r="BM168" s="148" t="s">
        <v>5919</v>
      </c>
    </row>
    <row r="169" spans="2:51" s="12" customFormat="1" ht="12">
      <c r="B169" s="150"/>
      <c r="D169" s="151" t="s">
        <v>270</v>
      </c>
      <c r="E169" s="152" t="s">
        <v>1</v>
      </c>
      <c r="F169" s="153" t="s">
        <v>5920</v>
      </c>
      <c r="H169" s="154">
        <v>1.66</v>
      </c>
      <c r="I169" s="155"/>
      <c r="L169" s="150"/>
      <c r="M169" s="156"/>
      <c r="T169" s="157"/>
      <c r="AT169" s="152" t="s">
        <v>270</v>
      </c>
      <c r="AU169" s="152" t="s">
        <v>87</v>
      </c>
      <c r="AV169" s="12" t="s">
        <v>87</v>
      </c>
      <c r="AW169" s="12" t="s">
        <v>32</v>
      </c>
      <c r="AX169" s="12" t="s">
        <v>77</v>
      </c>
      <c r="AY169" s="152" t="s">
        <v>262</v>
      </c>
    </row>
    <row r="170" spans="2:51" s="12" customFormat="1" ht="12">
      <c r="B170" s="150"/>
      <c r="D170" s="151" t="s">
        <v>270</v>
      </c>
      <c r="E170" s="152" t="s">
        <v>1</v>
      </c>
      <c r="F170" s="153" t="s">
        <v>5921</v>
      </c>
      <c r="H170" s="154">
        <v>21.59</v>
      </c>
      <c r="I170" s="155"/>
      <c r="L170" s="150"/>
      <c r="M170" s="156"/>
      <c r="T170" s="157"/>
      <c r="AT170" s="152" t="s">
        <v>270</v>
      </c>
      <c r="AU170" s="152" t="s">
        <v>87</v>
      </c>
      <c r="AV170" s="12" t="s">
        <v>87</v>
      </c>
      <c r="AW170" s="12" t="s">
        <v>32</v>
      </c>
      <c r="AX170" s="12" t="s">
        <v>77</v>
      </c>
      <c r="AY170" s="152" t="s">
        <v>262</v>
      </c>
    </row>
    <row r="171" spans="2:51" s="13" customFormat="1" ht="12">
      <c r="B171" s="158"/>
      <c r="D171" s="151" t="s">
        <v>270</v>
      </c>
      <c r="E171" s="159" t="s">
        <v>1</v>
      </c>
      <c r="F171" s="160" t="s">
        <v>273</v>
      </c>
      <c r="H171" s="161">
        <v>23.25</v>
      </c>
      <c r="I171" s="162"/>
      <c r="L171" s="158"/>
      <c r="M171" s="163"/>
      <c r="T171" s="164"/>
      <c r="AT171" s="159" t="s">
        <v>270</v>
      </c>
      <c r="AU171" s="159" t="s">
        <v>87</v>
      </c>
      <c r="AV171" s="13" t="s">
        <v>268</v>
      </c>
      <c r="AW171" s="13" t="s">
        <v>32</v>
      </c>
      <c r="AX171" s="13" t="s">
        <v>85</v>
      </c>
      <c r="AY171" s="159" t="s">
        <v>262</v>
      </c>
    </row>
    <row r="172" spans="2:65" s="1" customFormat="1" ht="16.5" customHeight="1">
      <c r="B172" s="32"/>
      <c r="C172" s="178" t="s">
        <v>396</v>
      </c>
      <c r="D172" s="178" t="s">
        <v>300</v>
      </c>
      <c r="E172" s="179" t="s">
        <v>5922</v>
      </c>
      <c r="F172" s="180" t="s">
        <v>5923</v>
      </c>
      <c r="G172" s="181" t="s">
        <v>152</v>
      </c>
      <c r="H172" s="182">
        <v>11.15</v>
      </c>
      <c r="I172" s="183"/>
      <c r="J172" s="182">
        <f>ROUND(I172*H172,2)</f>
        <v>0</v>
      </c>
      <c r="K172" s="180" t="s">
        <v>1</v>
      </c>
      <c r="L172" s="184"/>
      <c r="M172" s="185" t="s">
        <v>1</v>
      </c>
      <c r="N172" s="186" t="s">
        <v>42</v>
      </c>
      <c r="P172" s="146">
        <f>O172*H172</f>
        <v>0</v>
      </c>
      <c r="Q172" s="146">
        <v>0.5</v>
      </c>
      <c r="R172" s="146">
        <f>Q172*H172</f>
        <v>5.575</v>
      </c>
      <c r="S172" s="146">
        <v>0</v>
      </c>
      <c r="T172" s="147">
        <f>S172*H172</f>
        <v>0</v>
      </c>
      <c r="AR172" s="148" t="s">
        <v>304</v>
      </c>
      <c r="AT172" s="148" t="s">
        <v>300</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268</v>
      </c>
      <c r="BM172" s="148" t="s">
        <v>5924</v>
      </c>
    </row>
    <row r="173" spans="2:51" s="12" customFormat="1" ht="12">
      <c r="B173" s="150"/>
      <c r="D173" s="151" t="s">
        <v>270</v>
      </c>
      <c r="E173" s="152" t="s">
        <v>1</v>
      </c>
      <c r="F173" s="153" t="s">
        <v>5925</v>
      </c>
      <c r="H173" s="154">
        <v>8.56</v>
      </c>
      <c r="I173" s="155"/>
      <c r="L173" s="150"/>
      <c r="M173" s="156"/>
      <c r="T173" s="157"/>
      <c r="AT173" s="152" t="s">
        <v>270</v>
      </c>
      <c r="AU173" s="152" t="s">
        <v>87</v>
      </c>
      <c r="AV173" s="12" t="s">
        <v>87</v>
      </c>
      <c r="AW173" s="12" t="s">
        <v>32</v>
      </c>
      <c r="AX173" s="12" t="s">
        <v>77</v>
      </c>
      <c r="AY173" s="152" t="s">
        <v>262</v>
      </c>
    </row>
    <row r="174" spans="2:51" s="12" customFormat="1" ht="12">
      <c r="B174" s="150"/>
      <c r="D174" s="151" t="s">
        <v>270</v>
      </c>
      <c r="E174" s="152" t="s">
        <v>1</v>
      </c>
      <c r="F174" s="153" t="s">
        <v>5926</v>
      </c>
      <c r="H174" s="154">
        <v>0.37</v>
      </c>
      <c r="I174" s="155"/>
      <c r="L174" s="150"/>
      <c r="M174" s="156"/>
      <c r="T174" s="157"/>
      <c r="AT174" s="152" t="s">
        <v>270</v>
      </c>
      <c r="AU174" s="152" t="s">
        <v>87</v>
      </c>
      <c r="AV174" s="12" t="s">
        <v>87</v>
      </c>
      <c r="AW174" s="12" t="s">
        <v>32</v>
      </c>
      <c r="AX174" s="12" t="s">
        <v>77</v>
      </c>
      <c r="AY174" s="152" t="s">
        <v>262</v>
      </c>
    </row>
    <row r="175" spans="2:51" s="12" customFormat="1" ht="12">
      <c r="B175" s="150"/>
      <c r="D175" s="151" t="s">
        <v>270</v>
      </c>
      <c r="E175" s="152" t="s">
        <v>1</v>
      </c>
      <c r="F175" s="153" t="s">
        <v>5927</v>
      </c>
      <c r="H175" s="154">
        <v>2.22</v>
      </c>
      <c r="I175" s="155"/>
      <c r="L175" s="150"/>
      <c r="M175" s="156"/>
      <c r="T175" s="157"/>
      <c r="AT175" s="152" t="s">
        <v>270</v>
      </c>
      <c r="AU175" s="152" t="s">
        <v>87</v>
      </c>
      <c r="AV175" s="12" t="s">
        <v>87</v>
      </c>
      <c r="AW175" s="12" t="s">
        <v>32</v>
      </c>
      <c r="AX175" s="12" t="s">
        <v>77</v>
      </c>
      <c r="AY175" s="152" t="s">
        <v>262</v>
      </c>
    </row>
    <row r="176" spans="2:51" s="13" customFormat="1" ht="12">
      <c r="B176" s="158"/>
      <c r="D176" s="151" t="s">
        <v>270</v>
      </c>
      <c r="E176" s="159" t="s">
        <v>1</v>
      </c>
      <c r="F176" s="160" t="s">
        <v>273</v>
      </c>
      <c r="H176" s="161">
        <v>11.15</v>
      </c>
      <c r="I176" s="162"/>
      <c r="L176" s="158"/>
      <c r="M176" s="163"/>
      <c r="T176" s="164"/>
      <c r="AT176" s="159" t="s">
        <v>270</v>
      </c>
      <c r="AU176" s="159" t="s">
        <v>87</v>
      </c>
      <c r="AV176" s="13" t="s">
        <v>268</v>
      </c>
      <c r="AW176" s="13" t="s">
        <v>32</v>
      </c>
      <c r="AX176" s="13" t="s">
        <v>85</v>
      </c>
      <c r="AY176" s="159" t="s">
        <v>262</v>
      </c>
    </row>
    <row r="177" spans="2:63" s="11" customFormat="1" ht="22.9" customHeight="1">
      <c r="B177" s="126"/>
      <c r="D177" s="127" t="s">
        <v>76</v>
      </c>
      <c r="E177" s="136" t="s">
        <v>312</v>
      </c>
      <c r="F177" s="136" t="s">
        <v>324</v>
      </c>
      <c r="I177" s="129"/>
      <c r="J177" s="137">
        <f>BK177</f>
        <v>0</v>
      </c>
      <c r="L177" s="126"/>
      <c r="M177" s="131"/>
      <c r="P177" s="132">
        <f>SUM(P178:P179)</f>
        <v>0</v>
      </c>
      <c r="R177" s="132">
        <f>SUM(R178:R179)</f>
        <v>0.124032</v>
      </c>
      <c r="T177" s="133">
        <f>SUM(T178:T179)</f>
        <v>0</v>
      </c>
      <c r="AR177" s="127" t="s">
        <v>85</v>
      </c>
      <c r="AT177" s="134" t="s">
        <v>76</v>
      </c>
      <c r="AU177" s="134" t="s">
        <v>85</v>
      </c>
      <c r="AY177" s="127" t="s">
        <v>262</v>
      </c>
      <c r="BK177" s="135">
        <f>SUM(BK178:BK179)</f>
        <v>0</v>
      </c>
    </row>
    <row r="178" spans="2:65" s="1" customFormat="1" ht="24.2" customHeight="1">
      <c r="B178" s="32"/>
      <c r="C178" s="138" t="s">
        <v>400</v>
      </c>
      <c r="D178" s="138" t="s">
        <v>264</v>
      </c>
      <c r="E178" s="139" t="s">
        <v>5816</v>
      </c>
      <c r="F178" s="140" t="s">
        <v>5817</v>
      </c>
      <c r="G178" s="141" t="s">
        <v>152</v>
      </c>
      <c r="H178" s="142">
        <v>38.76</v>
      </c>
      <c r="I178" s="143"/>
      <c r="J178" s="142">
        <f>ROUND(I178*H178,2)</f>
        <v>0</v>
      </c>
      <c r="K178" s="140" t="s">
        <v>1</v>
      </c>
      <c r="L178" s="32"/>
      <c r="M178" s="144" t="s">
        <v>1</v>
      </c>
      <c r="N178" s="145" t="s">
        <v>42</v>
      </c>
      <c r="P178" s="146">
        <f>O178*H178</f>
        <v>0</v>
      </c>
      <c r="Q178" s="146">
        <v>0.0032</v>
      </c>
      <c r="R178" s="146">
        <f>Q178*H178</f>
        <v>0.124032</v>
      </c>
      <c r="S178" s="146">
        <v>0</v>
      </c>
      <c r="T178" s="147">
        <f>S178*H178</f>
        <v>0</v>
      </c>
      <c r="AR178" s="148" t="s">
        <v>268</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5928</v>
      </c>
    </row>
    <row r="179" spans="2:51" s="12" customFormat="1" ht="12">
      <c r="B179" s="150"/>
      <c r="D179" s="151" t="s">
        <v>270</v>
      </c>
      <c r="E179" s="152" t="s">
        <v>1</v>
      </c>
      <c r="F179" s="153" t="s">
        <v>5929</v>
      </c>
      <c r="H179" s="154">
        <v>38.76</v>
      </c>
      <c r="I179" s="155"/>
      <c r="L179" s="150"/>
      <c r="M179" s="156"/>
      <c r="T179" s="157"/>
      <c r="AT179" s="152" t="s">
        <v>270</v>
      </c>
      <c r="AU179" s="152" t="s">
        <v>87</v>
      </c>
      <c r="AV179" s="12" t="s">
        <v>87</v>
      </c>
      <c r="AW179" s="12" t="s">
        <v>32</v>
      </c>
      <c r="AX179" s="12" t="s">
        <v>85</v>
      </c>
      <c r="AY179" s="152" t="s">
        <v>262</v>
      </c>
    </row>
    <row r="180" spans="2:63" s="11" customFormat="1" ht="22.9" customHeight="1">
      <c r="B180" s="126"/>
      <c r="D180" s="127" t="s">
        <v>76</v>
      </c>
      <c r="E180" s="136" t="s">
        <v>325</v>
      </c>
      <c r="F180" s="136" t="s">
        <v>626</v>
      </c>
      <c r="I180" s="129"/>
      <c r="J180" s="137">
        <f>BK180</f>
        <v>0</v>
      </c>
      <c r="L180" s="126"/>
      <c r="M180" s="131"/>
      <c r="P180" s="132">
        <f>SUM(P181:P190)</f>
        <v>0</v>
      </c>
      <c r="R180" s="132">
        <f>SUM(R181:R190)</f>
        <v>0.1256692</v>
      </c>
      <c r="T180" s="133">
        <f>SUM(T181:T190)</f>
        <v>0.36268</v>
      </c>
      <c r="AR180" s="127" t="s">
        <v>85</v>
      </c>
      <c r="AT180" s="134" t="s">
        <v>76</v>
      </c>
      <c r="AU180" s="134" t="s">
        <v>85</v>
      </c>
      <c r="AY180" s="127" t="s">
        <v>262</v>
      </c>
      <c r="BK180" s="135">
        <f>SUM(BK181:BK190)</f>
        <v>0</v>
      </c>
    </row>
    <row r="181" spans="2:65" s="1" customFormat="1" ht="33" customHeight="1">
      <c r="B181" s="32"/>
      <c r="C181" s="138" t="s">
        <v>7</v>
      </c>
      <c r="D181" s="138" t="s">
        <v>264</v>
      </c>
      <c r="E181" s="139" t="s">
        <v>5930</v>
      </c>
      <c r="F181" s="140" t="s">
        <v>5931</v>
      </c>
      <c r="G181" s="141" t="s">
        <v>152</v>
      </c>
      <c r="H181" s="142">
        <v>38.76</v>
      </c>
      <c r="I181" s="143"/>
      <c r="J181" s="142">
        <f>ROUND(I181*H181,2)</f>
        <v>0</v>
      </c>
      <c r="K181" s="140" t="s">
        <v>1</v>
      </c>
      <c r="L181" s="32"/>
      <c r="M181" s="144" t="s">
        <v>1</v>
      </c>
      <c r="N181" s="145" t="s">
        <v>42</v>
      </c>
      <c r="P181" s="146">
        <f>O181*H181</f>
        <v>0</v>
      </c>
      <c r="Q181" s="146">
        <v>0.00013</v>
      </c>
      <c r="R181" s="146">
        <f>Q181*H181</f>
        <v>0.0050387999999999995</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5932</v>
      </c>
    </row>
    <row r="182" spans="2:51" s="12" customFormat="1" ht="12">
      <c r="B182" s="150"/>
      <c r="D182" s="151" t="s">
        <v>270</v>
      </c>
      <c r="E182" s="152" t="s">
        <v>1</v>
      </c>
      <c r="F182" s="153" t="s">
        <v>5929</v>
      </c>
      <c r="H182" s="154">
        <v>38.76</v>
      </c>
      <c r="I182" s="155"/>
      <c r="L182" s="150"/>
      <c r="M182" s="156"/>
      <c r="T182" s="157"/>
      <c r="AT182" s="152" t="s">
        <v>270</v>
      </c>
      <c r="AU182" s="152" t="s">
        <v>87</v>
      </c>
      <c r="AV182" s="12" t="s">
        <v>87</v>
      </c>
      <c r="AW182" s="12" t="s">
        <v>32</v>
      </c>
      <c r="AX182" s="12" t="s">
        <v>85</v>
      </c>
      <c r="AY182" s="152" t="s">
        <v>262</v>
      </c>
    </row>
    <row r="183" spans="2:65" s="1" customFormat="1" ht="33" customHeight="1">
      <c r="B183" s="32"/>
      <c r="C183" s="138" t="s">
        <v>407</v>
      </c>
      <c r="D183" s="138" t="s">
        <v>264</v>
      </c>
      <c r="E183" s="139" t="s">
        <v>5825</v>
      </c>
      <c r="F183" s="140" t="s">
        <v>5826</v>
      </c>
      <c r="G183" s="141" t="s">
        <v>552</v>
      </c>
      <c r="H183" s="142">
        <v>5.96</v>
      </c>
      <c r="I183" s="143"/>
      <c r="J183" s="142">
        <f>ROUND(I183*H183,2)</f>
        <v>0</v>
      </c>
      <c r="K183" s="140" t="s">
        <v>267</v>
      </c>
      <c r="L183" s="32"/>
      <c r="M183" s="144" t="s">
        <v>1</v>
      </c>
      <c r="N183" s="145" t="s">
        <v>42</v>
      </c>
      <c r="P183" s="146">
        <f>O183*H183</f>
        <v>0</v>
      </c>
      <c r="Q183" s="146">
        <v>0</v>
      </c>
      <c r="R183" s="146">
        <f>Q183*H183</f>
        <v>0</v>
      </c>
      <c r="S183" s="146">
        <v>0</v>
      </c>
      <c r="T183" s="147">
        <f>S183*H183</f>
        <v>0</v>
      </c>
      <c r="AR183" s="148" t="s">
        <v>268</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268</v>
      </c>
      <c r="BM183" s="148" t="s">
        <v>5933</v>
      </c>
    </row>
    <row r="184" spans="2:51" s="12" customFormat="1" ht="12">
      <c r="B184" s="150"/>
      <c r="D184" s="151" t="s">
        <v>270</v>
      </c>
      <c r="E184" s="152" t="s">
        <v>1</v>
      </c>
      <c r="F184" s="153" t="s">
        <v>5934</v>
      </c>
      <c r="H184" s="154">
        <v>5.96</v>
      </c>
      <c r="I184" s="155"/>
      <c r="L184" s="150"/>
      <c r="M184" s="156"/>
      <c r="T184" s="157"/>
      <c r="AT184" s="152" t="s">
        <v>270</v>
      </c>
      <c r="AU184" s="152" t="s">
        <v>87</v>
      </c>
      <c r="AV184" s="12" t="s">
        <v>87</v>
      </c>
      <c r="AW184" s="12" t="s">
        <v>32</v>
      </c>
      <c r="AX184" s="12" t="s">
        <v>85</v>
      </c>
      <c r="AY184" s="152" t="s">
        <v>262</v>
      </c>
    </row>
    <row r="185" spans="2:65" s="1" customFormat="1" ht="24.2" customHeight="1">
      <c r="B185" s="32"/>
      <c r="C185" s="138" t="s">
        <v>413</v>
      </c>
      <c r="D185" s="138" t="s">
        <v>264</v>
      </c>
      <c r="E185" s="139" t="s">
        <v>5935</v>
      </c>
      <c r="F185" s="140" t="s">
        <v>5936</v>
      </c>
      <c r="G185" s="141" t="s">
        <v>416</v>
      </c>
      <c r="H185" s="142">
        <v>26</v>
      </c>
      <c r="I185" s="143"/>
      <c r="J185" s="142">
        <f>ROUND(I185*H185,2)</f>
        <v>0</v>
      </c>
      <c r="K185" s="140" t="s">
        <v>267</v>
      </c>
      <c r="L185" s="32"/>
      <c r="M185" s="144" t="s">
        <v>1</v>
      </c>
      <c r="N185" s="145" t="s">
        <v>42</v>
      </c>
      <c r="P185" s="146">
        <f>O185*H185</f>
        <v>0</v>
      </c>
      <c r="Q185" s="146">
        <v>0</v>
      </c>
      <c r="R185" s="146">
        <f>Q185*H185</f>
        <v>0</v>
      </c>
      <c r="S185" s="146">
        <v>0.00198</v>
      </c>
      <c r="T185" s="147">
        <f>S185*H185</f>
        <v>0.05148</v>
      </c>
      <c r="AR185" s="148" t="s">
        <v>268</v>
      </c>
      <c r="AT185" s="148" t="s">
        <v>264</v>
      </c>
      <c r="AU185" s="148" t="s">
        <v>87</v>
      </c>
      <c r="AY185" s="17" t="s">
        <v>262</v>
      </c>
      <c r="BE185" s="149">
        <f>IF(N185="základní",J185,0)</f>
        <v>0</v>
      </c>
      <c r="BF185" s="149">
        <f>IF(N185="snížená",J185,0)</f>
        <v>0</v>
      </c>
      <c r="BG185" s="149">
        <f>IF(N185="zákl. přenesená",J185,0)</f>
        <v>0</v>
      </c>
      <c r="BH185" s="149">
        <f>IF(N185="sníž. přenesená",J185,0)</f>
        <v>0</v>
      </c>
      <c r="BI185" s="149">
        <f>IF(N185="nulová",J185,0)</f>
        <v>0</v>
      </c>
      <c r="BJ185" s="17" t="s">
        <v>85</v>
      </c>
      <c r="BK185" s="149">
        <f>ROUND(I185*H185,2)</f>
        <v>0</v>
      </c>
      <c r="BL185" s="17" t="s">
        <v>268</v>
      </c>
      <c r="BM185" s="148" t="s">
        <v>5937</v>
      </c>
    </row>
    <row r="186" spans="2:65" s="1" customFormat="1" ht="16.5" customHeight="1">
      <c r="B186" s="32"/>
      <c r="C186" s="138" t="s">
        <v>423</v>
      </c>
      <c r="D186" s="138" t="s">
        <v>264</v>
      </c>
      <c r="E186" s="139" t="s">
        <v>5938</v>
      </c>
      <c r="F186" s="140" t="s">
        <v>5939</v>
      </c>
      <c r="G186" s="141" t="s">
        <v>675</v>
      </c>
      <c r="H186" s="142">
        <v>1</v>
      </c>
      <c r="I186" s="143"/>
      <c r="J186" s="142">
        <f>ROUND(I186*H186,2)</f>
        <v>0</v>
      </c>
      <c r="K186" s="140" t="s">
        <v>267</v>
      </c>
      <c r="L186" s="32"/>
      <c r="M186" s="144" t="s">
        <v>1</v>
      </c>
      <c r="N186" s="145" t="s">
        <v>42</v>
      </c>
      <c r="P186" s="146">
        <f>O186*H186</f>
        <v>0</v>
      </c>
      <c r="Q186" s="146">
        <v>0</v>
      </c>
      <c r="R186" s="146">
        <f>Q186*H186</f>
        <v>0</v>
      </c>
      <c r="S186" s="146">
        <v>0.192</v>
      </c>
      <c r="T186" s="147">
        <f>S186*H186</f>
        <v>0.192</v>
      </c>
      <c r="AR186" s="148" t="s">
        <v>268</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268</v>
      </c>
      <c r="BM186" s="148" t="s">
        <v>5940</v>
      </c>
    </row>
    <row r="187" spans="2:65" s="1" customFormat="1" ht="21.75" customHeight="1">
      <c r="B187" s="32"/>
      <c r="C187" s="138" t="s">
        <v>426</v>
      </c>
      <c r="D187" s="138" t="s">
        <v>264</v>
      </c>
      <c r="E187" s="139" t="s">
        <v>5833</v>
      </c>
      <c r="F187" s="140" t="s">
        <v>5834</v>
      </c>
      <c r="G187" s="141" t="s">
        <v>152</v>
      </c>
      <c r="H187" s="142">
        <v>4.26</v>
      </c>
      <c r="I187" s="143"/>
      <c r="J187" s="142">
        <f>ROUND(I187*H187,2)</f>
        <v>0</v>
      </c>
      <c r="K187" s="140" t="s">
        <v>267</v>
      </c>
      <c r="L187" s="32"/>
      <c r="M187" s="144" t="s">
        <v>1</v>
      </c>
      <c r="N187" s="145" t="s">
        <v>42</v>
      </c>
      <c r="P187" s="146">
        <f>O187*H187</f>
        <v>0</v>
      </c>
      <c r="Q187" s="146">
        <v>0</v>
      </c>
      <c r="R187" s="146">
        <f>Q187*H187</f>
        <v>0</v>
      </c>
      <c r="S187" s="146">
        <v>0</v>
      </c>
      <c r="T187" s="147">
        <f>S187*H187</f>
        <v>0</v>
      </c>
      <c r="AR187" s="148" t="s">
        <v>268</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268</v>
      </c>
      <c r="BM187" s="148" t="s">
        <v>5941</v>
      </c>
    </row>
    <row r="188" spans="2:51" s="12" customFormat="1" ht="12">
      <c r="B188" s="150"/>
      <c r="D188" s="151" t="s">
        <v>270</v>
      </c>
      <c r="E188" s="152" t="s">
        <v>1</v>
      </c>
      <c r="F188" s="153" t="s">
        <v>5942</v>
      </c>
      <c r="H188" s="154">
        <v>4.26</v>
      </c>
      <c r="I188" s="155"/>
      <c r="L188" s="150"/>
      <c r="M188" s="156"/>
      <c r="T188" s="157"/>
      <c r="AT188" s="152" t="s">
        <v>270</v>
      </c>
      <c r="AU188" s="152" t="s">
        <v>87</v>
      </c>
      <c r="AV188" s="12" t="s">
        <v>87</v>
      </c>
      <c r="AW188" s="12" t="s">
        <v>32</v>
      </c>
      <c r="AX188" s="12" t="s">
        <v>85</v>
      </c>
      <c r="AY188" s="152" t="s">
        <v>262</v>
      </c>
    </row>
    <row r="189" spans="2:65" s="1" customFormat="1" ht="24.2" customHeight="1">
      <c r="B189" s="32"/>
      <c r="C189" s="138" t="s">
        <v>431</v>
      </c>
      <c r="D189" s="138" t="s">
        <v>264</v>
      </c>
      <c r="E189" s="139" t="s">
        <v>5837</v>
      </c>
      <c r="F189" s="140" t="s">
        <v>5838</v>
      </c>
      <c r="G189" s="141" t="s">
        <v>152</v>
      </c>
      <c r="H189" s="142">
        <v>23.84</v>
      </c>
      <c r="I189" s="143"/>
      <c r="J189" s="142">
        <f>ROUND(I189*H189,2)</f>
        <v>0</v>
      </c>
      <c r="K189" s="140" t="s">
        <v>267</v>
      </c>
      <c r="L189" s="32"/>
      <c r="M189" s="144" t="s">
        <v>1</v>
      </c>
      <c r="N189" s="145" t="s">
        <v>42</v>
      </c>
      <c r="P189" s="146">
        <f>O189*H189</f>
        <v>0</v>
      </c>
      <c r="Q189" s="146">
        <v>0.00506</v>
      </c>
      <c r="R189" s="146">
        <f>Q189*H189</f>
        <v>0.1206304</v>
      </c>
      <c r="S189" s="146">
        <v>0.005</v>
      </c>
      <c r="T189" s="147">
        <f>S189*H189</f>
        <v>0.1192</v>
      </c>
      <c r="AR189" s="148" t="s">
        <v>268</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268</v>
      </c>
      <c r="BM189" s="148" t="s">
        <v>5943</v>
      </c>
    </row>
    <row r="190" spans="2:51" s="12" customFormat="1" ht="12">
      <c r="B190" s="150"/>
      <c r="D190" s="151" t="s">
        <v>270</v>
      </c>
      <c r="E190" s="152" t="s">
        <v>1</v>
      </c>
      <c r="F190" s="153" t="s">
        <v>5944</v>
      </c>
      <c r="H190" s="154">
        <v>23.84</v>
      </c>
      <c r="I190" s="155"/>
      <c r="L190" s="150"/>
      <c r="M190" s="156"/>
      <c r="T190" s="157"/>
      <c r="AT190" s="152" t="s">
        <v>270</v>
      </c>
      <c r="AU190" s="152" t="s">
        <v>87</v>
      </c>
      <c r="AV190" s="12" t="s">
        <v>87</v>
      </c>
      <c r="AW190" s="12" t="s">
        <v>32</v>
      </c>
      <c r="AX190" s="12" t="s">
        <v>85</v>
      </c>
      <c r="AY190" s="152" t="s">
        <v>262</v>
      </c>
    </row>
    <row r="191" spans="2:63" s="11" customFormat="1" ht="22.9" customHeight="1">
      <c r="B191" s="126"/>
      <c r="D191" s="127" t="s">
        <v>76</v>
      </c>
      <c r="E191" s="136" t="s">
        <v>5840</v>
      </c>
      <c r="F191" s="136" t="s">
        <v>5841</v>
      </c>
      <c r="I191" s="129"/>
      <c r="J191" s="137">
        <f>BK191</f>
        <v>0</v>
      </c>
      <c r="L191" s="126"/>
      <c r="M191" s="131"/>
      <c r="P191" s="132">
        <f>SUM(P192:P200)</f>
        <v>0</v>
      </c>
      <c r="R191" s="132">
        <f>SUM(R192:R200)</f>
        <v>0</v>
      </c>
      <c r="T191" s="133">
        <f>SUM(T192:T200)</f>
        <v>0</v>
      </c>
      <c r="AR191" s="127" t="s">
        <v>85</v>
      </c>
      <c r="AT191" s="134" t="s">
        <v>76</v>
      </c>
      <c r="AU191" s="134" t="s">
        <v>85</v>
      </c>
      <c r="AY191" s="127" t="s">
        <v>262</v>
      </c>
      <c r="BK191" s="135">
        <f>SUM(BK192:BK200)</f>
        <v>0</v>
      </c>
    </row>
    <row r="192" spans="2:65" s="1" customFormat="1" ht="24.2" customHeight="1">
      <c r="B192" s="32"/>
      <c r="C192" s="138" t="s">
        <v>436</v>
      </c>
      <c r="D192" s="138" t="s">
        <v>264</v>
      </c>
      <c r="E192" s="139" t="s">
        <v>5945</v>
      </c>
      <c r="F192" s="140" t="s">
        <v>5946</v>
      </c>
      <c r="G192" s="141" t="s">
        <v>303</v>
      </c>
      <c r="H192" s="142">
        <v>16.98</v>
      </c>
      <c r="I192" s="143"/>
      <c r="J192" s="142">
        <f>ROUND(I192*H192,2)</f>
        <v>0</v>
      </c>
      <c r="K192" s="140" t="s">
        <v>267</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5947</v>
      </c>
    </row>
    <row r="193" spans="2:51" s="12" customFormat="1" ht="12">
      <c r="B193" s="150"/>
      <c r="D193" s="151" t="s">
        <v>270</v>
      </c>
      <c r="E193" s="152" t="s">
        <v>1</v>
      </c>
      <c r="F193" s="153" t="s">
        <v>5948</v>
      </c>
      <c r="H193" s="154">
        <v>1.16</v>
      </c>
      <c r="I193" s="155"/>
      <c r="L193" s="150"/>
      <c r="M193" s="156"/>
      <c r="T193" s="157"/>
      <c r="AT193" s="152" t="s">
        <v>270</v>
      </c>
      <c r="AU193" s="152" t="s">
        <v>87</v>
      </c>
      <c r="AV193" s="12" t="s">
        <v>87</v>
      </c>
      <c r="AW193" s="12" t="s">
        <v>32</v>
      </c>
      <c r="AX193" s="12" t="s">
        <v>77</v>
      </c>
      <c r="AY193" s="152" t="s">
        <v>262</v>
      </c>
    </row>
    <row r="194" spans="2:51" s="12" customFormat="1" ht="12">
      <c r="B194" s="150"/>
      <c r="D194" s="151" t="s">
        <v>270</v>
      </c>
      <c r="E194" s="152" t="s">
        <v>1</v>
      </c>
      <c r="F194" s="153" t="s">
        <v>5949</v>
      </c>
      <c r="H194" s="154">
        <v>15.82</v>
      </c>
      <c r="I194" s="155"/>
      <c r="L194" s="150"/>
      <c r="M194" s="156"/>
      <c r="T194" s="157"/>
      <c r="AT194" s="152" t="s">
        <v>270</v>
      </c>
      <c r="AU194" s="152" t="s">
        <v>87</v>
      </c>
      <c r="AV194" s="12" t="s">
        <v>87</v>
      </c>
      <c r="AW194" s="12" t="s">
        <v>32</v>
      </c>
      <c r="AX194" s="12" t="s">
        <v>77</v>
      </c>
      <c r="AY194" s="152" t="s">
        <v>262</v>
      </c>
    </row>
    <row r="195" spans="2:51" s="13" customFormat="1" ht="12">
      <c r="B195" s="158"/>
      <c r="D195" s="151" t="s">
        <v>270</v>
      </c>
      <c r="E195" s="159" t="s">
        <v>1</v>
      </c>
      <c r="F195" s="160" t="s">
        <v>273</v>
      </c>
      <c r="H195" s="161">
        <v>16.98</v>
      </c>
      <c r="I195" s="162"/>
      <c r="L195" s="158"/>
      <c r="M195" s="163"/>
      <c r="T195" s="164"/>
      <c r="AT195" s="159" t="s">
        <v>270</v>
      </c>
      <c r="AU195" s="159" t="s">
        <v>87</v>
      </c>
      <c r="AV195" s="13" t="s">
        <v>268</v>
      </c>
      <c r="AW195" s="13" t="s">
        <v>32</v>
      </c>
      <c r="AX195" s="13" t="s">
        <v>85</v>
      </c>
      <c r="AY195" s="159" t="s">
        <v>262</v>
      </c>
    </row>
    <row r="196" spans="2:65" s="1" customFormat="1" ht="33" customHeight="1">
      <c r="B196" s="32"/>
      <c r="C196" s="138" t="s">
        <v>441</v>
      </c>
      <c r="D196" s="138" t="s">
        <v>264</v>
      </c>
      <c r="E196" s="139" t="s">
        <v>5845</v>
      </c>
      <c r="F196" s="140" t="s">
        <v>5846</v>
      </c>
      <c r="G196" s="141" t="s">
        <v>303</v>
      </c>
      <c r="H196" s="142">
        <v>16.98</v>
      </c>
      <c r="I196" s="143"/>
      <c r="J196" s="142">
        <f>ROUND(I196*H196,2)</f>
        <v>0</v>
      </c>
      <c r="K196" s="140" t="s">
        <v>267</v>
      </c>
      <c r="L196" s="32"/>
      <c r="M196" s="144" t="s">
        <v>1</v>
      </c>
      <c r="N196" s="145" t="s">
        <v>42</v>
      </c>
      <c r="P196" s="146">
        <f>O196*H196</f>
        <v>0</v>
      </c>
      <c r="Q196" s="146">
        <v>0</v>
      </c>
      <c r="R196" s="146">
        <f>Q196*H196</f>
        <v>0</v>
      </c>
      <c r="S196" s="146">
        <v>0</v>
      </c>
      <c r="T196" s="147">
        <f>S196*H196</f>
        <v>0</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5950</v>
      </c>
    </row>
    <row r="197" spans="2:65" s="1" customFormat="1" ht="33" customHeight="1">
      <c r="B197" s="32"/>
      <c r="C197" s="138" t="s">
        <v>446</v>
      </c>
      <c r="D197" s="138" t="s">
        <v>264</v>
      </c>
      <c r="E197" s="139" t="s">
        <v>5849</v>
      </c>
      <c r="F197" s="140" t="s">
        <v>5850</v>
      </c>
      <c r="G197" s="141" t="s">
        <v>303</v>
      </c>
      <c r="H197" s="142">
        <v>0.36</v>
      </c>
      <c r="I197" s="143"/>
      <c r="J197" s="142">
        <f>ROUND(I197*H197,2)</f>
        <v>0</v>
      </c>
      <c r="K197" s="140" t="s">
        <v>267</v>
      </c>
      <c r="L197" s="32"/>
      <c r="M197" s="144" t="s">
        <v>1</v>
      </c>
      <c r="N197" s="145" t="s">
        <v>42</v>
      </c>
      <c r="P197" s="146">
        <f>O197*H197</f>
        <v>0</v>
      </c>
      <c r="Q197" s="146">
        <v>0</v>
      </c>
      <c r="R197" s="146">
        <f>Q197*H197</f>
        <v>0</v>
      </c>
      <c r="S197" s="146">
        <v>0</v>
      </c>
      <c r="T197" s="147">
        <f>S197*H197</f>
        <v>0</v>
      </c>
      <c r="AR197" s="148" t="s">
        <v>268</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268</v>
      </c>
      <c r="BM197" s="148" t="s">
        <v>5951</v>
      </c>
    </row>
    <row r="198" spans="2:65" s="1" customFormat="1" ht="24.2" customHeight="1">
      <c r="B198" s="32"/>
      <c r="C198" s="138" t="s">
        <v>451</v>
      </c>
      <c r="D198" s="138" t="s">
        <v>264</v>
      </c>
      <c r="E198" s="139" t="s">
        <v>5852</v>
      </c>
      <c r="F198" s="140" t="s">
        <v>5853</v>
      </c>
      <c r="G198" s="141" t="s">
        <v>303</v>
      </c>
      <c r="H198" s="142">
        <v>6.84</v>
      </c>
      <c r="I198" s="143"/>
      <c r="J198" s="142">
        <f>ROUND(I198*H198,2)</f>
        <v>0</v>
      </c>
      <c r="K198" s="140" t="s">
        <v>267</v>
      </c>
      <c r="L198" s="32"/>
      <c r="M198" s="144" t="s">
        <v>1</v>
      </c>
      <c r="N198" s="145" t="s">
        <v>42</v>
      </c>
      <c r="P198" s="146">
        <f>O198*H198</f>
        <v>0</v>
      </c>
      <c r="Q198" s="146">
        <v>0</v>
      </c>
      <c r="R198" s="146">
        <f>Q198*H198</f>
        <v>0</v>
      </c>
      <c r="S198" s="146">
        <v>0</v>
      </c>
      <c r="T198" s="147">
        <f>S198*H198</f>
        <v>0</v>
      </c>
      <c r="AR198" s="148" t="s">
        <v>268</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268</v>
      </c>
      <c r="BM198" s="148" t="s">
        <v>5952</v>
      </c>
    </row>
    <row r="199" spans="2:51" s="12" customFormat="1" ht="12">
      <c r="B199" s="150"/>
      <c r="D199" s="151" t="s">
        <v>270</v>
      </c>
      <c r="F199" s="153" t="s">
        <v>5953</v>
      </c>
      <c r="H199" s="154">
        <v>6.84</v>
      </c>
      <c r="I199" s="155"/>
      <c r="L199" s="150"/>
      <c r="M199" s="156"/>
      <c r="T199" s="157"/>
      <c r="AT199" s="152" t="s">
        <v>270</v>
      </c>
      <c r="AU199" s="152" t="s">
        <v>87</v>
      </c>
      <c r="AV199" s="12" t="s">
        <v>87</v>
      </c>
      <c r="AW199" s="12" t="s">
        <v>4</v>
      </c>
      <c r="AX199" s="12" t="s">
        <v>85</v>
      </c>
      <c r="AY199" s="152" t="s">
        <v>262</v>
      </c>
    </row>
    <row r="200" spans="2:65" s="1" customFormat="1" ht="33" customHeight="1">
      <c r="B200" s="32"/>
      <c r="C200" s="138" t="s">
        <v>189</v>
      </c>
      <c r="D200" s="138" t="s">
        <v>264</v>
      </c>
      <c r="E200" s="139" t="s">
        <v>5856</v>
      </c>
      <c r="F200" s="140" t="s">
        <v>5857</v>
      </c>
      <c r="G200" s="141" t="s">
        <v>303</v>
      </c>
      <c r="H200" s="142">
        <v>0.36</v>
      </c>
      <c r="I200" s="143"/>
      <c r="J200" s="142">
        <f>ROUND(I200*H200,2)</f>
        <v>0</v>
      </c>
      <c r="K200" s="140" t="s">
        <v>267</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5954</v>
      </c>
    </row>
    <row r="201" spans="2:63" s="11" customFormat="1" ht="22.9" customHeight="1">
      <c r="B201" s="126"/>
      <c r="D201" s="127" t="s">
        <v>76</v>
      </c>
      <c r="E201" s="136" t="s">
        <v>744</v>
      </c>
      <c r="F201" s="136" t="s">
        <v>745</v>
      </c>
      <c r="I201" s="129"/>
      <c r="J201" s="137">
        <f>BK201</f>
        <v>0</v>
      </c>
      <c r="L201" s="126"/>
      <c r="M201" s="131"/>
      <c r="P201" s="132">
        <f>SUM(P202:P205)</f>
        <v>0</v>
      </c>
      <c r="R201" s="132">
        <f>SUM(R202:R205)</f>
        <v>0</v>
      </c>
      <c r="T201" s="133">
        <f>SUM(T202:T205)</f>
        <v>0</v>
      </c>
      <c r="AR201" s="127" t="s">
        <v>85</v>
      </c>
      <c r="AT201" s="134" t="s">
        <v>76</v>
      </c>
      <c r="AU201" s="134" t="s">
        <v>85</v>
      </c>
      <c r="AY201" s="127" t="s">
        <v>262</v>
      </c>
      <c r="BK201" s="135">
        <f>SUM(BK202:BK205)</f>
        <v>0</v>
      </c>
    </row>
    <row r="202" spans="2:65" s="1" customFormat="1" ht="24.2" customHeight="1">
      <c r="B202" s="32"/>
      <c r="C202" s="138" t="s">
        <v>459</v>
      </c>
      <c r="D202" s="138" t="s">
        <v>264</v>
      </c>
      <c r="E202" s="139" t="s">
        <v>5859</v>
      </c>
      <c r="F202" s="140" t="s">
        <v>5860</v>
      </c>
      <c r="G202" s="141" t="s">
        <v>303</v>
      </c>
      <c r="H202" s="142">
        <v>184.68</v>
      </c>
      <c r="I202" s="143"/>
      <c r="J202" s="142">
        <f>ROUND(I202*H202,2)</f>
        <v>0</v>
      </c>
      <c r="K202" s="140" t="s">
        <v>1</v>
      </c>
      <c r="L202" s="32"/>
      <c r="M202" s="144" t="s">
        <v>1</v>
      </c>
      <c r="N202" s="145" t="s">
        <v>42</v>
      </c>
      <c r="P202" s="146">
        <f>O202*H202</f>
        <v>0</v>
      </c>
      <c r="Q202" s="146">
        <v>0</v>
      </c>
      <c r="R202" s="146">
        <f>Q202*H202</f>
        <v>0</v>
      </c>
      <c r="S202" s="146">
        <v>0</v>
      </c>
      <c r="T202" s="147">
        <f>S202*H202</f>
        <v>0</v>
      </c>
      <c r="AR202" s="148" t="s">
        <v>268</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268</v>
      </c>
      <c r="BM202" s="148" t="s">
        <v>5955</v>
      </c>
    </row>
    <row r="203" spans="2:51" s="12" customFormat="1" ht="12">
      <c r="B203" s="150"/>
      <c r="D203" s="151" t="s">
        <v>270</v>
      </c>
      <c r="E203" s="152" t="s">
        <v>1</v>
      </c>
      <c r="F203" s="153" t="s">
        <v>5956</v>
      </c>
      <c r="H203" s="154">
        <v>184.68</v>
      </c>
      <c r="I203" s="155"/>
      <c r="L203" s="150"/>
      <c r="M203" s="156"/>
      <c r="T203" s="157"/>
      <c r="AT203" s="152" t="s">
        <v>270</v>
      </c>
      <c r="AU203" s="152" t="s">
        <v>87</v>
      </c>
      <c r="AV203" s="12" t="s">
        <v>87</v>
      </c>
      <c r="AW203" s="12" t="s">
        <v>32</v>
      </c>
      <c r="AX203" s="12" t="s">
        <v>85</v>
      </c>
      <c r="AY203" s="152" t="s">
        <v>262</v>
      </c>
    </row>
    <row r="204" spans="2:65" s="1" customFormat="1" ht="24.2" customHeight="1">
      <c r="B204" s="32"/>
      <c r="C204" s="138" t="s">
        <v>467</v>
      </c>
      <c r="D204" s="138" t="s">
        <v>264</v>
      </c>
      <c r="E204" s="139" t="s">
        <v>5957</v>
      </c>
      <c r="F204" s="140" t="s">
        <v>5958</v>
      </c>
      <c r="G204" s="141" t="s">
        <v>303</v>
      </c>
      <c r="H204" s="142">
        <v>4.38</v>
      </c>
      <c r="I204" s="143"/>
      <c r="J204" s="142">
        <f>ROUND(I204*H204,2)</f>
        <v>0</v>
      </c>
      <c r="K204" s="140" t="s">
        <v>267</v>
      </c>
      <c r="L204" s="32"/>
      <c r="M204" s="144" t="s">
        <v>1</v>
      </c>
      <c r="N204" s="145" t="s">
        <v>42</v>
      </c>
      <c r="P204" s="146">
        <f>O204*H204</f>
        <v>0</v>
      </c>
      <c r="Q204" s="146">
        <v>0</v>
      </c>
      <c r="R204" s="146">
        <f>Q204*H204</f>
        <v>0</v>
      </c>
      <c r="S204" s="146">
        <v>0</v>
      </c>
      <c r="T204" s="147">
        <f>S204*H204</f>
        <v>0</v>
      </c>
      <c r="AR204" s="148" t="s">
        <v>268</v>
      </c>
      <c r="AT204" s="148" t="s">
        <v>264</v>
      </c>
      <c r="AU204" s="148" t="s">
        <v>87</v>
      </c>
      <c r="AY204" s="17" t="s">
        <v>262</v>
      </c>
      <c r="BE204" s="149">
        <f>IF(N204="základní",J204,0)</f>
        <v>0</v>
      </c>
      <c r="BF204" s="149">
        <f>IF(N204="snížená",J204,0)</f>
        <v>0</v>
      </c>
      <c r="BG204" s="149">
        <f>IF(N204="zákl. přenesená",J204,0)</f>
        <v>0</v>
      </c>
      <c r="BH204" s="149">
        <f>IF(N204="sníž. přenesená",J204,0)</f>
        <v>0</v>
      </c>
      <c r="BI204" s="149">
        <f>IF(N204="nulová",J204,0)</f>
        <v>0</v>
      </c>
      <c r="BJ204" s="17" t="s">
        <v>85</v>
      </c>
      <c r="BK204" s="149">
        <f>ROUND(I204*H204,2)</f>
        <v>0</v>
      </c>
      <c r="BL204" s="17" t="s">
        <v>268</v>
      </c>
      <c r="BM204" s="148" t="s">
        <v>5959</v>
      </c>
    </row>
    <row r="205" spans="2:51" s="12" customFormat="1" ht="12">
      <c r="B205" s="150"/>
      <c r="D205" s="151" t="s">
        <v>270</v>
      </c>
      <c r="E205" s="152" t="s">
        <v>1</v>
      </c>
      <c r="F205" s="153" t="s">
        <v>5960</v>
      </c>
      <c r="H205" s="154">
        <v>4.38</v>
      </c>
      <c r="I205" s="155"/>
      <c r="L205" s="150"/>
      <c r="M205" s="199"/>
      <c r="N205" s="200"/>
      <c r="O205" s="200"/>
      <c r="P205" s="200"/>
      <c r="Q205" s="200"/>
      <c r="R205" s="200"/>
      <c r="S205" s="200"/>
      <c r="T205" s="201"/>
      <c r="AT205" s="152" t="s">
        <v>270</v>
      </c>
      <c r="AU205" s="152" t="s">
        <v>87</v>
      </c>
      <c r="AV205" s="12" t="s">
        <v>87</v>
      </c>
      <c r="AW205" s="12" t="s">
        <v>32</v>
      </c>
      <c r="AX205" s="12" t="s">
        <v>85</v>
      </c>
      <c r="AY205" s="152" t="s">
        <v>262</v>
      </c>
    </row>
    <row r="206" spans="2:12" s="1" customFormat="1" ht="6.95" customHeight="1">
      <c r="B206" s="44"/>
      <c r="C206" s="45"/>
      <c r="D206" s="45"/>
      <c r="E206" s="45"/>
      <c r="F206" s="45"/>
      <c r="G206" s="45"/>
      <c r="H206" s="45"/>
      <c r="I206" s="45"/>
      <c r="J206" s="45"/>
      <c r="K206" s="45"/>
      <c r="L206" s="32"/>
    </row>
  </sheetData>
  <sheetProtection algorithmName="SHA-512" hashValue="GAhdlQ9HlfEsIb+KNJL7Be2DOJsYnYZM8tixP8zajAErPqNBYW6+gSCvniAhsb6AF9/I9co91UdKhADPXlr0Dg==" saltValue="+LJ5kJOoICEBzQKBA+Rx64k39WZf8iktPCO7jnZb0nGYqd1ooj8UPjXMgC/MvHXDoUNTP469OcEU4nhw/HS9Bw==" spinCount="100000" sheet="1" objects="1" scenarios="1" formatColumns="0" formatRows="0" autoFilter="0"/>
  <autoFilter ref="C123:K205"/>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BM523"/>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34"/>
      <c r="M2" s="234"/>
      <c r="N2" s="234"/>
      <c r="O2" s="234"/>
      <c r="P2" s="234"/>
      <c r="Q2" s="234"/>
      <c r="R2" s="234"/>
      <c r="S2" s="234"/>
      <c r="T2" s="234"/>
      <c r="U2" s="234"/>
      <c r="V2" s="234"/>
      <c r="AT2" s="17" t="s">
        <v>147</v>
      </c>
      <c r="AZ2" s="93" t="s">
        <v>5961</v>
      </c>
      <c r="BA2" s="93" t="s">
        <v>5962</v>
      </c>
      <c r="BB2" s="93" t="s">
        <v>697</v>
      </c>
      <c r="BC2" s="93" t="s">
        <v>268</v>
      </c>
      <c r="BD2" s="93" t="s">
        <v>103</v>
      </c>
    </row>
    <row r="3" spans="2:56" ht="6.95" customHeight="1">
      <c r="B3" s="18"/>
      <c r="C3" s="19"/>
      <c r="D3" s="19"/>
      <c r="E3" s="19"/>
      <c r="F3" s="19"/>
      <c r="G3" s="19"/>
      <c r="H3" s="19"/>
      <c r="I3" s="19"/>
      <c r="J3" s="19"/>
      <c r="K3" s="19"/>
      <c r="L3" s="20"/>
      <c r="AT3" s="17" t="s">
        <v>87</v>
      </c>
      <c r="AZ3" s="93" t="s">
        <v>5963</v>
      </c>
      <c r="BA3" s="93" t="s">
        <v>5964</v>
      </c>
      <c r="BB3" s="93" t="s">
        <v>697</v>
      </c>
      <c r="BC3" s="93" t="s">
        <v>359</v>
      </c>
      <c r="BD3" s="93" t="s">
        <v>103</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s="1" customFormat="1" ht="12" customHeight="1">
      <c r="B8" s="32"/>
      <c r="D8" s="27" t="s">
        <v>164</v>
      </c>
      <c r="L8" s="32"/>
    </row>
    <row r="9" spans="2:12" s="1" customFormat="1" ht="16.5" customHeight="1">
      <c r="B9" s="32"/>
      <c r="E9" s="256" t="s">
        <v>5965</v>
      </c>
      <c r="F9" s="266"/>
      <c r="G9" s="266"/>
      <c r="H9" s="266"/>
      <c r="L9" s="32"/>
    </row>
    <row r="10" spans="2:12" s="1" customFormat="1" ht="12">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25. 9. 2023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9" t="str">
        <f>'Rekapitulace stavby'!E14</f>
        <v>Vyplň údaj</v>
      </c>
      <c r="F18" s="238"/>
      <c r="G18" s="238"/>
      <c r="H18" s="238"/>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2" t="s">
        <v>210</v>
      </c>
      <c r="F27" s="242"/>
      <c r="G27" s="242"/>
      <c r="H27" s="242"/>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ROUND(J128,2)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ROUND((SUM(BE128:BE522)),2)</f>
        <v>0</v>
      </c>
      <c r="I33" s="98">
        <v>0.21</v>
      </c>
      <c r="J33" s="86">
        <f>ROUND(((SUM(BE128:BE522))*I33),2)</f>
        <v>0</v>
      </c>
      <c r="L33" s="32"/>
    </row>
    <row r="34" spans="2:12" s="1" customFormat="1" ht="14.45" customHeight="1">
      <c r="B34" s="32"/>
      <c r="E34" s="27" t="s">
        <v>43</v>
      </c>
      <c r="F34" s="86">
        <f>ROUND((SUM(BF128:BF522)),2)</f>
        <v>0</v>
      </c>
      <c r="I34" s="98">
        <v>0.15</v>
      </c>
      <c r="J34" s="86">
        <f>ROUND(((SUM(BF128:BF522))*I34),2)</f>
        <v>0</v>
      </c>
      <c r="L34" s="32"/>
    </row>
    <row r="35" spans="2:12" s="1" customFormat="1" ht="14.45" customHeight="1" hidden="1">
      <c r="B35" s="32"/>
      <c r="E35" s="27" t="s">
        <v>44</v>
      </c>
      <c r="F35" s="86">
        <f>ROUND((SUM(BG128:BG522)),2)</f>
        <v>0</v>
      </c>
      <c r="I35" s="98">
        <v>0.21</v>
      </c>
      <c r="J35" s="86">
        <f>0</f>
        <v>0</v>
      </c>
      <c r="L35" s="32"/>
    </row>
    <row r="36" spans="2:12" s="1" customFormat="1" ht="14.45" customHeight="1" hidden="1">
      <c r="B36" s="32"/>
      <c r="E36" s="27" t="s">
        <v>45</v>
      </c>
      <c r="F36" s="86">
        <f>ROUND((SUM(BH128:BH522)),2)</f>
        <v>0</v>
      </c>
      <c r="I36" s="98">
        <v>0.15</v>
      </c>
      <c r="J36" s="86">
        <f>0</f>
        <v>0</v>
      </c>
      <c r="L36" s="32"/>
    </row>
    <row r="37" spans="2:12" s="1" customFormat="1" ht="14.45" customHeight="1" hidden="1">
      <c r="B37" s="32"/>
      <c r="E37" s="27" t="s">
        <v>46</v>
      </c>
      <c r="F37" s="86">
        <f>ROUND((SUM(BI128:BI522)),2)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s="1" customFormat="1" ht="12" customHeight="1">
      <c r="B86" s="32"/>
      <c r="C86" s="27" t="s">
        <v>164</v>
      </c>
      <c r="L86" s="32"/>
    </row>
    <row r="87" spans="2:12" s="1" customFormat="1" ht="16.5" customHeight="1">
      <c r="B87" s="32"/>
      <c r="E87" s="256" t="str">
        <f>E9</f>
        <v>SAD - Sadové úpravy</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25. 9. 2023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J128</f>
        <v>0</v>
      </c>
      <c r="L96" s="32"/>
      <c r="AU96" s="17" t="s">
        <v>220</v>
      </c>
    </row>
    <row r="97" spans="2:12" s="8" customFormat="1" ht="24.95" customHeight="1">
      <c r="B97" s="110"/>
      <c r="D97" s="111" t="s">
        <v>5966</v>
      </c>
      <c r="E97" s="112"/>
      <c r="F97" s="112"/>
      <c r="G97" s="112"/>
      <c r="H97" s="112"/>
      <c r="I97" s="112"/>
      <c r="J97" s="113">
        <f>J129</f>
        <v>0</v>
      </c>
      <c r="L97" s="110"/>
    </row>
    <row r="98" spans="2:12" s="8" customFormat="1" ht="24.95" customHeight="1">
      <c r="B98" s="110"/>
      <c r="D98" s="111" t="s">
        <v>5967</v>
      </c>
      <c r="E98" s="112"/>
      <c r="F98" s="112"/>
      <c r="G98" s="112"/>
      <c r="H98" s="112"/>
      <c r="I98" s="112"/>
      <c r="J98" s="113">
        <f>J139</f>
        <v>0</v>
      </c>
      <c r="L98" s="110"/>
    </row>
    <row r="99" spans="2:12" s="8" customFormat="1" ht="24.95" customHeight="1">
      <c r="B99" s="110"/>
      <c r="D99" s="111" t="s">
        <v>5968</v>
      </c>
      <c r="E99" s="112"/>
      <c r="F99" s="112"/>
      <c r="G99" s="112"/>
      <c r="H99" s="112"/>
      <c r="I99" s="112"/>
      <c r="J99" s="113">
        <f>J184</f>
        <v>0</v>
      </c>
      <c r="L99" s="110"/>
    </row>
    <row r="100" spans="2:12" s="8" customFormat="1" ht="24.95" customHeight="1">
      <c r="B100" s="110"/>
      <c r="D100" s="111" t="s">
        <v>5969</v>
      </c>
      <c r="E100" s="112"/>
      <c r="F100" s="112"/>
      <c r="G100" s="112"/>
      <c r="H100" s="112"/>
      <c r="I100" s="112"/>
      <c r="J100" s="113">
        <f>J215</f>
        <v>0</v>
      </c>
      <c r="L100" s="110"/>
    </row>
    <row r="101" spans="2:12" s="8" customFormat="1" ht="24.95" customHeight="1">
      <c r="B101" s="110"/>
      <c r="D101" s="111" t="s">
        <v>5970</v>
      </c>
      <c r="E101" s="112"/>
      <c r="F101" s="112"/>
      <c r="G101" s="112"/>
      <c r="H101" s="112"/>
      <c r="I101" s="112"/>
      <c r="J101" s="113">
        <f>J270</f>
        <v>0</v>
      </c>
      <c r="L101" s="110"/>
    </row>
    <row r="102" spans="2:12" s="8" customFormat="1" ht="24.95" customHeight="1">
      <c r="B102" s="110"/>
      <c r="D102" s="111" t="s">
        <v>5971</v>
      </c>
      <c r="E102" s="112"/>
      <c r="F102" s="112"/>
      <c r="G102" s="112"/>
      <c r="H102" s="112"/>
      <c r="I102" s="112"/>
      <c r="J102" s="113">
        <f>J293</f>
        <v>0</v>
      </c>
      <c r="L102" s="110"/>
    </row>
    <row r="103" spans="2:12" s="8" customFormat="1" ht="24.95" customHeight="1">
      <c r="B103" s="110"/>
      <c r="D103" s="111" t="s">
        <v>5972</v>
      </c>
      <c r="E103" s="112"/>
      <c r="F103" s="112"/>
      <c r="G103" s="112"/>
      <c r="H103" s="112"/>
      <c r="I103" s="112"/>
      <c r="J103" s="113">
        <f>J320</f>
        <v>0</v>
      </c>
      <c r="L103" s="110"/>
    </row>
    <row r="104" spans="2:12" s="8" customFormat="1" ht="24.95" customHeight="1">
      <c r="B104" s="110"/>
      <c r="D104" s="111" t="s">
        <v>5973</v>
      </c>
      <c r="E104" s="112"/>
      <c r="F104" s="112"/>
      <c r="G104" s="112"/>
      <c r="H104" s="112"/>
      <c r="I104" s="112"/>
      <c r="J104" s="113">
        <f>J367</f>
        <v>0</v>
      </c>
      <c r="L104" s="110"/>
    </row>
    <row r="105" spans="2:12" s="8" customFormat="1" ht="24.95" customHeight="1">
      <c r="B105" s="110"/>
      <c r="D105" s="111" t="s">
        <v>5974</v>
      </c>
      <c r="E105" s="112"/>
      <c r="F105" s="112"/>
      <c r="G105" s="112"/>
      <c r="H105" s="112"/>
      <c r="I105" s="112"/>
      <c r="J105" s="113">
        <f>J409</f>
        <v>0</v>
      </c>
      <c r="L105" s="110"/>
    </row>
    <row r="106" spans="2:12" s="8" customFormat="1" ht="24.95" customHeight="1">
      <c r="B106" s="110"/>
      <c r="D106" s="111" t="s">
        <v>5975</v>
      </c>
      <c r="E106" s="112"/>
      <c r="F106" s="112"/>
      <c r="G106" s="112"/>
      <c r="H106" s="112"/>
      <c r="I106" s="112"/>
      <c r="J106" s="113">
        <f>J419</f>
        <v>0</v>
      </c>
      <c r="L106" s="110"/>
    </row>
    <row r="107" spans="2:12" s="8" customFormat="1" ht="24.95" customHeight="1">
      <c r="B107" s="110"/>
      <c r="D107" s="111" t="s">
        <v>5976</v>
      </c>
      <c r="E107" s="112"/>
      <c r="F107" s="112"/>
      <c r="G107" s="112"/>
      <c r="H107" s="112"/>
      <c r="I107" s="112"/>
      <c r="J107" s="113">
        <f>J427</f>
        <v>0</v>
      </c>
      <c r="L107" s="110"/>
    </row>
    <row r="108" spans="2:12" s="8" customFormat="1" ht="24.95" customHeight="1">
      <c r="B108" s="110"/>
      <c r="D108" s="111" t="s">
        <v>5977</v>
      </c>
      <c r="E108" s="112"/>
      <c r="F108" s="112"/>
      <c r="G108" s="112"/>
      <c r="H108" s="112"/>
      <c r="I108" s="112"/>
      <c r="J108" s="113">
        <f>J468</f>
        <v>0</v>
      </c>
      <c r="L108" s="110"/>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67" t="str">
        <f>E7</f>
        <v>Novostavba knihovny Antonína Marka v Turnově</v>
      </c>
      <c r="F118" s="268"/>
      <c r="G118" s="268"/>
      <c r="H118" s="268"/>
      <c r="L118" s="32"/>
    </row>
    <row r="119" spans="2:12" s="1" customFormat="1" ht="12" customHeight="1">
      <c r="B119" s="32"/>
      <c r="C119" s="27" t="s">
        <v>164</v>
      </c>
      <c r="L119" s="32"/>
    </row>
    <row r="120" spans="2:12" s="1" customFormat="1" ht="16.5" customHeight="1">
      <c r="B120" s="32"/>
      <c r="E120" s="256" t="str">
        <f>E9</f>
        <v>SAD - Sadové úpravy</v>
      </c>
      <c r="F120" s="266"/>
      <c r="G120" s="266"/>
      <c r="H120" s="266"/>
      <c r="L120" s="32"/>
    </row>
    <row r="121" spans="2:12" s="1" customFormat="1" ht="6.95" customHeight="1">
      <c r="B121" s="32"/>
      <c r="L121" s="32"/>
    </row>
    <row r="122" spans="2:12" s="1" customFormat="1" ht="12" customHeight="1">
      <c r="B122" s="32"/>
      <c r="C122" s="27" t="s">
        <v>20</v>
      </c>
      <c r="F122" s="25" t="str">
        <f>F12</f>
        <v>Turnov, p.č. 662/2</v>
      </c>
      <c r="I122" s="27" t="s">
        <v>22</v>
      </c>
      <c r="J122" s="52" t="str">
        <f>IF(J12="","",J12)</f>
        <v>25. 9. 2023</v>
      </c>
      <c r="L122" s="32"/>
    </row>
    <row r="123" spans="2:12" s="1" customFormat="1" ht="6.95" customHeight="1">
      <c r="B123" s="32"/>
      <c r="L123" s="32"/>
    </row>
    <row r="124" spans="2:12" s="1" customFormat="1" ht="15.2" customHeight="1">
      <c r="B124" s="32"/>
      <c r="C124" s="27" t="s">
        <v>24</v>
      </c>
      <c r="F124" s="25" t="str">
        <f>E15</f>
        <v>Město Turnov</v>
      </c>
      <c r="I124" s="27" t="s">
        <v>30</v>
      </c>
      <c r="J124" s="30" t="str">
        <f>E21</f>
        <v>A69 - architekti s.r.o.</v>
      </c>
      <c r="L124" s="32"/>
    </row>
    <row r="125" spans="2:12" s="1" customFormat="1" ht="15.2" customHeight="1">
      <c r="B125" s="32"/>
      <c r="C125" s="27" t="s">
        <v>28</v>
      </c>
      <c r="F125" s="25" t="str">
        <f>IF(E18="","",E18)</f>
        <v>Vyplň údaj</v>
      </c>
      <c r="I125" s="27" t="s">
        <v>33</v>
      </c>
      <c r="J125" s="30" t="str">
        <f>E24</f>
        <v>QSB s.r.o.</v>
      </c>
      <c r="L125" s="32"/>
    </row>
    <row r="126" spans="2:12" s="1" customFormat="1" ht="10.35" customHeight="1">
      <c r="B126" s="32"/>
      <c r="L126" s="32"/>
    </row>
    <row r="127" spans="2:20" s="10" customFormat="1" ht="29.25" customHeight="1">
      <c r="B127" s="118"/>
      <c r="C127" s="119" t="s">
        <v>248</v>
      </c>
      <c r="D127" s="120" t="s">
        <v>62</v>
      </c>
      <c r="E127" s="120" t="s">
        <v>58</v>
      </c>
      <c r="F127" s="120" t="s">
        <v>59</v>
      </c>
      <c r="G127" s="120" t="s">
        <v>249</v>
      </c>
      <c r="H127" s="120" t="s">
        <v>250</v>
      </c>
      <c r="I127" s="120" t="s">
        <v>251</v>
      </c>
      <c r="J127" s="120" t="s">
        <v>218</v>
      </c>
      <c r="K127" s="121" t="s">
        <v>252</v>
      </c>
      <c r="L127" s="118"/>
      <c r="M127" s="59" t="s">
        <v>1</v>
      </c>
      <c r="N127" s="60" t="s">
        <v>41</v>
      </c>
      <c r="O127" s="60" t="s">
        <v>253</v>
      </c>
      <c r="P127" s="60" t="s">
        <v>254</v>
      </c>
      <c r="Q127" s="60" t="s">
        <v>255</v>
      </c>
      <c r="R127" s="60" t="s">
        <v>256</v>
      </c>
      <c r="S127" s="60" t="s">
        <v>257</v>
      </c>
      <c r="T127" s="61" t="s">
        <v>258</v>
      </c>
    </row>
    <row r="128" spans="2:63" s="1" customFormat="1" ht="22.9" customHeight="1">
      <c r="B128" s="32"/>
      <c r="C128" s="64" t="s">
        <v>259</v>
      </c>
      <c r="J128" s="122">
        <f>BK128</f>
        <v>0</v>
      </c>
      <c r="L128" s="32"/>
      <c r="M128" s="62"/>
      <c r="N128" s="53"/>
      <c r="O128" s="53"/>
      <c r="P128" s="123">
        <f>P129+P139+P184+P215+P270+P293+P320+P367+P409+P419+P427+P468</f>
        <v>0</v>
      </c>
      <c r="Q128" s="53"/>
      <c r="R128" s="123">
        <f>R129+R139+R184+R215+R270+R293+R320+R367+R409+R419+R427+R468</f>
        <v>13.682507600000003</v>
      </c>
      <c r="S128" s="53"/>
      <c r="T128" s="124">
        <f>T129+T139+T184+T215+T270+T293+T320+T367+T409+T419+T427+T468</f>
        <v>0</v>
      </c>
      <c r="AT128" s="17" t="s">
        <v>76</v>
      </c>
      <c r="AU128" s="17" t="s">
        <v>220</v>
      </c>
      <c r="BK128" s="125">
        <f>BK129+BK139+BK184+BK215+BK270+BK293+BK320+BK367+BK409+BK419+BK427+BK468</f>
        <v>0</v>
      </c>
    </row>
    <row r="129" spans="2:63" s="11" customFormat="1" ht="25.9" customHeight="1">
      <c r="B129" s="126"/>
      <c r="D129" s="127" t="s">
        <v>76</v>
      </c>
      <c r="E129" s="128" t="s">
        <v>5978</v>
      </c>
      <c r="F129" s="128" t="s">
        <v>5979</v>
      </c>
      <c r="I129" s="129"/>
      <c r="J129" s="130">
        <f>BK129</f>
        <v>0</v>
      </c>
      <c r="L129" s="126"/>
      <c r="M129" s="131"/>
      <c r="P129" s="132">
        <f>SUM(P130:P138)</f>
        <v>0</v>
      </c>
      <c r="R129" s="132">
        <f>SUM(R130:R138)</f>
        <v>0</v>
      </c>
      <c r="T129" s="133">
        <f>SUM(T130:T138)</f>
        <v>0</v>
      </c>
      <c r="AR129" s="127" t="s">
        <v>85</v>
      </c>
      <c r="AT129" s="134" t="s">
        <v>76</v>
      </c>
      <c r="AU129" s="134" t="s">
        <v>77</v>
      </c>
      <c r="AY129" s="127" t="s">
        <v>262</v>
      </c>
      <c r="BK129" s="135">
        <f>SUM(BK130:BK138)</f>
        <v>0</v>
      </c>
    </row>
    <row r="130" spans="2:65" s="1" customFormat="1" ht="24.2" customHeight="1">
      <c r="B130" s="32"/>
      <c r="C130" s="138" t="s">
        <v>85</v>
      </c>
      <c r="D130" s="138" t="s">
        <v>264</v>
      </c>
      <c r="E130" s="139" t="s">
        <v>5980</v>
      </c>
      <c r="F130" s="140" t="s">
        <v>5981</v>
      </c>
      <c r="G130" s="141" t="s">
        <v>675</v>
      </c>
      <c r="H130" s="142">
        <v>1</v>
      </c>
      <c r="I130" s="143"/>
      <c r="J130" s="142">
        <f aca="true" t="shared" si="0" ref="J130:J138">ROUND(I130*H130,2)</f>
        <v>0</v>
      </c>
      <c r="K130" s="140" t="s">
        <v>1</v>
      </c>
      <c r="L130" s="32"/>
      <c r="M130" s="144" t="s">
        <v>1</v>
      </c>
      <c r="N130" s="145" t="s">
        <v>42</v>
      </c>
      <c r="P130" s="146">
        <f aca="true" t="shared" si="1" ref="P130:P138">O130*H130</f>
        <v>0</v>
      </c>
      <c r="Q130" s="146">
        <v>0</v>
      </c>
      <c r="R130" s="146">
        <f aca="true" t="shared" si="2" ref="R130:R138">Q130*H130</f>
        <v>0</v>
      </c>
      <c r="S130" s="146">
        <v>0</v>
      </c>
      <c r="T130" s="147">
        <f aca="true" t="shared" si="3" ref="T130:T138">S130*H130</f>
        <v>0</v>
      </c>
      <c r="AR130" s="148" t="s">
        <v>268</v>
      </c>
      <c r="AT130" s="148" t="s">
        <v>264</v>
      </c>
      <c r="AU130" s="148" t="s">
        <v>85</v>
      </c>
      <c r="AY130" s="17" t="s">
        <v>262</v>
      </c>
      <c r="BE130" s="149">
        <f aca="true" t="shared" si="4" ref="BE130:BE138">IF(N130="základní",J130,0)</f>
        <v>0</v>
      </c>
      <c r="BF130" s="149">
        <f aca="true" t="shared" si="5" ref="BF130:BF138">IF(N130="snížená",J130,0)</f>
        <v>0</v>
      </c>
      <c r="BG130" s="149">
        <f aca="true" t="shared" si="6" ref="BG130:BG138">IF(N130="zákl. přenesená",J130,0)</f>
        <v>0</v>
      </c>
      <c r="BH130" s="149">
        <f aca="true" t="shared" si="7" ref="BH130:BH138">IF(N130="sníž. přenesená",J130,0)</f>
        <v>0</v>
      </c>
      <c r="BI130" s="149">
        <f aca="true" t="shared" si="8" ref="BI130:BI138">IF(N130="nulová",J130,0)</f>
        <v>0</v>
      </c>
      <c r="BJ130" s="17" t="s">
        <v>85</v>
      </c>
      <c r="BK130" s="149">
        <f aca="true" t="shared" si="9" ref="BK130:BK138">ROUND(I130*H130,2)</f>
        <v>0</v>
      </c>
      <c r="BL130" s="17" t="s">
        <v>268</v>
      </c>
      <c r="BM130" s="148" t="s">
        <v>5982</v>
      </c>
    </row>
    <row r="131" spans="2:65" s="1" customFormat="1" ht="24.2" customHeight="1">
      <c r="B131" s="32"/>
      <c r="C131" s="138" t="s">
        <v>87</v>
      </c>
      <c r="D131" s="138" t="s">
        <v>264</v>
      </c>
      <c r="E131" s="139" t="s">
        <v>5983</v>
      </c>
      <c r="F131" s="140" t="s">
        <v>5984</v>
      </c>
      <c r="G131" s="141" t="s">
        <v>675</v>
      </c>
      <c r="H131" s="142">
        <v>1</v>
      </c>
      <c r="I131" s="143"/>
      <c r="J131" s="142">
        <f t="shared" si="0"/>
        <v>0</v>
      </c>
      <c r="K131" s="140" t="s">
        <v>1</v>
      </c>
      <c r="L131" s="32"/>
      <c r="M131" s="144" t="s">
        <v>1</v>
      </c>
      <c r="N131" s="145" t="s">
        <v>42</v>
      </c>
      <c r="P131" s="146">
        <f t="shared" si="1"/>
        <v>0</v>
      </c>
      <c r="Q131" s="146">
        <v>0</v>
      </c>
      <c r="R131" s="146">
        <f t="shared" si="2"/>
        <v>0</v>
      </c>
      <c r="S131" s="146">
        <v>0</v>
      </c>
      <c r="T131" s="147">
        <f t="shared" si="3"/>
        <v>0</v>
      </c>
      <c r="AR131" s="148" t="s">
        <v>268</v>
      </c>
      <c r="AT131" s="148" t="s">
        <v>264</v>
      </c>
      <c r="AU131" s="148" t="s">
        <v>85</v>
      </c>
      <c r="AY131" s="17" t="s">
        <v>262</v>
      </c>
      <c r="BE131" s="149">
        <f t="shared" si="4"/>
        <v>0</v>
      </c>
      <c r="BF131" s="149">
        <f t="shared" si="5"/>
        <v>0</v>
      </c>
      <c r="BG131" s="149">
        <f t="shared" si="6"/>
        <v>0</v>
      </c>
      <c r="BH131" s="149">
        <f t="shared" si="7"/>
        <v>0</v>
      </c>
      <c r="BI131" s="149">
        <f t="shared" si="8"/>
        <v>0</v>
      </c>
      <c r="BJ131" s="17" t="s">
        <v>85</v>
      </c>
      <c r="BK131" s="149">
        <f t="shared" si="9"/>
        <v>0</v>
      </c>
      <c r="BL131" s="17" t="s">
        <v>268</v>
      </c>
      <c r="BM131" s="148" t="s">
        <v>5985</v>
      </c>
    </row>
    <row r="132" spans="2:65" s="1" customFormat="1" ht="24.2" customHeight="1">
      <c r="B132" s="32"/>
      <c r="C132" s="138" t="s">
        <v>103</v>
      </c>
      <c r="D132" s="138" t="s">
        <v>264</v>
      </c>
      <c r="E132" s="139" t="s">
        <v>5986</v>
      </c>
      <c r="F132" s="140" t="s">
        <v>5987</v>
      </c>
      <c r="G132" s="141" t="s">
        <v>675</v>
      </c>
      <c r="H132" s="142">
        <v>1</v>
      </c>
      <c r="I132" s="143"/>
      <c r="J132" s="142">
        <f t="shared" si="0"/>
        <v>0</v>
      </c>
      <c r="K132" s="140" t="s">
        <v>1</v>
      </c>
      <c r="L132" s="32"/>
      <c r="M132" s="144" t="s">
        <v>1</v>
      </c>
      <c r="N132" s="145" t="s">
        <v>42</v>
      </c>
      <c r="P132" s="146">
        <f t="shared" si="1"/>
        <v>0</v>
      </c>
      <c r="Q132" s="146">
        <v>0</v>
      </c>
      <c r="R132" s="146">
        <f t="shared" si="2"/>
        <v>0</v>
      </c>
      <c r="S132" s="146">
        <v>0</v>
      </c>
      <c r="T132" s="147">
        <f t="shared" si="3"/>
        <v>0</v>
      </c>
      <c r="AR132" s="148" t="s">
        <v>268</v>
      </c>
      <c r="AT132" s="148" t="s">
        <v>264</v>
      </c>
      <c r="AU132" s="148" t="s">
        <v>85</v>
      </c>
      <c r="AY132" s="17" t="s">
        <v>262</v>
      </c>
      <c r="BE132" s="149">
        <f t="shared" si="4"/>
        <v>0</v>
      </c>
      <c r="BF132" s="149">
        <f t="shared" si="5"/>
        <v>0</v>
      </c>
      <c r="BG132" s="149">
        <f t="shared" si="6"/>
        <v>0</v>
      </c>
      <c r="BH132" s="149">
        <f t="shared" si="7"/>
        <v>0</v>
      </c>
      <c r="BI132" s="149">
        <f t="shared" si="8"/>
        <v>0</v>
      </c>
      <c r="BJ132" s="17" t="s">
        <v>85</v>
      </c>
      <c r="BK132" s="149">
        <f t="shared" si="9"/>
        <v>0</v>
      </c>
      <c r="BL132" s="17" t="s">
        <v>268</v>
      </c>
      <c r="BM132" s="148" t="s">
        <v>5988</v>
      </c>
    </row>
    <row r="133" spans="2:65" s="1" customFormat="1" ht="24.2" customHeight="1">
      <c r="B133" s="32"/>
      <c r="C133" s="138" t="s">
        <v>268</v>
      </c>
      <c r="D133" s="138" t="s">
        <v>264</v>
      </c>
      <c r="E133" s="139" t="s">
        <v>5989</v>
      </c>
      <c r="F133" s="140" t="s">
        <v>5990</v>
      </c>
      <c r="G133" s="141" t="s">
        <v>675</v>
      </c>
      <c r="H133" s="142">
        <v>2</v>
      </c>
      <c r="I133" s="143"/>
      <c r="J133" s="142">
        <f t="shared" si="0"/>
        <v>0</v>
      </c>
      <c r="K133" s="140" t="s">
        <v>267</v>
      </c>
      <c r="L133" s="32"/>
      <c r="M133" s="144" t="s">
        <v>1</v>
      </c>
      <c r="N133" s="145" t="s">
        <v>42</v>
      </c>
      <c r="P133" s="146">
        <f t="shared" si="1"/>
        <v>0</v>
      </c>
      <c r="Q133" s="146">
        <v>0</v>
      </c>
      <c r="R133" s="146">
        <f t="shared" si="2"/>
        <v>0</v>
      </c>
      <c r="S133" s="146">
        <v>0</v>
      </c>
      <c r="T133" s="147">
        <f t="shared" si="3"/>
        <v>0</v>
      </c>
      <c r="AR133" s="148" t="s">
        <v>268</v>
      </c>
      <c r="AT133" s="148" t="s">
        <v>264</v>
      </c>
      <c r="AU133" s="148" t="s">
        <v>85</v>
      </c>
      <c r="AY133" s="17" t="s">
        <v>262</v>
      </c>
      <c r="BE133" s="149">
        <f t="shared" si="4"/>
        <v>0</v>
      </c>
      <c r="BF133" s="149">
        <f t="shared" si="5"/>
        <v>0</v>
      </c>
      <c r="BG133" s="149">
        <f t="shared" si="6"/>
        <v>0</v>
      </c>
      <c r="BH133" s="149">
        <f t="shared" si="7"/>
        <v>0</v>
      </c>
      <c r="BI133" s="149">
        <f t="shared" si="8"/>
        <v>0</v>
      </c>
      <c r="BJ133" s="17" t="s">
        <v>85</v>
      </c>
      <c r="BK133" s="149">
        <f t="shared" si="9"/>
        <v>0</v>
      </c>
      <c r="BL133" s="17" t="s">
        <v>268</v>
      </c>
      <c r="BM133" s="148" t="s">
        <v>5991</v>
      </c>
    </row>
    <row r="134" spans="2:65" s="1" customFormat="1" ht="33" customHeight="1">
      <c r="B134" s="32"/>
      <c r="C134" s="138" t="s">
        <v>295</v>
      </c>
      <c r="D134" s="138" t="s">
        <v>264</v>
      </c>
      <c r="E134" s="139" t="s">
        <v>5992</v>
      </c>
      <c r="F134" s="140" t="s">
        <v>5993</v>
      </c>
      <c r="G134" s="141" t="s">
        <v>552</v>
      </c>
      <c r="H134" s="142">
        <v>3</v>
      </c>
      <c r="I134" s="143"/>
      <c r="J134" s="142">
        <f t="shared" si="0"/>
        <v>0</v>
      </c>
      <c r="K134" s="140" t="s">
        <v>1</v>
      </c>
      <c r="L134" s="32"/>
      <c r="M134" s="144" t="s">
        <v>1</v>
      </c>
      <c r="N134" s="145" t="s">
        <v>42</v>
      </c>
      <c r="P134" s="146">
        <f t="shared" si="1"/>
        <v>0</v>
      </c>
      <c r="Q134" s="146">
        <v>0</v>
      </c>
      <c r="R134" s="146">
        <f t="shared" si="2"/>
        <v>0</v>
      </c>
      <c r="S134" s="146">
        <v>0</v>
      </c>
      <c r="T134" s="147">
        <f t="shared" si="3"/>
        <v>0</v>
      </c>
      <c r="AR134" s="148" t="s">
        <v>268</v>
      </c>
      <c r="AT134" s="148" t="s">
        <v>264</v>
      </c>
      <c r="AU134" s="148" t="s">
        <v>85</v>
      </c>
      <c r="AY134" s="17" t="s">
        <v>262</v>
      </c>
      <c r="BE134" s="149">
        <f t="shared" si="4"/>
        <v>0</v>
      </c>
      <c r="BF134" s="149">
        <f t="shared" si="5"/>
        <v>0</v>
      </c>
      <c r="BG134" s="149">
        <f t="shared" si="6"/>
        <v>0</v>
      </c>
      <c r="BH134" s="149">
        <f t="shared" si="7"/>
        <v>0</v>
      </c>
      <c r="BI134" s="149">
        <f t="shared" si="8"/>
        <v>0</v>
      </c>
      <c r="BJ134" s="17" t="s">
        <v>85</v>
      </c>
      <c r="BK134" s="149">
        <f t="shared" si="9"/>
        <v>0</v>
      </c>
      <c r="BL134" s="17" t="s">
        <v>268</v>
      </c>
      <c r="BM134" s="148" t="s">
        <v>5994</v>
      </c>
    </row>
    <row r="135" spans="2:65" s="1" customFormat="1" ht="16.5" customHeight="1">
      <c r="B135" s="32"/>
      <c r="C135" s="138" t="s">
        <v>312</v>
      </c>
      <c r="D135" s="138" t="s">
        <v>264</v>
      </c>
      <c r="E135" s="139" t="s">
        <v>5995</v>
      </c>
      <c r="F135" s="140" t="s">
        <v>5996</v>
      </c>
      <c r="G135" s="141" t="s">
        <v>552</v>
      </c>
      <c r="H135" s="142">
        <v>5</v>
      </c>
      <c r="I135" s="143"/>
      <c r="J135" s="142">
        <f t="shared" si="0"/>
        <v>0</v>
      </c>
      <c r="K135" s="140" t="s">
        <v>1</v>
      </c>
      <c r="L135" s="32"/>
      <c r="M135" s="144" t="s">
        <v>1</v>
      </c>
      <c r="N135" s="145" t="s">
        <v>42</v>
      </c>
      <c r="P135" s="146">
        <f t="shared" si="1"/>
        <v>0</v>
      </c>
      <c r="Q135" s="146">
        <v>0</v>
      </c>
      <c r="R135" s="146">
        <f t="shared" si="2"/>
        <v>0</v>
      </c>
      <c r="S135" s="146">
        <v>0</v>
      </c>
      <c r="T135" s="147">
        <f t="shared" si="3"/>
        <v>0</v>
      </c>
      <c r="AR135" s="148" t="s">
        <v>268</v>
      </c>
      <c r="AT135" s="148" t="s">
        <v>264</v>
      </c>
      <c r="AU135" s="148" t="s">
        <v>85</v>
      </c>
      <c r="AY135" s="17" t="s">
        <v>262</v>
      </c>
      <c r="BE135" s="149">
        <f t="shared" si="4"/>
        <v>0</v>
      </c>
      <c r="BF135" s="149">
        <f t="shared" si="5"/>
        <v>0</v>
      </c>
      <c r="BG135" s="149">
        <f t="shared" si="6"/>
        <v>0</v>
      </c>
      <c r="BH135" s="149">
        <f t="shared" si="7"/>
        <v>0</v>
      </c>
      <c r="BI135" s="149">
        <f t="shared" si="8"/>
        <v>0</v>
      </c>
      <c r="BJ135" s="17" t="s">
        <v>85</v>
      </c>
      <c r="BK135" s="149">
        <f t="shared" si="9"/>
        <v>0</v>
      </c>
      <c r="BL135" s="17" t="s">
        <v>268</v>
      </c>
      <c r="BM135" s="148" t="s">
        <v>5997</v>
      </c>
    </row>
    <row r="136" spans="2:65" s="1" customFormat="1" ht="24.2" customHeight="1">
      <c r="B136" s="32"/>
      <c r="C136" s="138" t="s">
        <v>317</v>
      </c>
      <c r="D136" s="138" t="s">
        <v>264</v>
      </c>
      <c r="E136" s="139" t="s">
        <v>5998</v>
      </c>
      <c r="F136" s="140" t="s">
        <v>5999</v>
      </c>
      <c r="G136" s="141" t="s">
        <v>152</v>
      </c>
      <c r="H136" s="142">
        <v>6</v>
      </c>
      <c r="I136" s="143"/>
      <c r="J136" s="142">
        <f t="shared" si="0"/>
        <v>0</v>
      </c>
      <c r="K136" s="140" t="s">
        <v>1</v>
      </c>
      <c r="L136" s="32"/>
      <c r="M136" s="144" t="s">
        <v>1</v>
      </c>
      <c r="N136" s="145" t="s">
        <v>42</v>
      </c>
      <c r="P136" s="146">
        <f t="shared" si="1"/>
        <v>0</v>
      </c>
      <c r="Q136" s="146">
        <v>0</v>
      </c>
      <c r="R136" s="146">
        <f t="shared" si="2"/>
        <v>0</v>
      </c>
      <c r="S136" s="146">
        <v>0</v>
      </c>
      <c r="T136" s="147">
        <f t="shared" si="3"/>
        <v>0</v>
      </c>
      <c r="AR136" s="148" t="s">
        <v>268</v>
      </c>
      <c r="AT136" s="148" t="s">
        <v>264</v>
      </c>
      <c r="AU136" s="148" t="s">
        <v>85</v>
      </c>
      <c r="AY136" s="17" t="s">
        <v>262</v>
      </c>
      <c r="BE136" s="149">
        <f t="shared" si="4"/>
        <v>0</v>
      </c>
      <c r="BF136" s="149">
        <f t="shared" si="5"/>
        <v>0</v>
      </c>
      <c r="BG136" s="149">
        <f t="shared" si="6"/>
        <v>0</v>
      </c>
      <c r="BH136" s="149">
        <f t="shared" si="7"/>
        <v>0</v>
      </c>
      <c r="BI136" s="149">
        <f t="shared" si="8"/>
        <v>0</v>
      </c>
      <c r="BJ136" s="17" t="s">
        <v>85</v>
      </c>
      <c r="BK136" s="149">
        <f t="shared" si="9"/>
        <v>0</v>
      </c>
      <c r="BL136" s="17" t="s">
        <v>268</v>
      </c>
      <c r="BM136" s="148" t="s">
        <v>6000</v>
      </c>
    </row>
    <row r="137" spans="2:65" s="1" customFormat="1" ht="24.2" customHeight="1">
      <c r="B137" s="32"/>
      <c r="C137" s="138" t="s">
        <v>304</v>
      </c>
      <c r="D137" s="138" t="s">
        <v>264</v>
      </c>
      <c r="E137" s="139" t="s">
        <v>6001</v>
      </c>
      <c r="F137" s="140" t="s">
        <v>6002</v>
      </c>
      <c r="G137" s="141" t="s">
        <v>152</v>
      </c>
      <c r="H137" s="142">
        <v>6</v>
      </c>
      <c r="I137" s="143"/>
      <c r="J137" s="142">
        <f t="shared" si="0"/>
        <v>0</v>
      </c>
      <c r="K137" s="140" t="s">
        <v>1</v>
      </c>
      <c r="L137" s="32"/>
      <c r="M137" s="144" t="s">
        <v>1</v>
      </c>
      <c r="N137" s="145" t="s">
        <v>42</v>
      </c>
      <c r="P137" s="146">
        <f t="shared" si="1"/>
        <v>0</v>
      </c>
      <c r="Q137" s="146">
        <v>0</v>
      </c>
      <c r="R137" s="146">
        <f t="shared" si="2"/>
        <v>0</v>
      </c>
      <c r="S137" s="146">
        <v>0</v>
      </c>
      <c r="T137" s="147">
        <f t="shared" si="3"/>
        <v>0</v>
      </c>
      <c r="AR137" s="148" t="s">
        <v>268</v>
      </c>
      <c r="AT137" s="148" t="s">
        <v>264</v>
      </c>
      <c r="AU137" s="148" t="s">
        <v>85</v>
      </c>
      <c r="AY137" s="17" t="s">
        <v>262</v>
      </c>
      <c r="BE137" s="149">
        <f t="shared" si="4"/>
        <v>0</v>
      </c>
      <c r="BF137" s="149">
        <f t="shared" si="5"/>
        <v>0</v>
      </c>
      <c r="BG137" s="149">
        <f t="shared" si="6"/>
        <v>0</v>
      </c>
      <c r="BH137" s="149">
        <f t="shared" si="7"/>
        <v>0</v>
      </c>
      <c r="BI137" s="149">
        <f t="shared" si="8"/>
        <v>0</v>
      </c>
      <c r="BJ137" s="17" t="s">
        <v>85</v>
      </c>
      <c r="BK137" s="149">
        <f t="shared" si="9"/>
        <v>0</v>
      </c>
      <c r="BL137" s="17" t="s">
        <v>268</v>
      </c>
      <c r="BM137" s="148" t="s">
        <v>6003</v>
      </c>
    </row>
    <row r="138" spans="2:65" s="1" customFormat="1" ht="24.2" customHeight="1">
      <c r="B138" s="32"/>
      <c r="C138" s="138" t="s">
        <v>325</v>
      </c>
      <c r="D138" s="138" t="s">
        <v>264</v>
      </c>
      <c r="E138" s="139" t="s">
        <v>6004</v>
      </c>
      <c r="F138" s="140" t="s">
        <v>6005</v>
      </c>
      <c r="G138" s="141" t="s">
        <v>152</v>
      </c>
      <c r="H138" s="142">
        <v>6</v>
      </c>
      <c r="I138" s="143"/>
      <c r="J138" s="142">
        <f t="shared" si="0"/>
        <v>0</v>
      </c>
      <c r="K138" s="140" t="s">
        <v>1</v>
      </c>
      <c r="L138" s="32"/>
      <c r="M138" s="144" t="s">
        <v>1</v>
      </c>
      <c r="N138" s="145" t="s">
        <v>42</v>
      </c>
      <c r="P138" s="146">
        <f t="shared" si="1"/>
        <v>0</v>
      </c>
      <c r="Q138" s="146">
        <v>0</v>
      </c>
      <c r="R138" s="146">
        <f t="shared" si="2"/>
        <v>0</v>
      </c>
      <c r="S138" s="146">
        <v>0</v>
      </c>
      <c r="T138" s="147">
        <f t="shared" si="3"/>
        <v>0</v>
      </c>
      <c r="AR138" s="148" t="s">
        <v>268</v>
      </c>
      <c r="AT138" s="148" t="s">
        <v>264</v>
      </c>
      <c r="AU138" s="148" t="s">
        <v>85</v>
      </c>
      <c r="AY138" s="17" t="s">
        <v>262</v>
      </c>
      <c r="BE138" s="149">
        <f t="shared" si="4"/>
        <v>0</v>
      </c>
      <c r="BF138" s="149">
        <f t="shared" si="5"/>
        <v>0</v>
      </c>
      <c r="BG138" s="149">
        <f t="shared" si="6"/>
        <v>0</v>
      </c>
      <c r="BH138" s="149">
        <f t="shared" si="7"/>
        <v>0</v>
      </c>
      <c r="BI138" s="149">
        <f t="shared" si="8"/>
        <v>0</v>
      </c>
      <c r="BJ138" s="17" t="s">
        <v>85</v>
      </c>
      <c r="BK138" s="149">
        <f t="shared" si="9"/>
        <v>0</v>
      </c>
      <c r="BL138" s="17" t="s">
        <v>268</v>
      </c>
      <c r="BM138" s="148" t="s">
        <v>6006</v>
      </c>
    </row>
    <row r="139" spans="2:63" s="11" customFormat="1" ht="25.9" customHeight="1">
      <c r="B139" s="126"/>
      <c r="D139" s="127" t="s">
        <v>76</v>
      </c>
      <c r="E139" s="128" t="s">
        <v>6007</v>
      </c>
      <c r="F139" s="128" t="s">
        <v>6008</v>
      </c>
      <c r="I139" s="129"/>
      <c r="J139" s="130">
        <f>BK139</f>
        <v>0</v>
      </c>
      <c r="L139" s="126"/>
      <c r="M139" s="131"/>
      <c r="P139" s="132">
        <f>SUM(P140:P183)</f>
        <v>0</v>
      </c>
      <c r="R139" s="132">
        <f>SUM(R140:R183)</f>
        <v>4.636007</v>
      </c>
      <c r="T139" s="133">
        <f>SUM(T140:T183)</f>
        <v>0</v>
      </c>
      <c r="AR139" s="127" t="s">
        <v>85</v>
      </c>
      <c r="AT139" s="134" t="s">
        <v>76</v>
      </c>
      <c r="AU139" s="134" t="s">
        <v>77</v>
      </c>
      <c r="AY139" s="127" t="s">
        <v>262</v>
      </c>
      <c r="BK139" s="135">
        <f>SUM(BK140:BK183)</f>
        <v>0</v>
      </c>
    </row>
    <row r="140" spans="2:65" s="1" customFormat="1" ht="21.75" customHeight="1">
      <c r="B140" s="32"/>
      <c r="C140" s="138" t="s">
        <v>342</v>
      </c>
      <c r="D140" s="138" t="s">
        <v>264</v>
      </c>
      <c r="E140" s="139" t="s">
        <v>6009</v>
      </c>
      <c r="F140" s="140" t="s">
        <v>6010</v>
      </c>
      <c r="G140" s="141" t="s">
        <v>552</v>
      </c>
      <c r="H140" s="142">
        <v>19</v>
      </c>
      <c r="I140" s="143"/>
      <c r="J140" s="142">
        <f aca="true" t="shared" si="10" ref="J140:J156">ROUND(I140*H140,2)</f>
        <v>0</v>
      </c>
      <c r="K140" s="140" t="s">
        <v>1</v>
      </c>
      <c r="L140" s="32"/>
      <c r="M140" s="144" t="s">
        <v>1</v>
      </c>
      <c r="N140" s="145" t="s">
        <v>42</v>
      </c>
      <c r="P140" s="146">
        <f aca="true" t="shared" si="11" ref="P140:P156">O140*H140</f>
        <v>0</v>
      </c>
      <c r="Q140" s="146">
        <v>0</v>
      </c>
      <c r="R140" s="146">
        <f aca="true" t="shared" si="12" ref="R140:R156">Q140*H140</f>
        <v>0</v>
      </c>
      <c r="S140" s="146">
        <v>0</v>
      </c>
      <c r="T140" s="147">
        <f aca="true" t="shared" si="13" ref="T140:T156">S140*H140</f>
        <v>0</v>
      </c>
      <c r="AR140" s="148" t="s">
        <v>268</v>
      </c>
      <c r="AT140" s="148" t="s">
        <v>264</v>
      </c>
      <c r="AU140" s="148" t="s">
        <v>85</v>
      </c>
      <c r="AY140" s="17" t="s">
        <v>262</v>
      </c>
      <c r="BE140" s="149">
        <f aca="true" t="shared" si="14" ref="BE140:BE156">IF(N140="základní",J140,0)</f>
        <v>0</v>
      </c>
      <c r="BF140" s="149">
        <f aca="true" t="shared" si="15" ref="BF140:BF156">IF(N140="snížená",J140,0)</f>
        <v>0</v>
      </c>
      <c r="BG140" s="149">
        <f aca="true" t="shared" si="16" ref="BG140:BG156">IF(N140="zákl. přenesená",J140,0)</f>
        <v>0</v>
      </c>
      <c r="BH140" s="149">
        <f aca="true" t="shared" si="17" ref="BH140:BH156">IF(N140="sníž. přenesená",J140,0)</f>
        <v>0</v>
      </c>
      <c r="BI140" s="149">
        <f aca="true" t="shared" si="18" ref="BI140:BI156">IF(N140="nulová",J140,0)</f>
        <v>0</v>
      </c>
      <c r="BJ140" s="17" t="s">
        <v>85</v>
      </c>
      <c r="BK140" s="149">
        <f aca="true" t="shared" si="19" ref="BK140:BK156">ROUND(I140*H140,2)</f>
        <v>0</v>
      </c>
      <c r="BL140" s="17" t="s">
        <v>268</v>
      </c>
      <c r="BM140" s="148" t="s">
        <v>6011</v>
      </c>
    </row>
    <row r="141" spans="2:65" s="1" customFormat="1" ht="37.9" customHeight="1">
      <c r="B141" s="32"/>
      <c r="C141" s="138" t="s">
        <v>347</v>
      </c>
      <c r="D141" s="138" t="s">
        <v>264</v>
      </c>
      <c r="E141" s="139" t="s">
        <v>6012</v>
      </c>
      <c r="F141" s="140" t="s">
        <v>6013</v>
      </c>
      <c r="G141" s="141" t="s">
        <v>675</v>
      </c>
      <c r="H141" s="142">
        <v>7</v>
      </c>
      <c r="I141" s="143"/>
      <c r="J141" s="142">
        <f t="shared" si="10"/>
        <v>0</v>
      </c>
      <c r="K141" s="140" t="s">
        <v>1</v>
      </c>
      <c r="L141" s="32"/>
      <c r="M141" s="144" t="s">
        <v>1</v>
      </c>
      <c r="N141" s="145" t="s">
        <v>42</v>
      </c>
      <c r="P141" s="146">
        <f t="shared" si="11"/>
        <v>0</v>
      </c>
      <c r="Q141" s="146">
        <v>0</v>
      </c>
      <c r="R141" s="146">
        <f t="shared" si="12"/>
        <v>0</v>
      </c>
      <c r="S141" s="146">
        <v>0</v>
      </c>
      <c r="T141" s="147">
        <f t="shared" si="13"/>
        <v>0</v>
      </c>
      <c r="AR141" s="148" t="s">
        <v>268</v>
      </c>
      <c r="AT141" s="148" t="s">
        <v>264</v>
      </c>
      <c r="AU141" s="148" t="s">
        <v>85</v>
      </c>
      <c r="AY141" s="17" t="s">
        <v>262</v>
      </c>
      <c r="BE141" s="149">
        <f t="shared" si="14"/>
        <v>0</v>
      </c>
      <c r="BF141" s="149">
        <f t="shared" si="15"/>
        <v>0</v>
      </c>
      <c r="BG141" s="149">
        <f t="shared" si="16"/>
        <v>0</v>
      </c>
      <c r="BH141" s="149">
        <f t="shared" si="17"/>
        <v>0</v>
      </c>
      <c r="BI141" s="149">
        <f t="shared" si="18"/>
        <v>0</v>
      </c>
      <c r="BJ141" s="17" t="s">
        <v>85</v>
      </c>
      <c r="BK141" s="149">
        <f t="shared" si="19"/>
        <v>0</v>
      </c>
      <c r="BL141" s="17" t="s">
        <v>268</v>
      </c>
      <c r="BM141" s="148" t="s">
        <v>6014</v>
      </c>
    </row>
    <row r="142" spans="2:65" s="1" customFormat="1" ht="37.9" customHeight="1">
      <c r="B142" s="32"/>
      <c r="C142" s="138" t="s">
        <v>351</v>
      </c>
      <c r="D142" s="138" t="s">
        <v>264</v>
      </c>
      <c r="E142" s="139" t="s">
        <v>6015</v>
      </c>
      <c r="F142" s="140" t="s">
        <v>6016</v>
      </c>
      <c r="G142" s="141" t="s">
        <v>675</v>
      </c>
      <c r="H142" s="142">
        <v>3</v>
      </c>
      <c r="I142" s="143"/>
      <c r="J142" s="142">
        <f t="shared" si="10"/>
        <v>0</v>
      </c>
      <c r="K142" s="140" t="s">
        <v>1</v>
      </c>
      <c r="L142" s="32"/>
      <c r="M142" s="144" t="s">
        <v>1</v>
      </c>
      <c r="N142" s="145" t="s">
        <v>42</v>
      </c>
      <c r="P142" s="146">
        <f t="shared" si="11"/>
        <v>0</v>
      </c>
      <c r="Q142" s="146">
        <v>0</v>
      </c>
      <c r="R142" s="146">
        <f t="shared" si="12"/>
        <v>0</v>
      </c>
      <c r="S142" s="146">
        <v>0</v>
      </c>
      <c r="T142" s="147">
        <f t="shared" si="13"/>
        <v>0</v>
      </c>
      <c r="AR142" s="148" t="s">
        <v>268</v>
      </c>
      <c r="AT142" s="148" t="s">
        <v>264</v>
      </c>
      <c r="AU142" s="148" t="s">
        <v>85</v>
      </c>
      <c r="AY142" s="17" t="s">
        <v>262</v>
      </c>
      <c r="BE142" s="149">
        <f t="shared" si="14"/>
        <v>0</v>
      </c>
      <c r="BF142" s="149">
        <f t="shared" si="15"/>
        <v>0</v>
      </c>
      <c r="BG142" s="149">
        <f t="shared" si="16"/>
        <v>0</v>
      </c>
      <c r="BH142" s="149">
        <f t="shared" si="17"/>
        <v>0</v>
      </c>
      <c r="BI142" s="149">
        <f t="shared" si="18"/>
        <v>0</v>
      </c>
      <c r="BJ142" s="17" t="s">
        <v>85</v>
      </c>
      <c r="BK142" s="149">
        <f t="shared" si="19"/>
        <v>0</v>
      </c>
      <c r="BL142" s="17" t="s">
        <v>268</v>
      </c>
      <c r="BM142" s="148" t="s">
        <v>6017</v>
      </c>
    </row>
    <row r="143" spans="2:65" s="1" customFormat="1" ht="16.5" customHeight="1">
      <c r="B143" s="32"/>
      <c r="C143" s="178" t="s">
        <v>355</v>
      </c>
      <c r="D143" s="178" t="s">
        <v>300</v>
      </c>
      <c r="E143" s="179" t="s">
        <v>6018</v>
      </c>
      <c r="F143" s="180" t="s">
        <v>6019</v>
      </c>
      <c r="G143" s="181" t="s">
        <v>552</v>
      </c>
      <c r="H143" s="182">
        <v>10</v>
      </c>
      <c r="I143" s="183"/>
      <c r="J143" s="182">
        <f t="shared" si="10"/>
        <v>0</v>
      </c>
      <c r="K143" s="180" t="s">
        <v>1</v>
      </c>
      <c r="L143" s="184"/>
      <c r="M143" s="185" t="s">
        <v>1</v>
      </c>
      <c r="N143" s="186" t="s">
        <v>42</v>
      </c>
      <c r="P143" s="146">
        <f t="shared" si="11"/>
        <v>0</v>
      </c>
      <c r="Q143" s="146">
        <v>0.22</v>
      </c>
      <c r="R143" s="146">
        <f t="shared" si="12"/>
        <v>2.2</v>
      </c>
      <c r="S143" s="146">
        <v>0</v>
      </c>
      <c r="T143" s="147">
        <f t="shared" si="13"/>
        <v>0</v>
      </c>
      <c r="AR143" s="148" t="s">
        <v>304</v>
      </c>
      <c r="AT143" s="148" t="s">
        <v>300</v>
      </c>
      <c r="AU143" s="148" t="s">
        <v>85</v>
      </c>
      <c r="AY143" s="17" t="s">
        <v>262</v>
      </c>
      <c r="BE143" s="149">
        <f t="shared" si="14"/>
        <v>0</v>
      </c>
      <c r="BF143" s="149">
        <f t="shared" si="15"/>
        <v>0</v>
      </c>
      <c r="BG143" s="149">
        <f t="shared" si="16"/>
        <v>0</v>
      </c>
      <c r="BH143" s="149">
        <f t="shared" si="17"/>
        <v>0</v>
      </c>
      <c r="BI143" s="149">
        <f t="shared" si="18"/>
        <v>0</v>
      </c>
      <c r="BJ143" s="17" t="s">
        <v>85</v>
      </c>
      <c r="BK143" s="149">
        <f t="shared" si="19"/>
        <v>0</v>
      </c>
      <c r="BL143" s="17" t="s">
        <v>268</v>
      </c>
      <c r="BM143" s="148" t="s">
        <v>6020</v>
      </c>
    </row>
    <row r="144" spans="2:65" s="1" customFormat="1" ht="16.5" customHeight="1">
      <c r="B144" s="32"/>
      <c r="C144" s="178" t="s">
        <v>359</v>
      </c>
      <c r="D144" s="178" t="s">
        <v>300</v>
      </c>
      <c r="E144" s="179" t="s">
        <v>6021</v>
      </c>
      <c r="F144" s="180" t="s">
        <v>6022</v>
      </c>
      <c r="G144" s="181" t="s">
        <v>362</v>
      </c>
      <c r="H144" s="182">
        <v>15.45</v>
      </c>
      <c r="I144" s="183"/>
      <c r="J144" s="182">
        <f t="shared" si="10"/>
        <v>0</v>
      </c>
      <c r="K144" s="180" t="s">
        <v>1</v>
      </c>
      <c r="L144" s="184"/>
      <c r="M144" s="185" t="s">
        <v>1</v>
      </c>
      <c r="N144" s="186" t="s">
        <v>42</v>
      </c>
      <c r="P144" s="146">
        <f t="shared" si="11"/>
        <v>0</v>
      </c>
      <c r="Q144" s="146">
        <v>0</v>
      </c>
      <c r="R144" s="146">
        <f t="shared" si="12"/>
        <v>0</v>
      </c>
      <c r="S144" s="146">
        <v>0</v>
      </c>
      <c r="T144" s="147">
        <f t="shared" si="13"/>
        <v>0</v>
      </c>
      <c r="AR144" s="148" t="s">
        <v>304</v>
      </c>
      <c r="AT144" s="148" t="s">
        <v>300</v>
      </c>
      <c r="AU144" s="148" t="s">
        <v>85</v>
      </c>
      <c r="AY144" s="17" t="s">
        <v>262</v>
      </c>
      <c r="BE144" s="149">
        <f t="shared" si="14"/>
        <v>0</v>
      </c>
      <c r="BF144" s="149">
        <f t="shared" si="15"/>
        <v>0</v>
      </c>
      <c r="BG144" s="149">
        <f t="shared" si="16"/>
        <v>0</v>
      </c>
      <c r="BH144" s="149">
        <f t="shared" si="17"/>
        <v>0</v>
      </c>
      <c r="BI144" s="149">
        <f t="shared" si="18"/>
        <v>0</v>
      </c>
      <c r="BJ144" s="17" t="s">
        <v>85</v>
      </c>
      <c r="BK144" s="149">
        <f t="shared" si="19"/>
        <v>0</v>
      </c>
      <c r="BL144" s="17" t="s">
        <v>268</v>
      </c>
      <c r="BM144" s="148" t="s">
        <v>6023</v>
      </c>
    </row>
    <row r="145" spans="2:65" s="1" customFormat="1" ht="24.2" customHeight="1">
      <c r="B145" s="32"/>
      <c r="C145" s="138" t="s">
        <v>9</v>
      </c>
      <c r="D145" s="138" t="s">
        <v>264</v>
      </c>
      <c r="E145" s="139" t="s">
        <v>6024</v>
      </c>
      <c r="F145" s="140" t="s">
        <v>6025</v>
      </c>
      <c r="G145" s="141" t="s">
        <v>675</v>
      </c>
      <c r="H145" s="142">
        <v>7</v>
      </c>
      <c r="I145" s="143"/>
      <c r="J145" s="142">
        <f t="shared" si="10"/>
        <v>0</v>
      </c>
      <c r="K145" s="140" t="s">
        <v>1</v>
      </c>
      <c r="L145" s="32"/>
      <c r="M145" s="144" t="s">
        <v>1</v>
      </c>
      <c r="N145" s="145" t="s">
        <v>42</v>
      </c>
      <c r="P145" s="146">
        <f t="shared" si="11"/>
        <v>0</v>
      </c>
      <c r="Q145" s="146">
        <v>0</v>
      </c>
      <c r="R145" s="146">
        <f t="shared" si="12"/>
        <v>0</v>
      </c>
      <c r="S145" s="146">
        <v>0</v>
      </c>
      <c r="T145" s="147">
        <f t="shared" si="13"/>
        <v>0</v>
      </c>
      <c r="AR145" s="148" t="s">
        <v>268</v>
      </c>
      <c r="AT145" s="148" t="s">
        <v>264</v>
      </c>
      <c r="AU145" s="148" t="s">
        <v>85</v>
      </c>
      <c r="AY145" s="17" t="s">
        <v>262</v>
      </c>
      <c r="BE145" s="149">
        <f t="shared" si="14"/>
        <v>0</v>
      </c>
      <c r="BF145" s="149">
        <f t="shared" si="15"/>
        <v>0</v>
      </c>
      <c r="BG145" s="149">
        <f t="shared" si="16"/>
        <v>0</v>
      </c>
      <c r="BH145" s="149">
        <f t="shared" si="17"/>
        <v>0</v>
      </c>
      <c r="BI145" s="149">
        <f t="shared" si="18"/>
        <v>0</v>
      </c>
      <c r="BJ145" s="17" t="s">
        <v>85</v>
      </c>
      <c r="BK145" s="149">
        <f t="shared" si="19"/>
        <v>0</v>
      </c>
      <c r="BL145" s="17" t="s">
        <v>268</v>
      </c>
      <c r="BM145" s="148" t="s">
        <v>6026</v>
      </c>
    </row>
    <row r="146" spans="2:65" s="1" customFormat="1" ht="24.2" customHeight="1">
      <c r="B146" s="32"/>
      <c r="C146" s="138" t="s">
        <v>369</v>
      </c>
      <c r="D146" s="138" t="s">
        <v>264</v>
      </c>
      <c r="E146" s="139" t="s">
        <v>6027</v>
      </c>
      <c r="F146" s="140" t="s">
        <v>6028</v>
      </c>
      <c r="G146" s="141" t="s">
        <v>675</v>
      </c>
      <c r="H146" s="142">
        <v>3</v>
      </c>
      <c r="I146" s="143"/>
      <c r="J146" s="142">
        <f t="shared" si="10"/>
        <v>0</v>
      </c>
      <c r="K146" s="140" t="s">
        <v>1</v>
      </c>
      <c r="L146" s="32"/>
      <c r="M146" s="144" t="s">
        <v>1</v>
      </c>
      <c r="N146" s="145" t="s">
        <v>42</v>
      </c>
      <c r="P146" s="146">
        <f t="shared" si="11"/>
        <v>0</v>
      </c>
      <c r="Q146" s="146">
        <v>0</v>
      </c>
      <c r="R146" s="146">
        <f t="shared" si="12"/>
        <v>0</v>
      </c>
      <c r="S146" s="146">
        <v>0</v>
      </c>
      <c r="T146" s="147">
        <f t="shared" si="13"/>
        <v>0</v>
      </c>
      <c r="AR146" s="148" t="s">
        <v>268</v>
      </c>
      <c r="AT146" s="148" t="s">
        <v>264</v>
      </c>
      <c r="AU146" s="148" t="s">
        <v>85</v>
      </c>
      <c r="AY146" s="17" t="s">
        <v>262</v>
      </c>
      <c r="BE146" s="149">
        <f t="shared" si="14"/>
        <v>0</v>
      </c>
      <c r="BF146" s="149">
        <f t="shared" si="15"/>
        <v>0</v>
      </c>
      <c r="BG146" s="149">
        <f t="shared" si="16"/>
        <v>0</v>
      </c>
      <c r="BH146" s="149">
        <f t="shared" si="17"/>
        <v>0</v>
      </c>
      <c r="BI146" s="149">
        <f t="shared" si="18"/>
        <v>0</v>
      </c>
      <c r="BJ146" s="17" t="s">
        <v>85</v>
      </c>
      <c r="BK146" s="149">
        <f t="shared" si="19"/>
        <v>0</v>
      </c>
      <c r="BL146" s="17" t="s">
        <v>268</v>
      </c>
      <c r="BM146" s="148" t="s">
        <v>6029</v>
      </c>
    </row>
    <row r="147" spans="2:65" s="1" customFormat="1" ht="16.5" customHeight="1">
      <c r="B147" s="32"/>
      <c r="C147" s="178" t="s">
        <v>376</v>
      </c>
      <c r="D147" s="178" t="s">
        <v>300</v>
      </c>
      <c r="E147" s="179" t="s">
        <v>6030</v>
      </c>
      <c r="F147" s="180" t="s">
        <v>6031</v>
      </c>
      <c r="G147" s="181" t="s">
        <v>697</v>
      </c>
      <c r="H147" s="182">
        <v>5</v>
      </c>
      <c r="I147" s="183"/>
      <c r="J147" s="182">
        <f t="shared" si="10"/>
        <v>0</v>
      </c>
      <c r="K147" s="180" t="s">
        <v>1</v>
      </c>
      <c r="L147" s="184"/>
      <c r="M147" s="185" t="s">
        <v>1</v>
      </c>
      <c r="N147" s="186" t="s">
        <v>42</v>
      </c>
      <c r="P147" s="146">
        <f t="shared" si="11"/>
        <v>0</v>
      </c>
      <c r="Q147" s="146">
        <v>0</v>
      </c>
      <c r="R147" s="146">
        <f t="shared" si="12"/>
        <v>0</v>
      </c>
      <c r="S147" s="146">
        <v>0</v>
      </c>
      <c r="T147" s="147">
        <f t="shared" si="13"/>
        <v>0</v>
      </c>
      <c r="AR147" s="148" t="s">
        <v>304</v>
      </c>
      <c r="AT147" s="148" t="s">
        <v>300</v>
      </c>
      <c r="AU147" s="148" t="s">
        <v>85</v>
      </c>
      <c r="AY147" s="17" t="s">
        <v>262</v>
      </c>
      <c r="BE147" s="149">
        <f t="shared" si="14"/>
        <v>0</v>
      </c>
      <c r="BF147" s="149">
        <f t="shared" si="15"/>
        <v>0</v>
      </c>
      <c r="BG147" s="149">
        <f t="shared" si="16"/>
        <v>0</v>
      </c>
      <c r="BH147" s="149">
        <f t="shared" si="17"/>
        <v>0</v>
      </c>
      <c r="BI147" s="149">
        <f t="shared" si="18"/>
        <v>0</v>
      </c>
      <c r="BJ147" s="17" t="s">
        <v>85</v>
      </c>
      <c r="BK147" s="149">
        <f t="shared" si="19"/>
        <v>0</v>
      </c>
      <c r="BL147" s="17" t="s">
        <v>268</v>
      </c>
      <c r="BM147" s="148" t="s">
        <v>6032</v>
      </c>
    </row>
    <row r="148" spans="2:65" s="1" customFormat="1" ht="16.5" customHeight="1">
      <c r="B148" s="32"/>
      <c r="C148" s="178" t="s">
        <v>381</v>
      </c>
      <c r="D148" s="178" t="s">
        <v>300</v>
      </c>
      <c r="E148" s="179" t="s">
        <v>6033</v>
      </c>
      <c r="F148" s="180" t="s">
        <v>6034</v>
      </c>
      <c r="G148" s="181" t="s">
        <v>697</v>
      </c>
      <c r="H148" s="182">
        <v>2</v>
      </c>
      <c r="I148" s="183"/>
      <c r="J148" s="182">
        <f t="shared" si="10"/>
        <v>0</v>
      </c>
      <c r="K148" s="180" t="s">
        <v>1</v>
      </c>
      <c r="L148" s="184"/>
      <c r="M148" s="185" t="s">
        <v>1</v>
      </c>
      <c r="N148" s="186" t="s">
        <v>42</v>
      </c>
      <c r="P148" s="146">
        <f t="shared" si="11"/>
        <v>0</v>
      </c>
      <c r="Q148" s="146">
        <v>0</v>
      </c>
      <c r="R148" s="146">
        <f t="shared" si="12"/>
        <v>0</v>
      </c>
      <c r="S148" s="146">
        <v>0</v>
      </c>
      <c r="T148" s="147">
        <f t="shared" si="13"/>
        <v>0</v>
      </c>
      <c r="AR148" s="148" t="s">
        <v>304</v>
      </c>
      <c r="AT148" s="148" t="s">
        <v>300</v>
      </c>
      <c r="AU148" s="148" t="s">
        <v>85</v>
      </c>
      <c r="AY148" s="17" t="s">
        <v>262</v>
      </c>
      <c r="BE148" s="149">
        <f t="shared" si="14"/>
        <v>0</v>
      </c>
      <c r="BF148" s="149">
        <f t="shared" si="15"/>
        <v>0</v>
      </c>
      <c r="BG148" s="149">
        <f t="shared" si="16"/>
        <v>0</v>
      </c>
      <c r="BH148" s="149">
        <f t="shared" si="17"/>
        <v>0</v>
      </c>
      <c r="BI148" s="149">
        <f t="shared" si="18"/>
        <v>0</v>
      </c>
      <c r="BJ148" s="17" t="s">
        <v>85</v>
      </c>
      <c r="BK148" s="149">
        <f t="shared" si="19"/>
        <v>0</v>
      </c>
      <c r="BL148" s="17" t="s">
        <v>268</v>
      </c>
      <c r="BM148" s="148" t="s">
        <v>6035</v>
      </c>
    </row>
    <row r="149" spans="2:65" s="1" customFormat="1" ht="16.5" customHeight="1">
      <c r="B149" s="32"/>
      <c r="C149" s="178" t="s">
        <v>396</v>
      </c>
      <c r="D149" s="178" t="s">
        <v>300</v>
      </c>
      <c r="E149" s="179" t="s">
        <v>6036</v>
      </c>
      <c r="F149" s="180" t="s">
        <v>6037</v>
      </c>
      <c r="G149" s="181" t="s">
        <v>697</v>
      </c>
      <c r="H149" s="182">
        <v>3</v>
      </c>
      <c r="I149" s="183"/>
      <c r="J149" s="182">
        <f t="shared" si="10"/>
        <v>0</v>
      </c>
      <c r="K149" s="180" t="s">
        <v>1</v>
      </c>
      <c r="L149" s="184"/>
      <c r="M149" s="185" t="s">
        <v>1</v>
      </c>
      <c r="N149" s="186" t="s">
        <v>42</v>
      </c>
      <c r="P149" s="146">
        <f t="shared" si="11"/>
        <v>0</v>
      </c>
      <c r="Q149" s="146">
        <v>0</v>
      </c>
      <c r="R149" s="146">
        <f t="shared" si="12"/>
        <v>0</v>
      </c>
      <c r="S149" s="146">
        <v>0</v>
      </c>
      <c r="T149" s="147">
        <f t="shared" si="13"/>
        <v>0</v>
      </c>
      <c r="AR149" s="148" t="s">
        <v>304</v>
      </c>
      <c r="AT149" s="148" t="s">
        <v>300</v>
      </c>
      <c r="AU149" s="148" t="s">
        <v>85</v>
      </c>
      <c r="AY149" s="17" t="s">
        <v>262</v>
      </c>
      <c r="BE149" s="149">
        <f t="shared" si="14"/>
        <v>0</v>
      </c>
      <c r="BF149" s="149">
        <f t="shared" si="15"/>
        <v>0</v>
      </c>
      <c r="BG149" s="149">
        <f t="shared" si="16"/>
        <v>0</v>
      </c>
      <c r="BH149" s="149">
        <f t="shared" si="17"/>
        <v>0</v>
      </c>
      <c r="BI149" s="149">
        <f t="shared" si="18"/>
        <v>0</v>
      </c>
      <c r="BJ149" s="17" t="s">
        <v>85</v>
      </c>
      <c r="BK149" s="149">
        <f t="shared" si="19"/>
        <v>0</v>
      </c>
      <c r="BL149" s="17" t="s">
        <v>268</v>
      </c>
      <c r="BM149" s="148" t="s">
        <v>6038</v>
      </c>
    </row>
    <row r="150" spans="2:65" s="1" customFormat="1" ht="24.2" customHeight="1">
      <c r="B150" s="32"/>
      <c r="C150" s="138" t="s">
        <v>400</v>
      </c>
      <c r="D150" s="138" t="s">
        <v>264</v>
      </c>
      <c r="E150" s="139" t="s">
        <v>6039</v>
      </c>
      <c r="F150" s="140" t="s">
        <v>6040</v>
      </c>
      <c r="G150" s="141" t="s">
        <v>675</v>
      </c>
      <c r="H150" s="142">
        <v>10</v>
      </c>
      <c r="I150" s="143"/>
      <c r="J150" s="142">
        <f t="shared" si="10"/>
        <v>0</v>
      </c>
      <c r="K150" s="140" t="s">
        <v>1</v>
      </c>
      <c r="L150" s="32"/>
      <c r="M150" s="144" t="s">
        <v>1</v>
      </c>
      <c r="N150" s="145" t="s">
        <v>42</v>
      </c>
      <c r="P150" s="146">
        <f t="shared" si="11"/>
        <v>0</v>
      </c>
      <c r="Q150" s="146">
        <v>5.8E-05</v>
      </c>
      <c r="R150" s="146">
        <f t="shared" si="12"/>
        <v>0.00058</v>
      </c>
      <c r="S150" s="146">
        <v>0</v>
      </c>
      <c r="T150" s="147">
        <f t="shared" si="13"/>
        <v>0</v>
      </c>
      <c r="AR150" s="148" t="s">
        <v>268</v>
      </c>
      <c r="AT150" s="148" t="s">
        <v>264</v>
      </c>
      <c r="AU150" s="148" t="s">
        <v>85</v>
      </c>
      <c r="AY150" s="17" t="s">
        <v>262</v>
      </c>
      <c r="BE150" s="149">
        <f t="shared" si="14"/>
        <v>0</v>
      </c>
      <c r="BF150" s="149">
        <f t="shared" si="15"/>
        <v>0</v>
      </c>
      <c r="BG150" s="149">
        <f t="shared" si="16"/>
        <v>0</v>
      </c>
      <c r="BH150" s="149">
        <f t="shared" si="17"/>
        <v>0</v>
      </c>
      <c r="BI150" s="149">
        <f t="shared" si="18"/>
        <v>0</v>
      </c>
      <c r="BJ150" s="17" t="s">
        <v>85</v>
      </c>
      <c r="BK150" s="149">
        <f t="shared" si="19"/>
        <v>0</v>
      </c>
      <c r="BL150" s="17" t="s">
        <v>268</v>
      </c>
      <c r="BM150" s="148" t="s">
        <v>6041</v>
      </c>
    </row>
    <row r="151" spans="2:65" s="1" customFormat="1" ht="21.75" customHeight="1">
      <c r="B151" s="32"/>
      <c r="C151" s="178" t="s">
        <v>7</v>
      </c>
      <c r="D151" s="178" t="s">
        <v>300</v>
      </c>
      <c r="E151" s="179" t="s">
        <v>6042</v>
      </c>
      <c r="F151" s="180" t="s">
        <v>6043</v>
      </c>
      <c r="G151" s="181" t="s">
        <v>675</v>
      </c>
      <c r="H151" s="182">
        <v>30.3</v>
      </c>
      <c r="I151" s="183"/>
      <c r="J151" s="182">
        <f t="shared" si="10"/>
        <v>0</v>
      </c>
      <c r="K151" s="180" t="s">
        <v>1</v>
      </c>
      <c r="L151" s="184"/>
      <c r="M151" s="185" t="s">
        <v>1</v>
      </c>
      <c r="N151" s="186" t="s">
        <v>42</v>
      </c>
      <c r="P151" s="146">
        <f t="shared" si="11"/>
        <v>0</v>
      </c>
      <c r="Q151" s="146">
        <v>0.00709</v>
      </c>
      <c r="R151" s="146">
        <f t="shared" si="12"/>
        <v>0.214827</v>
      </c>
      <c r="S151" s="146">
        <v>0</v>
      </c>
      <c r="T151" s="147">
        <f t="shared" si="13"/>
        <v>0</v>
      </c>
      <c r="AR151" s="148" t="s">
        <v>304</v>
      </c>
      <c r="AT151" s="148" t="s">
        <v>300</v>
      </c>
      <c r="AU151" s="148" t="s">
        <v>85</v>
      </c>
      <c r="AY151" s="17" t="s">
        <v>262</v>
      </c>
      <c r="BE151" s="149">
        <f t="shared" si="14"/>
        <v>0</v>
      </c>
      <c r="BF151" s="149">
        <f t="shared" si="15"/>
        <v>0</v>
      </c>
      <c r="BG151" s="149">
        <f t="shared" si="16"/>
        <v>0</v>
      </c>
      <c r="BH151" s="149">
        <f t="shared" si="17"/>
        <v>0</v>
      </c>
      <c r="BI151" s="149">
        <f t="shared" si="18"/>
        <v>0</v>
      </c>
      <c r="BJ151" s="17" t="s">
        <v>85</v>
      </c>
      <c r="BK151" s="149">
        <f t="shared" si="19"/>
        <v>0</v>
      </c>
      <c r="BL151" s="17" t="s">
        <v>268</v>
      </c>
      <c r="BM151" s="148" t="s">
        <v>6044</v>
      </c>
    </row>
    <row r="152" spans="2:65" s="1" customFormat="1" ht="24.2" customHeight="1">
      <c r="B152" s="32"/>
      <c r="C152" s="178" t="s">
        <v>407</v>
      </c>
      <c r="D152" s="178" t="s">
        <v>300</v>
      </c>
      <c r="E152" s="179" t="s">
        <v>6045</v>
      </c>
      <c r="F152" s="180" t="s">
        <v>6046</v>
      </c>
      <c r="G152" s="181" t="s">
        <v>697</v>
      </c>
      <c r="H152" s="182">
        <v>30.3</v>
      </c>
      <c r="I152" s="183"/>
      <c r="J152" s="182">
        <f t="shared" si="10"/>
        <v>0</v>
      </c>
      <c r="K152" s="180" t="s">
        <v>1</v>
      </c>
      <c r="L152" s="184"/>
      <c r="M152" s="185" t="s">
        <v>1</v>
      </c>
      <c r="N152" s="186" t="s">
        <v>42</v>
      </c>
      <c r="P152" s="146">
        <f t="shared" si="11"/>
        <v>0</v>
      </c>
      <c r="Q152" s="146">
        <v>0</v>
      </c>
      <c r="R152" s="146">
        <f t="shared" si="12"/>
        <v>0</v>
      </c>
      <c r="S152" s="146">
        <v>0</v>
      </c>
      <c r="T152" s="147">
        <f t="shared" si="13"/>
        <v>0</v>
      </c>
      <c r="AR152" s="148" t="s">
        <v>304</v>
      </c>
      <c r="AT152" s="148" t="s">
        <v>300</v>
      </c>
      <c r="AU152" s="148" t="s">
        <v>85</v>
      </c>
      <c r="AY152" s="17" t="s">
        <v>262</v>
      </c>
      <c r="BE152" s="149">
        <f t="shared" si="14"/>
        <v>0</v>
      </c>
      <c r="BF152" s="149">
        <f t="shared" si="15"/>
        <v>0</v>
      </c>
      <c r="BG152" s="149">
        <f t="shared" si="16"/>
        <v>0</v>
      </c>
      <c r="BH152" s="149">
        <f t="shared" si="17"/>
        <v>0</v>
      </c>
      <c r="BI152" s="149">
        <f t="shared" si="18"/>
        <v>0</v>
      </c>
      <c r="BJ152" s="17" t="s">
        <v>85</v>
      </c>
      <c r="BK152" s="149">
        <f t="shared" si="19"/>
        <v>0</v>
      </c>
      <c r="BL152" s="17" t="s">
        <v>268</v>
      </c>
      <c r="BM152" s="148" t="s">
        <v>6047</v>
      </c>
    </row>
    <row r="153" spans="2:65" s="1" customFormat="1" ht="16.5" customHeight="1">
      <c r="B153" s="32"/>
      <c r="C153" s="178" t="s">
        <v>413</v>
      </c>
      <c r="D153" s="178" t="s">
        <v>300</v>
      </c>
      <c r="E153" s="179" t="s">
        <v>6048</v>
      </c>
      <c r="F153" s="180" t="s">
        <v>6049</v>
      </c>
      <c r="G153" s="181" t="s">
        <v>675</v>
      </c>
      <c r="H153" s="182">
        <v>0.01</v>
      </c>
      <c r="I153" s="183"/>
      <c r="J153" s="182">
        <f t="shared" si="10"/>
        <v>0</v>
      </c>
      <c r="K153" s="180" t="s">
        <v>1</v>
      </c>
      <c r="L153" s="184"/>
      <c r="M153" s="185" t="s">
        <v>1</v>
      </c>
      <c r="N153" s="186" t="s">
        <v>42</v>
      </c>
      <c r="P153" s="146">
        <f t="shared" si="11"/>
        <v>0</v>
      </c>
      <c r="Q153" s="146">
        <v>0</v>
      </c>
      <c r="R153" s="146">
        <f t="shared" si="12"/>
        <v>0</v>
      </c>
      <c r="S153" s="146">
        <v>0</v>
      </c>
      <c r="T153" s="147">
        <f t="shared" si="13"/>
        <v>0</v>
      </c>
      <c r="AR153" s="148" t="s">
        <v>304</v>
      </c>
      <c r="AT153" s="148" t="s">
        <v>300</v>
      </c>
      <c r="AU153" s="148" t="s">
        <v>85</v>
      </c>
      <c r="AY153" s="17" t="s">
        <v>262</v>
      </c>
      <c r="BE153" s="149">
        <f t="shared" si="14"/>
        <v>0</v>
      </c>
      <c r="BF153" s="149">
        <f t="shared" si="15"/>
        <v>0</v>
      </c>
      <c r="BG153" s="149">
        <f t="shared" si="16"/>
        <v>0</v>
      </c>
      <c r="BH153" s="149">
        <f t="shared" si="17"/>
        <v>0</v>
      </c>
      <c r="BI153" s="149">
        <f t="shared" si="18"/>
        <v>0</v>
      </c>
      <c r="BJ153" s="17" t="s">
        <v>85</v>
      </c>
      <c r="BK153" s="149">
        <f t="shared" si="19"/>
        <v>0</v>
      </c>
      <c r="BL153" s="17" t="s">
        <v>268</v>
      </c>
      <c r="BM153" s="148" t="s">
        <v>6050</v>
      </c>
    </row>
    <row r="154" spans="2:65" s="1" customFormat="1" ht="24.2" customHeight="1">
      <c r="B154" s="32"/>
      <c r="C154" s="138" t="s">
        <v>423</v>
      </c>
      <c r="D154" s="138" t="s">
        <v>264</v>
      </c>
      <c r="E154" s="139" t="s">
        <v>6051</v>
      </c>
      <c r="F154" s="140" t="s">
        <v>6052</v>
      </c>
      <c r="G154" s="141" t="s">
        <v>675</v>
      </c>
      <c r="H154" s="142">
        <v>7</v>
      </c>
      <c r="I154" s="143"/>
      <c r="J154" s="142">
        <f t="shared" si="10"/>
        <v>0</v>
      </c>
      <c r="K154" s="140" t="s">
        <v>1</v>
      </c>
      <c r="L154" s="32"/>
      <c r="M154" s="144" t="s">
        <v>1</v>
      </c>
      <c r="N154" s="145" t="s">
        <v>42</v>
      </c>
      <c r="P154" s="146">
        <f t="shared" si="11"/>
        <v>0</v>
      </c>
      <c r="Q154" s="146">
        <v>0</v>
      </c>
      <c r="R154" s="146">
        <f t="shared" si="12"/>
        <v>0</v>
      </c>
      <c r="S154" s="146">
        <v>0</v>
      </c>
      <c r="T154" s="147">
        <f t="shared" si="13"/>
        <v>0</v>
      </c>
      <c r="AR154" s="148" t="s">
        <v>268</v>
      </c>
      <c r="AT154" s="148" t="s">
        <v>264</v>
      </c>
      <c r="AU154" s="148" t="s">
        <v>85</v>
      </c>
      <c r="AY154" s="17" t="s">
        <v>262</v>
      </c>
      <c r="BE154" s="149">
        <f t="shared" si="14"/>
        <v>0</v>
      </c>
      <c r="BF154" s="149">
        <f t="shared" si="15"/>
        <v>0</v>
      </c>
      <c r="BG154" s="149">
        <f t="shared" si="16"/>
        <v>0</v>
      </c>
      <c r="BH154" s="149">
        <f t="shared" si="17"/>
        <v>0</v>
      </c>
      <c r="BI154" s="149">
        <f t="shared" si="18"/>
        <v>0</v>
      </c>
      <c r="BJ154" s="17" t="s">
        <v>85</v>
      </c>
      <c r="BK154" s="149">
        <f t="shared" si="19"/>
        <v>0</v>
      </c>
      <c r="BL154" s="17" t="s">
        <v>268</v>
      </c>
      <c r="BM154" s="148" t="s">
        <v>6053</v>
      </c>
    </row>
    <row r="155" spans="2:65" s="1" customFormat="1" ht="24.2" customHeight="1">
      <c r="B155" s="32"/>
      <c r="C155" s="138" t="s">
        <v>426</v>
      </c>
      <c r="D155" s="138" t="s">
        <v>264</v>
      </c>
      <c r="E155" s="139" t="s">
        <v>6054</v>
      </c>
      <c r="F155" s="140" t="s">
        <v>6055</v>
      </c>
      <c r="G155" s="141" t="s">
        <v>675</v>
      </c>
      <c r="H155" s="142">
        <v>3</v>
      </c>
      <c r="I155" s="143"/>
      <c r="J155" s="142">
        <f t="shared" si="10"/>
        <v>0</v>
      </c>
      <c r="K155" s="140" t="s">
        <v>1</v>
      </c>
      <c r="L155" s="32"/>
      <c r="M155" s="144" t="s">
        <v>1</v>
      </c>
      <c r="N155" s="145" t="s">
        <v>42</v>
      </c>
      <c r="P155" s="146">
        <f t="shared" si="11"/>
        <v>0</v>
      </c>
      <c r="Q155" s="146">
        <v>0</v>
      </c>
      <c r="R155" s="146">
        <f t="shared" si="12"/>
        <v>0</v>
      </c>
      <c r="S155" s="146">
        <v>0</v>
      </c>
      <c r="T155" s="147">
        <f t="shared" si="13"/>
        <v>0</v>
      </c>
      <c r="AR155" s="148" t="s">
        <v>268</v>
      </c>
      <c r="AT155" s="148" t="s">
        <v>264</v>
      </c>
      <c r="AU155" s="148" t="s">
        <v>85</v>
      </c>
      <c r="AY155" s="17" t="s">
        <v>262</v>
      </c>
      <c r="BE155" s="149">
        <f t="shared" si="14"/>
        <v>0</v>
      </c>
      <c r="BF155" s="149">
        <f t="shared" si="15"/>
        <v>0</v>
      </c>
      <c r="BG155" s="149">
        <f t="shared" si="16"/>
        <v>0</v>
      </c>
      <c r="BH155" s="149">
        <f t="shared" si="17"/>
        <v>0</v>
      </c>
      <c r="BI155" s="149">
        <f t="shared" si="18"/>
        <v>0</v>
      </c>
      <c r="BJ155" s="17" t="s">
        <v>85</v>
      </c>
      <c r="BK155" s="149">
        <f t="shared" si="19"/>
        <v>0</v>
      </c>
      <c r="BL155" s="17" t="s">
        <v>268</v>
      </c>
      <c r="BM155" s="148" t="s">
        <v>6056</v>
      </c>
    </row>
    <row r="156" spans="2:65" s="1" customFormat="1" ht="24.2" customHeight="1">
      <c r="B156" s="32"/>
      <c r="C156" s="138" t="s">
        <v>431</v>
      </c>
      <c r="D156" s="138" t="s">
        <v>264</v>
      </c>
      <c r="E156" s="139" t="s">
        <v>6057</v>
      </c>
      <c r="F156" s="140" t="s">
        <v>6058</v>
      </c>
      <c r="G156" s="141" t="s">
        <v>152</v>
      </c>
      <c r="H156" s="142">
        <v>14</v>
      </c>
      <c r="I156" s="143"/>
      <c r="J156" s="142">
        <f t="shared" si="10"/>
        <v>0</v>
      </c>
      <c r="K156" s="140" t="s">
        <v>1</v>
      </c>
      <c r="L156" s="32"/>
      <c r="M156" s="144" t="s">
        <v>1</v>
      </c>
      <c r="N156" s="145" t="s">
        <v>42</v>
      </c>
      <c r="P156" s="146">
        <f t="shared" si="11"/>
        <v>0</v>
      </c>
      <c r="Q156" s="146">
        <v>3E-05</v>
      </c>
      <c r="R156" s="146">
        <f t="shared" si="12"/>
        <v>0.00042</v>
      </c>
      <c r="S156" s="146">
        <v>0</v>
      </c>
      <c r="T156" s="147">
        <f t="shared" si="13"/>
        <v>0</v>
      </c>
      <c r="AR156" s="148" t="s">
        <v>268</v>
      </c>
      <c r="AT156" s="148" t="s">
        <v>264</v>
      </c>
      <c r="AU156" s="148" t="s">
        <v>85</v>
      </c>
      <c r="AY156" s="17" t="s">
        <v>262</v>
      </c>
      <c r="BE156" s="149">
        <f t="shared" si="14"/>
        <v>0</v>
      </c>
      <c r="BF156" s="149">
        <f t="shared" si="15"/>
        <v>0</v>
      </c>
      <c r="BG156" s="149">
        <f t="shared" si="16"/>
        <v>0</v>
      </c>
      <c r="BH156" s="149">
        <f t="shared" si="17"/>
        <v>0</v>
      </c>
      <c r="BI156" s="149">
        <f t="shared" si="18"/>
        <v>0</v>
      </c>
      <c r="BJ156" s="17" t="s">
        <v>85</v>
      </c>
      <c r="BK156" s="149">
        <f t="shared" si="19"/>
        <v>0</v>
      </c>
      <c r="BL156" s="17" t="s">
        <v>268</v>
      </c>
      <c r="BM156" s="148" t="s">
        <v>6059</v>
      </c>
    </row>
    <row r="157" spans="2:51" s="12" customFormat="1" ht="12">
      <c r="B157" s="150"/>
      <c r="D157" s="151" t="s">
        <v>270</v>
      </c>
      <c r="E157" s="152" t="s">
        <v>1</v>
      </c>
      <c r="F157" s="153" t="s">
        <v>6060</v>
      </c>
      <c r="H157" s="154">
        <v>14</v>
      </c>
      <c r="I157" s="155"/>
      <c r="L157" s="150"/>
      <c r="M157" s="156"/>
      <c r="T157" s="157"/>
      <c r="AT157" s="152" t="s">
        <v>270</v>
      </c>
      <c r="AU157" s="152" t="s">
        <v>85</v>
      </c>
      <c r="AV157" s="12" t="s">
        <v>87</v>
      </c>
      <c r="AW157" s="12" t="s">
        <v>32</v>
      </c>
      <c r="AX157" s="12" t="s">
        <v>77</v>
      </c>
      <c r="AY157" s="152" t="s">
        <v>262</v>
      </c>
    </row>
    <row r="158" spans="2:51" s="13" customFormat="1" ht="12">
      <c r="B158" s="158"/>
      <c r="D158" s="151" t="s">
        <v>270</v>
      </c>
      <c r="E158" s="159" t="s">
        <v>1</v>
      </c>
      <c r="F158" s="160" t="s">
        <v>273</v>
      </c>
      <c r="H158" s="161">
        <v>14</v>
      </c>
      <c r="I158" s="162"/>
      <c r="L158" s="158"/>
      <c r="M158" s="163"/>
      <c r="T158" s="164"/>
      <c r="AT158" s="159" t="s">
        <v>270</v>
      </c>
      <c r="AU158" s="159" t="s">
        <v>85</v>
      </c>
      <c r="AV158" s="13" t="s">
        <v>268</v>
      </c>
      <c r="AW158" s="13" t="s">
        <v>32</v>
      </c>
      <c r="AX158" s="13" t="s">
        <v>85</v>
      </c>
      <c r="AY158" s="159" t="s">
        <v>262</v>
      </c>
    </row>
    <row r="159" spans="2:65" s="1" customFormat="1" ht="24.2" customHeight="1">
      <c r="B159" s="32"/>
      <c r="C159" s="138" t="s">
        <v>436</v>
      </c>
      <c r="D159" s="138" t="s">
        <v>264</v>
      </c>
      <c r="E159" s="139" t="s">
        <v>6061</v>
      </c>
      <c r="F159" s="140" t="s">
        <v>6062</v>
      </c>
      <c r="G159" s="141" t="s">
        <v>152</v>
      </c>
      <c r="H159" s="142">
        <v>6</v>
      </c>
      <c r="I159" s="143"/>
      <c r="J159" s="142">
        <f>ROUND(I159*H159,2)</f>
        <v>0</v>
      </c>
      <c r="K159" s="140" t="s">
        <v>1</v>
      </c>
      <c r="L159" s="32"/>
      <c r="M159" s="144" t="s">
        <v>1</v>
      </c>
      <c r="N159" s="145" t="s">
        <v>42</v>
      </c>
      <c r="P159" s="146">
        <f>O159*H159</f>
        <v>0</v>
      </c>
      <c r="Q159" s="146">
        <v>3E-05</v>
      </c>
      <c r="R159" s="146">
        <f>Q159*H159</f>
        <v>0.00018</v>
      </c>
      <c r="S159" s="146">
        <v>0</v>
      </c>
      <c r="T159" s="147">
        <f>S159*H159</f>
        <v>0</v>
      </c>
      <c r="AR159" s="148" t="s">
        <v>268</v>
      </c>
      <c r="AT159" s="148" t="s">
        <v>264</v>
      </c>
      <c r="AU159" s="148" t="s">
        <v>85</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6063</v>
      </c>
    </row>
    <row r="160" spans="2:51" s="12" customFormat="1" ht="12">
      <c r="B160" s="150"/>
      <c r="D160" s="151" t="s">
        <v>270</v>
      </c>
      <c r="E160" s="152" t="s">
        <v>1</v>
      </c>
      <c r="F160" s="153" t="s">
        <v>6064</v>
      </c>
      <c r="H160" s="154">
        <v>6</v>
      </c>
      <c r="I160" s="155"/>
      <c r="L160" s="150"/>
      <c r="M160" s="156"/>
      <c r="T160" s="157"/>
      <c r="AT160" s="152" t="s">
        <v>270</v>
      </c>
      <c r="AU160" s="152" t="s">
        <v>85</v>
      </c>
      <c r="AV160" s="12" t="s">
        <v>87</v>
      </c>
      <c r="AW160" s="12" t="s">
        <v>32</v>
      </c>
      <c r="AX160" s="12" t="s">
        <v>77</v>
      </c>
      <c r="AY160" s="152" t="s">
        <v>262</v>
      </c>
    </row>
    <row r="161" spans="2:51" s="13" customFormat="1" ht="12">
      <c r="B161" s="158"/>
      <c r="D161" s="151" t="s">
        <v>270</v>
      </c>
      <c r="E161" s="159" t="s">
        <v>1</v>
      </c>
      <c r="F161" s="160" t="s">
        <v>273</v>
      </c>
      <c r="H161" s="161">
        <v>6</v>
      </c>
      <c r="I161" s="162"/>
      <c r="L161" s="158"/>
      <c r="M161" s="163"/>
      <c r="T161" s="164"/>
      <c r="AT161" s="159" t="s">
        <v>270</v>
      </c>
      <c r="AU161" s="159" t="s">
        <v>85</v>
      </c>
      <c r="AV161" s="13" t="s">
        <v>268</v>
      </c>
      <c r="AW161" s="13" t="s">
        <v>32</v>
      </c>
      <c r="AX161" s="13" t="s">
        <v>85</v>
      </c>
      <c r="AY161" s="159" t="s">
        <v>262</v>
      </c>
    </row>
    <row r="162" spans="2:65" s="1" customFormat="1" ht="16.5" customHeight="1">
      <c r="B162" s="32"/>
      <c r="C162" s="178" t="s">
        <v>441</v>
      </c>
      <c r="D162" s="178" t="s">
        <v>300</v>
      </c>
      <c r="E162" s="179" t="s">
        <v>6065</v>
      </c>
      <c r="F162" s="180" t="s">
        <v>6066</v>
      </c>
      <c r="G162" s="181" t="s">
        <v>697</v>
      </c>
      <c r="H162" s="182">
        <v>10.4</v>
      </c>
      <c r="I162" s="183"/>
      <c r="J162" s="182">
        <f aca="true" t="shared" si="20" ref="J162:J167">ROUND(I162*H162,2)</f>
        <v>0</v>
      </c>
      <c r="K162" s="180" t="s">
        <v>1</v>
      </c>
      <c r="L162" s="184"/>
      <c r="M162" s="185" t="s">
        <v>1</v>
      </c>
      <c r="N162" s="186" t="s">
        <v>42</v>
      </c>
      <c r="P162" s="146">
        <f aca="true" t="shared" si="21" ref="P162:P167">O162*H162</f>
        <v>0</v>
      </c>
      <c r="Q162" s="146">
        <v>0</v>
      </c>
      <c r="R162" s="146">
        <f aca="true" t="shared" si="22" ref="R162:R167">Q162*H162</f>
        <v>0</v>
      </c>
      <c r="S162" s="146">
        <v>0</v>
      </c>
      <c r="T162" s="147">
        <f aca="true" t="shared" si="23" ref="T162:T167">S162*H162</f>
        <v>0</v>
      </c>
      <c r="AR162" s="148" t="s">
        <v>304</v>
      </c>
      <c r="AT162" s="148" t="s">
        <v>300</v>
      </c>
      <c r="AU162" s="148" t="s">
        <v>85</v>
      </c>
      <c r="AY162" s="17" t="s">
        <v>262</v>
      </c>
      <c r="BE162" s="149">
        <f aca="true" t="shared" si="24" ref="BE162:BE167">IF(N162="základní",J162,0)</f>
        <v>0</v>
      </c>
      <c r="BF162" s="149">
        <f aca="true" t="shared" si="25" ref="BF162:BF167">IF(N162="snížená",J162,0)</f>
        <v>0</v>
      </c>
      <c r="BG162" s="149">
        <f aca="true" t="shared" si="26" ref="BG162:BG167">IF(N162="zákl. přenesená",J162,0)</f>
        <v>0</v>
      </c>
      <c r="BH162" s="149">
        <f aca="true" t="shared" si="27" ref="BH162:BH167">IF(N162="sníž. přenesená",J162,0)</f>
        <v>0</v>
      </c>
      <c r="BI162" s="149">
        <f aca="true" t="shared" si="28" ref="BI162:BI167">IF(N162="nulová",J162,0)</f>
        <v>0</v>
      </c>
      <c r="BJ162" s="17" t="s">
        <v>85</v>
      </c>
      <c r="BK162" s="149">
        <f aca="true" t="shared" si="29" ref="BK162:BK167">ROUND(I162*H162,2)</f>
        <v>0</v>
      </c>
      <c r="BL162" s="17" t="s">
        <v>268</v>
      </c>
      <c r="BM162" s="148" t="s">
        <v>6067</v>
      </c>
    </row>
    <row r="163" spans="2:65" s="1" customFormat="1" ht="16.5" customHeight="1">
      <c r="B163" s="32"/>
      <c r="C163" s="138" t="s">
        <v>446</v>
      </c>
      <c r="D163" s="138" t="s">
        <v>264</v>
      </c>
      <c r="E163" s="139" t="s">
        <v>6068</v>
      </c>
      <c r="F163" s="140" t="s">
        <v>6069</v>
      </c>
      <c r="G163" s="141" t="s">
        <v>675</v>
      </c>
      <c r="H163" s="142">
        <v>10</v>
      </c>
      <c r="I163" s="143"/>
      <c r="J163" s="142">
        <f t="shared" si="20"/>
        <v>0</v>
      </c>
      <c r="K163" s="140" t="s">
        <v>1</v>
      </c>
      <c r="L163" s="32"/>
      <c r="M163" s="144" t="s">
        <v>1</v>
      </c>
      <c r="N163" s="145" t="s">
        <v>42</v>
      </c>
      <c r="P163" s="146">
        <f t="shared" si="21"/>
        <v>0</v>
      </c>
      <c r="Q163" s="146">
        <v>0</v>
      </c>
      <c r="R163" s="146">
        <f t="shared" si="22"/>
        <v>0</v>
      </c>
      <c r="S163" s="146">
        <v>0</v>
      </c>
      <c r="T163" s="147">
        <f t="shared" si="23"/>
        <v>0</v>
      </c>
      <c r="AR163" s="148" t="s">
        <v>268</v>
      </c>
      <c r="AT163" s="148" t="s">
        <v>264</v>
      </c>
      <c r="AU163" s="148" t="s">
        <v>85</v>
      </c>
      <c r="AY163" s="17" t="s">
        <v>262</v>
      </c>
      <c r="BE163" s="149">
        <f t="shared" si="24"/>
        <v>0</v>
      </c>
      <c r="BF163" s="149">
        <f t="shared" si="25"/>
        <v>0</v>
      </c>
      <c r="BG163" s="149">
        <f t="shared" si="26"/>
        <v>0</v>
      </c>
      <c r="BH163" s="149">
        <f t="shared" si="27"/>
        <v>0</v>
      </c>
      <c r="BI163" s="149">
        <f t="shared" si="28"/>
        <v>0</v>
      </c>
      <c r="BJ163" s="17" t="s">
        <v>85</v>
      </c>
      <c r="BK163" s="149">
        <f t="shared" si="29"/>
        <v>0</v>
      </c>
      <c r="BL163" s="17" t="s">
        <v>268</v>
      </c>
      <c r="BM163" s="148" t="s">
        <v>6070</v>
      </c>
    </row>
    <row r="164" spans="2:65" s="1" customFormat="1" ht="24.2" customHeight="1">
      <c r="B164" s="32"/>
      <c r="C164" s="138" t="s">
        <v>451</v>
      </c>
      <c r="D164" s="138" t="s">
        <v>264</v>
      </c>
      <c r="E164" s="139" t="s">
        <v>6071</v>
      </c>
      <c r="F164" s="140" t="s">
        <v>6072</v>
      </c>
      <c r="G164" s="141" t="s">
        <v>152</v>
      </c>
      <c r="H164" s="142">
        <v>21</v>
      </c>
      <c r="I164" s="143"/>
      <c r="J164" s="142">
        <f t="shared" si="20"/>
        <v>0</v>
      </c>
      <c r="K164" s="140" t="s">
        <v>1</v>
      </c>
      <c r="L164" s="32"/>
      <c r="M164" s="144" t="s">
        <v>1</v>
      </c>
      <c r="N164" s="145" t="s">
        <v>42</v>
      </c>
      <c r="P164" s="146">
        <f t="shared" si="21"/>
        <v>0</v>
      </c>
      <c r="Q164" s="146">
        <v>0</v>
      </c>
      <c r="R164" s="146">
        <f t="shared" si="22"/>
        <v>0</v>
      </c>
      <c r="S164" s="146">
        <v>0</v>
      </c>
      <c r="T164" s="147">
        <f t="shared" si="23"/>
        <v>0</v>
      </c>
      <c r="AR164" s="148" t="s">
        <v>268</v>
      </c>
      <c r="AT164" s="148" t="s">
        <v>264</v>
      </c>
      <c r="AU164" s="148" t="s">
        <v>85</v>
      </c>
      <c r="AY164" s="17" t="s">
        <v>262</v>
      </c>
      <c r="BE164" s="149">
        <f t="shared" si="24"/>
        <v>0</v>
      </c>
      <c r="BF164" s="149">
        <f t="shared" si="25"/>
        <v>0</v>
      </c>
      <c r="BG164" s="149">
        <f t="shared" si="26"/>
        <v>0</v>
      </c>
      <c r="BH164" s="149">
        <f t="shared" si="27"/>
        <v>0</v>
      </c>
      <c r="BI164" s="149">
        <f t="shared" si="28"/>
        <v>0</v>
      </c>
      <c r="BJ164" s="17" t="s">
        <v>85</v>
      </c>
      <c r="BK164" s="149">
        <f t="shared" si="29"/>
        <v>0</v>
      </c>
      <c r="BL164" s="17" t="s">
        <v>268</v>
      </c>
      <c r="BM164" s="148" t="s">
        <v>6073</v>
      </c>
    </row>
    <row r="165" spans="2:65" s="1" customFormat="1" ht="21.75" customHeight="1">
      <c r="B165" s="32"/>
      <c r="C165" s="138" t="s">
        <v>189</v>
      </c>
      <c r="D165" s="138" t="s">
        <v>264</v>
      </c>
      <c r="E165" s="139" t="s">
        <v>6074</v>
      </c>
      <c r="F165" s="140" t="s">
        <v>6075</v>
      </c>
      <c r="G165" s="141" t="s">
        <v>152</v>
      </c>
      <c r="H165" s="142">
        <v>9</v>
      </c>
      <c r="I165" s="143"/>
      <c r="J165" s="142">
        <f t="shared" si="20"/>
        <v>0</v>
      </c>
      <c r="K165" s="140" t="s">
        <v>1</v>
      </c>
      <c r="L165" s="32"/>
      <c r="M165" s="144" t="s">
        <v>1</v>
      </c>
      <c r="N165" s="145" t="s">
        <v>42</v>
      </c>
      <c r="P165" s="146">
        <f t="shared" si="21"/>
        <v>0</v>
      </c>
      <c r="Q165" s="146">
        <v>0</v>
      </c>
      <c r="R165" s="146">
        <f t="shared" si="22"/>
        <v>0</v>
      </c>
      <c r="S165" s="146">
        <v>0</v>
      </c>
      <c r="T165" s="147">
        <f t="shared" si="23"/>
        <v>0</v>
      </c>
      <c r="AR165" s="148" t="s">
        <v>268</v>
      </c>
      <c r="AT165" s="148" t="s">
        <v>264</v>
      </c>
      <c r="AU165" s="148" t="s">
        <v>85</v>
      </c>
      <c r="AY165" s="17" t="s">
        <v>262</v>
      </c>
      <c r="BE165" s="149">
        <f t="shared" si="24"/>
        <v>0</v>
      </c>
      <c r="BF165" s="149">
        <f t="shared" si="25"/>
        <v>0</v>
      </c>
      <c r="BG165" s="149">
        <f t="shared" si="26"/>
        <v>0</v>
      </c>
      <c r="BH165" s="149">
        <f t="shared" si="27"/>
        <v>0</v>
      </c>
      <c r="BI165" s="149">
        <f t="shared" si="28"/>
        <v>0</v>
      </c>
      <c r="BJ165" s="17" t="s">
        <v>85</v>
      </c>
      <c r="BK165" s="149">
        <f t="shared" si="29"/>
        <v>0</v>
      </c>
      <c r="BL165" s="17" t="s">
        <v>268</v>
      </c>
      <c r="BM165" s="148" t="s">
        <v>6076</v>
      </c>
    </row>
    <row r="166" spans="2:65" s="1" customFormat="1" ht="16.5" customHeight="1">
      <c r="B166" s="32"/>
      <c r="C166" s="178" t="s">
        <v>459</v>
      </c>
      <c r="D166" s="178" t="s">
        <v>300</v>
      </c>
      <c r="E166" s="179" t="s">
        <v>6077</v>
      </c>
      <c r="F166" s="180" t="s">
        <v>6078</v>
      </c>
      <c r="G166" s="181" t="s">
        <v>552</v>
      </c>
      <c r="H166" s="182">
        <v>3</v>
      </c>
      <c r="I166" s="183"/>
      <c r="J166" s="182">
        <f t="shared" si="20"/>
        <v>0</v>
      </c>
      <c r="K166" s="180" t="s">
        <v>1</v>
      </c>
      <c r="L166" s="184"/>
      <c r="M166" s="185" t="s">
        <v>1</v>
      </c>
      <c r="N166" s="186" t="s">
        <v>42</v>
      </c>
      <c r="P166" s="146">
        <f t="shared" si="21"/>
        <v>0</v>
      </c>
      <c r="Q166" s="146">
        <v>0.2</v>
      </c>
      <c r="R166" s="146">
        <f t="shared" si="22"/>
        <v>0.6000000000000001</v>
      </c>
      <c r="S166" s="146">
        <v>0</v>
      </c>
      <c r="T166" s="147">
        <f t="shared" si="23"/>
        <v>0</v>
      </c>
      <c r="AR166" s="148" t="s">
        <v>304</v>
      </c>
      <c r="AT166" s="148" t="s">
        <v>300</v>
      </c>
      <c r="AU166" s="148" t="s">
        <v>85</v>
      </c>
      <c r="AY166" s="17" t="s">
        <v>262</v>
      </c>
      <c r="BE166" s="149">
        <f t="shared" si="24"/>
        <v>0</v>
      </c>
      <c r="BF166" s="149">
        <f t="shared" si="25"/>
        <v>0</v>
      </c>
      <c r="BG166" s="149">
        <f t="shared" si="26"/>
        <v>0</v>
      </c>
      <c r="BH166" s="149">
        <f t="shared" si="27"/>
        <v>0</v>
      </c>
      <c r="BI166" s="149">
        <f t="shared" si="28"/>
        <v>0</v>
      </c>
      <c r="BJ166" s="17" t="s">
        <v>85</v>
      </c>
      <c r="BK166" s="149">
        <f t="shared" si="29"/>
        <v>0</v>
      </c>
      <c r="BL166" s="17" t="s">
        <v>268</v>
      </c>
      <c r="BM166" s="148" t="s">
        <v>6079</v>
      </c>
    </row>
    <row r="167" spans="2:65" s="1" customFormat="1" ht="24.2" customHeight="1">
      <c r="B167" s="32"/>
      <c r="C167" s="138" t="s">
        <v>467</v>
      </c>
      <c r="D167" s="138" t="s">
        <v>264</v>
      </c>
      <c r="E167" s="139" t="s">
        <v>6080</v>
      </c>
      <c r="F167" s="140" t="s">
        <v>6081</v>
      </c>
      <c r="G167" s="141" t="s">
        <v>303</v>
      </c>
      <c r="H167" s="142">
        <v>0</v>
      </c>
      <c r="I167" s="143"/>
      <c r="J167" s="142">
        <f t="shared" si="20"/>
        <v>0</v>
      </c>
      <c r="K167" s="140" t="s">
        <v>1</v>
      </c>
      <c r="L167" s="32"/>
      <c r="M167" s="144" t="s">
        <v>1</v>
      </c>
      <c r="N167" s="145" t="s">
        <v>42</v>
      </c>
      <c r="P167" s="146">
        <f t="shared" si="21"/>
        <v>0</v>
      </c>
      <c r="Q167" s="146">
        <v>0</v>
      </c>
      <c r="R167" s="146">
        <f t="shared" si="22"/>
        <v>0</v>
      </c>
      <c r="S167" s="146">
        <v>0</v>
      </c>
      <c r="T167" s="147">
        <f t="shared" si="23"/>
        <v>0</v>
      </c>
      <c r="AR167" s="148" t="s">
        <v>268</v>
      </c>
      <c r="AT167" s="148" t="s">
        <v>264</v>
      </c>
      <c r="AU167" s="148" t="s">
        <v>85</v>
      </c>
      <c r="AY167" s="17" t="s">
        <v>262</v>
      </c>
      <c r="BE167" s="149">
        <f t="shared" si="24"/>
        <v>0</v>
      </c>
      <c r="BF167" s="149">
        <f t="shared" si="25"/>
        <v>0</v>
      </c>
      <c r="BG167" s="149">
        <f t="shared" si="26"/>
        <v>0</v>
      </c>
      <c r="BH167" s="149">
        <f t="shared" si="27"/>
        <v>0</v>
      </c>
      <c r="BI167" s="149">
        <f t="shared" si="28"/>
        <v>0</v>
      </c>
      <c r="BJ167" s="17" t="s">
        <v>85</v>
      </c>
      <c r="BK167" s="149">
        <f t="shared" si="29"/>
        <v>0</v>
      </c>
      <c r="BL167" s="17" t="s">
        <v>268</v>
      </c>
      <c r="BM167" s="148" t="s">
        <v>6082</v>
      </c>
    </row>
    <row r="168" spans="2:51" s="12" customFormat="1" ht="12">
      <c r="B168" s="150"/>
      <c r="D168" s="151" t="s">
        <v>270</v>
      </c>
      <c r="E168" s="152" t="s">
        <v>1</v>
      </c>
      <c r="F168" s="153" t="s">
        <v>6083</v>
      </c>
      <c r="H168" s="154">
        <v>0</v>
      </c>
      <c r="I168" s="155"/>
      <c r="L168" s="150"/>
      <c r="M168" s="156"/>
      <c r="T168" s="157"/>
      <c r="AT168" s="152" t="s">
        <v>270</v>
      </c>
      <c r="AU168" s="152" t="s">
        <v>85</v>
      </c>
      <c r="AV168" s="12" t="s">
        <v>87</v>
      </c>
      <c r="AW168" s="12" t="s">
        <v>32</v>
      </c>
      <c r="AX168" s="12" t="s">
        <v>77</v>
      </c>
      <c r="AY168" s="152" t="s">
        <v>262</v>
      </c>
    </row>
    <row r="169" spans="2:51" s="13" customFormat="1" ht="12">
      <c r="B169" s="158"/>
      <c r="D169" s="151" t="s">
        <v>270</v>
      </c>
      <c r="E169" s="159" t="s">
        <v>1</v>
      </c>
      <c r="F169" s="160" t="s">
        <v>273</v>
      </c>
      <c r="H169" s="161">
        <v>0</v>
      </c>
      <c r="I169" s="162"/>
      <c r="L169" s="158"/>
      <c r="M169" s="163"/>
      <c r="T169" s="164"/>
      <c r="AT169" s="159" t="s">
        <v>270</v>
      </c>
      <c r="AU169" s="159" t="s">
        <v>85</v>
      </c>
      <c r="AV169" s="13" t="s">
        <v>268</v>
      </c>
      <c r="AW169" s="13" t="s">
        <v>32</v>
      </c>
      <c r="AX169" s="13" t="s">
        <v>85</v>
      </c>
      <c r="AY169" s="159" t="s">
        <v>262</v>
      </c>
    </row>
    <row r="170" spans="2:65" s="1" customFormat="1" ht="24.2" customHeight="1">
      <c r="B170" s="32"/>
      <c r="C170" s="138" t="s">
        <v>472</v>
      </c>
      <c r="D170" s="138" t="s">
        <v>264</v>
      </c>
      <c r="E170" s="139" t="s">
        <v>6084</v>
      </c>
      <c r="F170" s="140" t="s">
        <v>6085</v>
      </c>
      <c r="G170" s="141" t="s">
        <v>303</v>
      </c>
      <c r="H170" s="142">
        <v>0</v>
      </c>
      <c r="I170" s="143"/>
      <c r="J170" s="142">
        <f>ROUND(I170*H170,2)</f>
        <v>0</v>
      </c>
      <c r="K170" s="140" t="s">
        <v>1</v>
      </c>
      <c r="L170" s="32"/>
      <c r="M170" s="144" t="s">
        <v>1</v>
      </c>
      <c r="N170" s="145" t="s">
        <v>42</v>
      </c>
      <c r="P170" s="146">
        <f>O170*H170</f>
        <v>0</v>
      </c>
      <c r="Q170" s="146">
        <v>0</v>
      </c>
      <c r="R170" s="146">
        <f>Q170*H170</f>
        <v>0</v>
      </c>
      <c r="S170" s="146">
        <v>0</v>
      </c>
      <c r="T170" s="147">
        <f>S170*H170</f>
        <v>0</v>
      </c>
      <c r="AR170" s="148" t="s">
        <v>268</v>
      </c>
      <c r="AT170" s="148" t="s">
        <v>264</v>
      </c>
      <c r="AU170" s="148" t="s">
        <v>85</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268</v>
      </c>
      <c r="BM170" s="148" t="s">
        <v>6086</v>
      </c>
    </row>
    <row r="171" spans="2:51" s="12" customFormat="1" ht="12">
      <c r="B171" s="150"/>
      <c r="D171" s="151" t="s">
        <v>270</v>
      </c>
      <c r="E171" s="152" t="s">
        <v>1</v>
      </c>
      <c r="F171" s="153" t="s">
        <v>6087</v>
      </c>
      <c r="H171" s="154">
        <v>0</v>
      </c>
      <c r="I171" s="155"/>
      <c r="L171" s="150"/>
      <c r="M171" s="156"/>
      <c r="T171" s="157"/>
      <c r="AT171" s="152" t="s">
        <v>270</v>
      </c>
      <c r="AU171" s="152" t="s">
        <v>85</v>
      </c>
      <c r="AV171" s="12" t="s">
        <v>87</v>
      </c>
      <c r="AW171" s="12" t="s">
        <v>32</v>
      </c>
      <c r="AX171" s="12" t="s">
        <v>77</v>
      </c>
      <c r="AY171" s="152" t="s">
        <v>262</v>
      </c>
    </row>
    <row r="172" spans="2:51" s="13" customFormat="1" ht="12">
      <c r="B172" s="158"/>
      <c r="D172" s="151" t="s">
        <v>270</v>
      </c>
      <c r="E172" s="159" t="s">
        <v>1</v>
      </c>
      <c r="F172" s="160" t="s">
        <v>273</v>
      </c>
      <c r="H172" s="161">
        <v>0</v>
      </c>
      <c r="I172" s="162"/>
      <c r="L172" s="158"/>
      <c r="M172" s="163"/>
      <c r="T172" s="164"/>
      <c r="AT172" s="159" t="s">
        <v>270</v>
      </c>
      <c r="AU172" s="159" t="s">
        <v>85</v>
      </c>
      <c r="AV172" s="13" t="s">
        <v>268</v>
      </c>
      <c r="AW172" s="13" t="s">
        <v>32</v>
      </c>
      <c r="AX172" s="13" t="s">
        <v>85</v>
      </c>
      <c r="AY172" s="159" t="s">
        <v>262</v>
      </c>
    </row>
    <row r="173" spans="2:65" s="1" customFormat="1" ht="16.5" customHeight="1">
      <c r="B173" s="32"/>
      <c r="C173" s="178" t="s">
        <v>476</v>
      </c>
      <c r="D173" s="178" t="s">
        <v>300</v>
      </c>
      <c r="E173" s="179" t="s">
        <v>6088</v>
      </c>
      <c r="F173" s="180" t="s">
        <v>6089</v>
      </c>
      <c r="G173" s="181" t="s">
        <v>675</v>
      </c>
      <c r="H173" s="182">
        <v>41.2</v>
      </c>
      <c r="I173" s="183"/>
      <c r="J173" s="182">
        <f aca="true" t="shared" si="30" ref="J173:J181">ROUND(I173*H173,2)</f>
        <v>0</v>
      </c>
      <c r="K173" s="180" t="s">
        <v>1</v>
      </c>
      <c r="L173" s="184"/>
      <c r="M173" s="185" t="s">
        <v>1</v>
      </c>
      <c r="N173" s="186" t="s">
        <v>42</v>
      </c>
      <c r="P173" s="146">
        <f aca="true" t="shared" si="31" ref="P173:P181">O173*H173</f>
        <v>0</v>
      </c>
      <c r="Q173" s="146">
        <v>0</v>
      </c>
      <c r="R173" s="146">
        <f aca="true" t="shared" si="32" ref="R173:R181">Q173*H173</f>
        <v>0</v>
      </c>
      <c r="S173" s="146">
        <v>0</v>
      </c>
      <c r="T173" s="147">
        <f aca="true" t="shared" si="33" ref="T173:T181">S173*H173</f>
        <v>0</v>
      </c>
      <c r="AR173" s="148" t="s">
        <v>304</v>
      </c>
      <c r="AT173" s="148" t="s">
        <v>300</v>
      </c>
      <c r="AU173" s="148" t="s">
        <v>85</v>
      </c>
      <c r="AY173" s="17" t="s">
        <v>262</v>
      </c>
      <c r="BE173" s="149">
        <f aca="true" t="shared" si="34" ref="BE173:BE181">IF(N173="základní",J173,0)</f>
        <v>0</v>
      </c>
      <c r="BF173" s="149">
        <f aca="true" t="shared" si="35" ref="BF173:BF181">IF(N173="snížená",J173,0)</f>
        <v>0</v>
      </c>
      <c r="BG173" s="149">
        <f aca="true" t="shared" si="36" ref="BG173:BG181">IF(N173="zákl. přenesená",J173,0)</f>
        <v>0</v>
      </c>
      <c r="BH173" s="149">
        <f aca="true" t="shared" si="37" ref="BH173:BH181">IF(N173="sníž. přenesená",J173,0)</f>
        <v>0</v>
      </c>
      <c r="BI173" s="149">
        <f aca="true" t="shared" si="38" ref="BI173:BI181">IF(N173="nulová",J173,0)</f>
        <v>0</v>
      </c>
      <c r="BJ173" s="17" t="s">
        <v>85</v>
      </c>
      <c r="BK173" s="149">
        <f aca="true" t="shared" si="39" ref="BK173:BK181">ROUND(I173*H173,2)</f>
        <v>0</v>
      </c>
      <c r="BL173" s="17" t="s">
        <v>268</v>
      </c>
      <c r="BM173" s="148" t="s">
        <v>6090</v>
      </c>
    </row>
    <row r="174" spans="2:65" s="1" customFormat="1" ht="16.5" customHeight="1">
      <c r="B174" s="32"/>
      <c r="C174" s="138" t="s">
        <v>480</v>
      </c>
      <c r="D174" s="138" t="s">
        <v>264</v>
      </c>
      <c r="E174" s="139" t="s">
        <v>6091</v>
      </c>
      <c r="F174" s="140" t="s">
        <v>6092</v>
      </c>
      <c r="G174" s="141" t="s">
        <v>552</v>
      </c>
      <c r="H174" s="142">
        <v>6.5</v>
      </c>
      <c r="I174" s="143"/>
      <c r="J174" s="142">
        <f t="shared" si="30"/>
        <v>0</v>
      </c>
      <c r="K174" s="140" t="s">
        <v>1</v>
      </c>
      <c r="L174" s="32"/>
      <c r="M174" s="144" t="s">
        <v>1</v>
      </c>
      <c r="N174" s="145" t="s">
        <v>42</v>
      </c>
      <c r="P174" s="146">
        <f t="shared" si="31"/>
        <v>0</v>
      </c>
      <c r="Q174" s="146">
        <v>0</v>
      </c>
      <c r="R174" s="146">
        <f t="shared" si="32"/>
        <v>0</v>
      </c>
      <c r="S174" s="146">
        <v>0</v>
      </c>
      <c r="T174" s="147">
        <f t="shared" si="33"/>
        <v>0</v>
      </c>
      <c r="AR174" s="148" t="s">
        <v>268</v>
      </c>
      <c r="AT174" s="148" t="s">
        <v>264</v>
      </c>
      <c r="AU174" s="148" t="s">
        <v>85</v>
      </c>
      <c r="AY174" s="17" t="s">
        <v>262</v>
      </c>
      <c r="BE174" s="149">
        <f t="shared" si="34"/>
        <v>0</v>
      </c>
      <c r="BF174" s="149">
        <f t="shared" si="35"/>
        <v>0</v>
      </c>
      <c r="BG174" s="149">
        <f t="shared" si="36"/>
        <v>0</v>
      </c>
      <c r="BH174" s="149">
        <f t="shared" si="37"/>
        <v>0</v>
      </c>
      <c r="BI174" s="149">
        <f t="shared" si="38"/>
        <v>0</v>
      </c>
      <c r="BJ174" s="17" t="s">
        <v>85</v>
      </c>
      <c r="BK174" s="149">
        <f t="shared" si="39"/>
        <v>0</v>
      </c>
      <c r="BL174" s="17" t="s">
        <v>268</v>
      </c>
      <c r="BM174" s="148" t="s">
        <v>6093</v>
      </c>
    </row>
    <row r="175" spans="2:65" s="1" customFormat="1" ht="21.75" customHeight="1">
      <c r="B175" s="32"/>
      <c r="C175" s="138" t="s">
        <v>484</v>
      </c>
      <c r="D175" s="138" t="s">
        <v>264</v>
      </c>
      <c r="E175" s="139" t="s">
        <v>6094</v>
      </c>
      <c r="F175" s="140" t="s">
        <v>6095</v>
      </c>
      <c r="G175" s="141" t="s">
        <v>552</v>
      </c>
      <c r="H175" s="142">
        <v>6.5</v>
      </c>
      <c r="I175" s="143"/>
      <c r="J175" s="142">
        <f t="shared" si="30"/>
        <v>0</v>
      </c>
      <c r="K175" s="140" t="s">
        <v>1</v>
      </c>
      <c r="L175" s="32"/>
      <c r="M175" s="144" t="s">
        <v>1</v>
      </c>
      <c r="N175" s="145" t="s">
        <v>42</v>
      </c>
      <c r="P175" s="146">
        <f t="shared" si="31"/>
        <v>0</v>
      </c>
      <c r="Q175" s="146">
        <v>0</v>
      </c>
      <c r="R175" s="146">
        <f t="shared" si="32"/>
        <v>0</v>
      </c>
      <c r="S175" s="146">
        <v>0</v>
      </c>
      <c r="T175" s="147">
        <f t="shared" si="33"/>
        <v>0</v>
      </c>
      <c r="AR175" s="148" t="s">
        <v>268</v>
      </c>
      <c r="AT175" s="148" t="s">
        <v>264</v>
      </c>
      <c r="AU175" s="148" t="s">
        <v>85</v>
      </c>
      <c r="AY175" s="17" t="s">
        <v>262</v>
      </c>
      <c r="BE175" s="149">
        <f t="shared" si="34"/>
        <v>0</v>
      </c>
      <c r="BF175" s="149">
        <f t="shared" si="35"/>
        <v>0</v>
      </c>
      <c r="BG175" s="149">
        <f t="shared" si="36"/>
        <v>0</v>
      </c>
      <c r="BH175" s="149">
        <f t="shared" si="37"/>
        <v>0</v>
      </c>
      <c r="BI175" s="149">
        <f t="shared" si="38"/>
        <v>0</v>
      </c>
      <c r="BJ175" s="17" t="s">
        <v>85</v>
      </c>
      <c r="BK175" s="149">
        <f t="shared" si="39"/>
        <v>0</v>
      </c>
      <c r="BL175" s="17" t="s">
        <v>268</v>
      </c>
      <c r="BM175" s="148" t="s">
        <v>6096</v>
      </c>
    </row>
    <row r="176" spans="2:65" s="1" customFormat="1" ht="24.2" customHeight="1">
      <c r="B176" s="32"/>
      <c r="C176" s="138" t="s">
        <v>492</v>
      </c>
      <c r="D176" s="138" t="s">
        <v>264</v>
      </c>
      <c r="E176" s="139" t="s">
        <v>6097</v>
      </c>
      <c r="F176" s="140" t="s">
        <v>6098</v>
      </c>
      <c r="G176" s="141" t="s">
        <v>552</v>
      </c>
      <c r="H176" s="142">
        <v>19.5</v>
      </c>
      <c r="I176" s="143"/>
      <c r="J176" s="142">
        <f t="shared" si="30"/>
        <v>0</v>
      </c>
      <c r="K176" s="140" t="s">
        <v>1</v>
      </c>
      <c r="L176" s="32"/>
      <c r="M176" s="144" t="s">
        <v>1</v>
      </c>
      <c r="N176" s="145" t="s">
        <v>42</v>
      </c>
      <c r="P176" s="146">
        <f t="shared" si="31"/>
        <v>0</v>
      </c>
      <c r="Q176" s="146">
        <v>0</v>
      </c>
      <c r="R176" s="146">
        <f t="shared" si="32"/>
        <v>0</v>
      </c>
      <c r="S176" s="146">
        <v>0</v>
      </c>
      <c r="T176" s="147">
        <f t="shared" si="33"/>
        <v>0</v>
      </c>
      <c r="AR176" s="148" t="s">
        <v>268</v>
      </c>
      <c r="AT176" s="148" t="s">
        <v>264</v>
      </c>
      <c r="AU176" s="148" t="s">
        <v>85</v>
      </c>
      <c r="AY176" s="17" t="s">
        <v>262</v>
      </c>
      <c r="BE176" s="149">
        <f t="shared" si="34"/>
        <v>0</v>
      </c>
      <c r="BF176" s="149">
        <f t="shared" si="35"/>
        <v>0</v>
      </c>
      <c r="BG176" s="149">
        <f t="shared" si="36"/>
        <v>0</v>
      </c>
      <c r="BH176" s="149">
        <f t="shared" si="37"/>
        <v>0</v>
      </c>
      <c r="BI176" s="149">
        <f t="shared" si="38"/>
        <v>0</v>
      </c>
      <c r="BJ176" s="17" t="s">
        <v>85</v>
      </c>
      <c r="BK176" s="149">
        <f t="shared" si="39"/>
        <v>0</v>
      </c>
      <c r="BL176" s="17" t="s">
        <v>268</v>
      </c>
      <c r="BM176" s="148" t="s">
        <v>6099</v>
      </c>
    </row>
    <row r="177" spans="2:65" s="1" customFormat="1" ht="16.5" customHeight="1">
      <c r="B177" s="32"/>
      <c r="C177" s="178" t="s">
        <v>498</v>
      </c>
      <c r="D177" s="178" t="s">
        <v>300</v>
      </c>
      <c r="E177" s="179" t="s">
        <v>6100</v>
      </c>
      <c r="F177" s="180" t="s">
        <v>6101</v>
      </c>
      <c r="G177" s="181" t="s">
        <v>552</v>
      </c>
      <c r="H177" s="182">
        <v>6.5</v>
      </c>
      <c r="I177" s="183"/>
      <c r="J177" s="182">
        <f t="shared" si="30"/>
        <v>0</v>
      </c>
      <c r="K177" s="180" t="s">
        <v>1</v>
      </c>
      <c r="L177" s="184"/>
      <c r="M177" s="185" t="s">
        <v>1</v>
      </c>
      <c r="N177" s="186" t="s">
        <v>42</v>
      </c>
      <c r="P177" s="146">
        <f t="shared" si="31"/>
        <v>0</v>
      </c>
      <c r="Q177" s="146">
        <v>0</v>
      </c>
      <c r="R177" s="146">
        <f t="shared" si="32"/>
        <v>0</v>
      </c>
      <c r="S177" s="146">
        <v>0</v>
      </c>
      <c r="T177" s="147">
        <f t="shared" si="33"/>
        <v>0</v>
      </c>
      <c r="AR177" s="148" t="s">
        <v>304</v>
      </c>
      <c r="AT177" s="148" t="s">
        <v>300</v>
      </c>
      <c r="AU177" s="148" t="s">
        <v>85</v>
      </c>
      <c r="AY177" s="17" t="s">
        <v>262</v>
      </c>
      <c r="BE177" s="149">
        <f t="shared" si="34"/>
        <v>0</v>
      </c>
      <c r="BF177" s="149">
        <f t="shared" si="35"/>
        <v>0</v>
      </c>
      <c r="BG177" s="149">
        <f t="shared" si="36"/>
        <v>0</v>
      </c>
      <c r="BH177" s="149">
        <f t="shared" si="37"/>
        <v>0</v>
      </c>
      <c r="BI177" s="149">
        <f t="shared" si="38"/>
        <v>0</v>
      </c>
      <c r="BJ177" s="17" t="s">
        <v>85</v>
      </c>
      <c r="BK177" s="149">
        <f t="shared" si="39"/>
        <v>0</v>
      </c>
      <c r="BL177" s="17" t="s">
        <v>268</v>
      </c>
      <c r="BM177" s="148" t="s">
        <v>6102</v>
      </c>
    </row>
    <row r="178" spans="2:65" s="1" customFormat="1" ht="16.5" customHeight="1">
      <c r="B178" s="32"/>
      <c r="C178" s="138" t="s">
        <v>503</v>
      </c>
      <c r="D178" s="138" t="s">
        <v>264</v>
      </c>
      <c r="E178" s="139" t="s">
        <v>6103</v>
      </c>
      <c r="F178" s="140" t="s">
        <v>6104</v>
      </c>
      <c r="G178" s="141" t="s">
        <v>697</v>
      </c>
      <c r="H178" s="142">
        <v>10</v>
      </c>
      <c r="I178" s="143"/>
      <c r="J178" s="142">
        <f t="shared" si="30"/>
        <v>0</v>
      </c>
      <c r="K178" s="140" t="s">
        <v>1</v>
      </c>
      <c r="L178" s="32"/>
      <c r="M178" s="144" t="s">
        <v>1</v>
      </c>
      <c r="N178" s="145" t="s">
        <v>42</v>
      </c>
      <c r="P178" s="146">
        <f t="shared" si="31"/>
        <v>0</v>
      </c>
      <c r="Q178" s="146">
        <v>0</v>
      </c>
      <c r="R178" s="146">
        <f t="shared" si="32"/>
        <v>0</v>
      </c>
      <c r="S178" s="146">
        <v>0</v>
      </c>
      <c r="T178" s="147">
        <f t="shared" si="33"/>
        <v>0</v>
      </c>
      <c r="AR178" s="148" t="s">
        <v>268</v>
      </c>
      <c r="AT178" s="148" t="s">
        <v>264</v>
      </c>
      <c r="AU178" s="148" t="s">
        <v>85</v>
      </c>
      <c r="AY178" s="17" t="s">
        <v>262</v>
      </c>
      <c r="BE178" s="149">
        <f t="shared" si="34"/>
        <v>0</v>
      </c>
      <c r="BF178" s="149">
        <f t="shared" si="35"/>
        <v>0</v>
      </c>
      <c r="BG178" s="149">
        <f t="shared" si="36"/>
        <v>0</v>
      </c>
      <c r="BH178" s="149">
        <f t="shared" si="37"/>
        <v>0</v>
      </c>
      <c r="BI178" s="149">
        <f t="shared" si="38"/>
        <v>0</v>
      </c>
      <c r="BJ178" s="17" t="s">
        <v>85</v>
      </c>
      <c r="BK178" s="149">
        <f t="shared" si="39"/>
        <v>0</v>
      </c>
      <c r="BL178" s="17" t="s">
        <v>268</v>
      </c>
      <c r="BM178" s="148" t="s">
        <v>6105</v>
      </c>
    </row>
    <row r="179" spans="2:65" s="1" customFormat="1" ht="16.5" customHeight="1">
      <c r="B179" s="32"/>
      <c r="C179" s="178" t="s">
        <v>511</v>
      </c>
      <c r="D179" s="178" t="s">
        <v>300</v>
      </c>
      <c r="E179" s="179" t="s">
        <v>6106</v>
      </c>
      <c r="F179" s="180" t="s">
        <v>6107</v>
      </c>
      <c r="G179" s="181" t="s">
        <v>697</v>
      </c>
      <c r="H179" s="182">
        <v>10.4</v>
      </c>
      <c r="I179" s="183"/>
      <c r="J179" s="182">
        <f t="shared" si="30"/>
        <v>0</v>
      </c>
      <c r="K179" s="180" t="s">
        <v>1</v>
      </c>
      <c r="L179" s="184"/>
      <c r="M179" s="185" t="s">
        <v>1</v>
      </c>
      <c r="N179" s="186" t="s">
        <v>42</v>
      </c>
      <c r="P179" s="146">
        <f t="shared" si="31"/>
        <v>0</v>
      </c>
      <c r="Q179" s="146">
        <v>0</v>
      </c>
      <c r="R179" s="146">
        <f t="shared" si="32"/>
        <v>0</v>
      </c>
      <c r="S179" s="146">
        <v>0</v>
      </c>
      <c r="T179" s="147">
        <f t="shared" si="33"/>
        <v>0</v>
      </c>
      <c r="AR179" s="148" t="s">
        <v>304</v>
      </c>
      <c r="AT179" s="148" t="s">
        <v>300</v>
      </c>
      <c r="AU179" s="148" t="s">
        <v>85</v>
      </c>
      <c r="AY179" s="17" t="s">
        <v>262</v>
      </c>
      <c r="BE179" s="149">
        <f t="shared" si="34"/>
        <v>0</v>
      </c>
      <c r="BF179" s="149">
        <f t="shared" si="35"/>
        <v>0</v>
      </c>
      <c r="BG179" s="149">
        <f t="shared" si="36"/>
        <v>0</v>
      </c>
      <c r="BH179" s="149">
        <f t="shared" si="37"/>
        <v>0</v>
      </c>
      <c r="BI179" s="149">
        <f t="shared" si="38"/>
        <v>0</v>
      </c>
      <c r="BJ179" s="17" t="s">
        <v>85</v>
      </c>
      <c r="BK179" s="149">
        <f t="shared" si="39"/>
        <v>0</v>
      </c>
      <c r="BL179" s="17" t="s">
        <v>268</v>
      </c>
      <c r="BM179" s="148" t="s">
        <v>6108</v>
      </c>
    </row>
    <row r="180" spans="2:65" s="1" customFormat="1" ht="33" customHeight="1">
      <c r="B180" s="32"/>
      <c r="C180" s="138" t="s">
        <v>529</v>
      </c>
      <c r="D180" s="138" t="s">
        <v>264</v>
      </c>
      <c r="E180" s="139" t="s">
        <v>6109</v>
      </c>
      <c r="F180" s="140" t="s">
        <v>6110</v>
      </c>
      <c r="G180" s="141" t="s">
        <v>152</v>
      </c>
      <c r="H180" s="142">
        <v>3</v>
      </c>
      <c r="I180" s="143"/>
      <c r="J180" s="142">
        <f t="shared" si="30"/>
        <v>0</v>
      </c>
      <c r="K180" s="140" t="s">
        <v>267</v>
      </c>
      <c r="L180" s="32"/>
      <c r="M180" s="144" t="s">
        <v>1</v>
      </c>
      <c r="N180" s="145" t="s">
        <v>42</v>
      </c>
      <c r="P180" s="146">
        <f t="shared" si="31"/>
        <v>0</v>
      </c>
      <c r="Q180" s="146">
        <v>0.54</v>
      </c>
      <c r="R180" s="146">
        <f t="shared" si="32"/>
        <v>1.62</v>
      </c>
      <c r="S180" s="146">
        <v>0</v>
      </c>
      <c r="T180" s="147">
        <f t="shared" si="33"/>
        <v>0</v>
      </c>
      <c r="AR180" s="148" t="s">
        <v>268</v>
      </c>
      <c r="AT180" s="148" t="s">
        <v>264</v>
      </c>
      <c r="AU180" s="148" t="s">
        <v>85</v>
      </c>
      <c r="AY180" s="17" t="s">
        <v>262</v>
      </c>
      <c r="BE180" s="149">
        <f t="shared" si="34"/>
        <v>0</v>
      </c>
      <c r="BF180" s="149">
        <f t="shared" si="35"/>
        <v>0</v>
      </c>
      <c r="BG180" s="149">
        <f t="shared" si="36"/>
        <v>0</v>
      </c>
      <c r="BH180" s="149">
        <f t="shared" si="37"/>
        <v>0</v>
      </c>
      <c r="BI180" s="149">
        <f t="shared" si="38"/>
        <v>0</v>
      </c>
      <c r="BJ180" s="17" t="s">
        <v>85</v>
      </c>
      <c r="BK180" s="149">
        <f t="shared" si="39"/>
        <v>0</v>
      </c>
      <c r="BL180" s="17" t="s">
        <v>268</v>
      </c>
      <c r="BM180" s="148" t="s">
        <v>6111</v>
      </c>
    </row>
    <row r="181" spans="2:65" s="1" customFormat="1" ht="21.75" customHeight="1">
      <c r="B181" s="32"/>
      <c r="C181" s="178" t="s">
        <v>534</v>
      </c>
      <c r="D181" s="178" t="s">
        <v>300</v>
      </c>
      <c r="E181" s="179" t="s">
        <v>6112</v>
      </c>
      <c r="F181" s="180" t="s">
        <v>6113</v>
      </c>
      <c r="G181" s="181" t="s">
        <v>303</v>
      </c>
      <c r="H181" s="182">
        <v>4.5</v>
      </c>
      <c r="I181" s="183"/>
      <c r="J181" s="182">
        <f t="shared" si="30"/>
        <v>0</v>
      </c>
      <c r="K181" s="180" t="s">
        <v>1</v>
      </c>
      <c r="L181" s="184"/>
      <c r="M181" s="185" t="s">
        <v>1</v>
      </c>
      <c r="N181" s="186" t="s">
        <v>42</v>
      </c>
      <c r="P181" s="146">
        <f t="shared" si="31"/>
        <v>0</v>
      </c>
      <c r="Q181" s="146">
        <v>0</v>
      </c>
      <c r="R181" s="146">
        <f t="shared" si="32"/>
        <v>0</v>
      </c>
      <c r="S181" s="146">
        <v>0</v>
      </c>
      <c r="T181" s="147">
        <f t="shared" si="33"/>
        <v>0</v>
      </c>
      <c r="AR181" s="148" t="s">
        <v>304</v>
      </c>
      <c r="AT181" s="148" t="s">
        <v>300</v>
      </c>
      <c r="AU181" s="148" t="s">
        <v>85</v>
      </c>
      <c r="AY181" s="17" t="s">
        <v>262</v>
      </c>
      <c r="BE181" s="149">
        <f t="shared" si="34"/>
        <v>0</v>
      </c>
      <c r="BF181" s="149">
        <f t="shared" si="35"/>
        <v>0</v>
      </c>
      <c r="BG181" s="149">
        <f t="shared" si="36"/>
        <v>0</v>
      </c>
      <c r="BH181" s="149">
        <f t="shared" si="37"/>
        <v>0</v>
      </c>
      <c r="BI181" s="149">
        <f t="shared" si="38"/>
        <v>0</v>
      </c>
      <c r="BJ181" s="17" t="s">
        <v>85</v>
      </c>
      <c r="BK181" s="149">
        <f t="shared" si="39"/>
        <v>0</v>
      </c>
      <c r="BL181" s="17" t="s">
        <v>268</v>
      </c>
      <c r="BM181" s="148" t="s">
        <v>6114</v>
      </c>
    </row>
    <row r="182" spans="2:47" s="1" customFormat="1" ht="29.25">
      <c r="B182" s="32"/>
      <c r="D182" s="151" t="s">
        <v>699</v>
      </c>
      <c r="F182" s="187" t="s">
        <v>6115</v>
      </c>
      <c r="I182" s="188"/>
      <c r="L182" s="32"/>
      <c r="M182" s="189"/>
      <c r="T182" s="56"/>
      <c r="AT182" s="17" t="s">
        <v>699</v>
      </c>
      <c r="AU182" s="17" t="s">
        <v>85</v>
      </c>
    </row>
    <row r="183" spans="2:65" s="1" customFormat="1" ht="24.2" customHeight="1">
      <c r="B183" s="32"/>
      <c r="C183" s="138" t="s">
        <v>538</v>
      </c>
      <c r="D183" s="138" t="s">
        <v>264</v>
      </c>
      <c r="E183" s="139" t="s">
        <v>6116</v>
      </c>
      <c r="F183" s="140" t="s">
        <v>6117</v>
      </c>
      <c r="G183" s="141" t="s">
        <v>303</v>
      </c>
      <c r="H183" s="142">
        <v>6.62</v>
      </c>
      <c r="I183" s="143"/>
      <c r="J183" s="142">
        <f>ROUND(I183*H183,2)</f>
        <v>0</v>
      </c>
      <c r="K183" s="140" t="s">
        <v>1</v>
      </c>
      <c r="L183" s="32"/>
      <c r="M183" s="144" t="s">
        <v>1</v>
      </c>
      <c r="N183" s="145" t="s">
        <v>42</v>
      </c>
      <c r="P183" s="146">
        <f>O183*H183</f>
        <v>0</v>
      </c>
      <c r="Q183" s="146">
        <v>0</v>
      </c>
      <c r="R183" s="146">
        <f>Q183*H183</f>
        <v>0</v>
      </c>
      <c r="S183" s="146">
        <v>0</v>
      </c>
      <c r="T183" s="147">
        <f>S183*H183</f>
        <v>0</v>
      </c>
      <c r="AR183" s="148" t="s">
        <v>268</v>
      </c>
      <c r="AT183" s="148" t="s">
        <v>264</v>
      </c>
      <c r="AU183" s="148" t="s">
        <v>85</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268</v>
      </c>
      <c r="BM183" s="148" t="s">
        <v>6118</v>
      </c>
    </row>
    <row r="184" spans="2:63" s="11" customFormat="1" ht="25.9" customHeight="1">
      <c r="B184" s="126"/>
      <c r="D184" s="127" t="s">
        <v>76</v>
      </c>
      <c r="E184" s="128" t="s">
        <v>6119</v>
      </c>
      <c r="F184" s="128" t="s">
        <v>6120</v>
      </c>
      <c r="I184" s="129"/>
      <c r="J184" s="130">
        <f>BK184</f>
        <v>0</v>
      </c>
      <c r="L184" s="126"/>
      <c r="M184" s="131"/>
      <c r="P184" s="132">
        <f>SUM(P185:P214)</f>
        <v>0</v>
      </c>
      <c r="R184" s="132">
        <f>SUM(R185:R214)</f>
        <v>0.41300000000000003</v>
      </c>
      <c r="T184" s="133">
        <f>SUM(T185:T214)</f>
        <v>0</v>
      </c>
      <c r="AR184" s="127" t="s">
        <v>85</v>
      </c>
      <c r="AT184" s="134" t="s">
        <v>76</v>
      </c>
      <c r="AU184" s="134" t="s">
        <v>77</v>
      </c>
      <c r="AY184" s="127" t="s">
        <v>262</v>
      </c>
      <c r="BK184" s="135">
        <f>SUM(BK185:BK214)</f>
        <v>0</v>
      </c>
    </row>
    <row r="185" spans="2:65" s="1" customFormat="1" ht="21.75" customHeight="1">
      <c r="B185" s="32"/>
      <c r="C185" s="138" t="s">
        <v>545</v>
      </c>
      <c r="D185" s="138" t="s">
        <v>264</v>
      </c>
      <c r="E185" s="139" t="s">
        <v>6009</v>
      </c>
      <c r="F185" s="140" t="s">
        <v>6010</v>
      </c>
      <c r="G185" s="141" t="s">
        <v>552</v>
      </c>
      <c r="H185" s="142">
        <v>0.8</v>
      </c>
      <c r="I185" s="143"/>
      <c r="J185" s="142">
        <f aca="true" t="shared" si="40" ref="J185:J198">ROUND(I185*H185,2)</f>
        <v>0</v>
      </c>
      <c r="K185" s="140" t="s">
        <v>1</v>
      </c>
      <c r="L185" s="32"/>
      <c r="M185" s="144" t="s">
        <v>1</v>
      </c>
      <c r="N185" s="145" t="s">
        <v>42</v>
      </c>
      <c r="P185" s="146">
        <f aca="true" t="shared" si="41" ref="P185:P198">O185*H185</f>
        <v>0</v>
      </c>
      <c r="Q185" s="146">
        <v>0</v>
      </c>
      <c r="R185" s="146">
        <f aca="true" t="shared" si="42" ref="R185:R198">Q185*H185</f>
        <v>0</v>
      </c>
      <c r="S185" s="146">
        <v>0</v>
      </c>
      <c r="T185" s="147">
        <f aca="true" t="shared" si="43" ref="T185:T198">S185*H185</f>
        <v>0</v>
      </c>
      <c r="AR185" s="148" t="s">
        <v>268</v>
      </c>
      <c r="AT185" s="148" t="s">
        <v>264</v>
      </c>
      <c r="AU185" s="148" t="s">
        <v>85</v>
      </c>
      <c r="AY185" s="17" t="s">
        <v>262</v>
      </c>
      <c r="BE185" s="149">
        <f aca="true" t="shared" si="44" ref="BE185:BE198">IF(N185="základní",J185,0)</f>
        <v>0</v>
      </c>
      <c r="BF185" s="149">
        <f aca="true" t="shared" si="45" ref="BF185:BF198">IF(N185="snížená",J185,0)</f>
        <v>0</v>
      </c>
      <c r="BG185" s="149">
        <f aca="true" t="shared" si="46" ref="BG185:BG198">IF(N185="zákl. přenesená",J185,0)</f>
        <v>0</v>
      </c>
      <c r="BH185" s="149">
        <f aca="true" t="shared" si="47" ref="BH185:BH198">IF(N185="sníž. přenesená",J185,0)</f>
        <v>0</v>
      </c>
      <c r="BI185" s="149">
        <f aca="true" t="shared" si="48" ref="BI185:BI198">IF(N185="nulová",J185,0)</f>
        <v>0</v>
      </c>
      <c r="BJ185" s="17" t="s">
        <v>85</v>
      </c>
      <c r="BK185" s="149">
        <f aca="true" t="shared" si="49" ref="BK185:BK198">ROUND(I185*H185,2)</f>
        <v>0</v>
      </c>
      <c r="BL185" s="17" t="s">
        <v>268</v>
      </c>
      <c r="BM185" s="148" t="s">
        <v>6121</v>
      </c>
    </row>
    <row r="186" spans="2:65" s="1" customFormat="1" ht="33" customHeight="1">
      <c r="B186" s="32"/>
      <c r="C186" s="138" t="s">
        <v>549</v>
      </c>
      <c r="D186" s="138" t="s">
        <v>264</v>
      </c>
      <c r="E186" s="139" t="s">
        <v>6122</v>
      </c>
      <c r="F186" s="140" t="s">
        <v>6123</v>
      </c>
      <c r="G186" s="141" t="s">
        <v>675</v>
      </c>
      <c r="H186" s="142">
        <v>4</v>
      </c>
      <c r="I186" s="143"/>
      <c r="J186" s="142">
        <f t="shared" si="40"/>
        <v>0</v>
      </c>
      <c r="K186" s="140" t="s">
        <v>1</v>
      </c>
      <c r="L186" s="32"/>
      <c r="M186" s="144" t="s">
        <v>1</v>
      </c>
      <c r="N186" s="145" t="s">
        <v>42</v>
      </c>
      <c r="P186" s="146">
        <f t="shared" si="41"/>
        <v>0</v>
      </c>
      <c r="Q186" s="146">
        <v>0</v>
      </c>
      <c r="R186" s="146">
        <f t="shared" si="42"/>
        <v>0</v>
      </c>
      <c r="S186" s="146">
        <v>0</v>
      </c>
      <c r="T186" s="147">
        <f t="shared" si="43"/>
        <v>0</v>
      </c>
      <c r="AR186" s="148" t="s">
        <v>268</v>
      </c>
      <c r="AT186" s="148" t="s">
        <v>264</v>
      </c>
      <c r="AU186" s="148" t="s">
        <v>85</v>
      </c>
      <c r="AY186" s="17" t="s">
        <v>262</v>
      </c>
      <c r="BE186" s="149">
        <f t="shared" si="44"/>
        <v>0</v>
      </c>
      <c r="BF186" s="149">
        <f t="shared" si="45"/>
        <v>0</v>
      </c>
      <c r="BG186" s="149">
        <f t="shared" si="46"/>
        <v>0</v>
      </c>
      <c r="BH186" s="149">
        <f t="shared" si="47"/>
        <v>0</v>
      </c>
      <c r="BI186" s="149">
        <f t="shared" si="48"/>
        <v>0</v>
      </c>
      <c r="BJ186" s="17" t="s">
        <v>85</v>
      </c>
      <c r="BK186" s="149">
        <f t="shared" si="49"/>
        <v>0</v>
      </c>
      <c r="BL186" s="17" t="s">
        <v>268</v>
      </c>
      <c r="BM186" s="148" t="s">
        <v>6124</v>
      </c>
    </row>
    <row r="187" spans="2:65" s="1" customFormat="1" ht="16.5" customHeight="1">
      <c r="B187" s="32"/>
      <c r="C187" s="178" t="s">
        <v>559</v>
      </c>
      <c r="D187" s="178" t="s">
        <v>300</v>
      </c>
      <c r="E187" s="179" t="s">
        <v>6125</v>
      </c>
      <c r="F187" s="180" t="s">
        <v>6126</v>
      </c>
      <c r="G187" s="181" t="s">
        <v>552</v>
      </c>
      <c r="H187" s="182">
        <v>0.8</v>
      </c>
      <c r="I187" s="183"/>
      <c r="J187" s="182">
        <f t="shared" si="40"/>
        <v>0</v>
      </c>
      <c r="K187" s="180" t="s">
        <v>1</v>
      </c>
      <c r="L187" s="184"/>
      <c r="M187" s="185" t="s">
        <v>1</v>
      </c>
      <c r="N187" s="186" t="s">
        <v>42</v>
      </c>
      <c r="P187" s="146">
        <f t="shared" si="41"/>
        <v>0</v>
      </c>
      <c r="Q187" s="146">
        <v>0.22</v>
      </c>
      <c r="R187" s="146">
        <f t="shared" si="42"/>
        <v>0.17600000000000002</v>
      </c>
      <c r="S187" s="146">
        <v>0</v>
      </c>
      <c r="T187" s="147">
        <f t="shared" si="43"/>
        <v>0</v>
      </c>
      <c r="AR187" s="148" t="s">
        <v>304</v>
      </c>
      <c r="AT187" s="148" t="s">
        <v>300</v>
      </c>
      <c r="AU187" s="148" t="s">
        <v>85</v>
      </c>
      <c r="AY187" s="17" t="s">
        <v>262</v>
      </c>
      <c r="BE187" s="149">
        <f t="shared" si="44"/>
        <v>0</v>
      </c>
      <c r="BF187" s="149">
        <f t="shared" si="45"/>
        <v>0</v>
      </c>
      <c r="BG187" s="149">
        <f t="shared" si="46"/>
        <v>0</v>
      </c>
      <c r="BH187" s="149">
        <f t="shared" si="47"/>
        <v>0</v>
      </c>
      <c r="BI187" s="149">
        <f t="shared" si="48"/>
        <v>0</v>
      </c>
      <c r="BJ187" s="17" t="s">
        <v>85</v>
      </c>
      <c r="BK187" s="149">
        <f t="shared" si="49"/>
        <v>0</v>
      </c>
      <c r="BL187" s="17" t="s">
        <v>268</v>
      </c>
      <c r="BM187" s="148" t="s">
        <v>6127</v>
      </c>
    </row>
    <row r="188" spans="2:65" s="1" customFormat="1" ht="16.5" customHeight="1">
      <c r="B188" s="32"/>
      <c r="C188" s="178" t="s">
        <v>563</v>
      </c>
      <c r="D188" s="178" t="s">
        <v>300</v>
      </c>
      <c r="E188" s="179" t="s">
        <v>6128</v>
      </c>
      <c r="F188" s="180" t="s">
        <v>6022</v>
      </c>
      <c r="G188" s="181" t="s">
        <v>362</v>
      </c>
      <c r="H188" s="182">
        <v>3</v>
      </c>
      <c r="I188" s="183"/>
      <c r="J188" s="182">
        <f t="shared" si="40"/>
        <v>0</v>
      </c>
      <c r="K188" s="180" t="s">
        <v>1</v>
      </c>
      <c r="L188" s="184"/>
      <c r="M188" s="185" t="s">
        <v>1</v>
      </c>
      <c r="N188" s="186" t="s">
        <v>42</v>
      </c>
      <c r="P188" s="146">
        <f t="shared" si="41"/>
        <v>0</v>
      </c>
      <c r="Q188" s="146">
        <v>0</v>
      </c>
      <c r="R188" s="146">
        <f t="shared" si="42"/>
        <v>0</v>
      </c>
      <c r="S188" s="146">
        <v>0</v>
      </c>
      <c r="T188" s="147">
        <f t="shared" si="43"/>
        <v>0</v>
      </c>
      <c r="AR188" s="148" t="s">
        <v>304</v>
      </c>
      <c r="AT188" s="148" t="s">
        <v>300</v>
      </c>
      <c r="AU188" s="148" t="s">
        <v>85</v>
      </c>
      <c r="AY188" s="17" t="s">
        <v>262</v>
      </c>
      <c r="BE188" s="149">
        <f t="shared" si="44"/>
        <v>0</v>
      </c>
      <c r="BF188" s="149">
        <f t="shared" si="45"/>
        <v>0</v>
      </c>
      <c r="BG188" s="149">
        <f t="shared" si="46"/>
        <v>0</v>
      </c>
      <c r="BH188" s="149">
        <f t="shared" si="47"/>
        <v>0</v>
      </c>
      <c r="BI188" s="149">
        <f t="shared" si="48"/>
        <v>0</v>
      </c>
      <c r="BJ188" s="17" t="s">
        <v>85</v>
      </c>
      <c r="BK188" s="149">
        <f t="shared" si="49"/>
        <v>0</v>
      </c>
      <c r="BL188" s="17" t="s">
        <v>268</v>
      </c>
      <c r="BM188" s="148" t="s">
        <v>6129</v>
      </c>
    </row>
    <row r="189" spans="2:65" s="1" customFormat="1" ht="24.2" customHeight="1">
      <c r="B189" s="32"/>
      <c r="C189" s="138" t="s">
        <v>567</v>
      </c>
      <c r="D189" s="138" t="s">
        <v>264</v>
      </c>
      <c r="E189" s="139" t="s">
        <v>6130</v>
      </c>
      <c r="F189" s="140" t="s">
        <v>6131</v>
      </c>
      <c r="G189" s="141" t="s">
        <v>675</v>
      </c>
      <c r="H189" s="142">
        <v>4</v>
      </c>
      <c r="I189" s="143"/>
      <c r="J189" s="142">
        <f t="shared" si="40"/>
        <v>0</v>
      </c>
      <c r="K189" s="140" t="s">
        <v>1</v>
      </c>
      <c r="L189" s="32"/>
      <c r="M189" s="144" t="s">
        <v>1</v>
      </c>
      <c r="N189" s="145" t="s">
        <v>42</v>
      </c>
      <c r="P189" s="146">
        <f t="shared" si="41"/>
        <v>0</v>
      </c>
      <c r="Q189" s="146">
        <v>0</v>
      </c>
      <c r="R189" s="146">
        <f t="shared" si="42"/>
        <v>0</v>
      </c>
      <c r="S189" s="146">
        <v>0</v>
      </c>
      <c r="T189" s="147">
        <f t="shared" si="43"/>
        <v>0</v>
      </c>
      <c r="AR189" s="148" t="s">
        <v>268</v>
      </c>
      <c r="AT189" s="148" t="s">
        <v>264</v>
      </c>
      <c r="AU189" s="148" t="s">
        <v>85</v>
      </c>
      <c r="AY189" s="17" t="s">
        <v>262</v>
      </c>
      <c r="BE189" s="149">
        <f t="shared" si="44"/>
        <v>0</v>
      </c>
      <c r="BF189" s="149">
        <f t="shared" si="45"/>
        <v>0</v>
      </c>
      <c r="BG189" s="149">
        <f t="shared" si="46"/>
        <v>0</v>
      </c>
      <c r="BH189" s="149">
        <f t="shared" si="47"/>
        <v>0</v>
      </c>
      <c r="BI189" s="149">
        <f t="shared" si="48"/>
        <v>0</v>
      </c>
      <c r="BJ189" s="17" t="s">
        <v>85</v>
      </c>
      <c r="BK189" s="149">
        <f t="shared" si="49"/>
        <v>0</v>
      </c>
      <c r="BL189" s="17" t="s">
        <v>268</v>
      </c>
      <c r="BM189" s="148" t="s">
        <v>6132</v>
      </c>
    </row>
    <row r="190" spans="2:65" s="1" customFormat="1" ht="16.5" customHeight="1">
      <c r="B190" s="32"/>
      <c r="C190" s="178" t="s">
        <v>571</v>
      </c>
      <c r="D190" s="178" t="s">
        <v>300</v>
      </c>
      <c r="E190" s="179" t="s">
        <v>6133</v>
      </c>
      <c r="F190" s="180" t="s">
        <v>6134</v>
      </c>
      <c r="G190" s="181" t="s">
        <v>675</v>
      </c>
      <c r="H190" s="182">
        <v>4</v>
      </c>
      <c r="I190" s="183"/>
      <c r="J190" s="182">
        <f t="shared" si="40"/>
        <v>0</v>
      </c>
      <c r="K190" s="180" t="s">
        <v>1</v>
      </c>
      <c r="L190" s="184"/>
      <c r="M190" s="185" t="s">
        <v>1</v>
      </c>
      <c r="N190" s="186" t="s">
        <v>42</v>
      </c>
      <c r="P190" s="146">
        <f t="shared" si="41"/>
        <v>0</v>
      </c>
      <c r="Q190" s="146">
        <v>0</v>
      </c>
      <c r="R190" s="146">
        <f t="shared" si="42"/>
        <v>0</v>
      </c>
      <c r="S190" s="146">
        <v>0</v>
      </c>
      <c r="T190" s="147">
        <f t="shared" si="43"/>
        <v>0</v>
      </c>
      <c r="AR190" s="148" t="s">
        <v>304</v>
      </c>
      <c r="AT190" s="148" t="s">
        <v>300</v>
      </c>
      <c r="AU190" s="148" t="s">
        <v>85</v>
      </c>
      <c r="AY190" s="17" t="s">
        <v>262</v>
      </c>
      <c r="BE190" s="149">
        <f t="shared" si="44"/>
        <v>0</v>
      </c>
      <c r="BF190" s="149">
        <f t="shared" si="45"/>
        <v>0</v>
      </c>
      <c r="BG190" s="149">
        <f t="shared" si="46"/>
        <v>0</v>
      </c>
      <c r="BH190" s="149">
        <f t="shared" si="47"/>
        <v>0</v>
      </c>
      <c r="BI190" s="149">
        <f t="shared" si="48"/>
        <v>0</v>
      </c>
      <c r="BJ190" s="17" t="s">
        <v>85</v>
      </c>
      <c r="BK190" s="149">
        <f t="shared" si="49"/>
        <v>0</v>
      </c>
      <c r="BL190" s="17" t="s">
        <v>268</v>
      </c>
      <c r="BM190" s="148" t="s">
        <v>6135</v>
      </c>
    </row>
    <row r="191" spans="2:65" s="1" customFormat="1" ht="24.2" customHeight="1">
      <c r="B191" s="32"/>
      <c r="C191" s="138" t="s">
        <v>579</v>
      </c>
      <c r="D191" s="138" t="s">
        <v>264</v>
      </c>
      <c r="E191" s="139" t="s">
        <v>6136</v>
      </c>
      <c r="F191" s="140" t="s">
        <v>6137</v>
      </c>
      <c r="G191" s="141" t="s">
        <v>675</v>
      </c>
      <c r="H191" s="142">
        <v>4</v>
      </c>
      <c r="I191" s="143"/>
      <c r="J191" s="142">
        <f t="shared" si="40"/>
        <v>0</v>
      </c>
      <c r="K191" s="140" t="s">
        <v>1</v>
      </c>
      <c r="L191" s="32"/>
      <c r="M191" s="144" t="s">
        <v>1</v>
      </c>
      <c r="N191" s="145" t="s">
        <v>42</v>
      </c>
      <c r="P191" s="146">
        <f t="shared" si="41"/>
        <v>0</v>
      </c>
      <c r="Q191" s="146">
        <v>5E-05</v>
      </c>
      <c r="R191" s="146">
        <f t="shared" si="42"/>
        <v>0.0002</v>
      </c>
      <c r="S191" s="146">
        <v>0</v>
      </c>
      <c r="T191" s="147">
        <f t="shared" si="43"/>
        <v>0</v>
      </c>
      <c r="AR191" s="148" t="s">
        <v>268</v>
      </c>
      <c r="AT191" s="148" t="s">
        <v>264</v>
      </c>
      <c r="AU191" s="148" t="s">
        <v>85</v>
      </c>
      <c r="AY191" s="17" t="s">
        <v>262</v>
      </c>
      <c r="BE191" s="149">
        <f t="shared" si="44"/>
        <v>0</v>
      </c>
      <c r="BF191" s="149">
        <f t="shared" si="45"/>
        <v>0</v>
      </c>
      <c r="BG191" s="149">
        <f t="shared" si="46"/>
        <v>0</v>
      </c>
      <c r="BH191" s="149">
        <f t="shared" si="47"/>
        <v>0</v>
      </c>
      <c r="BI191" s="149">
        <f t="shared" si="48"/>
        <v>0</v>
      </c>
      <c r="BJ191" s="17" t="s">
        <v>85</v>
      </c>
      <c r="BK191" s="149">
        <f t="shared" si="49"/>
        <v>0</v>
      </c>
      <c r="BL191" s="17" t="s">
        <v>268</v>
      </c>
      <c r="BM191" s="148" t="s">
        <v>6138</v>
      </c>
    </row>
    <row r="192" spans="2:65" s="1" customFormat="1" ht="24.2" customHeight="1">
      <c r="B192" s="32"/>
      <c r="C192" s="178" t="s">
        <v>583</v>
      </c>
      <c r="D192" s="178" t="s">
        <v>300</v>
      </c>
      <c r="E192" s="179" t="s">
        <v>6139</v>
      </c>
      <c r="F192" s="180" t="s">
        <v>6140</v>
      </c>
      <c r="G192" s="181" t="s">
        <v>675</v>
      </c>
      <c r="H192" s="182">
        <v>4</v>
      </c>
      <c r="I192" s="183"/>
      <c r="J192" s="182">
        <f t="shared" si="40"/>
        <v>0</v>
      </c>
      <c r="K192" s="180" t="s">
        <v>1</v>
      </c>
      <c r="L192" s="184"/>
      <c r="M192" s="185" t="s">
        <v>1</v>
      </c>
      <c r="N192" s="186" t="s">
        <v>42</v>
      </c>
      <c r="P192" s="146">
        <f t="shared" si="41"/>
        <v>0</v>
      </c>
      <c r="Q192" s="146">
        <v>0</v>
      </c>
      <c r="R192" s="146">
        <f t="shared" si="42"/>
        <v>0</v>
      </c>
      <c r="S192" s="146">
        <v>0</v>
      </c>
      <c r="T192" s="147">
        <f t="shared" si="43"/>
        <v>0</v>
      </c>
      <c r="AR192" s="148" t="s">
        <v>304</v>
      </c>
      <c r="AT192" s="148" t="s">
        <v>300</v>
      </c>
      <c r="AU192" s="148" t="s">
        <v>85</v>
      </c>
      <c r="AY192" s="17" t="s">
        <v>262</v>
      </c>
      <c r="BE192" s="149">
        <f t="shared" si="44"/>
        <v>0</v>
      </c>
      <c r="BF192" s="149">
        <f t="shared" si="45"/>
        <v>0</v>
      </c>
      <c r="BG192" s="149">
        <f t="shared" si="46"/>
        <v>0</v>
      </c>
      <c r="BH192" s="149">
        <f t="shared" si="47"/>
        <v>0</v>
      </c>
      <c r="BI192" s="149">
        <f t="shared" si="48"/>
        <v>0</v>
      </c>
      <c r="BJ192" s="17" t="s">
        <v>85</v>
      </c>
      <c r="BK192" s="149">
        <f t="shared" si="49"/>
        <v>0</v>
      </c>
      <c r="BL192" s="17" t="s">
        <v>268</v>
      </c>
      <c r="BM192" s="148" t="s">
        <v>6141</v>
      </c>
    </row>
    <row r="193" spans="2:65" s="1" customFormat="1" ht="16.5" customHeight="1">
      <c r="B193" s="32"/>
      <c r="C193" s="178" t="s">
        <v>588</v>
      </c>
      <c r="D193" s="178" t="s">
        <v>300</v>
      </c>
      <c r="E193" s="179" t="s">
        <v>6048</v>
      </c>
      <c r="F193" s="180" t="s">
        <v>6049</v>
      </c>
      <c r="G193" s="181" t="s">
        <v>675</v>
      </c>
      <c r="H193" s="182">
        <v>0</v>
      </c>
      <c r="I193" s="183"/>
      <c r="J193" s="182">
        <f t="shared" si="40"/>
        <v>0</v>
      </c>
      <c r="K193" s="180" t="s">
        <v>1</v>
      </c>
      <c r="L193" s="184"/>
      <c r="M193" s="185" t="s">
        <v>1</v>
      </c>
      <c r="N193" s="186" t="s">
        <v>42</v>
      </c>
      <c r="P193" s="146">
        <f t="shared" si="41"/>
        <v>0</v>
      </c>
      <c r="Q193" s="146">
        <v>0</v>
      </c>
      <c r="R193" s="146">
        <f t="shared" si="42"/>
        <v>0</v>
      </c>
      <c r="S193" s="146">
        <v>0</v>
      </c>
      <c r="T193" s="147">
        <f t="shared" si="43"/>
        <v>0</v>
      </c>
      <c r="AR193" s="148" t="s">
        <v>304</v>
      </c>
      <c r="AT193" s="148" t="s">
        <v>300</v>
      </c>
      <c r="AU193" s="148" t="s">
        <v>85</v>
      </c>
      <c r="AY193" s="17" t="s">
        <v>262</v>
      </c>
      <c r="BE193" s="149">
        <f t="shared" si="44"/>
        <v>0</v>
      </c>
      <c r="BF193" s="149">
        <f t="shared" si="45"/>
        <v>0</v>
      </c>
      <c r="BG193" s="149">
        <f t="shared" si="46"/>
        <v>0</v>
      </c>
      <c r="BH193" s="149">
        <f t="shared" si="47"/>
        <v>0</v>
      </c>
      <c r="BI193" s="149">
        <f t="shared" si="48"/>
        <v>0</v>
      </c>
      <c r="BJ193" s="17" t="s">
        <v>85</v>
      </c>
      <c r="BK193" s="149">
        <f t="shared" si="49"/>
        <v>0</v>
      </c>
      <c r="BL193" s="17" t="s">
        <v>268</v>
      </c>
      <c r="BM193" s="148" t="s">
        <v>6142</v>
      </c>
    </row>
    <row r="194" spans="2:65" s="1" customFormat="1" ht="24.2" customHeight="1">
      <c r="B194" s="32"/>
      <c r="C194" s="138" t="s">
        <v>606</v>
      </c>
      <c r="D194" s="138" t="s">
        <v>264</v>
      </c>
      <c r="E194" s="139" t="s">
        <v>6143</v>
      </c>
      <c r="F194" s="140" t="s">
        <v>6144</v>
      </c>
      <c r="G194" s="141" t="s">
        <v>675</v>
      </c>
      <c r="H194" s="142">
        <v>4</v>
      </c>
      <c r="I194" s="143"/>
      <c r="J194" s="142">
        <f t="shared" si="40"/>
        <v>0</v>
      </c>
      <c r="K194" s="140" t="s">
        <v>1</v>
      </c>
      <c r="L194" s="32"/>
      <c r="M194" s="144" t="s">
        <v>1</v>
      </c>
      <c r="N194" s="145" t="s">
        <v>42</v>
      </c>
      <c r="P194" s="146">
        <f t="shared" si="41"/>
        <v>0</v>
      </c>
      <c r="Q194" s="146">
        <v>0</v>
      </c>
      <c r="R194" s="146">
        <f t="shared" si="42"/>
        <v>0</v>
      </c>
      <c r="S194" s="146">
        <v>0</v>
      </c>
      <c r="T194" s="147">
        <f t="shared" si="43"/>
        <v>0</v>
      </c>
      <c r="AR194" s="148" t="s">
        <v>268</v>
      </c>
      <c r="AT194" s="148" t="s">
        <v>264</v>
      </c>
      <c r="AU194" s="148" t="s">
        <v>85</v>
      </c>
      <c r="AY194" s="17" t="s">
        <v>262</v>
      </c>
      <c r="BE194" s="149">
        <f t="shared" si="44"/>
        <v>0</v>
      </c>
      <c r="BF194" s="149">
        <f t="shared" si="45"/>
        <v>0</v>
      </c>
      <c r="BG194" s="149">
        <f t="shared" si="46"/>
        <v>0</v>
      </c>
      <c r="BH194" s="149">
        <f t="shared" si="47"/>
        <v>0</v>
      </c>
      <c r="BI194" s="149">
        <f t="shared" si="48"/>
        <v>0</v>
      </c>
      <c r="BJ194" s="17" t="s">
        <v>85</v>
      </c>
      <c r="BK194" s="149">
        <f t="shared" si="49"/>
        <v>0</v>
      </c>
      <c r="BL194" s="17" t="s">
        <v>268</v>
      </c>
      <c r="BM194" s="148" t="s">
        <v>6145</v>
      </c>
    </row>
    <row r="195" spans="2:65" s="1" customFormat="1" ht="24.2" customHeight="1">
      <c r="B195" s="32"/>
      <c r="C195" s="138" t="s">
        <v>611</v>
      </c>
      <c r="D195" s="138" t="s">
        <v>264</v>
      </c>
      <c r="E195" s="139" t="s">
        <v>6146</v>
      </c>
      <c r="F195" s="140" t="s">
        <v>6072</v>
      </c>
      <c r="G195" s="141" t="s">
        <v>152</v>
      </c>
      <c r="H195" s="142">
        <v>3.2</v>
      </c>
      <c r="I195" s="143"/>
      <c r="J195" s="142">
        <f t="shared" si="40"/>
        <v>0</v>
      </c>
      <c r="K195" s="140" t="s">
        <v>1</v>
      </c>
      <c r="L195" s="32"/>
      <c r="M195" s="144" t="s">
        <v>1</v>
      </c>
      <c r="N195" s="145" t="s">
        <v>42</v>
      </c>
      <c r="P195" s="146">
        <f t="shared" si="41"/>
        <v>0</v>
      </c>
      <c r="Q195" s="146">
        <v>0</v>
      </c>
      <c r="R195" s="146">
        <f t="shared" si="42"/>
        <v>0</v>
      </c>
      <c r="S195" s="146">
        <v>0</v>
      </c>
      <c r="T195" s="147">
        <f t="shared" si="43"/>
        <v>0</v>
      </c>
      <c r="AR195" s="148" t="s">
        <v>268</v>
      </c>
      <c r="AT195" s="148" t="s">
        <v>264</v>
      </c>
      <c r="AU195" s="148" t="s">
        <v>85</v>
      </c>
      <c r="AY195" s="17" t="s">
        <v>262</v>
      </c>
      <c r="BE195" s="149">
        <f t="shared" si="44"/>
        <v>0</v>
      </c>
      <c r="BF195" s="149">
        <f t="shared" si="45"/>
        <v>0</v>
      </c>
      <c r="BG195" s="149">
        <f t="shared" si="46"/>
        <v>0</v>
      </c>
      <c r="BH195" s="149">
        <f t="shared" si="47"/>
        <v>0</v>
      </c>
      <c r="BI195" s="149">
        <f t="shared" si="48"/>
        <v>0</v>
      </c>
      <c r="BJ195" s="17" t="s">
        <v>85</v>
      </c>
      <c r="BK195" s="149">
        <f t="shared" si="49"/>
        <v>0</v>
      </c>
      <c r="BL195" s="17" t="s">
        <v>268</v>
      </c>
      <c r="BM195" s="148" t="s">
        <v>6147</v>
      </c>
    </row>
    <row r="196" spans="2:65" s="1" customFormat="1" ht="16.5" customHeight="1">
      <c r="B196" s="32"/>
      <c r="C196" s="178" t="s">
        <v>622</v>
      </c>
      <c r="D196" s="178" t="s">
        <v>300</v>
      </c>
      <c r="E196" s="179" t="s">
        <v>6148</v>
      </c>
      <c r="F196" s="180" t="s">
        <v>6149</v>
      </c>
      <c r="G196" s="181" t="s">
        <v>552</v>
      </c>
      <c r="H196" s="182">
        <v>0.32</v>
      </c>
      <c r="I196" s="183"/>
      <c r="J196" s="182">
        <f t="shared" si="40"/>
        <v>0</v>
      </c>
      <c r="K196" s="180" t="s">
        <v>1</v>
      </c>
      <c r="L196" s="184"/>
      <c r="M196" s="185" t="s">
        <v>1</v>
      </c>
      <c r="N196" s="186" t="s">
        <v>42</v>
      </c>
      <c r="P196" s="146">
        <f t="shared" si="41"/>
        <v>0</v>
      </c>
      <c r="Q196" s="146">
        <v>0.2</v>
      </c>
      <c r="R196" s="146">
        <f t="shared" si="42"/>
        <v>0.064</v>
      </c>
      <c r="S196" s="146">
        <v>0</v>
      </c>
      <c r="T196" s="147">
        <f t="shared" si="43"/>
        <v>0</v>
      </c>
      <c r="AR196" s="148" t="s">
        <v>304</v>
      </c>
      <c r="AT196" s="148" t="s">
        <v>300</v>
      </c>
      <c r="AU196" s="148" t="s">
        <v>85</v>
      </c>
      <c r="AY196" s="17" t="s">
        <v>262</v>
      </c>
      <c r="BE196" s="149">
        <f t="shared" si="44"/>
        <v>0</v>
      </c>
      <c r="BF196" s="149">
        <f t="shared" si="45"/>
        <v>0</v>
      </c>
      <c r="BG196" s="149">
        <f t="shared" si="46"/>
        <v>0</v>
      </c>
      <c r="BH196" s="149">
        <f t="shared" si="47"/>
        <v>0</v>
      </c>
      <c r="BI196" s="149">
        <f t="shared" si="48"/>
        <v>0</v>
      </c>
      <c r="BJ196" s="17" t="s">
        <v>85</v>
      </c>
      <c r="BK196" s="149">
        <f t="shared" si="49"/>
        <v>0</v>
      </c>
      <c r="BL196" s="17" t="s">
        <v>268</v>
      </c>
      <c r="BM196" s="148" t="s">
        <v>6150</v>
      </c>
    </row>
    <row r="197" spans="2:65" s="1" customFormat="1" ht="33" customHeight="1">
      <c r="B197" s="32"/>
      <c r="C197" s="138" t="s">
        <v>627</v>
      </c>
      <c r="D197" s="138" t="s">
        <v>264</v>
      </c>
      <c r="E197" s="139" t="s">
        <v>6151</v>
      </c>
      <c r="F197" s="140" t="s">
        <v>6152</v>
      </c>
      <c r="G197" s="141" t="s">
        <v>6153</v>
      </c>
      <c r="H197" s="142">
        <v>3.2</v>
      </c>
      <c r="I197" s="143"/>
      <c r="J197" s="142">
        <f t="shared" si="40"/>
        <v>0</v>
      </c>
      <c r="K197" s="140" t="s">
        <v>1</v>
      </c>
      <c r="L197" s="32"/>
      <c r="M197" s="144" t="s">
        <v>1</v>
      </c>
      <c r="N197" s="145" t="s">
        <v>42</v>
      </c>
      <c r="P197" s="146">
        <f t="shared" si="41"/>
        <v>0</v>
      </c>
      <c r="Q197" s="146">
        <v>0</v>
      </c>
      <c r="R197" s="146">
        <f t="shared" si="42"/>
        <v>0</v>
      </c>
      <c r="S197" s="146">
        <v>0</v>
      </c>
      <c r="T197" s="147">
        <f t="shared" si="43"/>
        <v>0</v>
      </c>
      <c r="AR197" s="148" t="s">
        <v>268</v>
      </c>
      <c r="AT197" s="148" t="s">
        <v>264</v>
      </c>
      <c r="AU197" s="148" t="s">
        <v>85</v>
      </c>
      <c r="AY197" s="17" t="s">
        <v>262</v>
      </c>
      <c r="BE197" s="149">
        <f t="shared" si="44"/>
        <v>0</v>
      </c>
      <c r="BF197" s="149">
        <f t="shared" si="45"/>
        <v>0</v>
      </c>
      <c r="BG197" s="149">
        <f t="shared" si="46"/>
        <v>0</v>
      </c>
      <c r="BH197" s="149">
        <f t="shared" si="47"/>
        <v>0</v>
      </c>
      <c r="BI197" s="149">
        <f t="shared" si="48"/>
        <v>0</v>
      </c>
      <c r="BJ197" s="17" t="s">
        <v>85</v>
      </c>
      <c r="BK197" s="149">
        <f t="shared" si="49"/>
        <v>0</v>
      </c>
      <c r="BL197" s="17" t="s">
        <v>268</v>
      </c>
      <c r="BM197" s="148" t="s">
        <v>6154</v>
      </c>
    </row>
    <row r="198" spans="2:65" s="1" customFormat="1" ht="16.5" customHeight="1">
      <c r="B198" s="32"/>
      <c r="C198" s="178" t="s">
        <v>637</v>
      </c>
      <c r="D198" s="178" t="s">
        <v>300</v>
      </c>
      <c r="E198" s="179" t="s">
        <v>6155</v>
      </c>
      <c r="F198" s="180" t="s">
        <v>6156</v>
      </c>
      <c r="G198" s="181" t="s">
        <v>362</v>
      </c>
      <c r="H198" s="182">
        <v>0</v>
      </c>
      <c r="I198" s="183"/>
      <c r="J198" s="182">
        <f t="shared" si="40"/>
        <v>0</v>
      </c>
      <c r="K198" s="180" t="s">
        <v>1</v>
      </c>
      <c r="L198" s="184"/>
      <c r="M198" s="185" t="s">
        <v>1</v>
      </c>
      <c r="N198" s="186" t="s">
        <v>42</v>
      </c>
      <c r="P198" s="146">
        <f t="shared" si="41"/>
        <v>0</v>
      </c>
      <c r="Q198" s="146">
        <v>0</v>
      </c>
      <c r="R198" s="146">
        <f t="shared" si="42"/>
        <v>0</v>
      </c>
      <c r="S198" s="146">
        <v>0</v>
      </c>
      <c r="T198" s="147">
        <f t="shared" si="43"/>
        <v>0</v>
      </c>
      <c r="AR198" s="148" t="s">
        <v>304</v>
      </c>
      <c r="AT198" s="148" t="s">
        <v>300</v>
      </c>
      <c r="AU198" s="148" t="s">
        <v>85</v>
      </c>
      <c r="AY198" s="17" t="s">
        <v>262</v>
      </c>
      <c r="BE198" s="149">
        <f t="shared" si="44"/>
        <v>0</v>
      </c>
      <c r="BF198" s="149">
        <f t="shared" si="45"/>
        <v>0</v>
      </c>
      <c r="BG198" s="149">
        <f t="shared" si="46"/>
        <v>0</v>
      </c>
      <c r="BH198" s="149">
        <f t="shared" si="47"/>
        <v>0</v>
      </c>
      <c r="BI198" s="149">
        <f t="shared" si="48"/>
        <v>0</v>
      </c>
      <c r="BJ198" s="17" t="s">
        <v>85</v>
      </c>
      <c r="BK198" s="149">
        <f t="shared" si="49"/>
        <v>0</v>
      </c>
      <c r="BL198" s="17" t="s">
        <v>268</v>
      </c>
      <c r="BM198" s="148" t="s">
        <v>6157</v>
      </c>
    </row>
    <row r="199" spans="2:51" s="12" customFormat="1" ht="12">
      <c r="B199" s="150"/>
      <c r="D199" s="151" t="s">
        <v>270</v>
      </c>
      <c r="E199" s="152" t="s">
        <v>1</v>
      </c>
      <c r="F199" s="153" t="s">
        <v>6158</v>
      </c>
      <c r="H199" s="154">
        <v>0</v>
      </c>
      <c r="I199" s="155"/>
      <c r="L199" s="150"/>
      <c r="M199" s="156"/>
      <c r="T199" s="157"/>
      <c r="AT199" s="152" t="s">
        <v>270</v>
      </c>
      <c r="AU199" s="152" t="s">
        <v>85</v>
      </c>
      <c r="AV199" s="12" t="s">
        <v>87</v>
      </c>
      <c r="AW199" s="12" t="s">
        <v>32</v>
      </c>
      <c r="AX199" s="12" t="s">
        <v>77</v>
      </c>
      <c r="AY199" s="152" t="s">
        <v>262</v>
      </c>
    </row>
    <row r="200" spans="2:51" s="13" customFormat="1" ht="12">
      <c r="B200" s="158"/>
      <c r="D200" s="151" t="s">
        <v>270</v>
      </c>
      <c r="E200" s="159" t="s">
        <v>1</v>
      </c>
      <c r="F200" s="160" t="s">
        <v>273</v>
      </c>
      <c r="H200" s="161">
        <v>0</v>
      </c>
      <c r="I200" s="162"/>
      <c r="L200" s="158"/>
      <c r="M200" s="163"/>
      <c r="T200" s="164"/>
      <c r="AT200" s="159" t="s">
        <v>270</v>
      </c>
      <c r="AU200" s="159" t="s">
        <v>85</v>
      </c>
      <c r="AV200" s="13" t="s">
        <v>268</v>
      </c>
      <c r="AW200" s="13" t="s">
        <v>32</v>
      </c>
      <c r="AX200" s="13" t="s">
        <v>85</v>
      </c>
      <c r="AY200" s="159" t="s">
        <v>262</v>
      </c>
    </row>
    <row r="201" spans="2:65" s="1" customFormat="1" ht="24.2" customHeight="1">
      <c r="B201" s="32"/>
      <c r="C201" s="138" t="s">
        <v>643</v>
      </c>
      <c r="D201" s="138" t="s">
        <v>264</v>
      </c>
      <c r="E201" s="139" t="s">
        <v>6159</v>
      </c>
      <c r="F201" s="140" t="s">
        <v>6081</v>
      </c>
      <c r="G201" s="141" t="s">
        <v>303</v>
      </c>
      <c r="H201" s="142">
        <v>0</v>
      </c>
      <c r="I201" s="143"/>
      <c r="J201" s="142">
        <f>ROUND(I201*H201,2)</f>
        <v>0</v>
      </c>
      <c r="K201" s="140" t="s">
        <v>1</v>
      </c>
      <c r="L201" s="32"/>
      <c r="M201" s="144" t="s">
        <v>1</v>
      </c>
      <c r="N201" s="145" t="s">
        <v>42</v>
      </c>
      <c r="P201" s="146">
        <f>O201*H201</f>
        <v>0</v>
      </c>
      <c r="Q201" s="146">
        <v>0</v>
      </c>
      <c r="R201" s="146">
        <f>Q201*H201</f>
        <v>0</v>
      </c>
      <c r="S201" s="146">
        <v>0</v>
      </c>
      <c r="T201" s="147">
        <f>S201*H201</f>
        <v>0</v>
      </c>
      <c r="AR201" s="148" t="s">
        <v>268</v>
      </c>
      <c r="AT201" s="148" t="s">
        <v>264</v>
      </c>
      <c r="AU201" s="148" t="s">
        <v>85</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268</v>
      </c>
      <c r="BM201" s="148" t="s">
        <v>6160</v>
      </c>
    </row>
    <row r="202" spans="2:51" s="12" customFormat="1" ht="12">
      <c r="B202" s="150"/>
      <c r="D202" s="151" t="s">
        <v>270</v>
      </c>
      <c r="E202" s="152" t="s">
        <v>1</v>
      </c>
      <c r="F202" s="153" t="s">
        <v>6161</v>
      </c>
      <c r="H202" s="154">
        <v>0</v>
      </c>
      <c r="I202" s="155"/>
      <c r="L202" s="150"/>
      <c r="M202" s="156"/>
      <c r="T202" s="157"/>
      <c r="AT202" s="152" t="s">
        <v>270</v>
      </c>
      <c r="AU202" s="152" t="s">
        <v>85</v>
      </c>
      <c r="AV202" s="12" t="s">
        <v>87</v>
      </c>
      <c r="AW202" s="12" t="s">
        <v>32</v>
      </c>
      <c r="AX202" s="12" t="s">
        <v>77</v>
      </c>
      <c r="AY202" s="152" t="s">
        <v>262</v>
      </c>
    </row>
    <row r="203" spans="2:51" s="13" customFormat="1" ht="12">
      <c r="B203" s="158"/>
      <c r="D203" s="151" t="s">
        <v>270</v>
      </c>
      <c r="E203" s="159" t="s">
        <v>1</v>
      </c>
      <c r="F203" s="160" t="s">
        <v>273</v>
      </c>
      <c r="H203" s="161">
        <v>0</v>
      </c>
      <c r="I203" s="162"/>
      <c r="L203" s="158"/>
      <c r="M203" s="163"/>
      <c r="T203" s="164"/>
      <c r="AT203" s="159" t="s">
        <v>270</v>
      </c>
      <c r="AU203" s="159" t="s">
        <v>85</v>
      </c>
      <c r="AV203" s="13" t="s">
        <v>268</v>
      </c>
      <c r="AW203" s="13" t="s">
        <v>32</v>
      </c>
      <c r="AX203" s="13" t="s">
        <v>85</v>
      </c>
      <c r="AY203" s="159" t="s">
        <v>262</v>
      </c>
    </row>
    <row r="204" spans="2:65" s="1" customFormat="1" ht="16.5" customHeight="1">
      <c r="B204" s="32"/>
      <c r="C204" s="178" t="s">
        <v>647</v>
      </c>
      <c r="D204" s="178" t="s">
        <v>300</v>
      </c>
      <c r="E204" s="179" t="s">
        <v>6162</v>
      </c>
      <c r="F204" s="180" t="s">
        <v>6163</v>
      </c>
      <c r="G204" s="181" t="s">
        <v>675</v>
      </c>
      <c r="H204" s="182">
        <v>16</v>
      </c>
      <c r="I204" s="183"/>
      <c r="J204" s="182">
        <f aca="true" t="shared" si="50" ref="J204:J212">ROUND(I204*H204,2)</f>
        <v>0</v>
      </c>
      <c r="K204" s="180" t="s">
        <v>1</v>
      </c>
      <c r="L204" s="184"/>
      <c r="M204" s="185" t="s">
        <v>1</v>
      </c>
      <c r="N204" s="186" t="s">
        <v>42</v>
      </c>
      <c r="P204" s="146">
        <f aca="true" t="shared" si="51" ref="P204:P212">O204*H204</f>
        <v>0</v>
      </c>
      <c r="Q204" s="146">
        <v>0</v>
      </c>
      <c r="R204" s="146">
        <f aca="true" t="shared" si="52" ref="R204:R212">Q204*H204</f>
        <v>0</v>
      </c>
      <c r="S204" s="146">
        <v>0</v>
      </c>
      <c r="T204" s="147">
        <f aca="true" t="shared" si="53" ref="T204:T212">S204*H204</f>
        <v>0</v>
      </c>
      <c r="AR204" s="148" t="s">
        <v>304</v>
      </c>
      <c r="AT204" s="148" t="s">
        <v>300</v>
      </c>
      <c r="AU204" s="148" t="s">
        <v>85</v>
      </c>
      <c r="AY204" s="17" t="s">
        <v>262</v>
      </c>
      <c r="BE204" s="149">
        <f aca="true" t="shared" si="54" ref="BE204:BE212">IF(N204="základní",J204,0)</f>
        <v>0</v>
      </c>
      <c r="BF204" s="149">
        <f aca="true" t="shared" si="55" ref="BF204:BF212">IF(N204="snížená",J204,0)</f>
        <v>0</v>
      </c>
      <c r="BG204" s="149">
        <f aca="true" t="shared" si="56" ref="BG204:BG212">IF(N204="zákl. přenesená",J204,0)</f>
        <v>0</v>
      </c>
      <c r="BH204" s="149">
        <f aca="true" t="shared" si="57" ref="BH204:BH212">IF(N204="sníž. přenesená",J204,0)</f>
        <v>0</v>
      </c>
      <c r="BI204" s="149">
        <f aca="true" t="shared" si="58" ref="BI204:BI212">IF(N204="nulová",J204,0)</f>
        <v>0</v>
      </c>
      <c r="BJ204" s="17" t="s">
        <v>85</v>
      </c>
      <c r="BK204" s="149">
        <f aca="true" t="shared" si="59" ref="BK204:BK212">ROUND(I204*H204,2)</f>
        <v>0</v>
      </c>
      <c r="BL204" s="17" t="s">
        <v>268</v>
      </c>
      <c r="BM204" s="148" t="s">
        <v>6164</v>
      </c>
    </row>
    <row r="205" spans="2:65" s="1" customFormat="1" ht="16.5" customHeight="1">
      <c r="B205" s="32"/>
      <c r="C205" s="138" t="s">
        <v>651</v>
      </c>
      <c r="D205" s="138" t="s">
        <v>264</v>
      </c>
      <c r="E205" s="139" t="s">
        <v>6165</v>
      </c>
      <c r="F205" s="140" t="s">
        <v>6092</v>
      </c>
      <c r="G205" s="141" t="s">
        <v>552</v>
      </c>
      <c r="H205" s="142">
        <v>1</v>
      </c>
      <c r="I205" s="143"/>
      <c r="J205" s="142">
        <f t="shared" si="50"/>
        <v>0</v>
      </c>
      <c r="K205" s="140" t="s">
        <v>1</v>
      </c>
      <c r="L205" s="32"/>
      <c r="M205" s="144" t="s">
        <v>1</v>
      </c>
      <c r="N205" s="145" t="s">
        <v>42</v>
      </c>
      <c r="P205" s="146">
        <f t="shared" si="51"/>
        <v>0</v>
      </c>
      <c r="Q205" s="146">
        <v>0</v>
      </c>
      <c r="R205" s="146">
        <f t="shared" si="52"/>
        <v>0</v>
      </c>
      <c r="S205" s="146">
        <v>0</v>
      </c>
      <c r="T205" s="147">
        <f t="shared" si="53"/>
        <v>0</v>
      </c>
      <c r="AR205" s="148" t="s">
        <v>268</v>
      </c>
      <c r="AT205" s="148" t="s">
        <v>264</v>
      </c>
      <c r="AU205" s="148" t="s">
        <v>85</v>
      </c>
      <c r="AY205" s="17" t="s">
        <v>262</v>
      </c>
      <c r="BE205" s="149">
        <f t="shared" si="54"/>
        <v>0</v>
      </c>
      <c r="BF205" s="149">
        <f t="shared" si="55"/>
        <v>0</v>
      </c>
      <c r="BG205" s="149">
        <f t="shared" si="56"/>
        <v>0</v>
      </c>
      <c r="BH205" s="149">
        <f t="shared" si="57"/>
        <v>0</v>
      </c>
      <c r="BI205" s="149">
        <f t="shared" si="58"/>
        <v>0</v>
      </c>
      <c r="BJ205" s="17" t="s">
        <v>85</v>
      </c>
      <c r="BK205" s="149">
        <f t="shared" si="59"/>
        <v>0</v>
      </c>
      <c r="BL205" s="17" t="s">
        <v>268</v>
      </c>
      <c r="BM205" s="148" t="s">
        <v>6166</v>
      </c>
    </row>
    <row r="206" spans="2:65" s="1" customFormat="1" ht="21.75" customHeight="1">
      <c r="B206" s="32"/>
      <c r="C206" s="138" t="s">
        <v>655</v>
      </c>
      <c r="D206" s="138" t="s">
        <v>264</v>
      </c>
      <c r="E206" s="139" t="s">
        <v>6094</v>
      </c>
      <c r="F206" s="140" t="s">
        <v>6095</v>
      </c>
      <c r="G206" s="141" t="s">
        <v>552</v>
      </c>
      <c r="H206" s="142">
        <v>1</v>
      </c>
      <c r="I206" s="143"/>
      <c r="J206" s="142">
        <f t="shared" si="50"/>
        <v>0</v>
      </c>
      <c r="K206" s="140" t="s">
        <v>1</v>
      </c>
      <c r="L206" s="32"/>
      <c r="M206" s="144" t="s">
        <v>1</v>
      </c>
      <c r="N206" s="145" t="s">
        <v>42</v>
      </c>
      <c r="P206" s="146">
        <f t="shared" si="51"/>
        <v>0</v>
      </c>
      <c r="Q206" s="146">
        <v>0</v>
      </c>
      <c r="R206" s="146">
        <f t="shared" si="52"/>
        <v>0</v>
      </c>
      <c r="S206" s="146">
        <v>0</v>
      </c>
      <c r="T206" s="147">
        <f t="shared" si="53"/>
        <v>0</v>
      </c>
      <c r="AR206" s="148" t="s">
        <v>268</v>
      </c>
      <c r="AT206" s="148" t="s">
        <v>264</v>
      </c>
      <c r="AU206" s="148" t="s">
        <v>85</v>
      </c>
      <c r="AY206" s="17" t="s">
        <v>262</v>
      </c>
      <c r="BE206" s="149">
        <f t="shared" si="54"/>
        <v>0</v>
      </c>
      <c r="BF206" s="149">
        <f t="shared" si="55"/>
        <v>0</v>
      </c>
      <c r="BG206" s="149">
        <f t="shared" si="56"/>
        <v>0</v>
      </c>
      <c r="BH206" s="149">
        <f t="shared" si="57"/>
        <v>0</v>
      </c>
      <c r="BI206" s="149">
        <f t="shared" si="58"/>
        <v>0</v>
      </c>
      <c r="BJ206" s="17" t="s">
        <v>85</v>
      </c>
      <c r="BK206" s="149">
        <f t="shared" si="59"/>
        <v>0</v>
      </c>
      <c r="BL206" s="17" t="s">
        <v>268</v>
      </c>
      <c r="BM206" s="148" t="s">
        <v>6167</v>
      </c>
    </row>
    <row r="207" spans="2:65" s="1" customFormat="1" ht="16.5" customHeight="1">
      <c r="B207" s="32"/>
      <c r="C207" s="178" t="s">
        <v>659</v>
      </c>
      <c r="D207" s="178" t="s">
        <v>300</v>
      </c>
      <c r="E207" s="179" t="s">
        <v>6168</v>
      </c>
      <c r="F207" s="180" t="s">
        <v>6101</v>
      </c>
      <c r="G207" s="181" t="s">
        <v>552</v>
      </c>
      <c r="H207" s="182">
        <v>1</v>
      </c>
      <c r="I207" s="183"/>
      <c r="J207" s="182">
        <f t="shared" si="50"/>
        <v>0</v>
      </c>
      <c r="K207" s="180" t="s">
        <v>1</v>
      </c>
      <c r="L207" s="184"/>
      <c r="M207" s="185" t="s">
        <v>1</v>
      </c>
      <c r="N207" s="186" t="s">
        <v>42</v>
      </c>
      <c r="P207" s="146">
        <f t="shared" si="51"/>
        <v>0</v>
      </c>
      <c r="Q207" s="146">
        <v>0</v>
      </c>
      <c r="R207" s="146">
        <f t="shared" si="52"/>
        <v>0</v>
      </c>
      <c r="S207" s="146">
        <v>0</v>
      </c>
      <c r="T207" s="147">
        <f t="shared" si="53"/>
        <v>0</v>
      </c>
      <c r="AR207" s="148" t="s">
        <v>304</v>
      </c>
      <c r="AT207" s="148" t="s">
        <v>300</v>
      </c>
      <c r="AU207" s="148" t="s">
        <v>85</v>
      </c>
      <c r="AY207" s="17" t="s">
        <v>262</v>
      </c>
      <c r="BE207" s="149">
        <f t="shared" si="54"/>
        <v>0</v>
      </c>
      <c r="BF207" s="149">
        <f t="shared" si="55"/>
        <v>0</v>
      </c>
      <c r="BG207" s="149">
        <f t="shared" si="56"/>
        <v>0</v>
      </c>
      <c r="BH207" s="149">
        <f t="shared" si="57"/>
        <v>0</v>
      </c>
      <c r="BI207" s="149">
        <f t="shared" si="58"/>
        <v>0</v>
      </c>
      <c r="BJ207" s="17" t="s">
        <v>85</v>
      </c>
      <c r="BK207" s="149">
        <f t="shared" si="59"/>
        <v>0</v>
      </c>
      <c r="BL207" s="17" t="s">
        <v>268</v>
      </c>
      <c r="BM207" s="148" t="s">
        <v>6169</v>
      </c>
    </row>
    <row r="208" spans="2:65" s="1" customFormat="1" ht="24.2" customHeight="1">
      <c r="B208" s="32"/>
      <c r="C208" s="138" t="s">
        <v>668</v>
      </c>
      <c r="D208" s="138" t="s">
        <v>264</v>
      </c>
      <c r="E208" s="139" t="s">
        <v>6097</v>
      </c>
      <c r="F208" s="140" t="s">
        <v>6098</v>
      </c>
      <c r="G208" s="141" t="s">
        <v>552</v>
      </c>
      <c r="H208" s="142">
        <v>3</v>
      </c>
      <c r="I208" s="143"/>
      <c r="J208" s="142">
        <f t="shared" si="50"/>
        <v>0</v>
      </c>
      <c r="K208" s="140" t="s">
        <v>1</v>
      </c>
      <c r="L208" s="32"/>
      <c r="M208" s="144" t="s">
        <v>1</v>
      </c>
      <c r="N208" s="145" t="s">
        <v>42</v>
      </c>
      <c r="P208" s="146">
        <f t="shared" si="51"/>
        <v>0</v>
      </c>
      <c r="Q208" s="146">
        <v>0</v>
      </c>
      <c r="R208" s="146">
        <f t="shared" si="52"/>
        <v>0</v>
      </c>
      <c r="S208" s="146">
        <v>0</v>
      </c>
      <c r="T208" s="147">
        <f t="shared" si="53"/>
        <v>0</v>
      </c>
      <c r="AR208" s="148" t="s">
        <v>268</v>
      </c>
      <c r="AT208" s="148" t="s">
        <v>264</v>
      </c>
      <c r="AU208" s="148" t="s">
        <v>85</v>
      </c>
      <c r="AY208" s="17" t="s">
        <v>262</v>
      </c>
      <c r="BE208" s="149">
        <f t="shared" si="54"/>
        <v>0</v>
      </c>
      <c r="BF208" s="149">
        <f t="shared" si="55"/>
        <v>0</v>
      </c>
      <c r="BG208" s="149">
        <f t="shared" si="56"/>
        <v>0</v>
      </c>
      <c r="BH208" s="149">
        <f t="shared" si="57"/>
        <v>0</v>
      </c>
      <c r="BI208" s="149">
        <f t="shared" si="58"/>
        <v>0</v>
      </c>
      <c r="BJ208" s="17" t="s">
        <v>85</v>
      </c>
      <c r="BK208" s="149">
        <f t="shared" si="59"/>
        <v>0</v>
      </c>
      <c r="BL208" s="17" t="s">
        <v>268</v>
      </c>
      <c r="BM208" s="148" t="s">
        <v>6170</v>
      </c>
    </row>
    <row r="209" spans="2:65" s="1" customFormat="1" ht="16.5" customHeight="1">
      <c r="B209" s="32"/>
      <c r="C209" s="138" t="s">
        <v>672</v>
      </c>
      <c r="D209" s="138" t="s">
        <v>264</v>
      </c>
      <c r="E209" s="139" t="s">
        <v>6103</v>
      </c>
      <c r="F209" s="140" t="s">
        <v>6104</v>
      </c>
      <c r="G209" s="141" t="s">
        <v>697</v>
      </c>
      <c r="H209" s="142">
        <v>4</v>
      </c>
      <c r="I209" s="143"/>
      <c r="J209" s="142">
        <f t="shared" si="50"/>
        <v>0</v>
      </c>
      <c r="K209" s="140" t="s">
        <v>1</v>
      </c>
      <c r="L209" s="32"/>
      <c r="M209" s="144" t="s">
        <v>1</v>
      </c>
      <c r="N209" s="145" t="s">
        <v>42</v>
      </c>
      <c r="P209" s="146">
        <f t="shared" si="51"/>
        <v>0</v>
      </c>
      <c r="Q209" s="146">
        <v>0</v>
      </c>
      <c r="R209" s="146">
        <f t="shared" si="52"/>
        <v>0</v>
      </c>
      <c r="S209" s="146">
        <v>0</v>
      </c>
      <c r="T209" s="147">
        <f t="shared" si="53"/>
        <v>0</v>
      </c>
      <c r="AR209" s="148" t="s">
        <v>268</v>
      </c>
      <c r="AT209" s="148" t="s">
        <v>264</v>
      </c>
      <c r="AU209" s="148" t="s">
        <v>85</v>
      </c>
      <c r="AY209" s="17" t="s">
        <v>262</v>
      </c>
      <c r="BE209" s="149">
        <f t="shared" si="54"/>
        <v>0</v>
      </c>
      <c r="BF209" s="149">
        <f t="shared" si="55"/>
        <v>0</v>
      </c>
      <c r="BG209" s="149">
        <f t="shared" si="56"/>
        <v>0</v>
      </c>
      <c r="BH209" s="149">
        <f t="shared" si="57"/>
        <v>0</v>
      </c>
      <c r="BI209" s="149">
        <f t="shared" si="58"/>
        <v>0</v>
      </c>
      <c r="BJ209" s="17" t="s">
        <v>85</v>
      </c>
      <c r="BK209" s="149">
        <f t="shared" si="59"/>
        <v>0</v>
      </c>
      <c r="BL209" s="17" t="s">
        <v>268</v>
      </c>
      <c r="BM209" s="148" t="s">
        <v>6171</v>
      </c>
    </row>
    <row r="210" spans="2:65" s="1" customFormat="1" ht="16.5" customHeight="1">
      <c r="B210" s="32"/>
      <c r="C210" s="178" t="s">
        <v>677</v>
      </c>
      <c r="D210" s="178" t="s">
        <v>300</v>
      </c>
      <c r="E210" s="179" t="s">
        <v>6106</v>
      </c>
      <c r="F210" s="180" t="s">
        <v>6107</v>
      </c>
      <c r="G210" s="181" t="s">
        <v>697</v>
      </c>
      <c r="H210" s="182">
        <v>4</v>
      </c>
      <c r="I210" s="183"/>
      <c r="J210" s="182">
        <f t="shared" si="50"/>
        <v>0</v>
      </c>
      <c r="K210" s="180" t="s">
        <v>1</v>
      </c>
      <c r="L210" s="184"/>
      <c r="M210" s="185" t="s">
        <v>1</v>
      </c>
      <c r="N210" s="186" t="s">
        <v>42</v>
      </c>
      <c r="P210" s="146">
        <f t="shared" si="51"/>
        <v>0</v>
      </c>
      <c r="Q210" s="146">
        <v>0</v>
      </c>
      <c r="R210" s="146">
        <f t="shared" si="52"/>
        <v>0</v>
      </c>
      <c r="S210" s="146">
        <v>0</v>
      </c>
      <c r="T210" s="147">
        <f t="shared" si="53"/>
        <v>0</v>
      </c>
      <c r="AR210" s="148" t="s">
        <v>304</v>
      </c>
      <c r="AT210" s="148" t="s">
        <v>300</v>
      </c>
      <c r="AU210" s="148" t="s">
        <v>85</v>
      </c>
      <c r="AY210" s="17" t="s">
        <v>262</v>
      </c>
      <c r="BE210" s="149">
        <f t="shared" si="54"/>
        <v>0</v>
      </c>
      <c r="BF210" s="149">
        <f t="shared" si="55"/>
        <v>0</v>
      </c>
      <c r="BG210" s="149">
        <f t="shared" si="56"/>
        <v>0</v>
      </c>
      <c r="BH210" s="149">
        <f t="shared" si="57"/>
        <v>0</v>
      </c>
      <c r="BI210" s="149">
        <f t="shared" si="58"/>
        <v>0</v>
      </c>
      <c r="BJ210" s="17" t="s">
        <v>85</v>
      </c>
      <c r="BK210" s="149">
        <f t="shared" si="59"/>
        <v>0</v>
      </c>
      <c r="BL210" s="17" t="s">
        <v>268</v>
      </c>
      <c r="BM210" s="148" t="s">
        <v>6172</v>
      </c>
    </row>
    <row r="211" spans="2:65" s="1" customFormat="1" ht="33" customHeight="1">
      <c r="B211" s="32"/>
      <c r="C211" s="138" t="s">
        <v>681</v>
      </c>
      <c r="D211" s="138" t="s">
        <v>264</v>
      </c>
      <c r="E211" s="139" t="s">
        <v>6109</v>
      </c>
      <c r="F211" s="140" t="s">
        <v>6110</v>
      </c>
      <c r="G211" s="141" t="s">
        <v>152</v>
      </c>
      <c r="H211" s="142">
        <v>0.32</v>
      </c>
      <c r="I211" s="143"/>
      <c r="J211" s="142">
        <f t="shared" si="50"/>
        <v>0</v>
      </c>
      <c r="K211" s="140" t="s">
        <v>267</v>
      </c>
      <c r="L211" s="32"/>
      <c r="M211" s="144" t="s">
        <v>1</v>
      </c>
      <c r="N211" s="145" t="s">
        <v>42</v>
      </c>
      <c r="P211" s="146">
        <f t="shared" si="51"/>
        <v>0</v>
      </c>
      <c r="Q211" s="146">
        <v>0.54</v>
      </c>
      <c r="R211" s="146">
        <f t="shared" si="52"/>
        <v>0.1728</v>
      </c>
      <c r="S211" s="146">
        <v>0</v>
      </c>
      <c r="T211" s="147">
        <f t="shared" si="53"/>
        <v>0</v>
      </c>
      <c r="AR211" s="148" t="s">
        <v>268</v>
      </c>
      <c r="AT211" s="148" t="s">
        <v>264</v>
      </c>
      <c r="AU211" s="148" t="s">
        <v>85</v>
      </c>
      <c r="AY211" s="17" t="s">
        <v>262</v>
      </c>
      <c r="BE211" s="149">
        <f t="shared" si="54"/>
        <v>0</v>
      </c>
      <c r="BF211" s="149">
        <f t="shared" si="55"/>
        <v>0</v>
      </c>
      <c r="BG211" s="149">
        <f t="shared" si="56"/>
        <v>0</v>
      </c>
      <c r="BH211" s="149">
        <f t="shared" si="57"/>
        <v>0</v>
      </c>
      <c r="BI211" s="149">
        <f t="shared" si="58"/>
        <v>0</v>
      </c>
      <c r="BJ211" s="17" t="s">
        <v>85</v>
      </c>
      <c r="BK211" s="149">
        <f t="shared" si="59"/>
        <v>0</v>
      </c>
      <c r="BL211" s="17" t="s">
        <v>268</v>
      </c>
      <c r="BM211" s="148" t="s">
        <v>6173</v>
      </c>
    </row>
    <row r="212" spans="2:65" s="1" customFormat="1" ht="21.75" customHeight="1">
      <c r="B212" s="32"/>
      <c r="C212" s="178" t="s">
        <v>685</v>
      </c>
      <c r="D212" s="178" t="s">
        <v>300</v>
      </c>
      <c r="E212" s="179" t="s">
        <v>6112</v>
      </c>
      <c r="F212" s="180" t="s">
        <v>6113</v>
      </c>
      <c r="G212" s="181" t="s">
        <v>303</v>
      </c>
      <c r="H212" s="182">
        <v>0.48</v>
      </c>
      <c r="I212" s="183"/>
      <c r="J212" s="182">
        <f t="shared" si="50"/>
        <v>0</v>
      </c>
      <c r="K212" s="180" t="s">
        <v>1</v>
      </c>
      <c r="L212" s="184"/>
      <c r="M212" s="185" t="s">
        <v>1</v>
      </c>
      <c r="N212" s="186" t="s">
        <v>42</v>
      </c>
      <c r="P212" s="146">
        <f t="shared" si="51"/>
        <v>0</v>
      </c>
      <c r="Q212" s="146">
        <v>0</v>
      </c>
      <c r="R212" s="146">
        <f t="shared" si="52"/>
        <v>0</v>
      </c>
      <c r="S212" s="146">
        <v>0</v>
      </c>
      <c r="T212" s="147">
        <f t="shared" si="53"/>
        <v>0</v>
      </c>
      <c r="AR212" s="148" t="s">
        <v>304</v>
      </c>
      <c r="AT212" s="148" t="s">
        <v>300</v>
      </c>
      <c r="AU212" s="148" t="s">
        <v>85</v>
      </c>
      <c r="AY212" s="17" t="s">
        <v>262</v>
      </c>
      <c r="BE212" s="149">
        <f t="shared" si="54"/>
        <v>0</v>
      </c>
      <c r="BF212" s="149">
        <f t="shared" si="55"/>
        <v>0</v>
      </c>
      <c r="BG212" s="149">
        <f t="shared" si="56"/>
        <v>0</v>
      </c>
      <c r="BH212" s="149">
        <f t="shared" si="57"/>
        <v>0</v>
      </c>
      <c r="BI212" s="149">
        <f t="shared" si="58"/>
        <v>0</v>
      </c>
      <c r="BJ212" s="17" t="s">
        <v>85</v>
      </c>
      <c r="BK212" s="149">
        <f t="shared" si="59"/>
        <v>0</v>
      </c>
      <c r="BL212" s="17" t="s">
        <v>268</v>
      </c>
      <c r="BM212" s="148" t="s">
        <v>6174</v>
      </c>
    </row>
    <row r="213" spans="2:47" s="1" customFormat="1" ht="29.25">
      <c r="B213" s="32"/>
      <c r="D213" s="151" t="s">
        <v>699</v>
      </c>
      <c r="F213" s="187" t="s">
        <v>6115</v>
      </c>
      <c r="I213" s="188"/>
      <c r="L213" s="32"/>
      <c r="M213" s="189"/>
      <c r="T213" s="56"/>
      <c r="AT213" s="17" t="s">
        <v>699</v>
      </c>
      <c r="AU213" s="17" t="s">
        <v>85</v>
      </c>
    </row>
    <row r="214" spans="2:65" s="1" customFormat="1" ht="24.2" customHeight="1">
      <c r="B214" s="32"/>
      <c r="C214" s="138" t="s">
        <v>689</v>
      </c>
      <c r="D214" s="138" t="s">
        <v>264</v>
      </c>
      <c r="E214" s="139" t="s">
        <v>6116</v>
      </c>
      <c r="F214" s="140" t="s">
        <v>6117</v>
      </c>
      <c r="G214" s="141" t="s">
        <v>303</v>
      </c>
      <c r="H214" s="142">
        <v>1.86</v>
      </c>
      <c r="I214" s="143"/>
      <c r="J214" s="142">
        <f>ROUND(I214*H214,2)</f>
        <v>0</v>
      </c>
      <c r="K214" s="140" t="s">
        <v>1</v>
      </c>
      <c r="L214" s="32"/>
      <c r="M214" s="144" t="s">
        <v>1</v>
      </c>
      <c r="N214" s="145" t="s">
        <v>42</v>
      </c>
      <c r="P214" s="146">
        <f>O214*H214</f>
        <v>0</v>
      </c>
      <c r="Q214" s="146">
        <v>0</v>
      </c>
      <c r="R214" s="146">
        <f>Q214*H214</f>
        <v>0</v>
      </c>
      <c r="S214" s="146">
        <v>0</v>
      </c>
      <c r="T214" s="147">
        <f>S214*H214</f>
        <v>0</v>
      </c>
      <c r="AR214" s="148" t="s">
        <v>268</v>
      </c>
      <c r="AT214" s="148" t="s">
        <v>264</v>
      </c>
      <c r="AU214" s="148" t="s">
        <v>85</v>
      </c>
      <c r="AY214" s="17" t="s">
        <v>262</v>
      </c>
      <c r="BE214" s="149">
        <f>IF(N214="základní",J214,0)</f>
        <v>0</v>
      </c>
      <c r="BF214" s="149">
        <f>IF(N214="snížená",J214,0)</f>
        <v>0</v>
      </c>
      <c r="BG214" s="149">
        <f>IF(N214="zákl. přenesená",J214,0)</f>
        <v>0</v>
      </c>
      <c r="BH214" s="149">
        <f>IF(N214="sníž. přenesená",J214,0)</f>
        <v>0</v>
      </c>
      <c r="BI214" s="149">
        <f>IF(N214="nulová",J214,0)</f>
        <v>0</v>
      </c>
      <c r="BJ214" s="17" t="s">
        <v>85</v>
      </c>
      <c r="BK214" s="149">
        <f>ROUND(I214*H214,2)</f>
        <v>0</v>
      </c>
      <c r="BL214" s="17" t="s">
        <v>268</v>
      </c>
      <c r="BM214" s="148" t="s">
        <v>6175</v>
      </c>
    </row>
    <row r="215" spans="2:63" s="11" customFormat="1" ht="25.9" customHeight="1">
      <c r="B215" s="126"/>
      <c r="D215" s="127" t="s">
        <v>76</v>
      </c>
      <c r="E215" s="128" t="s">
        <v>120</v>
      </c>
      <c r="F215" s="128" t="s">
        <v>6176</v>
      </c>
      <c r="I215" s="129"/>
      <c r="J215" s="130">
        <f>BK215</f>
        <v>0</v>
      </c>
      <c r="L215" s="126"/>
      <c r="M215" s="131"/>
      <c r="P215" s="132">
        <f>SUM(P216:P269)</f>
        <v>0</v>
      </c>
      <c r="R215" s="132">
        <f>SUM(R216:R269)</f>
        <v>4.368</v>
      </c>
      <c r="T215" s="133">
        <f>SUM(T216:T269)</f>
        <v>0</v>
      </c>
      <c r="AR215" s="127" t="s">
        <v>85</v>
      </c>
      <c r="AT215" s="134" t="s">
        <v>76</v>
      </c>
      <c r="AU215" s="134" t="s">
        <v>77</v>
      </c>
      <c r="AY215" s="127" t="s">
        <v>262</v>
      </c>
      <c r="BK215" s="135">
        <f>SUM(BK216:BK269)</f>
        <v>0</v>
      </c>
    </row>
    <row r="216" spans="2:65" s="1" customFormat="1" ht="24.2" customHeight="1">
      <c r="B216" s="32"/>
      <c r="C216" s="138" t="s">
        <v>694</v>
      </c>
      <c r="D216" s="138" t="s">
        <v>264</v>
      </c>
      <c r="E216" s="139" t="s">
        <v>6177</v>
      </c>
      <c r="F216" s="140" t="s">
        <v>6178</v>
      </c>
      <c r="G216" s="141" t="s">
        <v>152</v>
      </c>
      <c r="H216" s="142">
        <v>56</v>
      </c>
      <c r="I216" s="143"/>
      <c r="J216" s="142">
        <f>ROUND(I216*H216,2)</f>
        <v>0</v>
      </c>
      <c r="K216" s="140" t="s">
        <v>1</v>
      </c>
      <c r="L216" s="32"/>
      <c r="M216" s="144" t="s">
        <v>1</v>
      </c>
      <c r="N216" s="145" t="s">
        <v>42</v>
      </c>
      <c r="P216" s="146">
        <f>O216*H216</f>
        <v>0</v>
      </c>
      <c r="Q216" s="146">
        <v>0</v>
      </c>
      <c r="R216" s="146">
        <f>Q216*H216</f>
        <v>0</v>
      </c>
      <c r="S216" s="146">
        <v>0</v>
      </c>
      <c r="T216" s="147">
        <f>S216*H216</f>
        <v>0</v>
      </c>
      <c r="AR216" s="148" t="s">
        <v>268</v>
      </c>
      <c r="AT216" s="148" t="s">
        <v>264</v>
      </c>
      <c r="AU216" s="148" t="s">
        <v>85</v>
      </c>
      <c r="AY216" s="17" t="s">
        <v>262</v>
      </c>
      <c r="BE216" s="149">
        <f>IF(N216="základní",J216,0)</f>
        <v>0</v>
      </c>
      <c r="BF216" s="149">
        <f>IF(N216="snížená",J216,0)</f>
        <v>0</v>
      </c>
      <c r="BG216" s="149">
        <f>IF(N216="zákl. přenesená",J216,0)</f>
        <v>0</v>
      </c>
      <c r="BH216" s="149">
        <f>IF(N216="sníž. přenesená",J216,0)</f>
        <v>0</v>
      </c>
      <c r="BI216" s="149">
        <f>IF(N216="nulová",J216,0)</f>
        <v>0</v>
      </c>
      <c r="BJ216" s="17" t="s">
        <v>85</v>
      </c>
      <c r="BK216" s="149">
        <f>ROUND(I216*H216,2)</f>
        <v>0</v>
      </c>
      <c r="BL216" s="17" t="s">
        <v>268</v>
      </c>
      <c r="BM216" s="148" t="s">
        <v>6179</v>
      </c>
    </row>
    <row r="217" spans="2:65" s="1" customFormat="1" ht="24.2" customHeight="1">
      <c r="B217" s="32"/>
      <c r="C217" s="138" t="s">
        <v>701</v>
      </c>
      <c r="D217" s="138" t="s">
        <v>264</v>
      </c>
      <c r="E217" s="139" t="s">
        <v>6180</v>
      </c>
      <c r="F217" s="140" t="s">
        <v>6181</v>
      </c>
      <c r="G217" s="141" t="s">
        <v>152</v>
      </c>
      <c r="H217" s="142">
        <v>48</v>
      </c>
      <c r="I217" s="143"/>
      <c r="J217" s="142">
        <f>ROUND(I217*H217,2)</f>
        <v>0</v>
      </c>
      <c r="K217" s="140" t="s">
        <v>1</v>
      </c>
      <c r="L217" s="32"/>
      <c r="M217" s="144" t="s">
        <v>1</v>
      </c>
      <c r="N217" s="145" t="s">
        <v>42</v>
      </c>
      <c r="P217" s="146">
        <f>O217*H217</f>
        <v>0</v>
      </c>
      <c r="Q217" s="146">
        <v>0</v>
      </c>
      <c r="R217" s="146">
        <f>Q217*H217</f>
        <v>0</v>
      </c>
      <c r="S217" s="146">
        <v>0</v>
      </c>
      <c r="T217" s="147">
        <f>S217*H217</f>
        <v>0</v>
      </c>
      <c r="AR217" s="148" t="s">
        <v>268</v>
      </c>
      <c r="AT217" s="148" t="s">
        <v>264</v>
      </c>
      <c r="AU217" s="148" t="s">
        <v>85</v>
      </c>
      <c r="AY217" s="17" t="s">
        <v>262</v>
      </c>
      <c r="BE217" s="149">
        <f>IF(N217="základní",J217,0)</f>
        <v>0</v>
      </c>
      <c r="BF217" s="149">
        <f>IF(N217="snížená",J217,0)</f>
        <v>0</v>
      </c>
      <c r="BG217" s="149">
        <f>IF(N217="zákl. přenesená",J217,0)</f>
        <v>0</v>
      </c>
      <c r="BH217" s="149">
        <f>IF(N217="sníž. přenesená",J217,0)</f>
        <v>0</v>
      </c>
      <c r="BI217" s="149">
        <f>IF(N217="nulová",J217,0)</f>
        <v>0</v>
      </c>
      <c r="BJ217" s="17" t="s">
        <v>85</v>
      </c>
      <c r="BK217" s="149">
        <f>ROUND(I217*H217,2)</f>
        <v>0</v>
      </c>
      <c r="BL217" s="17" t="s">
        <v>268</v>
      </c>
      <c r="BM217" s="148" t="s">
        <v>6182</v>
      </c>
    </row>
    <row r="218" spans="2:65" s="1" customFormat="1" ht="24.2" customHeight="1">
      <c r="B218" s="32"/>
      <c r="C218" s="138" t="s">
        <v>706</v>
      </c>
      <c r="D218" s="138" t="s">
        <v>264</v>
      </c>
      <c r="E218" s="139" t="s">
        <v>6183</v>
      </c>
      <c r="F218" s="140" t="s">
        <v>6184</v>
      </c>
      <c r="G218" s="141" t="s">
        <v>152</v>
      </c>
      <c r="H218" s="142">
        <v>56</v>
      </c>
      <c r="I218" s="143"/>
      <c r="J218" s="142">
        <f>ROUND(I218*H218,2)</f>
        <v>0</v>
      </c>
      <c r="K218" s="140" t="s">
        <v>1</v>
      </c>
      <c r="L218" s="32"/>
      <c r="M218" s="144" t="s">
        <v>1</v>
      </c>
      <c r="N218" s="145" t="s">
        <v>42</v>
      </c>
      <c r="P218" s="146">
        <f>O218*H218</f>
        <v>0</v>
      </c>
      <c r="Q218" s="146">
        <v>0</v>
      </c>
      <c r="R218" s="146">
        <f>Q218*H218</f>
        <v>0</v>
      </c>
      <c r="S218" s="146">
        <v>0</v>
      </c>
      <c r="T218" s="147">
        <f>S218*H218</f>
        <v>0</v>
      </c>
      <c r="AR218" s="148" t="s">
        <v>268</v>
      </c>
      <c r="AT218" s="148" t="s">
        <v>264</v>
      </c>
      <c r="AU218" s="148" t="s">
        <v>85</v>
      </c>
      <c r="AY218" s="17" t="s">
        <v>262</v>
      </c>
      <c r="BE218" s="149">
        <f>IF(N218="základní",J218,0)</f>
        <v>0</v>
      </c>
      <c r="BF218" s="149">
        <f>IF(N218="snížená",J218,0)</f>
        <v>0</v>
      </c>
      <c r="BG218" s="149">
        <f>IF(N218="zákl. přenesená",J218,0)</f>
        <v>0</v>
      </c>
      <c r="BH218" s="149">
        <f>IF(N218="sníž. přenesená",J218,0)</f>
        <v>0</v>
      </c>
      <c r="BI218" s="149">
        <f>IF(N218="nulová",J218,0)</f>
        <v>0</v>
      </c>
      <c r="BJ218" s="17" t="s">
        <v>85</v>
      </c>
      <c r="BK218" s="149">
        <f>ROUND(I218*H218,2)</f>
        <v>0</v>
      </c>
      <c r="BL218" s="17" t="s">
        <v>268</v>
      </c>
      <c r="BM218" s="148" t="s">
        <v>6185</v>
      </c>
    </row>
    <row r="219" spans="2:51" s="12" customFormat="1" ht="12">
      <c r="B219" s="150"/>
      <c r="D219" s="151" t="s">
        <v>270</v>
      </c>
      <c r="E219" s="152" t="s">
        <v>1</v>
      </c>
      <c r="F219" s="153" t="s">
        <v>622</v>
      </c>
      <c r="H219" s="154">
        <v>56</v>
      </c>
      <c r="I219" s="155"/>
      <c r="L219" s="150"/>
      <c r="M219" s="156"/>
      <c r="T219" s="157"/>
      <c r="AT219" s="152" t="s">
        <v>270</v>
      </c>
      <c r="AU219" s="152" t="s">
        <v>85</v>
      </c>
      <c r="AV219" s="12" t="s">
        <v>87</v>
      </c>
      <c r="AW219" s="12" t="s">
        <v>32</v>
      </c>
      <c r="AX219" s="12" t="s">
        <v>77</v>
      </c>
      <c r="AY219" s="152" t="s">
        <v>262</v>
      </c>
    </row>
    <row r="220" spans="2:51" s="13" customFormat="1" ht="12">
      <c r="B220" s="158"/>
      <c r="D220" s="151" t="s">
        <v>270</v>
      </c>
      <c r="E220" s="159" t="s">
        <v>1</v>
      </c>
      <c r="F220" s="160" t="s">
        <v>273</v>
      </c>
      <c r="H220" s="161">
        <v>56</v>
      </c>
      <c r="I220" s="162"/>
      <c r="L220" s="158"/>
      <c r="M220" s="163"/>
      <c r="T220" s="164"/>
      <c r="AT220" s="159" t="s">
        <v>270</v>
      </c>
      <c r="AU220" s="159" t="s">
        <v>85</v>
      </c>
      <c r="AV220" s="13" t="s">
        <v>268</v>
      </c>
      <c r="AW220" s="13" t="s">
        <v>32</v>
      </c>
      <c r="AX220" s="13" t="s">
        <v>85</v>
      </c>
      <c r="AY220" s="159" t="s">
        <v>262</v>
      </c>
    </row>
    <row r="221" spans="2:65" s="1" customFormat="1" ht="24.2" customHeight="1">
      <c r="B221" s="32"/>
      <c r="C221" s="138" t="s">
        <v>711</v>
      </c>
      <c r="D221" s="138" t="s">
        <v>264</v>
      </c>
      <c r="E221" s="139" t="s">
        <v>6186</v>
      </c>
      <c r="F221" s="140" t="s">
        <v>6187</v>
      </c>
      <c r="G221" s="141" t="s">
        <v>152</v>
      </c>
      <c r="H221" s="142">
        <v>48</v>
      </c>
      <c r="I221" s="143"/>
      <c r="J221" s="142">
        <f>ROUND(I221*H221,2)</f>
        <v>0</v>
      </c>
      <c r="K221" s="140" t="s">
        <v>1</v>
      </c>
      <c r="L221" s="32"/>
      <c r="M221" s="144" t="s">
        <v>1</v>
      </c>
      <c r="N221" s="145" t="s">
        <v>42</v>
      </c>
      <c r="P221" s="146">
        <f>O221*H221</f>
        <v>0</v>
      </c>
      <c r="Q221" s="146">
        <v>0</v>
      </c>
      <c r="R221" s="146">
        <f>Q221*H221</f>
        <v>0</v>
      </c>
      <c r="S221" s="146">
        <v>0</v>
      </c>
      <c r="T221" s="147">
        <f>S221*H221</f>
        <v>0</v>
      </c>
      <c r="AR221" s="148" t="s">
        <v>268</v>
      </c>
      <c r="AT221" s="148" t="s">
        <v>264</v>
      </c>
      <c r="AU221" s="148" t="s">
        <v>85</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268</v>
      </c>
      <c r="BM221" s="148" t="s">
        <v>6188</v>
      </c>
    </row>
    <row r="222" spans="2:51" s="12" customFormat="1" ht="12">
      <c r="B222" s="150"/>
      <c r="D222" s="151" t="s">
        <v>270</v>
      </c>
      <c r="E222" s="152" t="s">
        <v>1</v>
      </c>
      <c r="F222" s="153" t="s">
        <v>563</v>
      </c>
      <c r="H222" s="154">
        <v>48</v>
      </c>
      <c r="I222" s="155"/>
      <c r="L222" s="150"/>
      <c r="M222" s="156"/>
      <c r="T222" s="157"/>
      <c r="AT222" s="152" t="s">
        <v>270</v>
      </c>
      <c r="AU222" s="152" t="s">
        <v>85</v>
      </c>
      <c r="AV222" s="12" t="s">
        <v>87</v>
      </c>
      <c r="AW222" s="12" t="s">
        <v>32</v>
      </c>
      <c r="AX222" s="12" t="s">
        <v>77</v>
      </c>
      <c r="AY222" s="152" t="s">
        <v>262</v>
      </c>
    </row>
    <row r="223" spans="2:51" s="13" customFormat="1" ht="12">
      <c r="B223" s="158"/>
      <c r="D223" s="151" t="s">
        <v>270</v>
      </c>
      <c r="E223" s="159" t="s">
        <v>1</v>
      </c>
      <c r="F223" s="160" t="s">
        <v>273</v>
      </c>
      <c r="H223" s="161">
        <v>48</v>
      </c>
      <c r="I223" s="162"/>
      <c r="L223" s="158"/>
      <c r="M223" s="163"/>
      <c r="T223" s="164"/>
      <c r="AT223" s="159" t="s">
        <v>270</v>
      </c>
      <c r="AU223" s="159" t="s">
        <v>85</v>
      </c>
      <c r="AV223" s="13" t="s">
        <v>268</v>
      </c>
      <c r="AW223" s="13" t="s">
        <v>32</v>
      </c>
      <c r="AX223" s="13" t="s">
        <v>85</v>
      </c>
      <c r="AY223" s="159" t="s">
        <v>262</v>
      </c>
    </row>
    <row r="224" spans="2:65" s="1" customFormat="1" ht="16.5" customHeight="1">
      <c r="B224" s="32"/>
      <c r="C224" s="178" t="s">
        <v>715</v>
      </c>
      <c r="D224" s="178" t="s">
        <v>300</v>
      </c>
      <c r="E224" s="179" t="s">
        <v>6189</v>
      </c>
      <c r="F224" s="180" t="s">
        <v>6126</v>
      </c>
      <c r="G224" s="181" t="s">
        <v>552</v>
      </c>
      <c r="H224" s="182">
        <v>10.4</v>
      </c>
      <c r="I224" s="183"/>
      <c r="J224" s="182">
        <f>ROUND(I224*H224,2)</f>
        <v>0</v>
      </c>
      <c r="K224" s="180" t="s">
        <v>1</v>
      </c>
      <c r="L224" s="184"/>
      <c r="M224" s="185" t="s">
        <v>1</v>
      </c>
      <c r="N224" s="186" t="s">
        <v>42</v>
      </c>
      <c r="P224" s="146">
        <f>O224*H224</f>
        <v>0</v>
      </c>
      <c r="Q224" s="146">
        <v>0.22</v>
      </c>
      <c r="R224" s="146">
        <f>Q224*H224</f>
        <v>2.2880000000000003</v>
      </c>
      <c r="S224" s="146">
        <v>0</v>
      </c>
      <c r="T224" s="147">
        <f>S224*H224</f>
        <v>0</v>
      </c>
      <c r="AR224" s="148" t="s">
        <v>304</v>
      </c>
      <c r="AT224" s="148" t="s">
        <v>300</v>
      </c>
      <c r="AU224" s="148" t="s">
        <v>85</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268</v>
      </c>
      <c r="BM224" s="148" t="s">
        <v>6190</v>
      </c>
    </row>
    <row r="225" spans="2:65" s="1" customFormat="1" ht="16.5" customHeight="1">
      <c r="B225" s="32"/>
      <c r="C225" s="178" t="s">
        <v>719</v>
      </c>
      <c r="D225" s="178" t="s">
        <v>300</v>
      </c>
      <c r="E225" s="179" t="s">
        <v>6021</v>
      </c>
      <c r="F225" s="180" t="s">
        <v>6022</v>
      </c>
      <c r="G225" s="181" t="s">
        <v>362</v>
      </c>
      <c r="H225" s="182">
        <v>10.71</v>
      </c>
      <c r="I225" s="183"/>
      <c r="J225" s="182">
        <f>ROUND(I225*H225,2)</f>
        <v>0</v>
      </c>
      <c r="K225" s="180" t="s">
        <v>1</v>
      </c>
      <c r="L225" s="184"/>
      <c r="M225" s="185" t="s">
        <v>1</v>
      </c>
      <c r="N225" s="186" t="s">
        <v>42</v>
      </c>
      <c r="P225" s="146">
        <f>O225*H225</f>
        <v>0</v>
      </c>
      <c r="Q225" s="146">
        <v>0</v>
      </c>
      <c r="R225" s="146">
        <f>Q225*H225</f>
        <v>0</v>
      </c>
      <c r="S225" s="146">
        <v>0</v>
      </c>
      <c r="T225" s="147">
        <f>S225*H225</f>
        <v>0</v>
      </c>
      <c r="AR225" s="148" t="s">
        <v>304</v>
      </c>
      <c r="AT225" s="148" t="s">
        <v>300</v>
      </c>
      <c r="AU225" s="148" t="s">
        <v>85</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6191</v>
      </c>
    </row>
    <row r="226" spans="2:65" s="1" customFormat="1" ht="21.75" customHeight="1">
      <c r="B226" s="32"/>
      <c r="C226" s="138" t="s">
        <v>724</v>
      </c>
      <c r="D226" s="138" t="s">
        <v>264</v>
      </c>
      <c r="E226" s="139" t="s">
        <v>6192</v>
      </c>
      <c r="F226" s="140" t="s">
        <v>6193</v>
      </c>
      <c r="G226" s="141" t="s">
        <v>152</v>
      </c>
      <c r="H226" s="142">
        <v>112</v>
      </c>
      <c r="I226" s="143"/>
      <c r="J226" s="142">
        <f>ROUND(I226*H226,2)</f>
        <v>0</v>
      </c>
      <c r="K226" s="140" t="s">
        <v>1</v>
      </c>
      <c r="L226" s="32"/>
      <c r="M226" s="144" t="s">
        <v>1</v>
      </c>
      <c r="N226" s="145" t="s">
        <v>42</v>
      </c>
      <c r="P226" s="146">
        <f>O226*H226</f>
        <v>0</v>
      </c>
      <c r="Q226" s="146">
        <v>0</v>
      </c>
      <c r="R226" s="146">
        <f>Q226*H226</f>
        <v>0</v>
      </c>
      <c r="S226" s="146">
        <v>0</v>
      </c>
      <c r="T226" s="147">
        <f>S226*H226</f>
        <v>0</v>
      </c>
      <c r="AR226" s="148" t="s">
        <v>268</v>
      </c>
      <c r="AT226" s="148" t="s">
        <v>264</v>
      </c>
      <c r="AU226" s="148" t="s">
        <v>85</v>
      </c>
      <c r="AY226" s="17" t="s">
        <v>262</v>
      </c>
      <c r="BE226" s="149">
        <f>IF(N226="základní",J226,0)</f>
        <v>0</v>
      </c>
      <c r="BF226" s="149">
        <f>IF(N226="snížená",J226,0)</f>
        <v>0</v>
      </c>
      <c r="BG226" s="149">
        <f>IF(N226="zákl. přenesená",J226,0)</f>
        <v>0</v>
      </c>
      <c r="BH226" s="149">
        <f>IF(N226="sníž. přenesená",J226,0)</f>
        <v>0</v>
      </c>
      <c r="BI226" s="149">
        <f>IF(N226="nulová",J226,0)</f>
        <v>0</v>
      </c>
      <c r="BJ226" s="17" t="s">
        <v>85</v>
      </c>
      <c r="BK226" s="149">
        <f>ROUND(I226*H226,2)</f>
        <v>0</v>
      </c>
      <c r="BL226" s="17" t="s">
        <v>268</v>
      </c>
      <c r="BM226" s="148" t="s">
        <v>6194</v>
      </c>
    </row>
    <row r="227" spans="2:51" s="12" customFormat="1" ht="12">
      <c r="B227" s="150"/>
      <c r="D227" s="151" t="s">
        <v>270</v>
      </c>
      <c r="E227" s="152" t="s">
        <v>1</v>
      </c>
      <c r="F227" s="153" t="s">
        <v>6195</v>
      </c>
      <c r="H227" s="154">
        <v>112</v>
      </c>
      <c r="I227" s="155"/>
      <c r="L227" s="150"/>
      <c r="M227" s="156"/>
      <c r="T227" s="157"/>
      <c r="AT227" s="152" t="s">
        <v>270</v>
      </c>
      <c r="AU227" s="152" t="s">
        <v>85</v>
      </c>
      <c r="AV227" s="12" t="s">
        <v>87</v>
      </c>
      <c r="AW227" s="12" t="s">
        <v>32</v>
      </c>
      <c r="AX227" s="12" t="s">
        <v>77</v>
      </c>
      <c r="AY227" s="152" t="s">
        <v>262</v>
      </c>
    </row>
    <row r="228" spans="2:51" s="13" customFormat="1" ht="12">
      <c r="B228" s="158"/>
      <c r="D228" s="151" t="s">
        <v>270</v>
      </c>
      <c r="E228" s="159" t="s">
        <v>1</v>
      </c>
      <c r="F228" s="160" t="s">
        <v>273</v>
      </c>
      <c r="H228" s="161">
        <v>112</v>
      </c>
      <c r="I228" s="162"/>
      <c r="L228" s="158"/>
      <c r="M228" s="163"/>
      <c r="T228" s="164"/>
      <c r="AT228" s="159" t="s">
        <v>270</v>
      </c>
      <c r="AU228" s="159" t="s">
        <v>85</v>
      </c>
      <c r="AV228" s="13" t="s">
        <v>268</v>
      </c>
      <c r="AW228" s="13" t="s">
        <v>32</v>
      </c>
      <c r="AX228" s="13" t="s">
        <v>85</v>
      </c>
      <c r="AY228" s="159" t="s">
        <v>262</v>
      </c>
    </row>
    <row r="229" spans="2:65" s="1" customFormat="1" ht="16.5" customHeight="1">
      <c r="B229" s="32"/>
      <c r="C229" s="138" t="s">
        <v>729</v>
      </c>
      <c r="D229" s="138" t="s">
        <v>264</v>
      </c>
      <c r="E229" s="139" t="s">
        <v>6196</v>
      </c>
      <c r="F229" s="140" t="s">
        <v>6197</v>
      </c>
      <c r="G229" s="141" t="s">
        <v>152</v>
      </c>
      <c r="H229" s="142">
        <v>96</v>
      </c>
      <c r="I229" s="143"/>
      <c r="J229" s="142">
        <f>ROUND(I229*H229,2)</f>
        <v>0</v>
      </c>
      <c r="K229" s="140" t="s">
        <v>1</v>
      </c>
      <c r="L229" s="32"/>
      <c r="M229" s="144" t="s">
        <v>1</v>
      </c>
      <c r="N229" s="145" t="s">
        <v>42</v>
      </c>
      <c r="P229" s="146">
        <f>O229*H229</f>
        <v>0</v>
      </c>
      <c r="Q229" s="146">
        <v>0</v>
      </c>
      <c r="R229" s="146">
        <f>Q229*H229</f>
        <v>0</v>
      </c>
      <c r="S229" s="146">
        <v>0</v>
      </c>
      <c r="T229" s="147">
        <f>S229*H229</f>
        <v>0</v>
      </c>
      <c r="AR229" s="148" t="s">
        <v>268</v>
      </c>
      <c r="AT229" s="148" t="s">
        <v>264</v>
      </c>
      <c r="AU229" s="148" t="s">
        <v>85</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268</v>
      </c>
      <c r="BM229" s="148" t="s">
        <v>6198</v>
      </c>
    </row>
    <row r="230" spans="2:51" s="12" customFormat="1" ht="12">
      <c r="B230" s="150"/>
      <c r="D230" s="151" t="s">
        <v>270</v>
      </c>
      <c r="E230" s="152" t="s">
        <v>1</v>
      </c>
      <c r="F230" s="153" t="s">
        <v>6199</v>
      </c>
      <c r="H230" s="154">
        <v>96</v>
      </c>
      <c r="I230" s="155"/>
      <c r="L230" s="150"/>
      <c r="M230" s="156"/>
      <c r="T230" s="157"/>
      <c r="AT230" s="152" t="s">
        <v>270</v>
      </c>
      <c r="AU230" s="152" t="s">
        <v>85</v>
      </c>
      <c r="AV230" s="12" t="s">
        <v>87</v>
      </c>
      <c r="AW230" s="12" t="s">
        <v>32</v>
      </c>
      <c r="AX230" s="12" t="s">
        <v>77</v>
      </c>
      <c r="AY230" s="152" t="s">
        <v>262</v>
      </c>
    </row>
    <row r="231" spans="2:51" s="13" customFormat="1" ht="12">
      <c r="B231" s="158"/>
      <c r="D231" s="151" t="s">
        <v>270</v>
      </c>
      <c r="E231" s="159" t="s">
        <v>1</v>
      </c>
      <c r="F231" s="160" t="s">
        <v>273</v>
      </c>
      <c r="H231" s="161">
        <v>96</v>
      </c>
      <c r="I231" s="162"/>
      <c r="L231" s="158"/>
      <c r="M231" s="163"/>
      <c r="T231" s="164"/>
      <c r="AT231" s="159" t="s">
        <v>270</v>
      </c>
      <c r="AU231" s="159" t="s">
        <v>85</v>
      </c>
      <c r="AV231" s="13" t="s">
        <v>268</v>
      </c>
      <c r="AW231" s="13" t="s">
        <v>32</v>
      </c>
      <c r="AX231" s="13" t="s">
        <v>85</v>
      </c>
      <c r="AY231" s="159" t="s">
        <v>262</v>
      </c>
    </row>
    <row r="232" spans="2:65" s="1" customFormat="1" ht="33" customHeight="1">
      <c r="B232" s="32"/>
      <c r="C232" s="138" t="s">
        <v>734</v>
      </c>
      <c r="D232" s="138" t="s">
        <v>264</v>
      </c>
      <c r="E232" s="139" t="s">
        <v>6200</v>
      </c>
      <c r="F232" s="140" t="s">
        <v>6201</v>
      </c>
      <c r="G232" s="141" t="s">
        <v>675</v>
      </c>
      <c r="H232" s="142">
        <v>56</v>
      </c>
      <c r="I232" s="143"/>
      <c r="J232" s="142">
        <f>ROUND(I232*H232,2)</f>
        <v>0</v>
      </c>
      <c r="K232" s="140" t="s">
        <v>1</v>
      </c>
      <c r="L232" s="32"/>
      <c r="M232" s="144" t="s">
        <v>1</v>
      </c>
      <c r="N232" s="145" t="s">
        <v>42</v>
      </c>
      <c r="P232" s="146">
        <f>O232*H232</f>
        <v>0</v>
      </c>
      <c r="Q232" s="146">
        <v>0</v>
      </c>
      <c r="R232" s="146">
        <f>Q232*H232</f>
        <v>0</v>
      </c>
      <c r="S232" s="146">
        <v>0</v>
      </c>
      <c r="T232" s="147">
        <f>S232*H232</f>
        <v>0</v>
      </c>
      <c r="AR232" s="148" t="s">
        <v>268</v>
      </c>
      <c r="AT232" s="148" t="s">
        <v>264</v>
      </c>
      <c r="AU232" s="148" t="s">
        <v>85</v>
      </c>
      <c r="AY232" s="17" t="s">
        <v>262</v>
      </c>
      <c r="BE232" s="149">
        <f>IF(N232="základní",J232,0)</f>
        <v>0</v>
      </c>
      <c r="BF232" s="149">
        <f>IF(N232="snížená",J232,0)</f>
        <v>0</v>
      </c>
      <c r="BG232" s="149">
        <f>IF(N232="zákl. přenesená",J232,0)</f>
        <v>0</v>
      </c>
      <c r="BH232" s="149">
        <f>IF(N232="sníž. přenesená",J232,0)</f>
        <v>0</v>
      </c>
      <c r="BI232" s="149">
        <f>IF(N232="nulová",J232,0)</f>
        <v>0</v>
      </c>
      <c r="BJ232" s="17" t="s">
        <v>85</v>
      </c>
      <c r="BK232" s="149">
        <f>ROUND(I232*H232,2)</f>
        <v>0</v>
      </c>
      <c r="BL232" s="17" t="s">
        <v>268</v>
      </c>
      <c r="BM232" s="148" t="s">
        <v>6202</v>
      </c>
    </row>
    <row r="233" spans="2:65" s="1" customFormat="1" ht="24.2" customHeight="1">
      <c r="B233" s="32"/>
      <c r="C233" s="138" t="s">
        <v>739</v>
      </c>
      <c r="D233" s="138" t="s">
        <v>264</v>
      </c>
      <c r="E233" s="139" t="s">
        <v>6203</v>
      </c>
      <c r="F233" s="140" t="s">
        <v>6204</v>
      </c>
      <c r="G233" s="141" t="s">
        <v>675</v>
      </c>
      <c r="H233" s="142">
        <v>48</v>
      </c>
      <c r="I233" s="143"/>
      <c r="J233" s="142">
        <f>ROUND(I233*H233,2)</f>
        <v>0</v>
      </c>
      <c r="K233" s="140" t="s">
        <v>1</v>
      </c>
      <c r="L233" s="32"/>
      <c r="M233" s="144" t="s">
        <v>1</v>
      </c>
      <c r="N233" s="145" t="s">
        <v>42</v>
      </c>
      <c r="P233" s="146">
        <f>O233*H233</f>
        <v>0</v>
      </c>
      <c r="Q233" s="146">
        <v>0</v>
      </c>
      <c r="R233" s="146">
        <f>Q233*H233</f>
        <v>0</v>
      </c>
      <c r="S233" s="146">
        <v>0</v>
      </c>
      <c r="T233" s="147">
        <f>S233*H233</f>
        <v>0</v>
      </c>
      <c r="AR233" s="148" t="s">
        <v>268</v>
      </c>
      <c r="AT233" s="148" t="s">
        <v>264</v>
      </c>
      <c r="AU233" s="148" t="s">
        <v>85</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268</v>
      </c>
      <c r="BM233" s="148" t="s">
        <v>6205</v>
      </c>
    </row>
    <row r="234" spans="2:65" s="1" customFormat="1" ht="24.2" customHeight="1">
      <c r="B234" s="32"/>
      <c r="C234" s="138" t="s">
        <v>746</v>
      </c>
      <c r="D234" s="138" t="s">
        <v>264</v>
      </c>
      <c r="E234" s="139" t="s">
        <v>6206</v>
      </c>
      <c r="F234" s="140" t="s">
        <v>6207</v>
      </c>
      <c r="G234" s="141" t="s">
        <v>675</v>
      </c>
      <c r="H234" s="142">
        <v>56</v>
      </c>
      <c r="I234" s="143"/>
      <c r="J234" s="142">
        <f>ROUND(I234*H234,2)</f>
        <v>0</v>
      </c>
      <c r="K234" s="140" t="s">
        <v>1</v>
      </c>
      <c r="L234" s="32"/>
      <c r="M234" s="144" t="s">
        <v>1</v>
      </c>
      <c r="N234" s="145" t="s">
        <v>42</v>
      </c>
      <c r="P234" s="146">
        <f>O234*H234</f>
        <v>0</v>
      </c>
      <c r="Q234" s="146">
        <v>0</v>
      </c>
      <c r="R234" s="146">
        <f>Q234*H234</f>
        <v>0</v>
      </c>
      <c r="S234" s="146">
        <v>0</v>
      </c>
      <c r="T234" s="147">
        <f>S234*H234</f>
        <v>0</v>
      </c>
      <c r="AR234" s="148" t="s">
        <v>268</v>
      </c>
      <c r="AT234" s="148" t="s">
        <v>264</v>
      </c>
      <c r="AU234" s="148" t="s">
        <v>85</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6208</v>
      </c>
    </row>
    <row r="235" spans="2:51" s="12" customFormat="1" ht="12">
      <c r="B235" s="150"/>
      <c r="D235" s="151" t="s">
        <v>270</v>
      </c>
      <c r="E235" s="152" t="s">
        <v>1</v>
      </c>
      <c r="F235" s="153" t="s">
        <v>622</v>
      </c>
      <c r="H235" s="154">
        <v>56</v>
      </c>
      <c r="I235" s="155"/>
      <c r="L235" s="150"/>
      <c r="M235" s="156"/>
      <c r="T235" s="157"/>
      <c r="AT235" s="152" t="s">
        <v>270</v>
      </c>
      <c r="AU235" s="152" t="s">
        <v>85</v>
      </c>
      <c r="AV235" s="12" t="s">
        <v>87</v>
      </c>
      <c r="AW235" s="12" t="s">
        <v>32</v>
      </c>
      <c r="AX235" s="12" t="s">
        <v>77</v>
      </c>
      <c r="AY235" s="152" t="s">
        <v>262</v>
      </c>
    </row>
    <row r="236" spans="2:51" s="13" customFormat="1" ht="12">
      <c r="B236" s="158"/>
      <c r="D236" s="151" t="s">
        <v>270</v>
      </c>
      <c r="E236" s="159" t="s">
        <v>1</v>
      </c>
      <c r="F236" s="160" t="s">
        <v>273</v>
      </c>
      <c r="H236" s="161">
        <v>56</v>
      </c>
      <c r="I236" s="162"/>
      <c r="L236" s="158"/>
      <c r="M236" s="163"/>
      <c r="T236" s="164"/>
      <c r="AT236" s="159" t="s">
        <v>270</v>
      </c>
      <c r="AU236" s="159" t="s">
        <v>85</v>
      </c>
      <c r="AV236" s="13" t="s">
        <v>268</v>
      </c>
      <c r="AW236" s="13" t="s">
        <v>32</v>
      </c>
      <c r="AX236" s="13" t="s">
        <v>85</v>
      </c>
      <c r="AY236" s="159" t="s">
        <v>262</v>
      </c>
    </row>
    <row r="237" spans="2:65" s="1" customFormat="1" ht="24.2" customHeight="1">
      <c r="B237" s="32"/>
      <c r="C237" s="138" t="s">
        <v>754</v>
      </c>
      <c r="D237" s="138" t="s">
        <v>264</v>
      </c>
      <c r="E237" s="139" t="s">
        <v>6209</v>
      </c>
      <c r="F237" s="140" t="s">
        <v>6210</v>
      </c>
      <c r="G237" s="141" t="s">
        <v>675</v>
      </c>
      <c r="H237" s="142">
        <v>48</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85</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6211</v>
      </c>
    </row>
    <row r="238" spans="2:51" s="12" customFormat="1" ht="12">
      <c r="B238" s="150"/>
      <c r="D238" s="151" t="s">
        <v>270</v>
      </c>
      <c r="E238" s="152" t="s">
        <v>1</v>
      </c>
      <c r="F238" s="153" t="s">
        <v>563</v>
      </c>
      <c r="H238" s="154">
        <v>48</v>
      </c>
      <c r="I238" s="155"/>
      <c r="L238" s="150"/>
      <c r="M238" s="156"/>
      <c r="T238" s="157"/>
      <c r="AT238" s="152" t="s">
        <v>270</v>
      </c>
      <c r="AU238" s="152" t="s">
        <v>85</v>
      </c>
      <c r="AV238" s="12" t="s">
        <v>87</v>
      </c>
      <c r="AW238" s="12" t="s">
        <v>32</v>
      </c>
      <c r="AX238" s="12" t="s">
        <v>77</v>
      </c>
      <c r="AY238" s="152" t="s">
        <v>262</v>
      </c>
    </row>
    <row r="239" spans="2:51" s="13" customFormat="1" ht="12">
      <c r="B239" s="158"/>
      <c r="D239" s="151" t="s">
        <v>270</v>
      </c>
      <c r="E239" s="159" t="s">
        <v>1</v>
      </c>
      <c r="F239" s="160" t="s">
        <v>273</v>
      </c>
      <c r="H239" s="161">
        <v>48</v>
      </c>
      <c r="I239" s="162"/>
      <c r="L239" s="158"/>
      <c r="M239" s="163"/>
      <c r="T239" s="164"/>
      <c r="AT239" s="159" t="s">
        <v>270</v>
      </c>
      <c r="AU239" s="159" t="s">
        <v>85</v>
      </c>
      <c r="AV239" s="13" t="s">
        <v>268</v>
      </c>
      <c r="AW239" s="13" t="s">
        <v>32</v>
      </c>
      <c r="AX239" s="13" t="s">
        <v>85</v>
      </c>
      <c r="AY239" s="159" t="s">
        <v>262</v>
      </c>
    </row>
    <row r="240" spans="2:65" s="1" customFormat="1" ht="16.5" customHeight="1">
      <c r="B240" s="32"/>
      <c r="C240" s="178" t="s">
        <v>767</v>
      </c>
      <c r="D240" s="178" t="s">
        <v>300</v>
      </c>
      <c r="E240" s="179" t="s">
        <v>6212</v>
      </c>
      <c r="F240" s="180" t="s">
        <v>6213</v>
      </c>
      <c r="G240" s="181" t="s">
        <v>697</v>
      </c>
      <c r="H240" s="182">
        <v>31</v>
      </c>
      <c r="I240" s="183"/>
      <c r="J240" s="182">
        <f aca="true" t="shared" si="60" ref="J240:J245">ROUND(I240*H240,2)</f>
        <v>0</v>
      </c>
      <c r="K240" s="180" t="s">
        <v>1</v>
      </c>
      <c r="L240" s="184"/>
      <c r="M240" s="185" t="s">
        <v>1</v>
      </c>
      <c r="N240" s="186" t="s">
        <v>42</v>
      </c>
      <c r="P240" s="146">
        <f aca="true" t="shared" si="61" ref="P240:P245">O240*H240</f>
        <v>0</v>
      </c>
      <c r="Q240" s="146">
        <v>0</v>
      </c>
      <c r="R240" s="146">
        <f aca="true" t="shared" si="62" ref="R240:R245">Q240*H240</f>
        <v>0</v>
      </c>
      <c r="S240" s="146">
        <v>0</v>
      </c>
      <c r="T240" s="147">
        <f aca="true" t="shared" si="63" ref="T240:T245">S240*H240</f>
        <v>0</v>
      </c>
      <c r="AR240" s="148" t="s">
        <v>304</v>
      </c>
      <c r="AT240" s="148" t="s">
        <v>300</v>
      </c>
      <c r="AU240" s="148" t="s">
        <v>85</v>
      </c>
      <c r="AY240" s="17" t="s">
        <v>262</v>
      </c>
      <c r="BE240" s="149">
        <f aca="true" t="shared" si="64" ref="BE240:BE245">IF(N240="základní",J240,0)</f>
        <v>0</v>
      </c>
      <c r="BF240" s="149">
        <f aca="true" t="shared" si="65" ref="BF240:BF245">IF(N240="snížená",J240,0)</f>
        <v>0</v>
      </c>
      <c r="BG240" s="149">
        <f aca="true" t="shared" si="66" ref="BG240:BG245">IF(N240="zákl. přenesená",J240,0)</f>
        <v>0</v>
      </c>
      <c r="BH240" s="149">
        <f aca="true" t="shared" si="67" ref="BH240:BH245">IF(N240="sníž. přenesená",J240,0)</f>
        <v>0</v>
      </c>
      <c r="BI240" s="149">
        <f aca="true" t="shared" si="68" ref="BI240:BI245">IF(N240="nulová",J240,0)</f>
        <v>0</v>
      </c>
      <c r="BJ240" s="17" t="s">
        <v>85</v>
      </c>
      <c r="BK240" s="149">
        <f aca="true" t="shared" si="69" ref="BK240:BK245">ROUND(I240*H240,2)</f>
        <v>0</v>
      </c>
      <c r="BL240" s="17" t="s">
        <v>268</v>
      </c>
      <c r="BM240" s="148" t="s">
        <v>6214</v>
      </c>
    </row>
    <row r="241" spans="2:65" s="1" customFormat="1" ht="16.5" customHeight="1">
      <c r="B241" s="32"/>
      <c r="C241" s="178" t="s">
        <v>772</v>
      </c>
      <c r="D241" s="178" t="s">
        <v>300</v>
      </c>
      <c r="E241" s="179" t="s">
        <v>6215</v>
      </c>
      <c r="F241" s="180" t="s">
        <v>6216</v>
      </c>
      <c r="G241" s="181" t="s">
        <v>697</v>
      </c>
      <c r="H241" s="182">
        <v>20</v>
      </c>
      <c r="I241" s="183"/>
      <c r="J241" s="182">
        <f t="shared" si="60"/>
        <v>0</v>
      </c>
      <c r="K241" s="180" t="s">
        <v>1</v>
      </c>
      <c r="L241" s="184"/>
      <c r="M241" s="185" t="s">
        <v>1</v>
      </c>
      <c r="N241" s="186" t="s">
        <v>42</v>
      </c>
      <c r="P241" s="146">
        <f t="shared" si="61"/>
        <v>0</v>
      </c>
      <c r="Q241" s="146">
        <v>0</v>
      </c>
      <c r="R241" s="146">
        <f t="shared" si="62"/>
        <v>0</v>
      </c>
      <c r="S241" s="146">
        <v>0</v>
      </c>
      <c r="T241" s="147">
        <f t="shared" si="63"/>
        <v>0</v>
      </c>
      <c r="AR241" s="148" t="s">
        <v>304</v>
      </c>
      <c r="AT241" s="148" t="s">
        <v>300</v>
      </c>
      <c r="AU241" s="148" t="s">
        <v>85</v>
      </c>
      <c r="AY241" s="17" t="s">
        <v>262</v>
      </c>
      <c r="BE241" s="149">
        <f t="shared" si="64"/>
        <v>0</v>
      </c>
      <c r="BF241" s="149">
        <f t="shared" si="65"/>
        <v>0</v>
      </c>
      <c r="BG241" s="149">
        <f t="shared" si="66"/>
        <v>0</v>
      </c>
      <c r="BH241" s="149">
        <f t="shared" si="67"/>
        <v>0</v>
      </c>
      <c r="BI241" s="149">
        <f t="shared" si="68"/>
        <v>0</v>
      </c>
      <c r="BJ241" s="17" t="s">
        <v>85</v>
      </c>
      <c r="BK241" s="149">
        <f t="shared" si="69"/>
        <v>0</v>
      </c>
      <c r="BL241" s="17" t="s">
        <v>268</v>
      </c>
      <c r="BM241" s="148" t="s">
        <v>6217</v>
      </c>
    </row>
    <row r="242" spans="2:65" s="1" customFormat="1" ht="16.5" customHeight="1">
      <c r="B242" s="32"/>
      <c r="C242" s="178" t="s">
        <v>777</v>
      </c>
      <c r="D242" s="178" t="s">
        <v>300</v>
      </c>
      <c r="E242" s="179" t="s">
        <v>6218</v>
      </c>
      <c r="F242" s="180" t="s">
        <v>6219</v>
      </c>
      <c r="G242" s="181" t="s">
        <v>697</v>
      </c>
      <c r="H242" s="182">
        <v>31</v>
      </c>
      <c r="I242" s="183"/>
      <c r="J242" s="182">
        <f t="shared" si="60"/>
        <v>0</v>
      </c>
      <c r="K242" s="180" t="s">
        <v>1</v>
      </c>
      <c r="L242" s="184"/>
      <c r="M242" s="185" t="s">
        <v>1</v>
      </c>
      <c r="N242" s="186" t="s">
        <v>42</v>
      </c>
      <c r="P242" s="146">
        <f t="shared" si="61"/>
        <v>0</v>
      </c>
      <c r="Q242" s="146">
        <v>0</v>
      </c>
      <c r="R242" s="146">
        <f t="shared" si="62"/>
        <v>0</v>
      </c>
      <c r="S242" s="146">
        <v>0</v>
      </c>
      <c r="T242" s="147">
        <f t="shared" si="63"/>
        <v>0</v>
      </c>
      <c r="AR242" s="148" t="s">
        <v>304</v>
      </c>
      <c r="AT242" s="148" t="s">
        <v>300</v>
      </c>
      <c r="AU242" s="148" t="s">
        <v>85</v>
      </c>
      <c r="AY242" s="17" t="s">
        <v>262</v>
      </c>
      <c r="BE242" s="149">
        <f t="shared" si="64"/>
        <v>0</v>
      </c>
      <c r="BF242" s="149">
        <f t="shared" si="65"/>
        <v>0</v>
      </c>
      <c r="BG242" s="149">
        <f t="shared" si="66"/>
        <v>0</v>
      </c>
      <c r="BH242" s="149">
        <f t="shared" si="67"/>
        <v>0</v>
      </c>
      <c r="BI242" s="149">
        <f t="shared" si="68"/>
        <v>0</v>
      </c>
      <c r="BJ242" s="17" t="s">
        <v>85</v>
      </c>
      <c r="BK242" s="149">
        <f t="shared" si="69"/>
        <v>0</v>
      </c>
      <c r="BL242" s="17" t="s">
        <v>268</v>
      </c>
      <c r="BM242" s="148" t="s">
        <v>6220</v>
      </c>
    </row>
    <row r="243" spans="2:65" s="1" customFormat="1" ht="16.5" customHeight="1">
      <c r="B243" s="32"/>
      <c r="C243" s="178" t="s">
        <v>783</v>
      </c>
      <c r="D243" s="178" t="s">
        <v>300</v>
      </c>
      <c r="E243" s="179" t="s">
        <v>6221</v>
      </c>
      <c r="F243" s="180" t="s">
        <v>6222</v>
      </c>
      <c r="G243" s="181" t="s">
        <v>697</v>
      </c>
      <c r="H243" s="182">
        <v>22</v>
      </c>
      <c r="I243" s="183"/>
      <c r="J243" s="182">
        <f t="shared" si="60"/>
        <v>0</v>
      </c>
      <c r="K243" s="180" t="s">
        <v>1</v>
      </c>
      <c r="L243" s="184"/>
      <c r="M243" s="185" t="s">
        <v>1</v>
      </c>
      <c r="N243" s="186" t="s">
        <v>42</v>
      </c>
      <c r="P243" s="146">
        <f t="shared" si="61"/>
        <v>0</v>
      </c>
      <c r="Q243" s="146">
        <v>0</v>
      </c>
      <c r="R243" s="146">
        <f t="shared" si="62"/>
        <v>0</v>
      </c>
      <c r="S243" s="146">
        <v>0</v>
      </c>
      <c r="T243" s="147">
        <f t="shared" si="63"/>
        <v>0</v>
      </c>
      <c r="AR243" s="148" t="s">
        <v>304</v>
      </c>
      <c r="AT243" s="148" t="s">
        <v>300</v>
      </c>
      <c r="AU243" s="148" t="s">
        <v>85</v>
      </c>
      <c r="AY243" s="17" t="s">
        <v>262</v>
      </c>
      <c r="BE243" s="149">
        <f t="shared" si="64"/>
        <v>0</v>
      </c>
      <c r="BF243" s="149">
        <f t="shared" si="65"/>
        <v>0</v>
      </c>
      <c r="BG243" s="149">
        <f t="shared" si="66"/>
        <v>0</v>
      </c>
      <c r="BH243" s="149">
        <f t="shared" si="67"/>
        <v>0</v>
      </c>
      <c r="BI243" s="149">
        <f t="shared" si="68"/>
        <v>0</v>
      </c>
      <c r="BJ243" s="17" t="s">
        <v>85</v>
      </c>
      <c r="BK243" s="149">
        <f t="shared" si="69"/>
        <v>0</v>
      </c>
      <c r="BL243" s="17" t="s">
        <v>268</v>
      </c>
      <c r="BM243" s="148" t="s">
        <v>6223</v>
      </c>
    </row>
    <row r="244" spans="2:65" s="1" customFormat="1" ht="21.75" customHeight="1">
      <c r="B244" s="32"/>
      <c r="C244" s="138" t="s">
        <v>790</v>
      </c>
      <c r="D244" s="138" t="s">
        <v>264</v>
      </c>
      <c r="E244" s="139" t="s">
        <v>6224</v>
      </c>
      <c r="F244" s="140" t="s">
        <v>6225</v>
      </c>
      <c r="G244" s="141" t="s">
        <v>675</v>
      </c>
      <c r="H244" s="142">
        <v>104</v>
      </c>
      <c r="I244" s="143"/>
      <c r="J244" s="142">
        <f t="shared" si="60"/>
        <v>0</v>
      </c>
      <c r="K244" s="140" t="s">
        <v>1</v>
      </c>
      <c r="L244" s="32"/>
      <c r="M244" s="144" t="s">
        <v>1</v>
      </c>
      <c r="N244" s="145" t="s">
        <v>42</v>
      </c>
      <c r="P244" s="146">
        <f t="shared" si="61"/>
        <v>0</v>
      </c>
      <c r="Q244" s="146">
        <v>0</v>
      </c>
      <c r="R244" s="146">
        <f t="shared" si="62"/>
        <v>0</v>
      </c>
      <c r="S244" s="146">
        <v>0</v>
      </c>
      <c r="T244" s="147">
        <f t="shared" si="63"/>
        <v>0</v>
      </c>
      <c r="AR244" s="148" t="s">
        <v>268</v>
      </c>
      <c r="AT244" s="148" t="s">
        <v>264</v>
      </c>
      <c r="AU244" s="148" t="s">
        <v>85</v>
      </c>
      <c r="AY244" s="17" t="s">
        <v>262</v>
      </c>
      <c r="BE244" s="149">
        <f t="shared" si="64"/>
        <v>0</v>
      </c>
      <c r="BF244" s="149">
        <f t="shared" si="65"/>
        <v>0</v>
      </c>
      <c r="BG244" s="149">
        <f t="shared" si="66"/>
        <v>0</v>
      </c>
      <c r="BH244" s="149">
        <f t="shared" si="67"/>
        <v>0</v>
      </c>
      <c r="BI244" s="149">
        <f t="shared" si="68"/>
        <v>0</v>
      </c>
      <c r="BJ244" s="17" t="s">
        <v>85</v>
      </c>
      <c r="BK244" s="149">
        <f t="shared" si="69"/>
        <v>0</v>
      </c>
      <c r="BL244" s="17" t="s">
        <v>268</v>
      </c>
      <c r="BM244" s="148" t="s">
        <v>6226</v>
      </c>
    </row>
    <row r="245" spans="2:65" s="1" customFormat="1" ht="24.2" customHeight="1">
      <c r="B245" s="32"/>
      <c r="C245" s="138" t="s">
        <v>794</v>
      </c>
      <c r="D245" s="138" t="s">
        <v>264</v>
      </c>
      <c r="E245" s="139" t="s">
        <v>6071</v>
      </c>
      <c r="F245" s="140" t="s">
        <v>6072</v>
      </c>
      <c r="G245" s="141" t="s">
        <v>152</v>
      </c>
      <c r="H245" s="142">
        <v>56</v>
      </c>
      <c r="I245" s="143"/>
      <c r="J245" s="142">
        <f t="shared" si="60"/>
        <v>0</v>
      </c>
      <c r="K245" s="140" t="s">
        <v>1</v>
      </c>
      <c r="L245" s="32"/>
      <c r="M245" s="144" t="s">
        <v>1</v>
      </c>
      <c r="N245" s="145" t="s">
        <v>42</v>
      </c>
      <c r="P245" s="146">
        <f t="shared" si="61"/>
        <v>0</v>
      </c>
      <c r="Q245" s="146">
        <v>0</v>
      </c>
      <c r="R245" s="146">
        <f t="shared" si="62"/>
        <v>0</v>
      </c>
      <c r="S245" s="146">
        <v>0</v>
      </c>
      <c r="T245" s="147">
        <f t="shared" si="63"/>
        <v>0</v>
      </c>
      <c r="AR245" s="148" t="s">
        <v>268</v>
      </c>
      <c r="AT245" s="148" t="s">
        <v>264</v>
      </c>
      <c r="AU245" s="148" t="s">
        <v>85</v>
      </c>
      <c r="AY245" s="17" t="s">
        <v>262</v>
      </c>
      <c r="BE245" s="149">
        <f t="shared" si="64"/>
        <v>0</v>
      </c>
      <c r="BF245" s="149">
        <f t="shared" si="65"/>
        <v>0</v>
      </c>
      <c r="BG245" s="149">
        <f t="shared" si="66"/>
        <v>0</v>
      </c>
      <c r="BH245" s="149">
        <f t="shared" si="67"/>
        <v>0</v>
      </c>
      <c r="BI245" s="149">
        <f t="shared" si="68"/>
        <v>0</v>
      </c>
      <c r="BJ245" s="17" t="s">
        <v>85</v>
      </c>
      <c r="BK245" s="149">
        <f t="shared" si="69"/>
        <v>0</v>
      </c>
      <c r="BL245" s="17" t="s">
        <v>268</v>
      </c>
      <c r="BM245" s="148" t="s">
        <v>6227</v>
      </c>
    </row>
    <row r="246" spans="2:51" s="12" customFormat="1" ht="12">
      <c r="B246" s="150"/>
      <c r="D246" s="151" t="s">
        <v>270</v>
      </c>
      <c r="E246" s="152" t="s">
        <v>1</v>
      </c>
      <c r="F246" s="153" t="s">
        <v>6228</v>
      </c>
      <c r="H246" s="154">
        <v>56</v>
      </c>
      <c r="I246" s="155"/>
      <c r="L246" s="150"/>
      <c r="M246" s="156"/>
      <c r="T246" s="157"/>
      <c r="AT246" s="152" t="s">
        <v>270</v>
      </c>
      <c r="AU246" s="152" t="s">
        <v>85</v>
      </c>
      <c r="AV246" s="12" t="s">
        <v>87</v>
      </c>
      <c r="AW246" s="12" t="s">
        <v>32</v>
      </c>
      <c r="AX246" s="12" t="s">
        <v>77</v>
      </c>
      <c r="AY246" s="152" t="s">
        <v>262</v>
      </c>
    </row>
    <row r="247" spans="2:51" s="13" customFormat="1" ht="12">
      <c r="B247" s="158"/>
      <c r="D247" s="151" t="s">
        <v>270</v>
      </c>
      <c r="E247" s="159" t="s">
        <v>1</v>
      </c>
      <c r="F247" s="160" t="s">
        <v>273</v>
      </c>
      <c r="H247" s="161">
        <v>56</v>
      </c>
      <c r="I247" s="162"/>
      <c r="L247" s="158"/>
      <c r="M247" s="163"/>
      <c r="T247" s="164"/>
      <c r="AT247" s="159" t="s">
        <v>270</v>
      </c>
      <c r="AU247" s="159" t="s">
        <v>85</v>
      </c>
      <c r="AV247" s="13" t="s">
        <v>268</v>
      </c>
      <c r="AW247" s="13" t="s">
        <v>32</v>
      </c>
      <c r="AX247" s="13" t="s">
        <v>85</v>
      </c>
      <c r="AY247" s="159" t="s">
        <v>262</v>
      </c>
    </row>
    <row r="248" spans="2:65" s="1" customFormat="1" ht="21.75" customHeight="1">
      <c r="B248" s="32"/>
      <c r="C248" s="138" t="s">
        <v>811</v>
      </c>
      <c r="D248" s="138" t="s">
        <v>264</v>
      </c>
      <c r="E248" s="139" t="s">
        <v>6074</v>
      </c>
      <c r="F248" s="140" t="s">
        <v>6075</v>
      </c>
      <c r="G248" s="141" t="s">
        <v>152</v>
      </c>
      <c r="H248" s="142">
        <v>48</v>
      </c>
      <c r="I248" s="143"/>
      <c r="J248" s="142">
        <f>ROUND(I248*H248,2)</f>
        <v>0</v>
      </c>
      <c r="K248" s="140" t="s">
        <v>1</v>
      </c>
      <c r="L248" s="32"/>
      <c r="M248" s="144" t="s">
        <v>1</v>
      </c>
      <c r="N248" s="145" t="s">
        <v>42</v>
      </c>
      <c r="P248" s="146">
        <f>O248*H248</f>
        <v>0</v>
      </c>
      <c r="Q248" s="146">
        <v>0</v>
      </c>
      <c r="R248" s="146">
        <f>Q248*H248</f>
        <v>0</v>
      </c>
      <c r="S248" s="146">
        <v>0</v>
      </c>
      <c r="T248" s="147">
        <f>S248*H248</f>
        <v>0</v>
      </c>
      <c r="AR248" s="148" t="s">
        <v>268</v>
      </c>
      <c r="AT248" s="148" t="s">
        <v>264</v>
      </c>
      <c r="AU248" s="148" t="s">
        <v>85</v>
      </c>
      <c r="AY248" s="17" t="s">
        <v>262</v>
      </c>
      <c r="BE248" s="149">
        <f>IF(N248="základní",J248,0)</f>
        <v>0</v>
      </c>
      <c r="BF248" s="149">
        <f>IF(N248="snížená",J248,0)</f>
        <v>0</v>
      </c>
      <c r="BG248" s="149">
        <f>IF(N248="zákl. přenesená",J248,0)</f>
        <v>0</v>
      </c>
      <c r="BH248" s="149">
        <f>IF(N248="sníž. přenesená",J248,0)</f>
        <v>0</v>
      </c>
      <c r="BI248" s="149">
        <f>IF(N248="nulová",J248,0)</f>
        <v>0</v>
      </c>
      <c r="BJ248" s="17" t="s">
        <v>85</v>
      </c>
      <c r="BK248" s="149">
        <f>ROUND(I248*H248,2)</f>
        <v>0</v>
      </c>
      <c r="BL248" s="17" t="s">
        <v>268</v>
      </c>
      <c r="BM248" s="148" t="s">
        <v>6229</v>
      </c>
    </row>
    <row r="249" spans="2:51" s="12" customFormat="1" ht="12">
      <c r="B249" s="150"/>
      <c r="D249" s="151" t="s">
        <v>270</v>
      </c>
      <c r="E249" s="152" t="s">
        <v>1</v>
      </c>
      <c r="F249" s="153" t="s">
        <v>6230</v>
      </c>
      <c r="H249" s="154">
        <v>48</v>
      </c>
      <c r="I249" s="155"/>
      <c r="L249" s="150"/>
      <c r="M249" s="156"/>
      <c r="T249" s="157"/>
      <c r="AT249" s="152" t="s">
        <v>270</v>
      </c>
      <c r="AU249" s="152" t="s">
        <v>85</v>
      </c>
      <c r="AV249" s="12" t="s">
        <v>87</v>
      </c>
      <c r="AW249" s="12" t="s">
        <v>32</v>
      </c>
      <c r="AX249" s="12" t="s">
        <v>77</v>
      </c>
      <c r="AY249" s="152" t="s">
        <v>262</v>
      </c>
    </row>
    <row r="250" spans="2:51" s="13" customFormat="1" ht="12">
      <c r="B250" s="158"/>
      <c r="D250" s="151" t="s">
        <v>270</v>
      </c>
      <c r="E250" s="159" t="s">
        <v>1</v>
      </c>
      <c r="F250" s="160" t="s">
        <v>273</v>
      </c>
      <c r="H250" s="161">
        <v>48</v>
      </c>
      <c r="I250" s="162"/>
      <c r="L250" s="158"/>
      <c r="M250" s="163"/>
      <c r="T250" s="164"/>
      <c r="AT250" s="159" t="s">
        <v>270</v>
      </c>
      <c r="AU250" s="159" t="s">
        <v>85</v>
      </c>
      <c r="AV250" s="13" t="s">
        <v>268</v>
      </c>
      <c r="AW250" s="13" t="s">
        <v>32</v>
      </c>
      <c r="AX250" s="13" t="s">
        <v>85</v>
      </c>
      <c r="AY250" s="159" t="s">
        <v>262</v>
      </c>
    </row>
    <row r="251" spans="2:65" s="1" customFormat="1" ht="16.5" customHeight="1">
      <c r="B251" s="32"/>
      <c r="C251" s="178" t="s">
        <v>813</v>
      </c>
      <c r="D251" s="178" t="s">
        <v>300</v>
      </c>
      <c r="E251" s="179" t="s">
        <v>6077</v>
      </c>
      <c r="F251" s="180" t="s">
        <v>6078</v>
      </c>
      <c r="G251" s="181" t="s">
        <v>552</v>
      </c>
      <c r="H251" s="182">
        <v>10.4</v>
      </c>
      <c r="I251" s="183"/>
      <c r="J251" s="182">
        <f>ROUND(I251*H251,2)</f>
        <v>0</v>
      </c>
      <c r="K251" s="180" t="s">
        <v>1</v>
      </c>
      <c r="L251" s="184"/>
      <c r="M251" s="185" t="s">
        <v>1</v>
      </c>
      <c r="N251" s="186" t="s">
        <v>42</v>
      </c>
      <c r="P251" s="146">
        <f>O251*H251</f>
        <v>0</v>
      </c>
      <c r="Q251" s="146">
        <v>0.2</v>
      </c>
      <c r="R251" s="146">
        <f>Q251*H251</f>
        <v>2.08</v>
      </c>
      <c r="S251" s="146">
        <v>0</v>
      </c>
      <c r="T251" s="147">
        <f>S251*H251</f>
        <v>0</v>
      </c>
      <c r="AR251" s="148" t="s">
        <v>304</v>
      </c>
      <c r="AT251" s="148" t="s">
        <v>300</v>
      </c>
      <c r="AU251" s="148" t="s">
        <v>85</v>
      </c>
      <c r="AY251" s="17" t="s">
        <v>262</v>
      </c>
      <c r="BE251" s="149">
        <f>IF(N251="základní",J251,0)</f>
        <v>0</v>
      </c>
      <c r="BF251" s="149">
        <f>IF(N251="snížená",J251,0)</f>
        <v>0</v>
      </c>
      <c r="BG251" s="149">
        <f>IF(N251="zákl. přenesená",J251,0)</f>
        <v>0</v>
      </c>
      <c r="BH251" s="149">
        <f>IF(N251="sníž. přenesená",J251,0)</f>
        <v>0</v>
      </c>
      <c r="BI251" s="149">
        <f>IF(N251="nulová",J251,0)</f>
        <v>0</v>
      </c>
      <c r="BJ251" s="17" t="s">
        <v>85</v>
      </c>
      <c r="BK251" s="149">
        <f>ROUND(I251*H251,2)</f>
        <v>0</v>
      </c>
      <c r="BL251" s="17" t="s">
        <v>268</v>
      </c>
      <c r="BM251" s="148" t="s">
        <v>6231</v>
      </c>
    </row>
    <row r="252" spans="2:65" s="1" customFormat="1" ht="24.2" customHeight="1">
      <c r="B252" s="32"/>
      <c r="C252" s="138" t="s">
        <v>822</v>
      </c>
      <c r="D252" s="138" t="s">
        <v>264</v>
      </c>
      <c r="E252" s="139" t="s">
        <v>6232</v>
      </c>
      <c r="F252" s="140" t="s">
        <v>6081</v>
      </c>
      <c r="G252" s="141" t="s">
        <v>303</v>
      </c>
      <c r="H252" s="142">
        <v>0</v>
      </c>
      <c r="I252" s="143"/>
      <c r="J252" s="142">
        <f>ROUND(I252*H252,2)</f>
        <v>0</v>
      </c>
      <c r="K252" s="140" t="s">
        <v>1</v>
      </c>
      <c r="L252" s="32"/>
      <c r="M252" s="144" t="s">
        <v>1</v>
      </c>
      <c r="N252" s="145" t="s">
        <v>42</v>
      </c>
      <c r="P252" s="146">
        <f>O252*H252</f>
        <v>0</v>
      </c>
      <c r="Q252" s="146">
        <v>0</v>
      </c>
      <c r="R252" s="146">
        <f>Q252*H252</f>
        <v>0</v>
      </c>
      <c r="S252" s="146">
        <v>0</v>
      </c>
      <c r="T252" s="147">
        <f>S252*H252</f>
        <v>0</v>
      </c>
      <c r="AR252" s="148" t="s">
        <v>268</v>
      </c>
      <c r="AT252" s="148" t="s">
        <v>264</v>
      </c>
      <c r="AU252" s="148" t="s">
        <v>85</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268</v>
      </c>
      <c r="BM252" s="148" t="s">
        <v>6233</v>
      </c>
    </row>
    <row r="253" spans="2:51" s="12" customFormat="1" ht="12">
      <c r="B253" s="150"/>
      <c r="D253" s="151" t="s">
        <v>270</v>
      </c>
      <c r="E253" s="152" t="s">
        <v>1</v>
      </c>
      <c r="F253" s="153" t="s">
        <v>6234</v>
      </c>
      <c r="H253" s="154">
        <v>0</v>
      </c>
      <c r="I253" s="155"/>
      <c r="L253" s="150"/>
      <c r="M253" s="156"/>
      <c r="T253" s="157"/>
      <c r="AT253" s="152" t="s">
        <v>270</v>
      </c>
      <c r="AU253" s="152" t="s">
        <v>85</v>
      </c>
      <c r="AV253" s="12" t="s">
        <v>87</v>
      </c>
      <c r="AW253" s="12" t="s">
        <v>32</v>
      </c>
      <c r="AX253" s="12" t="s">
        <v>77</v>
      </c>
      <c r="AY253" s="152" t="s">
        <v>262</v>
      </c>
    </row>
    <row r="254" spans="2:51" s="13" customFormat="1" ht="12">
      <c r="B254" s="158"/>
      <c r="D254" s="151" t="s">
        <v>270</v>
      </c>
      <c r="E254" s="159" t="s">
        <v>1</v>
      </c>
      <c r="F254" s="160" t="s">
        <v>273</v>
      </c>
      <c r="H254" s="161">
        <v>0</v>
      </c>
      <c r="I254" s="162"/>
      <c r="L254" s="158"/>
      <c r="M254" s="163"/>
      <c r="T254" s="164"/>
      <c r="AT254" s="159" t="s">
        <v>270</v>
      </c>
      <c r="AU254" s="159" t="s">
        <v>85</v>
      </c>
      <c r="AV254" s="13" t="s">
        <v>268</v>
      </c>
      <c r="AW254" s="13" t="s">
        <v>32</v>
      </c>
      <c r="AX254" s="13" t="s">
        <v>85</v>
      </c>
      <c r="AY254" s="159" t="s">
        <v>262</v>
      </c>
    </row>
    <row r="255" spans="2:65" s="1" customFormat="1" ht="24.2" customHeight="1">
      <c r="B255" s="32"/>
      <c r="C255" s="138" t="s">
        <v>826</v>
      </c>
      <c r="D255" s="138" t="s">
        <v>264</v>
      </c>
      <c r="E255" s="139" t="s">
        <v>6084</v>
      </c>
      <c r="F255" s="140" t="s">
        <v>6085</v>
      </c>
      <c r="G255" s="141" t="s">
        <v>303</v>
      </c>
      <c r="H255" s="142">
        <v>0</v>
      </c>
      <c r="I255" s="143"/>
      <c r="J255" s="142">
        <f>ROUND(I255*H255,2)</f>
        <v>0</v>
      </c>
      <c r="K255" s="140" t="s">
        <v>1</v>
      </c>
      <c r="L255" s="32"/>
      <c r="M255" s="144" t="s">
        <v>1</v>
      </c>
      <c r="N255" s="145" t="s">
        <v>42</v>
      </c>
      <c r="P255" s="146">
        <f>O255*H255</f>
        <v>0</v>
      </c>
      <c r="Q255" s="146">
        <v>0</v>
      </c>
      <c r="R255" s="146">
        <f>Q255*H255</f>
        <v>0</v>
      </c>
      <c r="S255" s="146">
        <v>0</v>
      </c>
      <c r="T255" s="147">
        <f>S255*H255</f>
        <v>0</v>
      </c>
      <c r="AR255" s="148" t="s">
        <v>268</v>
      </c>
      <c r="AT255" s="148" t="s">
        <v>264</v>
      </c>
      <c r="AU255" s="148" t="s">
        <v>85</v>
      </c>
      <c r="AY255" s="17" t="s">
        <v>262</v>
      </c>
      <c r="BE255" s="149">
        <f>IF(N255="základní",J255,0)</f>
        <v>0</v>
      </c>
      <c r="BF255" s="149">
        <f>IF(N255="snížená",J255,0)</f>
        <v>0</v>
      </c>
      <c r="BG255" s="149">
        <f>IF(N255="zákl. přenesená",J255,0)</f>
        <v>0</v>
      </c>
      <c r="BH255" s="149">
        <f>IF(N255="sníž. přenesená",J255,0)</f>
        <v>0</v>
      </c>
      <c r="BI255" s="149">
        <f>IF(N255="nulová",J255,0)</f>
        <v>0</v>
      </c>
      <c r="BJ255" s="17" t="s">
        <v>85</v>
      </c>
      <c r="BK255" s="149">
        <f>ROUND(I255*H255,2)</f>
        <v>0</v>
      </c>
      <c r="BL255" s="17" t="s">
        <v>268</v>
      </c>
      <c r="BM255" s="148" t="s">
        <v>6235</v>
      </c>
    </row>
    <row r="256" spans="2:51" s="12" customFormat="1" ht="12">
      <c r="B256" s="150"/>
      <c r="D256" s="151" t="s">
        <v>270</v>
      </c>
      <c r="E256" s="152" t="s">
        <v>1</v>
      </c>
      <c r="F256" s="153" t="s">
        <v>6236</v>
      </c>
      <c r="H256" s="154">
        <v>0</v>
      </c>
      <c r="I256" s="155"/>
      <c r="L256" s="150"/>
      <c r="M256" s="156"/>
      <c r="T256" s="157"/>
      <c r="AT256" s="152" t="s">
        <v>270</v>
      </c>
      <c r="AU256" s="152" t="s">
        <v>85</v>
      </c>
      <c r="AV256" s="12" t="s">
        <v>87</v>
      </c>
      <c r="AW256" s="12" t="s">
        <v>32</v>
      </c>
      <c r="AX256" s="12" t="s">
        <v>77</v>
      </c>
      <c r="AY256" s="152" t="s">
        <v>262</v>
      </c>
    </row>
    <row r="257" spans="2:51" s="13" customFormat="1" ht="12">
      <c r="B257" s="158"/>
      <c r="D257" s="151" t="s">
        <v>270</v>
      </c>
      <c r="E257" s="159" t="s">
        <v>1</v>
      </c>
      <c r="F257" s="160" t="s">
        <v>273</v>
      </c>
      <c r="H257" s="161">
        <v>0</v>
      </c>
      <c r="I257" s="162"/>
      <c r="L257" s="158"/>
      <c r="M257" s="163"/>
      <c r="T257" s="164"/>
      <c r="AT257" s="159" t="s">
        <v>270</v>
      </c>
      <c r="AU257" s="159" t="s">
        <v>85</v>
      </c>
      <c r="AV257" s="13" t="s">
        <v>268</v>
      </c>
      <c r="AW257" s="13" t="s">
        <v>32</v>
      </c>
      <c r="AX257" s="13" t="s">
        <v>85</v>
      </c>
      <c r="AY257" s="159" t="s">
        <v>262</v>
      </c>
    </row>
    <row r="258" spans="2:65" s="1" customFormat="1" ht="16.5" customHeight="1">
      <c r="B258" s="32"/>
      <c r="C258" s="178" t="s">
        <v>831</v>
      </c>
      <c r="D258" s="178" t="s">
        <v>300</v>
      </c>
      <c r="E258" s="179" t="s">
        <v>6237</v>
      </c>
      <c r="F258" s="180" t="s">
        <v>6089</v>
      </c>
      <c r="G258" s="181" t="s">
        <v>675</v>
      </c>
      <c r="H258" s="182">
        <v>321.36</v>
      </c>
      <c r="I258" s="183"/>
      <c r="J258" s="182">
        <f>ROUND(I258*H258,2)</f>
        <v>0</v>
      </c>
      <c r="K258" s="180" t="s">
        <v>1</v>
      </c>
      <c r="L258" s="184"/>
      <c r="M258" s="185" t="s">
        <v>1</v>
      </c>
      <c r="N258" s="186" t="s">
        <v>42</v>
      </c>
      <c r="P258" s="146">
        <f>O258*H258</f>
        <v>0</v>
      </c>
      <c r="Q258" s="146">
        <v>0</v>
      </c>
      <c r="R258" s="146">
        <f>Q258*H258</f>
        <v>0</v>
      </c>
      <c r="S258" s="146">
        <v>0</v>
      </c>
      <c r="T258" s="147">
        <f>S258*H258</f>
        <v>0</v>
      </c>
      <c r="AR258" s="148" t="s">
        <v>304</v>
      </c>
      <c r="AT258" s="148" t="s">
        <v>300</v>
      </c>
      <c r="AU258" s="148" t="s">
        <v>85</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6238</v>
      </c>
    </row>
    <row r="259" spans="2:65" s="1" customFormat="1" ht="33" customHeight="1">
      <c r="B259" s="32"/>
      <c r="C259" s="138" t="s">
        <v>842</v>
      </c>
      <c r="D259" s="138" t="s">
        <v>264</v>
      </c>
      <c r="E259" s="139" t="s">
        <v>6239</v>
      </c>
      <c r="F259" s="140" t="s">
        <v>6240</v>
      </c>
      <c r="G259" s="141" t="s">
        <v>152</v>
      </c>
      <c r="H259" s="142">
        <v>168</v>
      </c>
      <c r="I259" s="143"/>
      <c r="J259" s="142">
        <f>ROUND(I259*H259,2)</f>
        <v>0</v>
      </c>
      <c r="K259" s="140" t="s">
        <v>1</v>
      </c>
      <c r="L259" s="32"/>
      <c r="M259" s="144" t="s">
        <v>1</v>
      </c>
      <c r="N259" s="145" t="s">
        <v>42</v>
      </c>
      <c r="P259" s="146">
        <f>O259*H259</f>
        <v>0</v>
      </c>
      <c r="Q259" s="146">
        <v>0</v>
      </c>
      <c r="R259" s="146">
        <f>Q259*H259</f>
        <v>0</v>
      </c>
      <c r="S259" s="146">
        <v>0</v>
      </c>
      <c r="T259" s="147">
        <f>S259*H259</f>
        <v>0</v>
      </c>
      <c r="AR259" s="148" t="s">
        <v>268</v>
      </c>
      <c r="AT259" s="148" t="s">
        <v>264</v>
      </c>
      <c r="AU259" s="148" t="s">
        <v>85</v>
      </c>
      <c r="AY259" s="17" t="s">
        <v>262</v>
      </c>
      <c r="BE259" s="149">
        <f>IF(N259="základní",J259,0)</f>
        <v>0</v>
      </c>
      <c r="BF259" s="149">
        <f>IF(N259="snížená",J259,0)</f>
        <v>0</v>
      </c>
      <c r="BG259" s="149">
        <f>IF(N259="zákl. přenesená",J259,0)</f>
        <v>0</v>
      </c>
      <c r="BH259" s="149">
        <f>IF(N259="sníž. přenesená",J259,0)</f>
        <v>0</v>
      </c>
      <c r="BI259" s="149">
        <f>IF(N259="nulová",J259,0)</f>
        <v>0</v>
      </c>
      <c r="BJ259" s="17" t="s">
        <v>85</v>
      </c>
      <c r="BK259" s="149">
        <f>ROUND(I259*H259,2)</f>
        <v>0</v>
      </c>
      <c r="BL259" s="17" t="s">
        <v>268</v>
      </c>
      <c r="BM259" s="148" t="s">
        <v>6241</v>
      </c>
    </row>
    <row r="260" spans="2:51" s="12" customFormat="1" ht="12">
      <c r="B260" s="150"/>
      <c r="D260" s="151" t="s">
        <v>270</v>
      </c>
      <c r="E260" s="152" t="s">
        <v>1</v>
      </c>
      <c r="F260" s="153" t="s">
        <v>6242</v>
      </c>
      <c r="H260" s="154">
        <v>168</v>
      </c>
      <c r="I260" s="155"/>
      <c r="L260" s="150"/>
      <c r="M260" s="156"/>
      <c r="T260" s="157"/>
      <c r="AT260" s="152" t="s">
        <v>270</v>
      </c>
      <c r="AU260" s="152" t="s">
        <v>85</v>
      </c>
      <c r="AV260" s="12" t="s">
        <v>87</v>
      </c>
      <c r="AW260" s="12" t="s">
        <v>32</v>
      </c>
      <c r="AX260" s="12" t="s">
        <v>77</v>
      </c>
      <c r="AY260" s="152" t="s">
        <v>262</v>
      </c>
    </row>
    <row r="261" spans="2:51" s="13" customFormat="1" ht="12">
      <c r="B261" s="158"/>
      <c r="D261" s="151" t="s">
        <v>270</v>
      </c>
      <c r="E261" s="159" t="s">
        <v>1</v>
      </c>
      <c r="F261" s="160" t="s">
        <v>273</v>
      </c>
      <c r="H261" s="161">
        <v>168</v>
      </c>
      <c r="I261" s="162"/>
      <c r="L261" s="158"/>
      <c r="M261" s="163"/>
      <c r="T261" s="164"/>
      <c r="AT261" s="159" t="s">
        <v>270</v>
      </c>
      <c r="AU261" s="159" t="s">
        <v>85</v>
      </c>
      <c r="AV261" s="13" t="s">
        <v>268</v>
      </c>
      <c r="AW261" s="13" t="s">
        <v>32</v>
      </c>
      <c r="AX261" s="13" t="s">
        <v>85</v>
      </c>
      <c r="AY261" s="159" t="s">
        <v>262</v>
      </c>
    </row>
    <row r="262" spans="2:65" s="1" customFormat="1" ht="33" customHeight="1">
      <c r="B262" s="32"/>
      <c r="C262" s="138" t="s">
        <v>849</v>
      </c>
      <c r="D262" s="138" t="s">
        <v>264</v>
      </c>
      <c r="E262" s="139" t="s">
        <v>6243</v>
      </c>
      <c r="F262" s="140" t="s">
        <v>6244</v>
      </c>
      <c r="G262" s="141" t="s">
        <v>152</v>
      </c>
      <c r="H262" s="142">
        <v>144</v>
      </c>
      <c r="I262" s="143"/>
      <c r="J262" s="142">
        <f>ROUND(I262*H262,2)</f>
        <v>0</v>
      </c>
      <c r="K262" s="140" t="s">
        <v>1</v>
      </c>
      <c r="L262" s="32"/>
      <c r="M262" s="144" t="s">
        <v>1</v>
      </c>
      <c r="N262" s="145" t="s">
        <v>42</v>
      </c>
      <c r="P262" s="146">
        <f>O262*H262</f>
        <v>0</v>
      </c>
      <c r="Q262" s="146">
        <v>0</v>
      </c>
      <c r="R262" s="146">
        <f>Q262*H262</f>
        <v>0</v>
      </c>
      <c r="S262" s="146">
        <v>0</v>
      </c>
      <c r="T262" s="147">
        <f>S262*H262</f>
        <v>0</v>
      </c>
      <c r="AR262" s="148" t="s">
        <v>268</v>
      </c>
      <c r="AT262" s="148" t="s">
        <v>264</v>
      </c>
      <c r="AU262" s="148" t="s">
        <v>85</v>
      </c>
      <c r="AY262" s="17" t="s">
        <v>262</v>
      </c>
      <c r="BE262" s="149">
        <f>IF(N262="základní",J262,0)</f>
        <v>0</v>
      </c>
      <c r="BF262" s="149">
        <f>IF(N262="snížená",J262,0)</f>
        <v>0</v>
      </c>
      <c r="BG262" s="149">
        <f>IF(N262="zákl. přenesená",J262,0)</f>
        <v>0</v>
      </c>
      <c r="BH262" s="149">
        <f>IF(N262="sníž. přenesená",J262,0)</f>
        <v>0</v>
      </c>
      <c r="BI262" s="149">
        <f>IF(N262="nulová",J262,0)</f>
        <v>0</v>
      </c>
      <c r="BJ262" s="17" t="s">
        <v>85</v>
      </c>
      <c r="BK262" s="149">
        <f>ROUND(I262*H262,2)</f>
        <v>0</v>
      </c>
      <c r="BL262" s="17" t="s">
        <v>268</v>
      </c>
      <c r="BM262" s="148" t="s">
        <v>6245</v>
      </c>
    </row>
    <row r="263" spans="2:51" s="12" customFormat="1" ht="12">
      <c r="B263" s="150"/>
      <c r="D263" s="151" t="s">
        <v>270</v>
      </c>
      <c r="E263" s="152" t="s">
        <v>1</v>
      </c>
      <c r="F263" s="153" t="s">
        <v>6246</v>
      </c>
      <c r="H263" s="154">
        <v>144</v>
      </c>
      <c r="I263" s="155"/>
      <c r="L263" s="150"/>
      <c r="M263" s="156"/>
      <c r="T263" s="157"/>
      <c r="AT263" s="152" t="s">
        <v>270</v>
      </c>
      <c r="AU263" s="152" t="s">
        <v>85</v>
      </c>
      <c r="AV263" s="12" t="s">
        <v>87</v>
      </c>
      <c r="AW263" s="12" t="s">
        <v>32</v>
      </c>
      <c r="AX263" s="12" t="s">
        <v>77</v>
      </c>
      <c r="AY263" s="152" t="s">
        <v>262</v>
      </c>
    </row>
    <row r="264" spans="2:51" s="13" customFormat="1" ht="12">
      <c r="B264" s="158"/>
      <c r="D264" s="151" t="s">
        <v>270</v>
      </c>
      <c r="E264" s="159" t="s">
        <v>1</v>
      </c>
      <c r="F264" s="160" t="s">
        <v>273</v>
      </c>
      <c r="H264" s="161">
        <v>144</v>
      </c>
      <c r="I264" s="162"/>
      <c r="L264" s="158"/>
      <c r="M264" s="163"/>
      <c r="T264" s="164"/>
      <c r="AT264" s="159" t="s">
        <v>270</v>
      </c>
      <c r="AU264" s="159" t="s">
        <v>85</v>
      </c>
      <c r="AV264" s="13" t="s">
        <v>268</v>
      </c>
      <c r="AW264" s="13" t="s">
        <v>32</v>
      </c>
      <c r="AX264" s="13" t="s">
        <v>85</v>
      </c>
      <c r="AY264" s="159" t="s">
        <v>262</v>
      </c>
    </row>
    <row r="265" spans="2:65" s="1" customFormat="1" ht="16.5" customHeight="1">
      <c r="B265" s="32"/>
      <c r="C265" s="138" t="s">
        <v>853</v>
      </c>
      <c r="D265" s="138" t="s">
        <v>264</v>
      </c>
      <c r="E265" s="139" t="s">
        <v>6091</v>
      </c>
      <c r="F265" s="140" t="s">
        <v>6092</v>
      </c>
      <c r="G265" s="141" t="s">
        <v>552</v>
      </c>
      <c r="H265" s="142">
        <v>10.4</v>
      </c>
      <c r="I265" s="143"/>
      <c r="J265" s="142">
        <f>ROUND(I265*H265,2)</f>
        <v>0</v>
      </c>
      <c r="K265" s="140" t="s">
        <v>1</v>
      </c>
      <c r="L265" s="32"/>
      <c r="M265" s="144" t="s">
        <v>1</v>
      </c>
      <c r="N265" s="145" t="s">
        <v>42</v>
      </c>
      <c r="P265" s="146">
        <f>O265*H265</f>
        <v>0</v>
      </c>
      <c r="Q265" s="146">
        <v>0</v>
      </c>
      <c r="R265" s="146">
        <f>Q265*H265</f>
        <v>0</v>
      </c>
      <c r="S265" s="146">
        <v>0</v>
      </c>
      <c r="T265" s="147">
        <f>S265*H265</f>
        <v>0</v>
      </c>
      <c r="AR265" s="148" t="s">
        <v>268</v>
      </c>
      <c r="AT265" s="148" t="s">
        <v>264</v>
      </c>
      <c r="AU265" s="148" t="s">
        <v>85</v>
      </c>
      <c r="AY265" s="17" t="s">
        <v>262</v>
      </c>
      <c r="BE265" s="149">
        <f>IF(N265="základní",J265,0)</f>
        <v>0</v>
      </c>
      <c r="BF265" s="149">
        <f>IF(N265="snížená",J265,0)</f>
        <v>0</v>
      </c>
      <c r="BG265" s="149">
        <f>IF(N265="zákl. přenesená",J265,0)</f>
        <v>0</v>
      </c>
      <c r="BH265" s="149">
        <f>IF(N265="sníž. přenesená",J265,0)</f>
        <v>0</v>
      </c>
      <c r="BI265" s="149">
        <f>IF(N265="nulová",J265,0)</f>
        <v>0</v>
      </c>
      <c r="BJ265" s="17" t="s">
        <v>85</v>
      </c>
      <c r="BK265" s="149">
        <f>ROUND(I265*H265,2)</f>
        <v>0</v>
      </c>
      <c r="BL265" s="17" t="s">
        <v>268</v>
      </c>
      <c r="BM265" s="148" t="s">
        <v>6247</v>
      </c>
    </row>
    <row r="266" spans="2:65" s="1" customFormat="1" ht="21.75" customHeight="1">
      <c r="B266" s="32"/>
      <c r="C266" s="138" t="s">
        <v>858</v>
      </c>
      <c r="D266" s="138" t="s">
        <v>264</v>
      </c>
      <c r="E266" s="139" t="s">
        <v>6094</v>
      </c>
      <c r="F266" s="140" t="s">
        <v>6095</v>
      </c>
      <c r="G266" s="141" t="s">
        <v>552</v>
      </c>
      <c r="H266" s="142">
        <v>10.4</v>
      </c>
      <c r="I266" s="143"/>
      <c r="J266" s="142">
        <f>ROUND(I266*H266,2)</f>
        <v>0</v>
      </c>
      <c r="K266" s="140" t="s">
        <v>1</v>
      </c>
      <c r="L266" s="32"/>
      <c r="M266" s="144" t="s">
        <v>1</v>
      </c>
      <c r="N266" s="145" t="s">
        <v>42</v>
      </c>
      <c r="P266" s="146">
        <f>O266*H266</f>
        <v>0</v>
      </c>
      <c r="Q266" s="146">
        <v>0</v>
      </c>
      <c r="R266" s="146">
        <f>Q266*H266</f>
        <v>0</v>
      </c>
      <c r="S266" s="146">
        <v>0</v>
      </c>
      <c r="T266" s="147">
        <f>S266*H266</f>
        <v>0</v>
      </c>
      <c r="AR266" s="148" t="s">
        <v>268</v>
      </c>
      <c r="AT266" s="148" t="s">
        <v>264</v>
      </c>
      <c r="AU266" s="148" t="s">
        <v>85</v>
      </c>
      <c r="AY266" s="17" t="s">
        <v>262</v>
      </c>
      <c r="BE266" s="149">
        <f>IF(N266="základní",J266,0)</f>
        <v>0</v>
      </c>
      <c r="BF266" s="149">
        <f>IF(N266="snížená",J266,0)</f>
        <v>0</v>
      </c>
      <c r="BG266" s="149">
        <f>IF(N266="zákl. přenesená",J266,0)</f>
        <v>0</v>
      </c>
      <c r="BH266" s="149">
        <f>IF(N266="sníž. přenesená",J266,0)</f>
        <v>0</v>
      </c>
      <c r="BI266" s="149">
        <f>IF(N266="nulová",J266,0)</f>
        <v>0</v>
      </c>
      <c r="BJ266" s="17" t="s">
        <v>85</v>
      </c>
      <c r="BK266" s="149">
        <f>ROUND(I266*H266,2)</f>
        <v>0</v>
      </c>
      <c r="BL266" s="17" t="s">
        <v>268</v>
      </c>
      <c r="BM266" s="148" t="s">
        <v>6248</v>
      </c>
    </row>
    <row r="267" spans="2:65" s="1" customFormat="1" ht="16.5" customHeight="1">
      <c r="B267" s="32"/>
      <c r="C267" s="178" t="s">
        <v>862</v>
      </c>
      <c r="D267" s="178" t="s">
        <v>300</v>
      </c>
      <c r="E267" s="179" t="s">
        <v>6249</v>
      </c>
      <c r="F267" s="180" t="s">
        <v>6101</v>
      </c>
      <c r="G267" s="181" t="s">
        <v>552</v>
      </c>
      <c r="H267" s="182">
        <v>10.4</v>
      </c>
      <c r="I267" s="183"/>
      <c r="J267" s="182">
        <f>ROUND(I267*H267,2)</f>
        <v>0</v>
      </c>
      <c r="K267" s="180" t="s">
        <v>1</v>
      </c>
      <c r="L267" s="184"/>
      <c r="M267" s="185" t="s">
        <v>1</v>
      </c>
      <c r="N267" s="186" t="s">
        <v>42</v>
      </c>
      <c r="P267" s="146">
        <f>O267*H267</f>
        <v>0</v>
      </c>
      <c r="Q267" s="146">
        <v>0</v>
      </c>
      <c r="R267" s="146">
        <f>Q267*H267</f>
        <v>0</v>
      </c>
      <c r="S267" s="146">
        <v>0</v>
      </c>
      <c r="T267" s="147">
        <f>S267*H267</f>
        <v>0</v>
      </c>
      <c r="AR267" s="148" t="s">
        <v>304</v>
      </c>
      <c r="AT267" s="148" t="s">
        <v>300</v>
      </c>
      <c r="AU267" s="148" t="s">
        <v>85</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6250</v>
      </c>
    </row>
    <row r="268" spans="2:65" s="1" customFormat="1" ht="24.2" customHeight="1">
      <c r="B268" s="32"/>
      <c r="C268" s="138" t="s">
        <v>867</v>
      </c>
      <c r="D268" s="138" t="s">
        <v>264</v>
      </c>
      <c r="E268" s="139" t="s">
        <v>6097</v>
      </c>
      <c r="F268" s="140" t="s">
        <v>6098</v>
      </c>
      <c r="G268" s="141" t="s">
        <v>552</v>
      </c>
      <c r="H268" s="142">
        <v>31.2</v>
      </c>
      <c r="I268" s="143"/>
      <c r="J268" s="142">
        <f>ROUND(I268*H268,2)</f>
        <v>0</v>
      </c>
      <c r="K268" s="140" t="s">
        <v>1</v>
      </c>
      <c r="L268" s="32"/>
      <c r="M268" s="144" t="s">
        <v>1</v>
      </c>
      <c r="N268" s="145" t="s">
        <v>42</v>
      </c>
      <c r="P268" s="146">
        <f>O268*H268</f>
        <v>0</v>
      </c>
      <c r="Q268" s="146">
        <v>0</v>
      </c>
      <c r="R268" s="146">
        <f>Q268*H268</f>
        <v>0</v>
      </c>
      <c r="S268" s="146">
        <v>0</v>
      </c>
      <c r="T268" s="147">
        <f>S268*H268</f>
        <v>0</v>
      </c>
      <c r="AR268" s="148" t="s">
        <v>268</v>
      </c>
      <c r="AT268" s="148" t="s">
        <v>264</v>
      </c>
      <c r="AU268" s="148" t="s">
        <v>85</v>
      </c>
      <c r="AY268" s="17" t="s">
        <v>262</v>
      </c>
      <c r="BE268" s="149">
        <f>IF(N268="základní",J268,0)</f>
        <v>0</v>
      </c>
      <c r="BF268" s="149">
        <f>IF(N268="snížená",J268,0)</f>
        <v>0</v>
      </c>
      <c r="BG268" s="149">
        <f>IF(N268="zákl. přenesená",J268,0)</f>
        <v>0</v>
      </c>
      <c r="BH268" s="149">
        <f>IF(N268="sníž. přenesená",J268,0)</f>
        <v>0</v>
      </c>
      <c r="BI268" s="149">
        <f>IF(N268="nulová",J268,0)</f>
        <v>0</v>
      </c>
      <c r="BJ268" s="17" t="s">
        <v>85</v>
      </c>
      <c r="BK268" s="149">
        <f>ROUND(I268*H268,2)</f>
        <v>0</v>
      </c>
      <c r="BL268" s="17" t="s">
        <v>268</v>
      </c>
      <c r="BM268" s="148" t="s">
        <v>6251</v>
      </c>
    </row>
    <row r="269" spans="2:65" s="1" customFormat="1" ht="24.2" customHeight="1">
      <c r="B269" s="32"/>
      <c r="C269" s="138" t="s">
        <v>869</v>
      </c>
      <c r="D269" s="138" t="s">
        <v>264</v>
      </c>
      <c r="E269" s="139" t="s">
        <v>6116</v>
      </c>
      <c r="F269" s="140" t="s">
        <v>6117</v>
      </c>
      <c r="G269" s="141" t="s">
        <v>303</v>
      </c>
      <c r="H269" s="142">
        <v>16.13</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85</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6252</v>
      </c>
    </row>
    <row r="270" spans="2:63" s="11" customFormat="1" ht="25.9" customHeight="1">
      <c r="B270" s="126"/>
      <c r="D270" s="127" t="s">
        <v>76</v>
      </c>
      <c r="E270" s="128" t="s">
        <v>6253</v>
      </c>
      <c r="F270" s="128" t="s">
        <v>6254</v>
      </c>
      <c r="I270" s="129"/>
      <c r="J270" s="130">
        <f>BK270</f>
        <v>0</v>
      </c>
      <c r="L270" s="126"/>
      <c r="M270" s="131"/>
      <c r="P270" s="132">
        <f>SUM(P271:P292)</f>
        <v>0</v>
      </c>
      <c r="R270" s="132">
        <f>SUM(R271:R292)</f>
        <v>0</v>
      </c>
      <c r="T270" s="133">
        <f>SUM(T271:T292)</f>
        <v>0</v>
      </c>
      <c r="AR270" s="127" t="s">
        <v>85</v>
      </c>
      <c r="AT270" s="134" t="s">
        <v>76</v>
      </c>
      <c r="AU270" s="134" t="s">
        <v>77</v>
      </c>
      <c r="AY270" s="127" t="s">
        <v>262</v>
      </c>
      <c r="BK270" s="135">
        <f>SUM(BK271:BK292)</f>
        <v>0</v>
      </c>
    </row>
    <row r="271" spans="2:65" s="1" customFormat="1" ht="24.2" customHeight="1">
      <c r="B271" s="32"/>
      <c r="C271" s="138" t="s">
        <v>872</v>
      </c>
      <c r="D271" s="138" t="s">
        <v>264</v>
      </c>
      <c r="E271" s="139" t="s">
        <v>6255</v>
      </c>
      <c r="F271" s="140" t="s">
        <v>6256</v>
      </c>
      <c r="G271" s="141" t="s">
        <v>152</v>
      </c>
      <c r="H271" s="142">
        <v>910</v>
      </c>
      <c r="I271" s="143"/>
      <c r="J271" s="142">
        <f aca="true" t="shared" si="70" ref="J271:J292">ROUND(I271*H271,2)</f>
        <v>0</v>
      </c>
      <c r="K271" s="140" t="s">
        <v>1</v>
      </c>
      <c r="L271" s="32"/>
      <c r="M271" s="144" t="s">
        <v>1</v>
      </c>
      <c r="N271" s="145" t="s">
        <v>42</v>
      </c>
      <c r="P271" s="146">
        <f aca="true" t="shared" si="71" ref="P271:P292">O271*H271</f>
        <v>0</v>
      </c>
      <c r="Q271" s="146">
        <v>0</v>
      </c>
      <c r="R271" s="146">
        <f aca="true" t="shared" si="72" ref="R271:R292">Q271*H271</f>
        <v>0</v>
      </c>
      <c r="S271" s="146">
        <v>0</v>
      </c>
      <c r="T271" s="147">
        <f aca="true" t="shared" si="73" ref="T271:T292">S271*H271</f>
        <v>0</v>
      </c>
      <c r="AR271" s="148" t="s">
        <v>268</v>
      </c>
      <c r="AT271" s="148" t="s">
        <v>264</v>
      </c>
      <c r="AU271" s="148" t="s">
        <v>85</v>
      </c>
      <c r="AY271" s="17" t="s">
        <v>262</v>
      </c>
      <c r="BE271" s="149">
        <f aca="true" t="shared" si="74" ref="BE271:BE292">IF(N271="základní",J271,0)</f>
        <v>0</v>
      </c>
      <c r="BF271" s="149">
        <f aca="true" t="shared" si="75" ref="BF271:BF292">IF(N271="snížená",J271,0)</f>
        <v>0</v>
      </c>
      <c r="BG271" s="149">
        <f aca="true" t="shared" si="76" ref="BG271:BG292">IF(N271="zákl. přenesená",J271,0)</f>
        <v>0</v>
      </c>
      <c r="BH271" s="149">
        <f aca="true" t="shared" si="77" ref="BH271:BH292">IF(N271="sníž. přenesená",J271,0)</f>
        <v>0</v>
      </c>
      <c r="BI271" s="149">
        <f aca="true" t="shared" si="78" ref="BI271:BI292">IF(N271="nulová",J271,0)</f>
        <v>0</v>
      </c>
      <c r="BJ271" s="17" t="s">
        <v>85</v>
      </c>
      <c r="BK271" s="149">
        <f aca="true" t="shared" si="79" ref="BK271:BK292">ROUND(I271*H271,2)</f>
        <v>0</v>
      </c>
      <c r="BL271" s="17" t="s">
        <v>268</v>
      </c>
      <c r="BM271" s="148" t="s">
        <v>6257</v>
      </c>
    </row>
    <row r="272" spans="2:65" s="1" customFormat="1" ht="21.75" customHeight="1">
      <c r="B272" s="32"/>
      <c r="C272" s="138" t="s">
        <v>876</v>
      </c>
      <c r="D272" s="138" t="s">
        <v>264</v>
      </c>
      <c r="E272" s="139" t="s">
        <v>6258</v>
      </c>
      <c r="F272" s="140" t="s">
        <v>6259</v>
      </c>
      <c r="G272" s="141" t="s">
        <v>152</v>
      </c>
      <c r="H272" s="142">
        <v>1820</v>
      </c>
      <c r="I272" s="143"/>
      <c r="J272" s="142">
        <f t="shared" si="70"/>
        <v>0</v>
      </c>
      <c r="K272" s="140" t="s">
        <v>1</v>
      </c>
      <c r="L272" s="32"/>
      <c r="M272" s="144" t="s">
        <v>1</v>
      </c>
      <c r="N272" s="145" t="s">
        <v>42</v>
      </c>
      <c r="P272" s="146">
        <f t="shared" si="71"/>
        <v>0</v>
      </c>
      <c r="Q272" s="146">
        <v>0</v>
      </c>
      <c r="R272" s="146">
        <f t="shared" si="72"/>
        <v>0</v>
      </c>
      <c r="S272" s="146">
        <v>0</v>
      </c>
      <c r="T272" s="147">
        <f t="shared" si="73"/>
        <v>0</v>
      </c>
      <c r="AR272" s="148" t="s">
        <v>268</v>
      </c>
      <c r="AT272" s="148" t="s">
        <v>264</v>
      </c>
      <c r="AU272" s="148" t="s">
        <v>85</v>
      </c>
      <c r="AY272" s="17" t="s">
        <v>262</v>
      </c>
      <c r="BE272" s="149">
        <f t="shared" si="74"/>
        <v>0</v>
      </c>
      <c r="BF272" s="149">
        <f t="shared" si="75"/>
        <v>0</v>
      </c>
      <c r="BG272" s="149">
        <f t="shared" si="76"/>
        <v>0</v>
      </c>
      <c r="BH272" s="149">
        <f t="shared" si="77"/>
        <v>0</v>
      </c>
      <c r="BI272" s="149">
        <f t="shared" si="78"/>
        <v>0</v>
      </c>
      <c r="BJ272" s="17" t="s">
        <v>85</v>
      </c>
      <c r="BK272" s="149">
        <f t="shared" si="79"/>
        <v>0</v>
      </c>
      <c r="BL272" s="17" t="s">
        <v>268</v>
      </c>
      <c r="BM272" s="148" t="s">
        <v>6260</v>
      </c>
    </row>
    <row r="273" spans="2:65" s="1" customFormat="1" ht="21.75" customHeight="1">
      <c r="B273" s="32"/>
      <c r="C273" s="138" t="s">
        <v>881</v>
      </c>
      <c r="D273" s="138" t="s">
        <v>264</v>
      </c>
      <c r="E273" s="139" t="s">
        <v>6261</v>
      </c>
      <c r="F273" s="140" t="s">
        <v>6262</v>
      </c>
      <c r="G273" s="141" t="s">
        <v>152</v>
      </c>
      <c r="H273" s="142">
        <v>1820</v>
      </c>
      <c r="I273" s="143"/>
      <c r="J273" s="142">
        <f t="shared" si="70"/>
        <v>0</v>
      </c>
      <c r="K273" s="140" t="s">
        <v>1</v>
      </c>
      <c r="L273" s="32"/>
      <c r="M273" s="144" t="s">
        <v>1</v>
      </c>
      <c r="N273" s="145" t="s">
        <v>42</v>
      </c>
      <c r="P273" s="146">
        <f t="shared" si="71"/>
        <v>0</v>
      </c>
      <c r="Q273" s="146">
        <v>0</v>
      </c>
      <c r="R273" s="146">
        <f t="shared" si="72"/>
        <v>0</v>
      </c>
      <c r="S273" s="146">
        <v>0</v>
      </c>
      <c r="T273" s="147">
        <f t="shared" si="73"/>
        <v>0</v>
      </c>
      <c r="AR273" s="148" t="s">
        <v>268</v>
      </c>
      <c r="AT273" s="148" t="s">
        <v>264</v>
      </c>
      <c r="AU273" s="148" t="s">
        <v>85</v>
      </c>
      <c r="AY273" s="17" t="s">
        <v>262</v>
      </c>
      <c r="BE273" s="149">
        <f t="shared" si="74"/>
        <v>0</v>
      </c>
      <c r="BF273" s="149">
        <f t="shared" si="75"/>
        <v>0</v>
      </c>
      <c r="BG273" s="149">
        <f t="shared" si="76"/>
        <v>0</v>
      </c>
      <c r="BH273" s="149">
        <f t="shared" si="77"/>
        <v>0</v>
      </c>
      <c r="BI273" s="149">
        <f t="shared" si="78"/>
        <v>0</v>
      </c>
      <c r="BJ273" s="17" t="s">
        <v>85</v>
      </c>
      <c r="BK273" s="149">
        <f t="shared" si="79"/>
        <v>0</v>
      </c>
      <c r="BL273" s="17" t="s">
        <v>268</v>
      </c>
      <c r="BM273" s="148" t="s">
        <v>6263</v>
      </c>
    </row>
    <row r="274" spans="2:65" s="1" customFormat="1" ht="21.75" customHeight="1">
      <c r="B274" s="32"/>
      <c r="C274" s="138" t="s">
        <v>886</v>
      </c>
      <c r="D274" s="138" t="s">
        <v>264</v>
      </c>
      <c r="E274" s="139" t="s">
        <v>6009</v>
      </c>
      <c r="F274" s="140" t="s">
        <v>6010</v>
      </c>
      <c r="G274" s="141" t="s">
        <v>552</v>
      </c>
      <c r="H274" s="142">
        <v>22.75</v>
      </c>
      <c r="I274" s="143"/>
      <c r="J274" s="142">
        <f t="shared" si="70"/>
        <v>0</v>
      </c>
      <c r="K274" s="140" t="s">
        <v>1</v>
      </c>
      <c r="L274" s="32"/>
      <c r="M274" s="144" t="s">
        <v>1</v>
      </c>
      <c r="N274" s="145" t="s">
        <v>42</v>
      </c>
      <c r="P274" s="146">
        <f t="shared" si="71"/>
        <v>0</v>
      </c>
      <c r="Q274" s="146">
        <v>0</v>
      </c>
      <c r="R274" s="146">
        <f t="shared" si="72"/>
        <v>0</v>
      </c>
      <c r="S274" s="146">
        <v>0</v>
      </c>
      <c r="T274" s="147">
        <f t="shared" si="73"/>
        <v>0</v>
      </c>
      <c r="AR274" s="148" t="s">
        <v>268</v>
      </c>
      <c r="AT274" s="148" t="s">
        <v>264</v>
      </c>
      <c r="AU274" s="148" t="s">
        <v>85</v>
      </c>
      <c r="AY274" s="17" t="s">
        <v>262</v>
      </c>
      <c r="BE274" s="149">
        <f t="shared" si="74"/>
        <v>0</v>
      </c>
      <c r="BF274" s="149">
        <f t="shared" si="75"/>
        <v>0</v>
      </c>
      <c r="BG274" s="149">
        <f t="shared" si="76"/>
        <v>0</v>
      </c>
      <c r="BH274" s="149">
        <f t="shared" si="77"/>
        <v>0</v>
      </c>
      <c r="BI274" s="149">
        <f t="shared" si="78"/>
        <v>0</v>
      </c>
      <c r="BJ274" s="17" t="s">
        <v>85</v>
      </c>
      <c r="BK274" s="149">
        <f t="shared" si="79"/>
        <v>0</v>
      </c>
      <c r="BL274" s="17" t="s">
        <v>268</v>
      </c>
      <c r="BM274" s="148" t="s">
        <v>6264</v>
      </c>
    </row>
    <row r="275" spans="2:65" s="1" customFormat="1" ht="33" customHeight="1">
      <c r="B275" s="32"/>
      <c r="C275" s="138" t="s">
        <v>892</v>
      </c>
      <c r="D275" s="138" t="s">
        <v>264</v>
      </c>
      <c r="E275" s="139" t="s">
        <v>6265</v>
      </c>
      <c r="F275" s="140" t="s">
        <v>6266</v>
      </c>
      <c r="G275" s="141" t="s">
        <v>152</v>
      </c>
      <c r="H275" s="142">
        <v>910</v>
      </c>
      <c r="I275" s="143"/>
      <c r="J275" s="142">
        <f t="shared" si="70"/>
        <v>0</v>
      </c>
      <c r="K275" s="140" t="s">
        <v>1</v>
      </c>
      <c r="L275" s="32"/>
      <c r="M275" s="144" t="s">
        <v>1</v>
      </c>
      <c r="N275" s="145" t="s">
        <v>42</v>
      </c>
      <c r="P275" s="146">
        <f t="shared" si="71"/>
        <v>0</v>
      </c>
      <c r="Q275" s="146">
        <v>0</v>
      </c>
      <c r="R275" s="146">
        <f t="shared" si="72"/>
        <v>0</v>
      </c>
      <c r="S275" s="146">
        <v>0</v>
      </c>
      <c r="T275" s="147">
        <f t="shared" si="73"/>
        <v>0</v>
      </c>
      <c r="AR275" s="148" t="s">
        <v>268</v>
      </c>
      <c r="AT275" s="148" t="s">
        <v>264</v>
      </c>
      <c r="AU275" s="148" t="s">
        <v>85</v>
      </c>
      <c r="AY275" s="17" t="s">
        <v>262</v>
      </c>
      <c r="BE275" s="149">
        <f t="shared" si="74"/>
        <v>0</v>
      </c>
      <c r="BF275" s="149">
        <f t="shared" si="75"/>
        <v>0</v>
      </c>
      <c r="BG275" s="149">
        <f t="shared" si="76"/>
        <v>0</v>
      </c>
      <c r="BH275" s="149">
        <f t="shared" si="77"/>
        <v>0</v>
      </c>
      <c r="BI275" s="149">
        <f t="shared" si="78"/>
        <v>0</v>
      </c>
      <c r="BJ275" s="17" t="s">
        <v>85</v>
      </c>
      <c r="BK275" s="149">
        <f t="shared" si="79"/>
        <v>0</v>
      </c>
      <c r="BL275" s="17" t="s">
        <v>268</v>
      </c>
      <c r="BM275" s="148" t="s">
        <v>6267</v>
      </c>
    </row>
    <row r="276" spans="2:65" s="1" customFormat="1" ht="16.5" customHeight="1">
      <c r="B276" s="32"/>
      <c r="C276" s="178" t="s">
        <v>896</v>
      </c>
      <c r="D276" s="178" t="s">
        <v>300</v>
      </c>
      <c r="E276" s="179" t="s">
        <v>6268</v>
      </c>
      <c r="F276" s="180" t="s">
        <v>6269</v>
      </c>
      <c r="G276" s="181" t="s">
        <v>552</v>
      </c>
      <c r="H276" s="182">
        <v>22.75</v>
      </c>
      <c r="I276" s="183"/>
      <c r="J276" s="182">
        <f t="shared" si="70"/>
        <v>0</v>
      </c>
      <c r="K276" s="180" t="s">
        <v>1</v>
      </c>
      <c r="L276" s="184"/>
      <c r="M276" s="185" t="s">
        <v>1</v>
      </c>
      <c r="N276" s="186" t="s">
        <v>42</v>
      </c>
      <c r="P276" s="146">
        <f t="shared" si="71"/>
        <v>0</v>
      </c>
      <c r="Q276" s="146">
        <v>0</v>
      </c>
      <c r="R276" s="146">
        <f t="shared" si="72"/>
        <v>0</v>
      </c>
      <c r="S276" s="146">
        <v>0</v>
      </c>
      <c r="T276" s="147">
        <f t="shared" si="73"/>
        <v>0</v>
      </c>
      <c r="AR276" s="148" t="s">
        <v>304</v>
      </c>
      <c r="AT276" s="148" t="s">
        <v>300</v>
      </c>
      <c r="AU276" s="148" t="s">
        <v>85</v>
      </c>
      <c r="AY276" s="17" t="s">
        <v>262</v>
      </c>
      <c r="BE276" s="149">
        <f t="shared" si="74"/>
        <v>0</v>
      </c>
      <c r="BF276" s="149">
        <f t="shared" si="75"/>
        <v>0</v>
      </c>
      <c r="BG276" s="149">
        <f t="shared" si="76"/>
        <v>0</v>
      </c>
      <c r="BH276" s="149">
        <f t="shared" si="77"/>
        <v>0</v>
      </c>
      <c r="BI276" s="149">
        <f t="shared" si="78"/>
        <v>0</v>
      </c>
      <c r="BJ276" s="17" t="s">
        <v>85</v>
      </c>
      <c r="BK276" s="149">
        <f t="shared" si="79"/>
        <v>0</v>
      </c>
      <c r="BL276" s="17" t="s">
        <v>268</v>
      </c>
      <c r="BM276" s="148" t="s">
        <v>6270</v>
      </c>
    </row>
    <row r="277" spans="2:65" s="1" customFormat="1" ht="33" customHeight="1">
      <c r="B277" s="32"/>
      <c r="C277" s="138" t="s">
        <v>901</v>
      </c>
      <c r="D277" s="138" t="s">
        <v>264</v>
      </c>
      <c r="E277" s="139" t="s">
        <v>6271</v>
      </c>
      <c r="F277" s="140" t="s">
        <v>6272</v>
      </c>
      <c r="G277" s="141" t="s">
        <v>552</v>
      </c>
      <c r="H277" s="142">
        <v>20</v>
      </c>
      <c r="I277" s="143"/>
      <c r="J277" s="142">
        <f t="shared" si="70"/>
        <v>0</v>
      </c>
      <c r="K277" s="140" t="s">
        <v>1</v>
      </c>
      <c r="L277" s="32"/>
      <c r="M277" s="144" t="s">
        <v>1</v>
      </c>
      <c r="N277" s="145" t="s">
        <v>42</v>
      </c>
      <c r="P277" s="146">
        <f t="shared" si="71"/>
        <v>0</v>
      </c>
      <c r="Q277" s="146">
        <v>0</v>
      </c>
      <c r="R277" s="146">
        <f t="shared" si="72"/>
        <v>0</v>
      </c>
      <c r="S277" s="146">
        <v>0</v>
      </c>
      <c r="T277" s="147">
        <f t="shared" si="73"/>
        <v>0</v>
      </c>
      <c r="AR277" s="148" t="s">
        <v>268</v>
      </c>
      <c r="AT277" s="148" t="s">
        <v>264</v>
      </c>
      <c r="AU277" s="148" t="s">
        <v>85</v>
      </c>
      <c r="AY277" s="17" t="s">
        <v>262</v>
      </c>
      <c r="BE277" s="149">
        <f t="shared" si="74"/>
        <v>0</v>
      </c>
      <c r="BF277" s="149">
        <f t="shared" si="75"/>
        <v>0</v>
      </c>
      <c r="BG277" s="149">
        <f t="shared" si="76"/>
        <v>0</v>
      </c>
      <c r="BH277" s="149">
        <f t="shared" si="77"/>
        <v>0</v>
      </c>
      <c r="BI277" s="149">
        <f t="shared" si="78"/>
        <v>0</v>
      </c>
      <c r="BJ277" s="17" t="s">
        <v>85</v>
      </c>
      <c r="BK277" s="149">
        <f t="shared" si="79"/>
        <v>0</v>
      </c>
      <c r="BL277" s="17" t="s">
        <v>268</v>
      </c>
      <c r="BM277" s="148" t="s">
        <v>6273</v>
      </c>
    </row>
    <row r="278" spans="2:65" s="1" customFormat="1" ht="21.75" customHeight="1">
      <c r="B278" s="32"/>
      <c r="C278" s="138" t="s">
        <v>905</v>
      </c>
      <c r="D278" s="138" t="s">
        <v>264</v>
      </c>
      <c r="E278" s="139" t="s">
        <v>6274</v>
      </c>
      <c r="F278" s="140" t="s">
        <v>6275</v>
      </c>
      <c r="G278" s="141" t="s">
        <v>152</v>
      </c>
      <c r="H278" s="142">
        <v>1820</v>
      </c>
      <c r="I278" s="143"/>
      <c r="J278" s="142">
        <f t="shared" si="70"/>
        <v>0</v>
      </c>
      <c r="K278" s="140" t="s">
        <v>1</v>
      </c>
      <c r="L278" s="32"/>
      <c r="M278" s="144" t="s">
        <v>1</v>
      </c>
      <c r="N278" s="145" t="s">
        <v>42</v>
      </c>
      <c r="P278" s="146">
        <f t="shared" si="71"/>
        <v>0</v>
      </c>
      <c r="Q278" s="146">
        <v>0</v>
      </c>
      <c r="R278" s="146">
        <f t="shared" si="72"/>
        <v>0</v>
      </c>
      <c r="S278" s="146">
        <v>0</v>
      </c>
      <c r="T278" s="147">
        <f t="shared" si="73"/>
        <v>0</v>
      </c>
      <c r="AR278" s="148" t="s">
        <v>268</v>
      </c>
      <c r="AT278" s="148" t="s">
        <v>264</v>
      </c>
      <c r="AU278" s="148" t="s">
        <v>85</v>
      </c>
      <c r="AY278" s="17" t="s">
        <v>262</v>
      </c>
      <c r="BE278" s="149">
        <f t="shared" si="74"/>
        <v>0</v>
      </c>
      <c r="BF278" s="149">
        <f t="shared" si="75"/>
        <v>0</v>
      </c>
      <c r="BG278" s="149">
        <f t="shared" si="76"/>
        <v>0</v>
      </c>
      <c r="BH278" s="149">
        <f t="shared" si="77"/>
        <v>0</v>
      </c>
      <c r="BI278" s="149">
        <f t="shared" si="78"/>
        <v>0</v>
      </c>
      <c r="BJ278" s="17" t="s">
        <v>85</v>
      </c>
      <c r="BK278" s="149">
        <f t="shared" si="79"/>
        <v>0</v>
      </c>
      <c r="BL278" s="17" t="s">
        <v>268</v>
      </c>
      <c r="BM278" s="148" t="s">
        <v>6276</v>
      </c>
    </row>
    <row r="279" spans="2:65" s="1" customFormat="1" ht="21.75" customHeight="1">
      <c r="B279" s="32"/>
      <c r="C279" s="138" t="s">
        <v>910</v>
      </c>
      <c r="D279" s="138" t="s">
        <v>264</v>
      </c>
      <c r="E279" s="139" t="s">
        <v>6277</v>
      </c>
      <c r="F279" s="140" t="s">
        <v>6278</v>
      </c>
      <c r="G279" s="141" t="s">
        <v>152</v>
      </c>
      <c r="H279" s="142">
        <v>1820</v>
      </c>
      <c r="I279" s="143"/>
      <c r="J279" s="142">
        <f t="shared" si="70"/>
        <v>0</v>
      </c>
      <c r="K279" s="140" t="s">
        <v>1</v>
      </c>
      <c r="L279" s="32"/>
      <c r="M279" s="144" t="s">
        <v>1</v>
      </c>
      <c r="N279" s="145" t="s">
        <v>42</v>
      </c>
      <c r="P279" s="146">
        <f t="shared" si="71"/>
        <v>0</v>
      </c>
      <c r="Q279" s="146">
        <v>0</v>
      </c>
      <c r="R279" s="146">
        <f t="shared" si="72"/>
        <v>0</v>
      </c>
      <c r="S279" s="146">
        <v>0</v>
      </c>
      <c r="T279" s="147">
        <f t="shared" si="73"/>
        <v>0</v>
      </c>
      <c r="AR279" s="148" t="s">
        <v>268</v>
      </c>
      <c r="AT279" s="148" t="s">
        <v>264</v>
      </c>
      <c r="AU279" s="148" t="s">
        <v>85</v>
      </c>
      <c r="AY279" s="17" t="s">
        <v>262</v>
      </c>
      <c r="BE279" s="149">
        <f t="shared" si="74"/>
        <v>0</v>
      </c>
      <c r="BF279" s="149">
        <f t="shared" si="75"/>
        <v>0</v>
      </c>
      <c r="BG279" s="149">
        <f t="shared" si="76"/>
        <v>0</v>
      </c>
      <c r="BH279" s="149">
        <f t="shared" si="77"/>
        <v>0</v>
      </c>
      <c r="BI279" s="149">
        <f t="shared" si="78"/>
        <v>0</v>
      </c>
      <c r="BJ279" s="17" t="s">
        <v>85</v>
      </c>
      <c r="BK279" s="149">
        <f t="shared" si="79"/>
        <v>0</v>
      </c>
      <c r="BL279" s="17" t="s">
        <v>268</v>
      </c>
      <c r="BM279" s="148" t="s">
        <v>6279</v>
      </c>
    </row>
    <row r="280" spans="2:65" s="1" customFormat="1" ht="21.75" customHeight="1">
      <c r="B280" s="32"/>
      <c r="C280" s="138" t="s">
        <v>913</v>
      </c>
      <c r="D280" s="138" t="s">
        <v>264</v>
      </c>
      <c r="E280" s="139" t="s">
        <v>6192</v>
      </c>
      <c r="F280" s="140" t="s">
        <v>6193</v>
      </c>
      <c r="G280" s="141" t="s">
        <v>152</v>
      </c>
      <c r="H280" s="142">
        <v>910</v>
      </c>
      <c r="I280" s="143"/>
      <c r="J280" s="142">
        <f t="shared" si="70"/>
        <v>0</v>
      </c>
      <c r="K280" s="140" t="s">
        <v>1</v>
      </c>
      <c r="L280" s="32"/>
      <c r="M280" s="144" t="s">
        <v>1</v>
      </c>
      <c r="N280" s="145" t="s">
        <v>42</v>
      </c>
      <c r="P280" s="146">
        <f t="shared" si="71"/>
        <v>0</v>
      </c>
      <c r="Q280" s="146">
        <v>0</v>
      </c>
      <c r="R280" s="146">
        <f t="shared" si="72"/>
        <v>0</v>
      </c>
      <c r="S280" s="146">
        <v>0</v>
      </c>
      <c r="T280" s="147">
        <f t="shared" si="73"/>
        <v>0</v>
      </c>
      <c r="AR280" s="148" t="s">
        <v>268</v>
      </c>
      <c r="AT280" s="148" t="s">
        <v>264</v>
      </c>
      <c r="AU280" s="148" t="s">
        <v>85</v>
      </c>
      <c r="AY280" s="17" t="s">
        <v>262</v>
      </c>
      <c r="BE280" s="149">
        <f t="shared" si="74"/>
        <v>0</v>
      </c>
      <c r="BF280" s="149">
        <f t="shared" si="75"/>
        <v>0</v>
      </c>
      <c r="BG280" s="149">
        <f t="shared" si="76"/>
        <v>0</v>
      </c>
      <c r="BH280" s="149">
        <f t="shared" si="77"/>
        <v>0</v>
      </c>
      <c r="BI280" s="149">
        <f t="shared" si="78"/>
        <v>0</v>
      </c>
      <c r="BJ280" s="17" t="s">
        <v>85</v>
      </c>
      <c r="BK280" s="149">
        <f t="shared" si="79"/>
        <v>0</v>
      </c>
      <c r="BL280" s="17" t="s">
        <v>268</v>
      </c>
      <c r="BM280" s="148" t="s">
        <v>6280</v>
      </c>
    </row>
    <row r="281" spans="2:65" s="1" customFormat="1" ht="24.2" customHeight="1">
      <c r="B281" s="32"/>
      <c r="C281" s="138" t="s">
        <v>919</v>
      </c>
      <c r="D281" s="138" t="s">
        <v>264</v>
      </c>
      <c r="E281" s="139" t="s">
        <v>6281</v>
      </c>
      <c r="F281" s="140" t="s">
        <v>6282</v>
      </c>
      <c r="G281" s="141" t="s">
        <v>152</v>
      </c>
      <c r="H281" s="142">
        <v>910</v>
      </c>
      <c r="I281" s="143"/>
      <c r="J281" s="142">
        <f t="shared" si="70"/>
        <v>0</v>
      </c>
      <c r="K281" s="140" t="s">
        <v>1</v>
      </c>
      <c r="L281" s="32"/>
      <c r="M281" s="144" t="s">
        <v>1</v>
      </c>
      <c r="N281" s="145" t="s">
        <v>42</v>
      </c>
      <c r="P281" s="146">
        <f t="shared" si="71"/>
        <v>0</v>
      </c>
      <c r="Q281" s="146">
        <v>0</v>
      </c>
      <c r="R281" s="146">
        <f t="shared" si="72"/>
        <v>0</v>
      </c>
      <c r="S281" s="146">
        <v>0</v>
      </c>
      <c r="T281" s="147">
        <f t="shared" si="73"/>
        <v>0</v>
      </c>
      <c r="AR281" s="148" t="s">
        <v>268</v>
      </c>
      <c r="AT281" s="148" t="s">
        <v>264</v>
      </c>
      <c r="AU281" s="148" t="s">
        <v>85</v>
      </c>
      <c r="AY281" s="17" t="s">
        <v>262</v>
      </c>
      <c r="BE281" s="149">
        <f t="shared" si="74"/>
        <v>0</v>
      </c>
      <c r="BF281" s="149">
        <f t="shared" si="75"/>
        <v>0</v>
      </c>
      <c r="BG281" s="149">
        <f t="shared" si="76"/>
        <v>0</v>
      </c>
      <c r="BH281" s="149">
        <f t="shared" si="77"/>
        <v>0</v>
      </c>
      <c r="BI281" s="149">
        <f t="shared" si="78"/>
        <v>0</v>
      </c>
      <c r="BJ281" s="17" t="s">
        <v>85</v>
      </c>
      <c r="BK281" s="149">
        <f t="shared" si="79"/>
        <v>0</v>
      </c>
      <c r="BL281" s="17" t="s">
        <v>268</v>
      </c>
      <c r="BM281" s="148" t="s">
        <v>6283</v>
      </c>
    </row>
    <row r="282" spans="2:65" s="1" customFormat="1" ht="16.5" customHeight="1">
      <c r="B282" s="32"/>
      <c r="C282" s="178" t="s">
        <v>923</v>
      </c>
      <c r="D282" s="178" t="s">
        <v>300</v>
      </c>
      <c r="E282" s="179" t="s">
        <v>6284</v>
      </c>
      <c r="F282" s="180" t="s">
        <v>6285</v>
      </c>
      <c r="G282" s="181" t="s">
        <v>362</v>
      </c>
      <c r="H282" s="182">
        <v>18.2</v>
      </c>
      <c r="I282" s="183"/>
      <c r="J282" s="182">
        <f t="shared" si="70"/>
        <v>0</v>
      </c>
      <c r="K282" s="180" t="s">
        <v>1</v>
      </c>
      <c r="L282" s="184"/>
      <c r="M282" s="185" t="s">
        <v>1</v>
      </c>
      <c r="N282" s="186" t="s">
        <v>42</v>
      </c>
      <c r="P282" s="146">
        <f t="shared" si="71"/>
        <v>0</v>
      </c>
      <c r="Q282" s="146">
        <v>0</v>
      </c>
      <c r="R282" s="146">
        <f t="shared" si="72"/>
        <v>0</v>
      </c>
      <c r="S282" s="146">
        <v>0</v>
      </c>
      <c r="T282" s="147">
        <f t="shared" si="73"/>
        <v>0</v>
      </c>
      <c r="AR282" s="148" t="s">
        <v>304</v>
      </c>
      <c r="AT282" s="148" t="s">
        <v>300</v>
      </c>
      <c r="AU282" s="148" t="s">
        <v>85</v>
      </c>
      <c r="AY282" s="17" t="s">
        <v>262</v>
      </c>
      <c r="BE282" s="149">
        <f t="shared" si="74"/>
        <v>0</v>
      </c>
      <c r="BF282" s="149">
        <f t="shared" si="75"/>
        <v>0</v>
      </c>
      <c r="BG282" s="149">
        <f t="shared" si="76"/>
        <v>0</v>
      </c>
      <c r="BH282" s="149">
        <f t="shared" si="77"/>
        <v>0</v>
      </c>
      <c r="BI282" s="149">
        <f t="shared" si="78"/>
        <v>0</v>
      </c>
      <c r="BJ282" s="17" t="s">
        <v>85</v>
      </c>
      <c r="BK282" s="149">
        <f t="shared" si="79"/>
        <v>0</v>
      </c>
      <c r="BL282" s="17" t="s">
        <v>268</v>
      </c>
      <c r="BM282" s="148" t="s">
        <v>6286</v>
      </c>
    </row>
    <row r="283" spans="2:65" s="1" customFormat="1" ht="16.5" customHeight="1">
      <c r="B283" s="32"/>
      <c r="C283" s="138" t="s">
        <v>928</v>
      </c>
      <c r="D283" s="138" t="s">
        <v>264</v>
      </c>
      <c r="E283" s="139" t="s">
        <v>6287</v>
      </c>
      <c r="F283" s="140" t="s">
        <v>6288</v>
      </c>
      <c r="G283" s="141" t="s">
        <v>152</v>
      </c>
      <c r="H283" s="142">
        <v>910</v>
      </c>
      <c r="I283" s="143"/>
      <c r="J283" s="142">
        <f t="shared" si="70"/>
        <v>0</v>
      </c>
      <c r="K283" s="140" t="s">
        <v>1</v>
      </c>
      <c r="L283" s="32"/>
      <c r="M283" s="144" t="s">
        <v>1</v>
      </c>
      <c r="N283" s="145" t="s">
        <v>42</v>
      </c>
      <c r="P283" s="146">
        <f t="shared" si="71"/>
        <v>0</v>
      </c>
      <c r="Q283" s="146">
        <v>0</v>
      </c>
      <c r="R283" s="146">
        <f t="shared" si="72"/>
        <v>0</v>
      </c>
      <c r="S283" s="146">
        <v>0</v>
      </c>
      <c r="T283" s="147">
        <f t="shared" si="73"/>
        <v>0</v>
      </c>
      <c r="AR283" s="148" t="s">
        <v>268</v>
      </c>
      <c r="AT283" s="148" t="s">
        <v>264</v>
      </c>
      <c r="AU283" s="148" t="s">
        <v>85</v>
      </c>
      <c r="AY283" s="17" t="s">
        <v>262</v>
      </c>
      <c r="BE283" s="149">
        <f t="shared" si="74"/>
        <v>0</v>
      </c>
      <c r="BF283" s="149">
        <f t="shared" si="75"/>
        <v>0</v>
      </c>
      <c r="BG283" s="149">
        <f t="shared" si="76"/>
        <v>0</v>
      </c>
      <c r="BH283" s="149">
        <f t="shared" si="77"/>
        <v>0</v>
      </c>
      <c r="BI283" s="149">
        <f t="shared" si="78"/>
        <v>0</v>
      </c>
      <c r="BJ283" s="17" t="s">
        <v>85</v>
      </c>
      <c r="BK283" s="149">
        <f t="shared" si="79"/>
        <v>0</v>
      </c>
      <c r="BL283" s="17" t="s">
        <v>268</v>
      </c>
      <c r="BM283" s="148" t="s">
        <v>6289</v>
      </c>
    </row>
    <row r="284" spans="2:65" s="1" customFormat="1" ht="24.2" customHeight="1">
      <c r="B284" s="32"/>
      <c r="C284" s="138" t="s">
        <v>933</v>
      </c>
      <c r="D284" s="138" t="s">
        <v>264</v>
      </c>
      <c r="E284" s="139" t="s">
        <v>6290</v>
      </c>
      <c r="F284" s="140" t="s">
        <v>6291</v>
      </c>
      <c r="G284" s="141" t="s">
        <v>303</v>
      </c>
      <c r="H284" s="142">
        <v>0.02</v>
      </c>
      <c r="I284" s="143"/>
      <c r="J284" s="142">
        <f t="shared" si="70"/>
        <v>0</v>
      </c>
      <c r="K284" s="140" t="s">
        <v>1</v>
      </c>
      <c r="L284" s="32"/>
      <c r="M284" s="144" t="s">
        <v>1</v>
      </c>
      <c r="N284" s="145" t="s">
        <v>42</v>
      </c>
      <c r="P284" s="146">
        <f t="shared" si="71"/>
        <v>0</v>
      </c>
      <c r="Q284" s="146">
        <v>0</v>
      </c>
      <c r="R284" s="146">
        <f t="shared" si="72"/>
        <v>0</v>
      </c>
      <c r="S284" s="146">
        <v>0</v>
      </c>
      <c r="T284" s="147">
        <f t="shared" si="73"/>
        <v>0</v>
      </c>
      <c r="AR284" s="148" t="s">
        <v>268</v>
      </c>
      <c r="AT284" s="148" t="s">
        <v>264</v>
      </c>
      <c r="AU284" s="148" t="s">
        <v>85</v>
      </c>
      <c r="AY284" s="17" t="s">
        <v>262</v>
      </c>
      <c r="BE284" s="149">
        <f t="shared" si="74"/>
        <v>0</v>
      </c>
      <c r="BF284" s="149">
        <f t="shared" si="75"/>
        <v>0</v>
      </c>
      <c r="BG284" s="149">
        <f t="shared" si="76"/>
        <v>0</v>
      </c>
      <c r="BH284" s="149">
        <f t="shared" si="77"/>
        <v>0</v>
      </c>
      <c r="BI284" s="149">
        <f t="shared" si="78"/>
        <v>0</v>
      </c>
      <c r="BJ284" s="17" t="s">
        <v>85</v>
      </c>
      <c r="BK284" s="149">
        <f t="shared" si="79"/>
        <v>0</v>
      </c>
      <c r="BL284" s="17" t="s">
        <v>268</v>
      </c>
      <c r="BM284" s="148" t="s">
        <v>6292</v>
      </c>
    </row>
    <row r="285" spans="2:65" s="1" customFormat="1" ht="16.5" customHeight="1">
      <c r="B285" s="32"/>
      <c r="C285" s="178" t="s">
        <v>937</v>
      </c>
      <c r="D285" s="178" t="s">
        <v>300</v>
      </c>
      <c r="E285" s="179" t="s">
        <v>6293</v>
      </c>
      <c r="F285" s="180" t="s">
        <v>6294</v>
      </c>
      <c r="G285" s="181" t="s">
        <v>362</v>
      </c>
      <c r="H285" s="182">
        <v>18.2</v>
      </c>
      <c r="I285" s="183"/>
      <c r="J285" s="182">
        <f t="shared" si="70"/>
        <v>0</v>
      </c>
      <c r="K285" s="180" t="s">
        <v>1</v>
      </c>
      <c r="L285" s="184"/>
      <c r="M285" s="185" t="s">
        <v>1</v>
      </c>
      <c r="N285" s="186" t="s">
        <v>42</v>
      </c>
      <c r="P285" s="146">
        <f t="shared" si="71"/>
        <v>0</v>
      </c>
      <c r="Q285" s="146">
        <v>0</v>
      </c>
      <c r="R285" s="146">
        <f t="shared" si="72"/>
        <v>0</v>
      </c>
      <c r="S285" s="146">
        <v>0</v>
      </c>
      <c r="T285" s="147">
        <f t="shared" si="73"/>
        <v>0</v>
      </c>
      <c r="AR285" s="148" t="s">
        <v>304</v>
      </c>
      <c r="AT285" s="148" t="s">
        <v>300</v>
      </c>
      <c r="AU285" s="148" t="s">
        <v>85</v>
      </c>
      <c r="AY285" s="17" t="s">
        <v>262</v>
      </c>
      <c r="BE285" s="149">
        <f t="shared" si="74"/>
        <v>0</v>
      </c>
      <c r="BF285" s="149">
        <f t="shared" si="75"/>
        <v>0</v>
      </c>
      <c r="BG285" s="149">
        <f t="shared" si="76"/>
        <v>0</v>
      </c>
      <c r="BH285" s="149">
        <f t="shared" si="77"/>
        <v>0</v>
      </c>
      <c r="BI285" s="149">
        <f t="shared" si="78"/>
        <v>0</v>
      </c>
      <c r="BJ285" s="17" t="s">
        <v>85</v>
      </c>
      <c r="BK285" s="149">
        <f t="shared" si="79"/>
        <v>0</v>
      </c>
      <c r="BL285" s="17" t="s">
        <v>268</v>
      </c>
      <c r="BM285" s="148" t="s">
        <v>6295</v>
      </c>
    </row>
    <row r="286" spans="2:65" s="1" customFormat="1" ht="21.75" customHeight="1">
      <c r="B286" s="32"/>
      <c r="C286" s="138" t="s">
        <v>942</v>
      </c>
      <c r="D286" s="138" t="s">
        <v>264</v>
      </c>
      <c r="E286" s="139" t="s">
        <v>6296</v>
      </c>
      <c r="F286" s="140" t="s">
        <v>6297</v>
      </c>
      <c r="G286" s="141" t="s">
        <v>152</v>
      </c>
      <c r="H286" s="142">
        <v>910</v>
      </c>
      <c r="I286" s="143"/>
      <c r="J286" s="142">
        <f t="shared" si="70"/>
        <v>0</v>
      </c>
      <c r="K286" s="140" t="s">
        <v>1</v>
      </c>
      <c r="L286" s="32"/>
      <c r="M286" s="144" t="s">
        <v>1</v>
      </c>
      <c r="N286" s="145" t="s">
        <v>42</v>
      </c>
      <c r="P286" s="146">
        <f t="shared" si="71"/>
        <v>0</v>
      </c>
      <c r="Q286" s="146">
        <v>0</v>
      </c>
      <c r="R286" s="146">
        <f t="shared" si="72"/>
        <v>0</v>
      </c>
      <c r="S286" s="146">
        <v>0</v>
      </c>
      <c r="T286" s="147">
        <f t="shared" si="73"/>
        <v>0</v>
      </c>
      <c r="AR286" s="148" t="s">
        <v>268</v>
      </c>
      <c r="AT286" s="148" t="s">
        <v>264</v>
      </c>
      <c r="AU286" s="148" t="s">
        <v>85</v>
      </c>
      <c r="AY286" s="17" t="s">
        <v>262</v>
      </c>
      <c r="BE286" s="149">
        <f t="shared" si="74"/>
        <v>0</v>
      </c>
      <c r="BF286" s="149">
        <f t="shared" si="75"/>
        <v>0</v>
      </c>
      <c r="BG286" s="149">
        <f t="shared" si="76"/>
        <v>0</v>
      </c>
      <c r="BH286" s="149">
        <f t="shared" si="77"/>
        <v>0</v>
      </c>
      <c r="BI286" s="149">
        <f t="shared" si="78"/>
        <v>0</v>
      </c>
      <c r="BJ286" s="17" t="s">
        <v>85</v>
      </c>
      <c r="BK286" s="149">
        <f t="shared" si="79"/>
        <v>0</v>
      </c>
      <c r="BL286" s="17" t="s">
        <v>268</v>
      </c>
      <c r="BM286" s="148" t="s">
        <v>6298</v>
      </c>
    </row>
    <row r="287" spans="2:65" s="1" customFormat="1" ht="33" customHeight="1">
      <c r="B287" s="32"/>
      <c r="C287" s="138" t="s">
        <v>946</v>
      </c>
      <c r="D287" s="138" t="s">
        <v>264</v>
      </c>
      <c r="E287" s="139" t="s">
        <v>6299</v>
      </c>
      <c r="F287" s="140" t="s">
        <v>6300</v>
      </c>
      <c r="G287" s="141" t="s">
        <v>152</v>
      </c>
      <c r="H287" s="142">
        <v>2730</v>
      </c>
      <c r="I287" s="143"/>
      <c r="J287" s="142">
        <f t="shared" si="70"/>
        <v>0</v>
      </c>
      <c r="K287" s="140" t="s">
        <v>1</v>
      </c>
      <c r="L287" s="32"/>
      <c r="M287" s="144" t="s">
        <v>1</v>
      </c>
      <c r="N287" s="145" t="s">
        <v>42</v>
      </c>
      <c r="P287" s="146">
        <f t="shared" si="71"/>
        <v>0</v>
      </c>
      <c r="Q287" s="146">
        <v>0</v>
      </c>
      <c r="R287" s="146">
        <f t="shared" si="72"/>
        <v>0</v>
      </c>
      <c r="S287" s="146">
        <v>0</v>
      </c>
      <c r="T287" s="147">
        <f t="shared" si="73"/>
        <v>0</v>
      </c>
      <c r="AR287" s="148" t="s">
        <v>268</v>
      </c>
      <c r="AT287" s="148" t="s">
        <v>264</v>
      </c>
      <c r="AU287" s="148" t="s">
        <v>85</v>
      </c>
      <c r="AY287" s="17" t="s">
        <v>262</v>
      </c>
      <c r="BE287" s="149">
        <f t="shared" si="74"/>
        <v>0</v>
      </c>
      <c r="BF287" s="149">
        <f t="shared" si="75"/>
        <v>0</v>
      </c>
      <c r="BG287" s="149">
        <f t="shared" si="76"/>
        <v>0</v>
      </c>
      <c r="BH287" s="149">
        <f t="shared" si="77"/>
        <v>0</v>
      </c>
      <c r="BI287" s="149">
        <f t="shared" si="78"/>
        <v>0</v>
      </c>
      <c r="BJ287" s="17" t="s">
        <v>85</v>
      </c>
      <c r="BK287" s="149">
        <f t="shared" si="79"/>
        <v>0</v>
      </c>
      <c r="BL287" s="17" t="s">
        <v>268</v>
      </c>
      <c r="BM287" s="148" t="s">
        <v>6301</v>
      </c>
    </row>
    <row r="288" spans="2:65" s="1" customFormat="1" ht="16.5" customHeight="1">
      <c r="B288" s="32"/>
      <c r="C288" s="138" t="s">
        <v>951</v>
      </c>
      <c r="D288" s="138" t="s">
        <v>264</v>
      </c>
      <c r="E288" s="139" t="s">
        <v>6091</v>
      </c>
      <c r="F288" s="140" t="s">
        <v>6092</v>
      </c>
      <c r="G288" s="141" t="s">
        <v>552</v>
      </c>
      <c r="H288" s="142">
        <v>136.5</v>
      </c>
      <c r="I288" s="143"/>
      <c r="J288" s="142">
        <f t="shared" si="70"/>
        <v>0</v>
      </c>
      <c r="K288" s="140" t="s">
        <v>1</v>
      </c>
      <c r="L288" s="32"/>
      <c r="M288" s="144" t="s">
        <v>1</v>
      </c>
      <c r="N288" s="145" t="s">
        <v>42</v>
      </c>
      <c r="P288" s="146">
        <f t="shared" si="71"/>
        <v>0</v>
      </c>
      <c r="Q288" s="146">
        <v>0</v>
      </c>
      <c r="R288" s="146">
        <f t="shared" si="72"/>
        <v>0</v>
      </c>
      <c r="S288" s="146">
        <v>0</v>
      </c>
      <c r="T288" s="147">
        <f t="shared" si="73"/>
        <v>0</v>
      </c>
      <c r="AR288" s="148" t="s">
        <v>268</v>
      </c>
      <c r="AT288" s="148" t="s">
        <v>264</v>
      </c>
      <c r="AU288" s="148" t="s">
        <v>85</v>
      </c>
      <c r="AY288" s="17" t="s">
        <v>262</v>
      </c>
      <c r="BE288" s="149">
        <f t="shared" si="74"/>
        <v>0</v>
      </c>
      <c r="BF288" s="149">
        <f t="shared" si="75"/>
        <v>0</v>
      </c>
      <c r="BG288" s="149">
        <f t="shared" si="76"/>
        <v>0</v>
      </c>
      <c r="BH288" s="149">
        <f t="shared" si="77"/>
        <v>0</v>
      </c>
      <c r="BI288" s="149">
        <f t="shared" si="78"/>
        <v>0</v>
      </c>
      <c r="BJ288" s="17" t="s">
        <v>85</v>
      </c>
      <c r="BK288" s="149">
        <f t="shared" si="79"/>
        <v>0</v>
      </c>
      <c r="BL288" s="17" t="s">
        <v>268</v>
      </c>
      <c r="BM288" s="148" t="s">
        <v>6302</v>
      </c>
    </row>
    <row r="289" spans="2:65" s="1" customFormat="1" ht="21.75" customHeight="1">
      <c r="B289" s="32"/>
      <c r="C289" s="138" t="s">
        <v>955</v>
      </c>
      <c r="D289" s="138" t="s">
        <v>264</v>
      </c>
      <c r="E289" s="139" t="s">
        <v>6094</v>
      </c>
      <c r="F289" s="140" t="s">
        <v>6095</v>
      </c>
      <c r="G289" s="141" t="s">
        <v>552</v>
      </c>
      <c r="H289" s="142">
        <v>136.5</v>
      </c>
      <c r="I289" s="143"/>
      <c r="J289" s="142">
        <f t="shared" si="70"/>
        <v>0</v>
      </c>
      <c r="K289" s="140" t="s">
        <v>1</v>
      </c>
      <c r="L289" s="32"/>
      <c r="M289" s="144" t="s">
        <v>1</v>
      </c>
      <c r="N289" s="145" t="s">
        <v>42</v>
      </c>
      <c r="P289" s="146">
        <f t="shared" si="71"/>
        <v>0</v>
      </c>
      <c r="Q289" s="146">
        <v>0</v>
      </c>
      <c r="R289" s="146">
        <f t="shared" si="72"/>
        <v>0</v>
      </c>
      <c r="S289" s="146">
        <v>0</v>
      </c>
      <c r="T289" s="147">
        <f t="shared" si="73"/>
        <v>0</v>
      </c>
      <c r="AR289" s="148" t="s">
        <v>268</v>
      </c>
      <c r="AT289" s="148" t="s">
        <v>264</v>
      </c>
      <c r="AU289" s="148" t="s">
        <v>85</v>
      </c>
      <c r="AY289" s="17" t="s">
        <v>262</v>
      </c>
      <c r="BE289" s="149">
        <f t="shared" si="74"/>
        <v>0</v>
      </c>
      <c r="BF289" s="149">
        <f t="shared" si="75"/>
        <v>0</v>
      </c>
      <c r="BG289" s="149">
        <f t="shared" si="76"/>
        <v>0</v>
      </c>
      <c r="BH289" s="149">
        <f t="shared" si="77"/>
        <v>0</v>
      </c>
      <c r="BI289" s="149">
        <f t="shared" si="78"/>
        <v>0</v>
      </c>
      <c r="BJ289" s="17" t="s">
        <v>85</v>
      </c>
      <c r="BK289" s="149">
        <f t="shared" si="79"/>
        <v>0</v>
      </c>
      <c r="BL289" s="17" t="s">
        <v>268</v>
      </c>
      <c r="BM289" s="148" t="s">
        <v>6303</v>
      </c>
    </row>
    <row r="290" spans="2:65" s="1" customFormat="1" ht="16.5" customHeight="1">
      <c r="B290" s="32"/>
      <c r="C290" s="178" t="s">
        <v>961</v>
      </c>
      <c r="D290" s="178" t="s">
        <v>300</v>
      </c>
      <c r="E290" s="179" t="s">
        <v>6249</v>
      </c>
      <c r="F290" s="180" t="s">
        <v>6101</v>
      </c>
      <c r="G290" s="181" t="s">
        <v>552</v>
      </c>
      <c r="H290" s="182">
        <v>136.5</v>
      </c>
      <c r="I290" s="183"/>
      <c r="J290" s="182">
        <f t="shared" si="70"/>
        <v>0</v>
      </c>
      <c r="K290" s="180" t="s">
        <v>1</v>
      </c>
      <c r="L290" s="184"/>
      <c r="M290" s="185" t="s">
        <v>1</v>
      </c>
      <c r="N290" s="186" t="s">
        <v>42</v>
      </c>
      <c r="P290" s="146">
        <f t="shared" si="71"/>
        <v>0</v>
      </c>
      <c r="Q290" s="146">
        <v>0</v>
      </c>
      <c r="R290" s="146">
        <f t="shared" si="72"/>
        <v>0</v>
      </c>
      <c r="S290" s="146">
        <v>0</v>
      </c>
      <c r="T290" s="147">
        <f t="shared" si="73"/>
        <v>0</v>
      </c>
      <c r="AR290" s="148" t="s">
        <v>304</v>
      </c>
      <c r="AT290" s="148" t="s">
        <v>300</v>
      </c>
      <c r="AU290" s="148" t="s">
        <v>85</v>
      </c>
      <c r="AY290" s="17" t="s">
        <v>262</v>
      </c>
      <c r="BE290" s="149">
        <f t="shared" si="74"/>
        <v>0</v>
      </c>
      <c r="BF290" s="149">
        <f t="shared" si="75"/>
        <v>0</v>
      </c>
      <c r="BG290" s="149">
        <f t="shared" si="76"/>
        <v>0</v>
      </c>
      <c r="BH290" s="149">
        <f t="shared" si="77"/>
        <v>0</v>
      </c>
      <c r="BI290" s="149">
        <f t="shared" si="78"/>
        <v>0</v>
      </c>
      <c r="BJ290" s="17" t="s">
        <v>85</v>
      </c>
      <c r="BK290" s="149">
        <f t="shared" si="79"/>
        <v>0</v>
      </c>
      <c r="BL290" s="17" t="s">
        <v>268</v>
      </c>
      <c r="BM290" s="148" t="s">
        <v>6304</v>
      </c>
    </row>
    <row r="291" spans="2:65" s="1" customFormat="1" ht="24.2" customHeight="1">
      <c r="B291" s="32"/>
      <c r="C291" s="138" t="s">
        <v>967</v>
      </c>
      <c r="D291" s="138" t="s">
        <v>264</v>
      </c>
      <c r="E291" s="139" t="s">
        <v>6097</v>
      </c>
      <c r="F291" s="140" t="s">
        <v>6098</v>
      </c>
      <c r="G291" s="141" t="s">
        <v>552</v>
      </c>
      <c r="H291" s="142">
        <v>409.5</v>
      </c>
      <c r="I291" s="143"/>
      <c r="J291" s="142">
        <f t="shared" si="70"/>
        <v>0</v>
      </c>
      <c r="K291" s="140" t="s">
        <v>1</v>
      </c>
      <c r="L291" s="32"/>
      <c r="M291" s="144" t="s">
        <v>1</v>
      </c>
      <c r="N291" s="145" t="s">
        <v>42</v>
      </c>
      <c r="P291" s="146">
        <f t="shared" si="71"/>
        <v>0</v>
      </c>
      <c r="Q291" s="146">
        <v>0</v>
      </c>
      <c r="R291" s="146">
        <f t="shared" si="72"/>
        <v>0</v>
      </c>
      <c r="S291" s="146">
        <v>0</v>
      </c>
      <c r="T291" s="147">
        <f t="shared" si="73"/>
        <v>0</v>
      </c>
      <c r="AR291" s="148" t="s">
        <v>268</v>
      </c>
      <c r="AT291" s="148" t="s">
        <v>264</v>
      </c>
      <c r="AU291" s="148" t="s">
        <v>85</v>
      </c>
      <c r="AY291" s="17" t="s">
        <v>262</v>
      </c>
      <c r="BE291" s="149">
        <f t="shared" si="74"/>
        <v>0</v>
      </c>
      <c r="BF291" s="149">
        <f t="shared" si="75"/>
        <v>0</v>
      </c>
      <c r="BG291" s="149">
        <f t="shared" si="76"/>
        <v>0</v>
      </c>
      <c r="BH291" s="149">
        <f t="shared" si="77"/>
        <v>0</v>
      </c>
      <c r="BI291" s="149">
        <f t="shared" si="78"/>
        <v>0</v>
      </c>
      <c r="BJ291" s="17" t="s">
        <v>85</v>
      </c>
      <c r="BK291" s="149">
        <f t="shared" si="79"/>
        <v>0</v>
      </c>
      <c r="BL291" s="17" t="s">
        <v>268</v>
      </c>
      <c r="BM291" s="148" t="s">
        <v>6305</v>
      </c>
    </row>
    <row r="292" spans="2:65" s="1" customFormat="1" ht="24.2" customHeight="1">
      <c r="B292" s="32"/>
      <c r="C292" s="138" t="s">
        <v>971</v>
      </c>
      <c r="D292" s="138" t="s">
        <v>264</v>
      </c>
      <c r="E292" s="139" t="s">
        <v>6116</v>
      </c>
      <c r="F292" s="140" t="s">
        <v>6117</v>
      </c>
      <c r="G292" s="141" t="s">
        <v>303</v>
      </c>
      <c r="H292" s="142">
        <v>27.34</v>
      </c>
      <c r="I292" s="143"/>
      <c r="J292" s="142">
        <f t="shared" si="70"/>
        <v>0</v>
      </c>
      <c r="K292" s="140" t="s">
        <v>1</v>
      </c>
      <c r="L292" s="32"/>
      <c r="M292" s="144" t="s">
        <v>1</v>
      </c>
      <c r="N292" s="145" t="s">
        <v>42</v>
      </c>
      <c r="P292" s="146">
        <f t="shared" si="71"/>
        <v>0</v>
      </c>
      <c r="Q292" s="146">
        <v>0</v>
      </c>
      <c r="R292" s="146">
        <f t="shared" si="72"/>
        <v>0</v>
      </c>
      <c r="S292" s="146">
        <v>0</v>
      </c>
      <c r="T292" s="147">
        <f t="shared" si="73"/>
        <v>0</v>
      </c>
      <c r="AR292" s="148" t="s">
        <v>268</v>
      </c>
      <c r="AT292" s="148" t="s">
        <v>264</v>
      </c>
      <c r="AU292" s="148" t="s">
        <v>85</v>
      </c>
      <c r="AY292" s="17" t="s">
        <v>262</v>
      </c>
      <c r="BE292" s="149">
        <f t="shared" si="74"/>
        <v>0</v>
      </c>
      <c r="BF292" s="149">
        <f t="shared" si="75"/>
        <v>0</v>
      </c>
      <c r="BG292" s="149">
        <f t="shared" si="76"/>
        <v>0</v>
      </c>
      <c r="BH292" s="149">
        <f t="shared" si="77"/>
        <v>0</v>
      </c>
      <c r="BI292" s="149">
        <f t="shared" si="78"/>
        <v>0</v>
      </c>
      <c r="BJ292" s="17" t="s">
        <v>85</v>
      </c>
      <c r="BK292" s="149">
        <f t="shared" si="79"/>
        <v>0</v>
      </c>
      <c r="BL292" s="17" t="s">
        <v>268</v>
      </c>
      <c r="BM292" s="148" t="s">
        <v>6306</v>
      </c>
    </row>
    <row r="293" spans="2:63" s="11" customFormat="1" ht="25.9" customHeight="1">
      <c r="B293" s="126"/>
      <c r="D293" s="127" t="s">
        <v>76</v>
      </c>
      <c r="E293" s="128" t="s">
        <v>6307</v>
      </c>
      <c r="F293" s="128" t="s">
        <v>6308</v>
      </c>
      <c r="I293" s="129"/>
      <c r="J293" s="130">
        <f>BK293</f>
        <v>0</v>
      </c>
      <c r="L293" s="126"/>
      <c r="M293" s="131"/>
      <c r="P293" s="132">
        <f>SUM(P294:P319)</f>
        <v>0</v>
      </c>
      <c r="R293" s="132">
        <f>SUM(R294:R319)</f>
        <v>0.24521000000000004</v>
      </c>
      <c r="T293" s="133">
        <f>SUM(T294:T319)</f>
        <v>0</v>
      </c>
      <c r="AR293" s="127" t="s">
        <v>85</v>
      </c>
      <c r="AT293" s="134" t="s">
        <v>76</v>
      </c>
      <c r="AU293" s="134" t="s">
        <v>77</v>
      </c>
      <c r="AY293" s="127" t="s">
        <v>262</v>
      </c>
      <c r="BK293" s="135">
        <f>SUM(BK294:BK319)</f>
        <v>0</v>
      </c>
    </row>
    <row r="294" spans="2:65" s="1" customFormat="1" ht="33" customHeight="1">
      <c r="B294" s="32"/>
      <c r="C294" s="138" t="s">
        <v>977</v>
      </c>
      <c r="D294" s="138" t="s">
        <v>264</v>
      </c>
      <c r="E294" s="139" t="s">
        <v>6309</v>
      </c>
      <c r="F294" s="140" t="s">
        <v>6310</v>
      </c>
      <c r="G294" s="141" t="s">
        <v>675</v>
      </c>
      <c r="H294" s="142">
        <v>14</v>
      </c>
      <c r="I294" s="143"/>
      <c r="J294" s="142">
        <f aca="true" t="shared" si="80" ref="J294:J302">ROUND(I294*H294,2)</f>
        <v>0</v>
      </c>
      <c r="K294" s="140" t="s">
        <v>1</v>
      </c>
      <c r="L294" s="32"/>
      <c r="M294" s="144" t="s">
        <v>1</v>
      </c>
      <c r="N294" s="145" t="s">
        <v>42</v>
      </c>
      <c r="P294" s="146">
        <f aca="true" t="shared" si="81" ref="P294:P302">O294*H294</f>
        <v>0</v>
      </c>
      <c r="Q294" s="146">
        <v>0</v>
      </c>
      <c r="R294" s="146">
        <f aca="true" t="shared" si="82" ref="R294:R302">Q294*H294</f>
        <v>0</v>
      </c>
      <c r="S294" s="146">
        <v>0</v>
      </c>
      <c r="T294" s="147">
        <f aca="true" t="shared" si="83" ref="T294:T302">S294*H294</f>
        <v>0</v>
      </c>
      <c r="AR294" s="148" t="s">
        <v>268</v>
      </c>
      <c r="AT294" s="148" t="s">
        <v>264</v>
      </c>
      <c r="AU294" s="148" t="s">
        <v>85</v>
      </c>
      <c r="AY294" s="17" t="s">
        <v>262</v>
      </c>
      <c r="BE294" s="149">
        <f aca="true" t="shared" si="84" ref="BE294:BE302">IF(N294="základní",J294,0)</f>
        <v>0</v>
      </c>
      <c r="BF294" s="149">
        <f aca="true" t="shared" si="85" ref="BF294:BF302">IF(N294="snížená",J294,0)</f>
        <v>0</v>
      </c>
      <c r="BG294" s="149">
        <f aca="true" t="shared" si="86" ref="BG294:BG302">IF(N294="zákl. přenesená",J294,0)</f>
        <v>0</v>
      </c>
      <c r="BH294" s="149">
        <f aca="true" t="shared" si="87" ref="BH294:BH302">IF(N294="sníž. přenesená",J294,0)</f>
        <v>0</v>
      </c>
      <c r="BI294" s="149">
        <f aca="true" t="shared" si="88" ref="BI294:BI302">IF(N294="nulová",J294,0)</f>
        <v>0</v>
      </c>
      <c r="BJ294" s="17" t="s">
        <v>85</v>
      </c>
      <c r="BK294" s="149">
        <f aca="true" t="shared" si="89" ref="BK294:BK302">ROUND(I294*H294,2)</f>
        <v>0</v>
      </c>
      <c r="BL294" s="17" t="s">
        <v>268</v>
      </c>
      <c r="BM294" s="148" t="s">
        <v>6311</v>
      </c>
    </row>
    <row r="295" spans="2:65" s="1" customFormat="1" ht="24.2" customHeight="1">
      <c r="B295" s="32"/>
      <c r="C295" s="138" t="s">
        <v>981</v>
      </c>
      <c r="D295" s="138" t="s">
        <v>264</v>
      </c>
      <c r="E295" s="139" t="s">
        <v>6312</v>
      </c>
      <c r="F295" s="140" t="s">
        <v>6207</v>
      </c>
      <c r="G295" s="141" t="s">
        <v>675</v>
      </c>
      <c r="H295" s="142">
        <v>14</v>
      </c>
      <c r="I295" s="143"/>
      <c r="J295" s="142">
        <f t="shared" si="80"/>
        <v>0</v>
      </c>
      <c r="K295" s="140" t="s">
        <v>1</v>
      </c>
      <c r="L295" s="32"/>
      <c r="M295" s="144" t="s">
        <v>1</v>
      </c>
      <c r="N295" s="145" t="s">
        <v>42</v>
      </c>
      <c r="P295" s="146">
        <f t="shared" si="81"/>
        <v>0</v>
      </c>
      <c r="Q295" s="146">
        <v>0</v>
      </c>
      <c r="R295" s="146">
        <f t="shared" si="82"/>
        <v>0</v>
      </c>
      <c r="S295" s="146">
        <v>0</v>
      </c>
      <c r="T295" s="147">
        <f t="shared" si="83"/>
        <v>0</v>
      </c>
      <c r="AR295" s="148" t="s">
        <v>268</v>
      </c>
      <c r="AT295" s="148" t="s">
        <v>264</v>
      </c>
      <c r="AU295" s="148" t="s">
        <v>85</v>
      </c>
      <c r="AY295" s="17" t="s">
        <v>262</v>
      </c>
      <c r="BE295" s="149">
        <f t="shared" si="84"/>
        <v>0</v>
      </c>
      <c r="BF295" s="149">
        <f t="shared" si="85"/>
        <v>0</v>
      </c>
      <c r="BG295" s="149">
        <f t="shared" si="86"/>
        <v>0</v>
      </c>
      <c r="BH295" s="149">
        <f t="shared" si="87"/>
        <v>0</v>
      </c>
      <c r="BI295" s="149">
        <f t="shared" si="88"/>
        <v>0</v>
      </c>
      <c r="BJ295" s="17" t="s">
        <v>85</v>
      </c>
      <c r="BK295" s="149">
        <f t="shared" si="89"/>
        <v>0</v>
      </c>
      <c r="BL295" s="17" t="s">
        <v>268</v>
      </c>
      <c r="BM295" s="148" t="s">
        <v>6313</v>
      </c>
    </row>
    <row r="296" spans="2:65" s="1" customFormat="1" ht="16.5" customHeight="1">
      <c r="B296" s="32"/>
      <c r="C296" s="178" t="s">
        <v>989</v>
      </c>
      <c r="D296" s="178" t="s">
        <v>300</v>
      </c>
      <c r="E296" s="179" t="s">
        <v>6314</v>
      </c>
      <c r="F296" s="180" t="s">
        <v>6315</v>
      </c>
      <c r="G296" s="181" t="s">
        <v>697</v>
      </c>
      <c r="H296" s="182">
        <v>1</v>
      </c>
      <c r="I296" s="183"/>
      <c r="J296" s="182">
        <f t="shared" si="80"/>
        <v>0</v>
      </c>
      <c r="K296" s="180" t="s">
        <v>1</v>
      </c>
      <c r="L296" s="184"/>
      <c r="M296" s="185" t="s">
        <v>1</v>
      </c>
      <c r="N296" s="186" t="s">
        <v>42</v>
      </c>
      <c r="P296" s="146">
        <f t="shared" si="81"/>
        <v>0</v>
      </c>
      <c r="Q296" s="146">
        <v>0</v>
      </c>
      <c r="R296" s="146">
        <f t="shared" si="82"/>
        <v>0</v>
      </c>
      <c r="S296" s="146">
        <v>0</v>
      </c>
      <c r="T296" s="147">
        <f t="shared" si="83"/>
        <v>0</v>
      </c>
      <c r="AR296" s="148" t="s">
        <v>304</v>
      </c>
      <c r="AT296" s="148" t="s">
        <v>300</v>
      </c>
      <c r="AU296" s="148" t="s">
        <v>85</v>
      </c>
      <c r="AY296" s="17" t="s">
        <v>262</v>
      </c>
      <c r="BE296" s="149">
        <f t="shared" si="84"/>
        <v>0</v>
      </c>
      <c r="BF296" s="149">
        <f t="shared" si="85"/>
        <v>0</v>
      </c>
      <c r="BG296" s="149">
        <f t="shared" si="86"/>
        <v>0</v>
      </c>
      <c r="BH296" s="149">
        <f t="shared" si="87"/>
        <v>0</v>
      </c>
      <c r="BI296" s="149">
        <f t="shared" si="88"/>
        <v>0</v>
      </c>
      <c r="BJ296" s="17" t="s">
        <v>85</v>
      </c>
      <c r="BK296" s="149">
        <f t="shared" si="89"/>
        <v>0</v>
      </c>
      <c r="BL296" s="17" t="s">
        <v>268</v>
      </c>
      <c r="BM296" s="148" t="s">
        <v>6316</v>
      </c>
    </row>
    <row r="297" spans="2:65" s="1" customFormat="1" ht="16.5" customHeight="1">
      <c r="B297" s="32"/>
      <c r="C297" s="178" t="s">
        <v>997</v>
      </c>
      <c r="D297" s="178" t="s">
        <v>300</v>
      </c>
      <c r="E297" s="179" t="s">
        <v>6317</v>
      </c>
      <c r="F297" s="180" t="s">
        <v>6318</v>
      </c>
      <c r="G297" s="181" t="s">
        <v>697</v>
      </c>
      <c r="H297" s="182">
        <v>1</v>
      </c>
      <c r="I297" s="183"/>
      <c r="J297" s="182">
        <f t="shared" si="80"/>
        <v>0</v>
      </c>
      <c r="K297" s="180" t="s">
        <v>1</v>
      </c>
      <c r="L297" s="184"/>
      <c r="M297" s="185" t="s">
        <v>1</v>
      </c>
      <c r="N297" s="186" t="s">
        <v>42</v>
      </c>
      <c r="P297" s="146">
        <f t="shared" si="81"/>
        <v>0</v>
      </c>
      <c r="Q297" s="146">
        <v>0</v>
      </c>
      <c r="R297" s="146">
        <f t="shared" si="82"/>
        <v>0</v>
      </c>
      <c r="S297" s="146">
        <v>0</v>
      </c>
      <c r="T297" s="147">
        <f t="shared" si="83"/>
        <v>0</v>
      </c>
      <c r="AR297" s="148" t="s">
        <v>304</v>
      </c>
      <c r="AT297" s="148" t="s">
        <v>300</v>
      </c>
      <c r="AU297" s="148" t="s">
        <v>85</v>
      </c>
      <c r="AY297" s="17" t="s">
        <v>262</v>
      </c>
      <c r="BE297" s="149">
        <f t="shared" si="84"/>
        <v>0</v>
      </c>
      <c r="BF297" s="149">
        <f t="shared" si="85"/>
        <v>0</v>
      </c>
      <c r="BG297" s="149">
        <f t="shared" si="86"/>
        <v>0</v>
      </c>
      <c r="BH297" s="149">
        <f t="shared" si="87"/>
        <v>0</v>
      </c>
      <c r="BI297" s="149">
        <f t="shared" si="88"/>
        <v>0</v>
      </c>
      <c r="BJ297" s="17" t="s">
        <v>85</v>
      </c>
      <c r="BK297" s="149">
        <f t="shared" si="89"/>
        <v>0</v>
      </c>
      <c r="BL297" s="17" t="s">
        <v>268</v>
      </c>
      <c r="BM297" s="148" t="s">
        <v>6319</v>
      </c>
    </row>
    <row r="298" spans="2:65" s="1" customFormat="1" ht="16.5" customHeight="1">
      <c r="B298" s="32"/>
      <c r="C298" s="178" t="s">
        <v>1008</v>
      </c>
      <c r="D298" s="178" t="s">
        <v>300</v>
      </c>
      <c r="E298" s="179" t="s">
        <v>6320</v>
      </c>
      <c r="F298" s="180" t="s">
        <v>6321</v>
      </c>
      <c r="G298" s="181" t="s">
        <v>697</v>
      </c>
      <c r="H298" s="182">
        <v>2</v>
      </c>
      <c r="I298" s="183"/>
      <c r="J298" s="182">
        <f t="shared" si="80"/>
        <v>0</v>
      </c>
      <c r="K298" s="180" t="s">
        <v>1</v>
      </c>
      <c r="L298" s="184"/>
      <c r="M298" s="185" t="s">
        <v>1</v>
      </c>
      <c r="N298" s="186" t="s">
        <v>42</v>
      </c>
      <c r="P298" s="146">
        <f t="shared" si="81"/>
        <v>0</v>
      </c>
      <c r="Q298" s="146">
        <v>0</v>
      </c>
      <c r="R298" s="146">
        <f t="shared" si="82"/>
        <v>0</v>
      </c>
      <c r="S298" s="146">
        <v>0</v>
      </c>
      <c r="T298" s="147">
        <f t="shared" si="83"/>
        <v>0</v>
      </c>
      <c r="AR298" s="148" t="s">
        <v>304</v>
      </c>
      <c r="AT298" s="148" t="s">
        <v>300</v>
      </c>
      <c r="AU298" s="148" t="s">
        <v>85</v>
      </c>
      <c r="AY298" s="17" t="s">
        <v>262</v>
      </c>
      <c r="BE298" s="149">
        <f t="shared" si="84"/>
        <v>0</v>
      </c>
      <c r="BF298" s="149">
        <f t="shared" si="85"/>
        <v>0</v>
      </c>
      <c r="BG298" s="149">
        <f t="shared" si="86"/>
        <v>0</v>
      </c>
      <c r="BH298" s="149">
        <f t="shared" si="87"/>
        <v>0</v>
      </c>
      <c r="BI298" s="149">
        <f t="shared" si="88"/>
        <v>0</v>
      </c>
      <c r="BJ298" s="17" t="s">
        <v>85</v>
      </c>
      <c r="BK298" s="149">
        <f t="shared" si="89"/>
        <v>0</v>
      </c>
      <c r="BL298" s="17" t="s">
        <v>268</v>
      </c>
      <c r="BM298" s="148" t="s">
        <v>6322</v>
      </c>
    </row>
    <row r="299" spans="2:65" s="1" customFormat="1" ht="16.5" customHeight="1">
      <c r="B299" s="32"/>
      <c r="C299" s="178" t="s">
        <v>1010</v>
      </c>
      <c r="D299" s="178" t="s">
        <v>300</v>
      </c>
      <c r="E299" s="179" t="s">
        <v>6323</v>
      </c>
      <c r="F299" s="180" t="s">
        <v>6324</v>
      </c>
      <c r="G299" s="181" t="s">
        <v>697</v>
      </c>
      <c r="H299" s="182">
        <v>10</v>
      </c>
      <c r="I299" s="183"/>
      <c r="J299" s="182">
        <f t="shared" si="80"/>
        <v>0</v>
      </c>
      <c r="K299" s="180" t="s">
        <v>1</v>
      </c>
      <c r="L299" s="184"/>
      <c r="M299" s="185" t="s">
        <v>1</v>
      </c>
      <c r="N299" s="186" t="s">
        <v>42</v>
      </c>
      <c r="P299" s="146">
        <f t="shared" si="81"/>
        <v>0</v>
      </c>
      <c r="Q299" s="146">
        <v>0</v>
      </c>
      <c r="R299" s="146">
        <f t="shared" si="82"/>
        <v>0</v>
      </c>
      <c r="S299" s="146">
        <v>0</v>
      </c>
      <c r="T299" s="147">
        <f t="shared" si="83"/>
        <v>0</v>
      </c>
      <c r="AR299" s="148" t="s">
        <v>304</v>
      </c>
      <c r="AT299" s="148" t="s">
        <v>300</v>
      </c>
      <c r="AU299" s="148" t="s">
        <v>85</v>
      </c>
      <c r="AY299" s="17" t="s">
        <v>262</v>
      </c>
      <c r="BE299" s="149">
        <f t="shared" si="84"/>
        <v>0</v>
      </c>
      <c r="BF299" s="149">
        <f t="shared" si="85"/>
        <v>0</v>
      </c>
      <c r="BG299" s="149">
        <f t="shared" si="86"/>
        <v>0</v>
      </c>
      <c r="BH299" s="149">
        <f t="shared" si="87"/>
        <v>0</v>
      </c>
      <c r="BI299" s="149">
        <f t="shared" si="88"/>
        <v>0</v>
      </c>
      <c r="BJ299" s="17" t="s">
        <v>85</v>
      </c>
      <c r="BK299" s="149">
        <f t="shared" si="89"/>
        <v>0</v>
      </c>
      <c r="BL299" s="17" t="s">
        <v>268</v>
      </c>
      <c r="BM299" s="148" t="s">
        <v>6325</v>
      </c>
    </row>
    <row r="300" spans="2:65" s="1" customFormat="1" ht="16.5" customHeight="1">
      <c r="B300" s="32"/>
      <c r="C300" s="138" t="s">
        <v>1016</v>
      </c>
      <c r="D300" s="138" t="s">
        <v>264</v>
      </c>
      <c r="E300" s="139" t="s">
        <v>6326</v>
      </c>
      <c r="F300" s="140" t="s">
        <v>6327</v>
      </c>
      <c r="G300" s="141" t="s">
        <v>675</v>
      </c>
      <c r="H300" s="142">
        <v>14</v>
      </c>
      <c r="I300" s="143"/>
      <c r="J300" s="142">
        <f t="shared" si="80"/>
        <v>0</v>
      </c>
      <c r="K300" s="140" t="s">
        <v>1</v>
      </c>
      <c r="L300" s="32"/>
      <c r="M300" s="144" t="s">
        <v>1</v>
      </c>
      <c r="N300" s="145" t="s">
        <v>42</v>
      </c>
      <c r="P300" s="146">
        <f t="shared" si="81"/>
        <v>0</v>
      </c>
      <c r="Q300" s="146">
        <v>0</v>
      </c>
      <c r="R300" s="146">
        <f t="shared" si="82"/>
        <v>0</v>
      </c>
      <c r="S300" s="146">
        <v>0</v>
      </c>
      <c r="T300" s="147">
        <f t="shared" si="83"/>
        <v>0</v>
      </c>
      <c r="AR300" s="148" t="s">
        <v>268</v>
      </c>
      <c r="AT300" s="148" t="s">
        <v>264</v>
      </c>
      <c r="AU300" s="148" t="s">
        <v>85</v>
      </c>
      <c r="AY300" s="17" t="s">
        <v>262</v>
      </c>
      <c r="BE300" s="149">
        <f t="shared" si="84"/>
        <v>0</v>
      </c>
      <c r="BF300" s="149">
        <f t="shared" si="85"/>
        <v>0</v>
      </c>
      <c r="BG300" s="149">
        <f t="shared" si="86"/>
        <v>0</v>
      </c>
      <c r="BH300" s="149">
        <f t="shared" si="87"/>
        <v>0</v>
      </c>
      <c r="BI300" s="149">
        <f t="shared" si="88"/>
        <v>0</v>
      </c>
      <c r="BJ300" s="17" t="s">
        <v>85</v>
      </c>
      <c r="BK300" s="149">
        <f t="shared" si="89"/>
        <v>0</v>
      </c>
      <c r="BL300" s="17" t="s">
        <v>268</v>
      </c>
      <c r="BM300" s="148" t="s">
        <v>6328</v>
      </c>
    </row>
    <row r="301" spans="2:65" s="1" customFormat="1" ht="33" customHeight="1">
      <c r="B301" s="32"/>
      <c r="C301" s="178" t="s">
        <v>1024</v>
      </c>
      <c r="D301" s="178" t="s">
        <v>300</v>
      </c>
      <c r="E301" s="179" t="s">
        <v>6329</v>
      </c>
      <c r="F301" s="180" t="s">
        <v>6330</v>
      </c>
      <c r="G301" s="181" t="s">
        <v>4243</v>
      </c>
      <c r="H301" s="182">
        <v>14.14</v>
      </c>
      <c r="I301" s="183"/>
      <c r="J301" s="182">
        <f t="shared" si="80"/>
        <v>0</v>
      </c>
      <c r="K301" s="180" t="s">
        <v>1</v>
      </c>
      <c r="L301" s="184"/>
      <c r="M301" s="185" t="s">
        <v>1</v>
      </c>
      <c r="N301" s="186" t="s">
        <v>42</v>
      </c>
      <c r="P301" s="146">
        <f t="shared" si="81"/>
        <v>0</v>
      </c>
      <c r="Q301" s="146">
        <v>0.0015</v>
      </c>
      <c r="R301" s="146">
        <f t="shared" si="82"/>
        <v>0.02121</v>
      </c>
      <c r="S301" s="146">
        <v>0</v>
      </c>
      <c r="T301" s="147">
        <f t="shared" si="83"/>
        <v>0</v>
      </c>
      <c r="AR301" s="148" t="s">
        <v>304</v>
      </c>
      <c r="AT301" s="148" t="s">
        <v>300</v>
      </c>
      <c r="AU301" s="148" t="s">
        <v>85</v>
      </c>
      <c r="AY301" s="17" t="s">
        <v>262</v>
      </c>
      <c r="BE301" s="149">
        <f t="shared" si="84"/>
        <v>0</v>
      </c>
      <c r="BF301" s="149">
        <f t="shared" si="85"/>
        <v>0</v>
      </c>
      <c r="BG301" s="149">
        <f t="shared" si="86"/>
        <v>0</v>
      </c>
      <c r="BH301" s="149">
        <f t="shared" si="87"/>
        <v>0</v>
      </c>
      <c r="BI301" s="149">
        <f t="shared" si="88"/>
        <v>0</v>
      </c>
      <c r="BJ301" s="17" t="s">
        <v>85</v>
      </c>
      <c r="BK301" s="149">
        <f t="shared" si="89"/>
        <v>0</v>
      </c>
      <c r="BL301" s="17" t="s">
        <v>268</v>
      </c>
      <c r="BM301" s="148" t="s">
        <v>6331</v>
      </c>
    </row>
    <row r="302" spans="2:65" s="1" customFormat="1" ht="24.2" customHeight="1">
      <c r="B302" s="32"/>
      <c r="C302" s="178" t="s">
        <v>1028</v>
      </c>
      <c r="D302" s="178" t="s">
        <v>300</v>
      </c>
      <c r="E302" s="179" t="s">
        <v>6332</v>
      </c>
      <c r="F302" s="180" t="s">
        <v>6333</v>
      </c>
      <c r="G302" s="181" t="s">
        <v>697</v>
      </c>
      <c r="H302" s="182">
        <v>12.12</v>
      </c>
      <c r="I302" s="183"/>
      <c r="J302" s="182">
        <f t="shared" si="80"/>
        <v>0</v>
      </c>
      <c r="K302" s="180" t="s">
        <v>1</v>
      </c>
      <c r="L302" s="184"/>
      <c r="M302" s="185" t="s">
        <v>1</v>
      </c>
      <c r="N302" s="186" t="s">
        <v>42</v>
      </c>
      <c r="P302" s="146">
        <f t="shared" si="81"/>
        <v>0</v>
      </c>
      <c r="Q302" s="146">
        <v>0</v>
      </c>
      <c r="R302" s="146">
        <f t="shared" si="82"/>
        <v>0</v>
      </c>
      <c r="S302" s="146">
        <v>0</v>
      </c>
      <c r="T302" s="147">
        <f t="shared" si="83"/>
        <v>0</v>
      </c>
      <c r="AR302" s="148" t="s">
        <v>304</v>
      </c>
      <c r="AT302" s="148" t="s">
        <v>300</v>
      </c>
      <c r="AU302" s="148" t="s">
        <v>85</v>
      </c>
      <c r="AY302" s="17" t="s">
        <v>262</v>
      </c>
      <c r="BE302" s="149">
        <f t="shared" si="84"/>
        <v>0</v>
      </c>
      <c r="BF302" s="149">
        <f t="shared" si="85"/>
        <v>0</v>
      </c>
      <c r="BG302" s="149">
        <f t="shared" si="86"/>
        <v>0</v>
      </c>
      <c r="BH302" s="149">
        <f t="shared" si="87"/>
        <v>0</v>
      </c>
      <c r="BI302" s="149">
        <f t="shared" si="88"/>
        <v>0</v>
      </c>
      <c r="BJ302" s="17" t="s">
        <v>85</v>
      </c>
      <c r="BK302" s="149">
        <f t="shared" si="89"/>
        <v>0</v>
      </c>
      <c r="BL302" s="17" t="s">
        <v>268</v>
      </c>
      <c r="BM302" s="148" t="s">
        <v>6334</v>
      </c>
    </row>
    <row r="303" spans="2:51" s="12" customFormat="1" ht="12">
      <c r="B303" s="150"/>
      <c r="D303" s="151" t="s">
        <v>270</v>
      </c>
      <c r="E303" s="152" t="s">
        <v>1</v>
      </c>
      <c r="F303" s="153" t="s">
        <v>6335</v>
      </c>
      <c r="H303" s="154">
        <v>12.12</v>
      </c>
      <c r="I303" s="155"/>
      <c r="L303" s="150"/>
      <c r="M303" s="156"/>
      <c r="T303" s="157"/>
      <c r="AT303" s="152" t="s">
        <v>270</v>
      </c>
      <c r="AU303" s="152" t="s">
        <v>85</v>
      </c>
      <c r="AV303" s="12" t="s">
        <v>87</v>
      </c>
      <c r="AW303" s="12" t="s">
        <v>32</v>
      </c>
      <c r="AX303" s="12" t="s">
        <v>77</v>
      </c>
      <c r="AY303" s="152" t="s">
        <v>262</v>
      </c>
    </row>
    <row r="304" spans="2:51" s="13" customFormat="1" ht="12">
      <c r="B304" s="158"/>
      <c r="D304" s="151" t="s">
        <v>270</v>
      </c>
      <c r="E304" s="159" t="s">
        <v>1</v>
      </c>
      <c r="F304" s="160" t="s">
        <v>273</v>
      </c>
      <c r="H304" s="161">
        <v>12.12</v>
      </c>
      <c r="I304" s="162"/>
      <c r="L304" s="158"/>
      <c r="M304" s="163"/>
      <c r="T304" s="164"/>
      <c r="AT304" s="159" t="s">
        <v>270</v>
      </c>
      <c r="AU304" s="159" t="s">
        <v>85</v>
      </c>
      <c r="AV304" s="13" t="s">
        <v>268</v>
      </c>
      <c r="AW304" s="13" t="s">
        <v>32</v>
      </c>
      <c r="AX304" s="13" t="s">
        <v>85</v>
      </c>
      <c r="AY304" s="159" t="s">
        <v>262</v>
      </c>
    </row>
    <row r="305" spans="2:65" s="1" customFormat="1" ht="24.2" customHeight="1">
      <c r="B305" s="32"/>
      <c r="C305" s="138" t="s">
        <v>1034</v>
      </c>
      <c r="D305" s="138" t="s">
        <v>264</v>
      </c>
      <c r="E305" s="139" t="s">
        <v>6336</v>
      </c>
      <c r="F305" s="140" t="s">
        <v>6052</v>
      </c>
      <c r="G305" s="141" t="s">
        <v>675</v>
      </c>
      <c r="H305" s="142">
        <v>14</v>
      </c>
      <c r="I305" s="143"/>
      <c r="J305" s="142">
        <f aca="true" t="shared" si="90" ref="J305:J312">ROUND(I305*H305,2)</f>
        <v>0</v>
      </c>
      <c r="K305" s="140" t="s">
        <v>1</v>
      </c>
      <c r="L305" s="32"/>
      <c r="M305" s="144" t="s">
        <v>1</v>
      </c>
      <c r="N305" s="145" t="s">
        <v>42</v>
      </c>
      <c r="P305" s="146">
        <f aca="true" t="shared" si="91" ref="P305:P312">O305*H305</f>
        <v>0</v>
      </c>
      <c r="Q305" s="146">
        <v>0</v>
      </c>
      <c r="R305" s="146">
        <f aca="true" t="shared" si="92" ref="R305:R312">Q305*H305</f>
        <v>0</v>
      </c>
      <c r="S305" s="146">
        <v>0</v>
      </c>
      <c r="T305" s="147">
        <f aca="true" t="shared" si="93" ref="T305:T312">S305*H305</f>
        <v>0</v>
      </c>
      <c r="AR305" s="148" t="s">
        <v>268</v>
      </c>
      <c r="AT305" s="148" t="s">
        <v>264</v>
      </c>
      <c r="AU305" s="148" t="s">
        <v>85</v>
      </c>
      <c r="AY305" s="17" t="s">
        <v>262</v>
      </c>
      <c r="BE305" s="149">
        <f aca="true" t="shared" si="94" ref="BE305:BE312">IF(N305="základní",J305,0)</f>
        <v>0</v>
      </c>
      <c r="BF305" s="149">
        <f aca="true" t="shared" si="95" ref="BF305:BF312">IF(N305="snížená",J305,0)</f>
        <v>0</v>
      </c>
      <c r="BG305" s="149">
        <f aca="true" t="shared" si="96" ref="BG305:BG312">IF(N305="zákl. přenesená",J305,0)</f>
        <v>0</v>
      </c>
      <c r="BH305" s="149">
        <f aca="true" t="shared" si="97" ref="BH305:BH312">IF(N305="sníž. přenesená",J305,0)</f>
        <v>0</v>
      </c>
      <c r="BI305" s="149">
        <f aca="true" t="shared" si="98" ref="BI305:BI312">IF(N305="nulová",J305,0)</f>
        <v>0</v>
      </c>
      <c r="BJ305" s="17" t="s">
        <v>85</v>
      </c>
      <c r="BK305" s="149">
        <f aca="true" t="shared" si="99" ref="BK305:BK312">ROUND(I305*H305,2)</f>
        <v>0</v>
      </c>
      <c r="BL305" s="17" t="s">
        <v>268</v>
      </c>
      <c r="BM305" s="148" t="s">
        <v>6337</v>
      </c>
    </row>
    <row r="306" spans="2:65" s="1" customFormat="1" ht="24.2" customHeight="1">
      <c r="B306" s="32"/>
      <c r="C306" s="138" t="s">
        <v>1040</v>
      </c>
      <c r="D306" s="138" t="s">
        <v>264</v>
      </c>
      <c r="E306" s="139" t="s">
        <v>6071</v>
      </c>
      <c r="F306" s="140" t="s">
        <v>6072</v>
      </c>
      <c r="G306" s="141" t="s">
        <v>152</v>
      </c>
      <c r="H306" s="142">
        <v>1.12</v>
      </c>
      <c r="I306" s="143"/>
      <c r="J306" s="142">
        <f t="shared" si="90"/>
        <v>0</v>
      </c>
      <c r="K306" s="140" t="s">
        <v>1</v>
      </c>
      <c r="L306" s="32"/>
      <c r="M306" s="144" t="s">
        <v>1</v>
      </c>
      <c r="N306" s="145" t="s">
        <v>42</v>
      </c>
      <c r="P306" s="146">
        <f t="shared" si="91"/>
        <v>0</v>
      </c>
      <c r="Q306" s="146">
        <v>0</v>
      </c>
      <c r="R306" s="146">
        <f t="shared" si="92"/>
        <v>0</v>
      </c>
      <c r="S306" s="146">
        <v>0</v>
      </c>
      <c r="T306" s="147">
        <f t="shared" si="93"/>
        <v>0</v>
      </c>
      <c r="AR306" s="148" t="s">
        <v>268</v>
      </c>
      <c r="AT306" s="148" t="s">
        <v>264</v>
      </c>
      <c r="AU306" s="148" t="s">
        <v>85</v>
      </c>
      <c r="AY306" s="17" t="s">
        <v>262</v>
      </c>
      <c r="BE306" s="149">
        <f t="shared" si="94"/>
        <v>0</v>
      </c>
      <c r="BF306" s="149">
        <f t="shared" si="95"/>
        <v>0</v>
      </c>
      <c r="BG306" s="149">
        <f t="shared" si="96"/>
        <v>0</v>
      </c>
      <c r="BH306" s="149">
        <f t="shared" si="97"/>
        <v>0</v>
      </c>
      <c r="BI306" s="149">
        <f t="shared" si="98"/>
        <v>0</v>
      </c>
      <c r="BJ306" s="17" t="s">
        <v>85</v>
      </c>
      <c r="BK306" s="149">
        <f t="shared" si="99"/>
        <v>0</v>
      </c>
      <c r="BL306" s="17" t="s">
        <v>268</v>
      </c>
      <c r="BM306" s="148" t="s">
        <v>6338</v>
      </c>
    </row>
    <row r="307" spans="2:65" s="1" customFormat="1" ht="16.5" customHeight="1">
      <c r="B307" s="32"/>
      <c r="C307" s="178" t="s">
        <v>1046</v>
      </c>
      <c r="D307" s="178" t="s">
        <v>300</v>
      </c>
      <c r="E307" s="179" t="s">
        <v>6077</v>
      </c>
      <c r="F307" s="180" t="s">
        <v>6078</v>
      </c>
      <c r="G307" s="181" t="s">
        <v>552</v>
      </c>
      <c r="H307" s="182">
        <v>1.12</v>
      </c>
      <c r="I307" s="183"/>
      <c r="J307" s="182">
        <f t="shared" si="90"/>
        <v>0</v>
      </c>
      <c r="K307" s="180" t="s">
        <v>1</v>
      </c>
      <c r="L307" s="184"/>
      <c r="M307" s="185" t="s">
        <v>1</v>
      </c>
      <c r="N307" s="186" t="s">
        <v>42</v>
      </c>
      <c r="P307" s="146">
        <f t="shared" si="91"/>
        <v>0</v>
      </c>
      <c r="Q307" s="146">
        <v>0.2</v>
      </c>
      <c r="R307" s="146">
        <f t="shared" si="92"/>
        <v>0.22400000000000003</v>
      </c>
      <c r="S307" s="146">
        <v>0</v>
      </c>
      <c r="T307" s="147">
        <f t="shared" si="93"/>
        <v>0</v>
      </c>
      <c r="AR307" s="148" t="s">
        <v>304</v>
      </c>
      <c r="AT307" s="148" t="s">
        <v>300</v>
      </c>
      <c r="AU307" s="148" t="s">
        <v>85</v>
      </c>
      <c r="AY307" s="17" t="s">
        <v>262</v>
      </c>
      <c r="BE307" s="149">
        <f t="shared" si="94"/>
        <v>0</v>
      </c>
      <c r="BF307" s="149">
        <f t="shared" si="95"/>
        <v>0</v>
      </c>
      <c r="BG307" s="149">
        <f t="shared" si="96"/>
        <v>0</v>
      </c>
      <c r="BH307" s="149">
        <f t="shared" si="97"/>
        <v>0</v>
      </c>
      <c r="BI307" s="149">
        <f t="shared" si="98"/>
        <v>0</v>
      </c>
      <c r="BJ307" s="17" t="s">
        <v>85</v>
      </c>
      <c r="BK307" s="149">
        <f t="shared" si="99"/>
        <v>0</v>
      </c>
      <c r="BL307" s="17" t="s">
        <v>268</v>
      </c>
      <c r="BM307" s="148" t="s">
        <v>6339</v>
      </c>
    </row>
    <row r="308" spans="2:65" s="1" customFormat="1" ht="24.2" customHeight="1">
      <c r="B308" s="32"/>
      <c r="C308" s="138" t="s">
        <v>1050</v>
      </c>
      <c r="D308" s="138" t="s">
        <v>264</v>
      </c>
      <c r="E308" s="139" t="s">
        <v>6340</v>
      </c>
      <c r="F308" s="140" t="s">
        <v>6341</v>
      </c>
      <c r="G308" s="141" t="s">
        <v>675</v>
      </c>
      <c r="H308" s="142">
        <v>42</v>
      </c>
      <c r="I308" s="143"/>
      <c r="J308" s="142">
        <f t="shared" si="90"/>
        <v>0</v>
      </c>
      <c r="K308" s="140" t="s">
        <v>1</v>
      </c>
      <c r="L308" s="32"/>
      <c r="M308" s="144" t="s">
        <v>1</v>
      </c>
      <c r="N308" s="145" t="s">
        <v>42</v>
      </c>
      <c r="P308" s="146">
        <f t="shared" si="91"/>
        <v>0</v>
      </c>
      <c r="Q308" s="146">
        <v>0</v>
      </c>
      <c r="R308" s="146">
        <f t="shared" si="92"/>
        <v>0</v>
      </c>
      <c r="S308" s="146">
        <v>0</v>
      </c>
      <c r="T308" s="147">
        <f t="shared" si="93"/>
        <v>0</v>
      </c>
      <c r="AR308" s="148" t="s">
        <v>268</v>
      </c>
      <c r="AT308" s="148" t="s">
        <v>264</v>
      </c>
      <c r="AU308" s="148" t="s">
        <v>85</v>
      </c>
      <c r="AY308" s="17" t="s">
        <v>262</v>
      </c>
      <c r="BE308" s="149">
        <f t="shared" si="94"/>
        <v>0</v>
      </c>
      <c r="BF308" s="149">
        <f t="shared" si="95"/>
        <v>0</v>
      </c>
      <c r="BG308" s="149">
        <f t="shared" si="96"/>
        <v>0</v>
      </c>
      <c r="BH308" s="149">
        <f t="shared" si="97"/>
        <v>0</v>
      </c>
      <c r="BI308" s="149">
        <f t="shared" si="98"/>
        <v>0</v>
      </c>
      <c r="BJ308" s="17" t="s">
        <v>85</v>
      </c>
      <c r="BK308" s="149">
        <f t="shared" si="99"/>
        <v>0</v>
      </c>
      <c r="BL308" s="17" t="s">
        <v>268</v>
      </c>
      <c r="BM308" s="148" t="s">
        <v>6342</v>
      </c>
    </row>
    <row r="309" spans="2:65" s="1" customFormat="1" ht="24.2" customHeight="1">
      <c r="B309" s="32"/>
      <c r="C309" s="138" t="s">
        <v>1056</v>
      </c>
      <c r="D309" s="138" t="s">
        <v>264</v>
      </c>
      <c r="E309" s="139" t="s">
        <v>6343</v>
      </c>
      <c r="F309" s="140" t="s">
        <v>6344</v>
      </c>
      <c r="G309" s="141" t="s">
        <v>152</v>
      </c>
      <c r="H309" s="142">
        <v>42</v>
      </c>
      <c r="I309" s="143"/>
      <c r="J309" s="142">
        <f t="shared" si="90"/>
        <v>0</v>
      </c>
      <c r="K309" s="140" t="s">
        <v>1</v>
      </c>
      <c r="L309" s="32"/>
      <c r="M309" s="144" t="s">
        <v>1</v>
      </c>
      <c r="N309" s="145" t="s">
        <v>42</v>
      </c>
      <c r="P309" s="146">
        <f t="shared" si="91"/>
        <v>0</v>
      </c>
      <c r="Q309" s="146">
        <v>0</v>
      </c>
      <c r="R309" s="146">
        <f t="shared" si="92"/>
        <v>0</v>
      </c>
      <c r="S309" s="146">
        <v>0</v>
      </c>
      <c r="T309" s="147">
        <f t="shared" si="93"/>
        <v>0</v>
      </c>
      <c r="AR309" s="148" t="s">
        <v>268</v>
      </c>
      <c r="AT309" s="148" t="s">
        <v>264</v>
      </c>
      <c r="AU309" s="148" t="s">
        <v>85</v>
      </c>
      <c r="AY309" s="17" t="s">
        <v>262</v>
      </c>
      <c r="BE309" s="149">
        <f t="shared" si="94"/>
        <v>0</v>
      </c>
      <c r="BF309" s="149">
        <f t="shared" si="95"/>
        <v>0</v>
      </c>
      <c r="BG309" s="149">
        <f t="shared" si="96"/>
        <v>0</v>
      </c>
      <c r="BH309" s="149">
        <f t="shared" si="97"/>
        <v>0</v>
      </c>
      <c r="BI309" s="149">
        <f t="shared" si="98"/>
        <v>0</v>
      </c>
      <c r="BJ309" s="17" t="s">
        <v>85</v>
      </c>
      <c r="BK309" s="149">
        <f t="shared" si="99"/>
        <v>0</v>
      </c>
      <c r="BL309" s="17" t="s">
        <v>268</v>
      </c>
      <c r="BM309" s="148" t="s">
        <v>6345</v>
      </c>
    </row>
    <row r="310" spans="2:65" s="1" customFormat="1" ht="16.5" customHeight="1">
      <c r="B310" s="32"/>
      <c r="C310" s="178" t="s">
        <v>1062</v>
      </c>
      <c r="D310" s="178" t="s">
        <v>300</v>
      </c>
      <c r="E310" s="179" t="s">
        <v>6346</v>
      </c>
      <c r="F310" s="180" t="s">
        <v>6022</v>
      </c>
      <c r="G310" s="181" t="s">
        <v>362</v>
      </c>
      <c r="H310" s="182">
        <v>8.48</v>
      </c>
      <c r="I310" s="183"/>
      <c r="J310" s="182">
        <f t="shared" si="90"/>
        <v>0</v>
      </c>
      <c r="K310" s="180" t="s">
        <v>1</v>
      </c>
      <c r="L310" s="184"/>
      <c r="M310" s="185" t="s">
        <v>1</v>
      </c>
      <c r="N310" s="186" t="s">
        <v>42</v>
      </c>
      <c r="P310" s="146">
        <f t="shared" si="91"/>
        <v>0</v>
      </c>
      <c r="Q310" s="146">
        <v>0</v>
      </c>
      <c r="R310" s="146">
        <f t="shared" si="92"/>
        <v>0</v>
      </c>
      <c r="S310" s="146">
        <v>0</v>
      </c>
      <c r="T310" s="147">
        <f t="shared" si="93"/>
        <v>0</v>
      </c>
      <c r="AR310" s="148" t="s">
        <v>304</v>
      </c>
      <c r="AT310" s="148" t="s">
        <v>300</v>
      </c>
      <c r="AU310" s="148" t="s">
        <v>85</v>
      </c>
      <c r="AY310" s="17" t="s">
        <v>262</v>
      </c>
      <c r="BE310" s="149">
        <f t="shared" si="94"/>
        <v>0</v>
      </c>
      <c r="BF310" s="149">
        <f t="shared" si="95"/>
        <v>0</v>
      </c>
      <c r="BG310" s="149">
        <f t="shared" si="96"/>
        <v>0</v>
      </c>
      <c r="BH310" s="149">
        <f t="shared" si="97"/>
        <v>0</v>
      </c>
      <c r="BI310" s="149">
        <f t="shared" si="98"/>
        <v>0</v>
      </c>
      <c r="BJ310" s="17" t="s">
        <v>85</v>
      </c>
      <c r="BK310" s="149">
        <f t="shared" si="99"/>
        <v>0</v>
      </c>
      <c r="BL310" s="17" t="s">
        <v>268</v>
      </c>
      <c r="BM310" s="148" t="s">
        <v>6347</v>
      </c>
    </row>
    <row r="311" spans="2:65" s="1" customFormat="1" ht="24.2" customHeight="1">
      <c r="B311" s="32"/>
      <c r="C311" s="138" t="s">
        <v>1066</v>
      </c>
      <c r="D311" s="138" t="s">
        <v>264</v>
      </c>
      <c r="E311" s="139" t="s">
        <v>6348</v>
      </c>
      <c r="F311" s="140" t="s">
        <v>6349</v>
      </c>
      <c r="G311" s="141" t="s">
        <v>675</v>
      </c>
      <c r="H311" s="142">
        <v>14</v>
      </c>
      <c r="I311" s="143"/>
      <c r="J311" s="142">
        <f t="shared" si="90"/>
        <v>0</v>
      </c>
      <c r="K311" s="140" t="s">
        <v>1</v>
      </c>
      <c r="L311" s="32"/>
      <c r="M311" s="144" t="s">
        <v>1</v>
      </c>
      <c r="N311" s="145" t="s">
        <v>42</v>
      </c>
      <c r="P311" s="146">
        <f t="shared" si="91"/>
        <v>0</v>
      </c>
      <c r="Q311" s="146">
        <v>0</v>
      </c>
      <c r="R311" s="146">
        <f t="shared" si="92"/>
        <v>0</v>
      </c>
      <c r="S311" s="146">
        <v>0</v>
      </c>
      <c r="T311" s="147">
        <f t="shared" si="93"/>
        <v>0</v>
      </c>
      <c r="AR311" s="148" t="s">
        <v>268</v>
      </c>
      <c r="AT311" s="148" t="s">
        <v>264</v>
      </c>
      <c r="AU311" s="148" t="s">
        <v>85</v>
      </c>
      <c r="AY311" s="17" t="s">
        <v>262</v>
      </c>
      <c r="BE311" s="149">
        <f t="shared" si="94"/>
        <v>0</v>
      </c>
      <c r="BF311" s="149">
        <f t="shared" si="95"/>
        <v>0</v>
      </c>
      <c r="BG311" s="149">
        <f t="shared" si="96"/>
        <v>0</v>
      </c>
      <c r="BH311" s="149">
        <f t="shared" si="97"/>
        <v>0</v>
      </c>
      <c r="BI311" s="149">
        <f t="shared" si="98"/>
        <v>0</v>
      </c>
      <c r="BJ311" s="17" t="s">
        <v>85</v>
      </c>
      <c r="BK311" s="149">
        <f t="shared" si="99"/>
        <v>0</v>
      </c>
      <c r="BL311" s="17" t="s">
        <v>268</v>
      </c>
      <c r="BM311" s="148" t="s">
        <v>6350</v>
      </c>
    </row>
    <row r="312" spans="2:65" s="1" customFormat="1" ht="24.2" customHeight="1">
      <c r="B312" s="32"/>
      <c r="C312" s="138" t="s">
        <v>1073</v>
      </c>
      <c r="D312" s="138" t="s">
        <v>264</v>
      </c>
      <c r="E312" s="139" t="s">
        <v>6351</v>
      </c>
      <c r="F312" s="140" t="s">
        <v>6081</v>
      </c>
      <c r="G312" s="141" t="s">
        <v>303</v>
      </c>
      <c r="H312" s="142">
        <v>0</v>
      </c>
      <c r="I312" s="143"/>
      <c r="J312" s="142">
        <f t="shared" si="90"/>
        <v>0</v>
      </c>
      <c r="K312" s="140" t="s">
        <v>1</v>
      </c>
      <c r="L312" s="32"/>
      <c r="M312" s="144" t="s">
        <v>1</v>
      </c>
      <c r="N312" s="145" t="s">
        <v>42</v>
      </c>
      <c r="P312" s="146">
        <f t="shared" si="91"/>
        <v>0</v>
      </c>
      <c r="Q312" s="146">
        <v>0</v>
      </c>
      <c r="R312" s="146">
        <f t="shared" si="92"/>
        <v>0</v>
      </c>
      <c r="S312" s="146">
        <v>0</v>
      </c>
      <c r="T312" s="147">
        <f t="shared" si="93"/>
        <v>0</v>
      </c>
      <c r="AR312" s="148" t="s">
        <v>268</v>
      </c>
      <c r="AT312" s="148" t="s">
        <v>264</v>
      </c>
      <c r="AU312" s="148" t="s">
        <v>85</v>
      </c>
      <c r="AY312" s="17" t="s">
        <v>262</v>
      </c>
      <c r="BE312" s="149">
        <f t="shared" si="94"/>
        <v>0</v>
      </c>
      <c r="BF312" s="149">
        <f t="shared" si="95"/>
        <v>0</v>
      </c>
      <c r="BG312" s="149">
        <f t="shared" si="96"/>
        <v>0</v>
      </c>
      <c r="BH312" s="149">
        <f t="shared" si="97"/>
        <v>0</v>
      </c>
      <c r="BI312" s="149">
        <f t="shared" si="98"/>
        <v>0</v>
      </c>
      <c r="BJ312" s="17" t="s">
        <v>85</v>
      </c>
      <c r="BK312" s="149">
        <f t="shared" si="99"/>
        <v>0</v>
      </c>
      <c r="BL312" s="17" t="s">
        <v>268</v>
      </c>
      <c r="BM312" s="148" t="s">
        <v>6352</v>
      </c>
    </row>
    <row r="313" spans="2:51" s="12" customFormat="1" ht="12">
      <c r="B313" s="150"/>
      <c r="D313" s="151" t="s">
        <v>270</v>
      </c>
      <c r="E313" s="152" t="s">
        <v>1</v>
      </c>
      <c r="F313" s="153" t="s">
        <v>6353</v>
      </c>
      <c r="H313" s="154">
        <v>0</v>
      </c>
      <c r="I313" s="155"/>
      <c r="L313" s="150"/>
      <c r="M313" s="156"/>
      <c r="T313" s="157"/>
      <c r="AT313" s="152" t="s">
        <v>270</v>
      </c>
      <c r="AU313" s="152" t="s">
        <v>85</v>
      </c>
      <c r="AV313" s="12" t="s">
        <v>87</v>
      </c>
      <c r="AW313" s="12" t="s">
        <v>32</v>
      </c>
      <c r="AX313" s="12" t="s">
        <v>77</v>
      </c>
      <c r="AY313" s="152" t="s">
        <v>262</v>
      </c>
    </row>
    <row r="314" spans="2:51" s="13" customFormat="1" ht="12">
      <c r="B314" s="158"/>
      <c r="D314" s="151" t="s">
        <v>270</v>
      </c>
      <c r="E314" s="159" t="s">
        <v>1</v>
      </c>
      <c r="F314" s="160" t="s">
        <v>273</v>
      </c>
      <c r="H314" s="161">
        <v>0</v>
      </c>
      <c r="I314" s="162"/>
      <c r="L314" s="158"/>
      <c r="M314" s="163"/>
      <c r="T314" s="164"/>
      <c r="AT314" s="159" t="s">
        <v>270</v>
      </c>
      <c r="AU314" s="159" t="s">
        <v>85</v>
      </c>
      <c r="AV314" s="13" t="s">
        <v>268</v>
      </c>
      <c r="AW314" s="13" t="s">
        <v>32</v>
      </c>
      <c r="AX314" s="13" t="s">
        <v>85</v>
      </c>
      <c r="AY314" s="159" t="s">
        <v>262</v>
      </c>
    </row>
    <row r="315" spans="2:65" s="1" customFormat="1" ht="16.5" customHeight="1">
      <c r="B315" s="32"/>
      <c r="C315" s="178" t="s">
        <v>1079</v>
      </c>
      <c r="D315" s="178" t="s">
        <v>300</v>
      </c>
      <c r="E315" s="179" t="s">
        <v>6354</v>
      </c>
      <c r="F315" s="180" t="s">
        <v>6355</v>
      </c>
      <c r="G315" s="181" t="s">
        <v>675</v>
      </c>
      <c r="H315" s="182">
        <v>43.26</v>
      </c>
      <c r="I315" s="183"/>
      <c r="J315" s="182">
        <f>ROUND(I315*H315,2)</f>
        <v>0</v>
      </c>
      <c r="K315" s="180" t="s">
        <v>1</v>
      </c>
      <c r="L315" s="184"/>
      <c r="M315" s="185" t="s">
        <v>1</v>
      </c>
      <c r="N315" s="186" t="s">
        <v>42</v>
      </c>
      <c r="P315" s="146">
        <f>O315*H315</f>
        <v>0</v>
      </c>
      <c r="Q315" s="146">
        <v>0</v>
      </c>
      <c r="R315" s="146">
        <f>Q315*H315</f>
        <v>0</v>
      </c>
      <c r="S315" s="146">
        <v>0</v>
      </c>
      <c r="T315" s="147">
        <f>S315*H315</f>
        <v>0</v>
      </c>
      <c r="AR315" s="148" t="s">
        <v>304</v>
      </c>
      <c r="AT315" s="148" t="s">
        <v>300</v>
      </c>
      <c r="AU315" s="148" t="s">
        <v>85</v>
      </c>
      <c r="AY315" s="17" t="s">
        <v>262</v>
      </c>
      <c r="BE315" s="149">
        <f>IF(N315="základní",J315,0)</f>
        <v>0</v>
      </c>
      <c r="BF315" s="149">
        <f>IF(N315="snížená",J315,0)</f>
        <v>0</v>
      </c>
      <c r="BG315" s="149">
        <f>IF(N315="zákl. přenesená",J315,0)</f>
        <v>0</v>
      </c>
      <c r="BH315" s="149">
        <f>IF(N315="sníž. přenesená",J315,0)</f>
        <v>0</v>
      </c>
      <c r="BI315" s="149">
        <f>IF(N315="nulová",J315,0)</f>
        <v>0</v>
      </c>
      <c r="BJ315" s="17" t="s">
        <v>85</v>
      </c>
      <c r="BK315" s="149">
        <f>ROUND(I315*H315,2)</f>
        <v>0</v>
      </c>
      <c r="BL315" s="17" t="s">
        <v>268</v>
      </c>
      <c r="BM315" s="148" t="s">
        <v>6356</v>
      </c>
    </row>
    <row r="316" spans="2:65" s="1" customFormat="1" ht="21.75" customHeight="1">
      <c r="B316" s="32"/>
      <c r="C316" s="138" t="s">
        <v>1083</v>
      </c>
      <c r="D316" s="138" t="s">
        <v>264</v>
      </c>
      <c r="E316" s="139" t="s">
        <v>6094</v>
      </c>
      <c r="F316" s="140" t="s">
        <v>6095</v>
      </c>
      <c r="G316" s="141" t="s">
        <v>552</v>
      </c>
      <c r="H316" s="142">
        <v>7</v>
      </c>
      <c r="I316" s="143"/>
      <c r="J316" s="142">
        <f>ROUND(I316*H316,2)</f>
        <v>0</v>
      </c>
      <c r="K316" s="140" t="s">
        <v>1</v>
      </c>
      <c r="L316" s="32"/>
      <c r="M316" s="144" t="s">
        <v>1</v>
      </c>
      <c r="N316" s="145" t="s">
        <v>42</v>
      </c>
      <c r="P316" s="146">
        <f>O316*H316</f>
        <v>0</v>
      </c>
      <c r="Q316" s="146">
        <v>0</v>
      </c>
      <c r="R316" s="146">
        <f>Q316*H316</f>
        <v>0</v>
      </c>
      <c r="S316" s="146">
        <v>0</v>
      </c>
      <c r="T316" s="147">
        <f>S316*H316</f>
        <v>0</v>
      </c>
      <c r="AR316" s="148" t="s">
        <v>268</v>
      </c>
      <c r="AT316" s="148" t="s">
        <v>264</v>
      </c>
      <c r="AU316" s="148" t="s">
        <v>85</v>
      </c>
      <c r="AY316" s="17" t="s">
        <v>262</v>
      </c>
      <c r="BE316" s="149">
        <f>IF(N316="základní",J316,0)</f>
        <v>0</v>
      </c>
      <c r="BF316" s="149">
        <f>IF(N316="snížená",J316,0)</f>
        <v>0</v>
      </c>
      <c r="BG316" s="149">
        <f>IF(N316="zákl. přenesená",J316,0)</f>
        <v>0</v>
      </c>
      <c r="BH316" s="149">
        <f>IF(N316="sníž. přenesená",J316,0)</f>
        <v>0</v>
      </c>
      <c r="BI316" s="149">
        <f>IF(N316="nulová",J316,0)</f>
        <v>0</v>
      </c>
      <c r="BJ316" s="17" t="s">
        <v>85</v>
      </c>
      <c r="BK316" s="149">
        <f>ROUND(I316*H316,2)</f>
        <v>0</v>
      </c>
      <c r="BL316" s="17" t="s">
        <v>268</v>
      </c>
      <c r="BM316" s="148" t="s">
        <v>6357</v>
      </c>
    </row>
    <row r="317" spans="2:65" s="1" customFormat="1" ht="16.5" customHeight="1">
      <c r="B317" s="32"/>
      <c r="C317" s="178" t="s">
        <v>1089</v>
      </c>
      <c r="D317" s="178" t="s">
        <v>300</v>
      </c>
      <c r="E317" s="179" t="s">
        <v>6249</v>
      </c>
      <c r="F317" s="180" t="s">
        <v>6101</v>
      </c>
      <c r="G317" s="181" t="s">
        <v>552</v>
      </c>
      <c r="H317" s="182">
        <v>7</v>
      </c>
      <c r="I317" s="183"/>
      <c r="J317" s="182">
        <f>ROUND(I317*H317,2)</f>
        <v>0</v>
      </c>
      <c r="K317" s="180" t="s">
        <v>1</v>
      </c>
      <c r="L317" s="184"/>
      <c r="M317" s="185" t="s">
        <v>1</v>
      </c>
      <c r="N317" s="186" t="s">
        <v>42</v>
      </c>
      <c r="P317" s="146">
        <f>O317*H317</f>
        <v>0</v>
      </c>
      <c r="Q317" s="146">
        <v>0</v>
      </c>
      <c r="R317" s="146">
        <f>Q317*H317</f>
        <v>0</v>
      </c>
      <c r="S317" s="146">
        <v>0</v>
      </c>
      <c r="T317" s="147">
        <f>S317*H317</f>
        <v>0</v>
      </c>
      <c r="AR317" s="148" t="s">
        <v>304</v>
      </c>
      <c r="AT317" s="148" t="s">
        <v>300</v>
      </c>
      <c r="AU317" s="148" t="s">
        <v>85</v>
      </c>
      <c r="AY317" s="17" t="s">
        <v>262</v>
      </c>
      <c r="BE317" s="149">
        <f>IF(N317="základní",J317,0)</f>
        <v>0</v>
      </c>
      <c r="BF317" s="149">
        <f>IF(N317="snížená",J317,0)</f>
        <v>0</v>
      </c>
      <c r="BG317" s="149">
        <f>IF(N317="zákl. přenesená",J317,0)</f>
        <v>0</v>
      </c>
      <c r="BH317" s="149">
        <f>IF(N317="sníž. přenesená",J317,0)</f>
        <v>0</v>
      </c>
      <c r="BI317" s="149">
        <f>IF(N317="nulová",J317,0)</f>
        <v>0</v>
      </c>
      <c r="BJ317" s="17" t="s">
        <v>85</v>
      </c>
      <c r="BK317" s="149">
        <f>ROUND(I317*H317,2)</f>
        <v>0</v>
      </c>
      <c r="BL317" s="17" t="s">
        <v>268</v>
      </c>
      <c r="BM317" s="148" t="s">
        <v>6358</v>
      </c>
    </row>
    <row r="318" spans="2:65" s="1" customFormat="1" ht="24.2" customHeight="1">
      <c r="B318" s="32"/>
      <c r="C318" s="138" t="s">
        <v>1095</v>
      </c>
      <c r="D318" s="138" t="s">
        <v>264</v>
      </c>
      <c r="E318" s="139" t="s">
        <v>6359</v>
      </c>
      <c r="F318" s="140" t="s">
        <v>6360</v>
      </c>
      <c r="G318" s="141" t="s">
        <v>303</v>
      </c>
      <c r="H318" s="142">
        <v>3.65</v>
      </c>
      <c r="I318" s="143"/>
      <c r="J318" s="142">
        <f>ROUND(I318*H318,2)</f>
        <v>0</v>
      </c>
      <c r="K318" s="140" t="s">
        <v>1</v>
      </c>
      <c r="L318" s="32"/>
      <c r="M318" s="144" t="s">
        <v>1</v>
      </c>
      <c r="N318" s="145" t="s">
        <v>42</v>
      </c>
      <c r="P318" s="146">
        <f>O318*H318</f>
        <v>0</v>
      </c>
      <c r="Q318" s="146">
        <v>0</v>
      </c>
      <c r="R318" s="146">
        <f>Q318*H318</f>
        <v>0</v>
      </c>
      <c r="S318" s="146">
        <v>0</v>
      </c>
      <c r="T318" s="147">
        <f>S318*H318</f>
        <v>0</v>
      </c>
      <c r="AR318" s="148" t="s">
        <v>268</v>
      </c>
      <c r="AT318" s="148" t="s">
        <v>264</v>
      </c>
      <c r="AU318" s="148" t="s">
        <v>85</v>
      </c>
      <c r="AY318" s="17" t="s">
        <v>262</v>
      </c>
      <c r="BE318" s="149">
        <f>IF(N318="základní",J318,0)</f>
        <v>0</v>
      </c>
      <c r="BF318" s="149">
        <f>IF(N318="snížená",J318,0)</f>
        <v>0</v>
      </c>
      <c r="BG318" s="149">
        <f>IF(N318="zákl. přenesená",J318,0)</f>
        <v>0</v>
      </c>
      <c r="BH318" s="149">
        <f>IF(N318="sníž. přenesená",J318,0)</f>
        <v>0</v>
      </c>
      <c r="BI318" s="149">
        <f>IF(N318="nulová",J318,0)</f>
        <v>0</v>
      </c>
      <c r="BJ318" s="17" t="s">
        <v>85</v>
      </c>
      <c r="BK318" s="149">
        <f>ROUND(I318*H318,2)</f>
        <v>0</v>
      </c>
      <c r="BL318" s="17" t="s">
        <v>268</v>
      </c>
      <c r="BM318" s="148" t="s">
        <v>6361</v>
      </c>
    </row>
    <row r="319" spans="2:65" s="1" customFormat="1" ht="24.2" customHeight="1">
      <c r="B319" s="32"/>
      <c r="C319" s="138" t="s">
        <v>1100</v>
      </c>
      <c r="D319" s="138" t="s">
        <v>264</v>
      </c>
      <c r="E319" s="139" t="s">
        <v>6362</v>
      </c>
      <c r="F319" s="140" t="s">
        <v>6363</v>
      </c>
      <c r="G319" s="141" t="s">
        <v>303</v>
      </c>
      <c r="H319" s="142">
        <v>3.69</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85</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6364</v>
      </c>
    </row>
    <row r="320" spans="2:63" s="11" customFormat="1" ht="25.9" customHeight="1">
      <c r="B320" s="126"/>
      <c r="D320" s="127" t="s">
        <v>76</v>
      </c>
      <c r="E320" s="128" t="s">
        <v>6365</v>
      </c>
      <c r="F320" s="128" t="s">
        <v>6366</v>
      </c>
      <c r="I320" s="129"/>
      <c r="J320" s="130">
        <f>BK320</f>
        <v>0</v>
      </c>
      <c r="L320" s="126"/>
      <c r="M320" s="131"/>
      <c r="P320" s="132">
        <f>SUM(P321:P366)</f>
        <v>0</v>
      </c>
      <c r="R320" s="132">
        <f>SUM(R321:R366)</f>
        <v>5.5799999999999994E-05</v>
      </c>
      <c r="T320" s="133">
        <f>SUM(T321:T366)</f>
        <v>0</v>
      </c>
      <c r="AR320" s="127" t="s">
        <v>85</v>
      </c>
      <c r="AT320" s="134" t="s">
        <v>76</v>
      </c>
      <c r="AU320" s="134" t="s">
        <v>77</v>
      </c>
      <c r="AY320" s="127" t="s">
        <v>262</v>
      </c>
      <c r="BK320" s="135">
        <f>SUM(BK321:BK366)</f>
        <v>0</v>
      </c>
    </row>
    <row r="321" spans="2:65" s="1" customFormat="1" ht="16.5" customHeight="1">
      <c r="B321" s="32"/>
      <c r="C321" s="138" t="s">
        <v>1105</v>
      </c>
      <c r="D321" s="138" t="s">
        <v>264</v>
      </c>
      <c r="E321" s="139" t="s">
        <v>6367</v>
      </c>
      <c r="F321" s="140" t="s">
        <v>6368</v>
      </c>
      <c r="G321" s="141" t="s">
        <v>303</v>
      </c>
      <c r="H321" s="142">
        <v>0.65</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85</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6369</v>
      </c>
    </row>
    <row r="322" spans="2:51" s="12" customFormat="1" ht="12">
      <c r="B322" s="150"/>
      <c r="D322" s="151" t="s">
        <v>270</v>
      </c>
      <c r="E322" s="152" t="s">
        <v>1</v>
      </c>
      <c r="F322" s="153" t="s">
        <v>6370</v>
      </c>
      <c r="H322" s="154">
        <v>0.65</v>
      </c>
      <c r="I322" s="155"/>
      <c r="L322" s="150"/>
      <c r="M322" s="156"/>
      <c r="T322" s="157"/>
      <c r="AT322" s="152" t="s">
        <v>270</v>
      </c>
      <c r="AU322" s="152" t="s">
        <v>85</v>
      </c>
      <c r="AV322" s="12" t="s">
        <v>87</v>
      </c>
      <c r="AW322" s="12" t="s">
        <v>32</v>
      </c>
      <c r="AX322" s="12" t="s">
        <v>77</v>
      </c>
      <c r="AY322" s="152" t="s">
        <v>262</v>
      </c>
    </row>
    <row r="323" spans="2:51" s="13" customFormat="1" ht="12">
      <c r="B323" s="158"/>
      <c r="D323" s="151" t="s">
        <v>270</v>
      </c>
      <c r="E323" s="159" t="s">
        <v>1</v>
      </c>
      <c r="F323" s="160" t="s">
        <v>273</v>
      </c>
      <c r="H323" s="161">
        <v>0.65</v>
      </c>
      <c r="I323" s="162"/>
      <c r="L323" s="158"/>
      <c r="M323" s="163"/>
      <c r="T323" s="164"/>
      <c r="AT323" s="159" t="s">
        <v>270</v>
      </c>
      <c r="AU323" s="159" t="s">
        <v>85</v>
      </c>
      <c r="AV323" s="13" t="s">
        <v>268</v>
      </c>
      <c r="AW323" s="13" t="s">
        <v>32</v>
      </c>
      <c r="AX323" s="13" t="s">
        <v>85</v>
      </c>
      <c r="AY323" s="159" t="s">
        <v>262</v>
      </c>
    </row>
    <row r="324" spans="2:65" s="1" customFormat="1" ht="24.2" customHeight="1">
      <c r="B324" s="32"/>
      <c r="C324" s="138" t="s">
        <v>1109</v>
      </c>
      <c r="D324" s="138" t="s">
        <v>264</v>
      </c>
      <c r="E324" s="139" t="s">
        <v>6343</v>
      </c>
      <c r="F324" s="140" t="s">
        <v>6344</v>
      </c>
      <c r="G324" s="141" t="s">
        <v>152</v>
      </c>
      <c r="H324" s="142">
        <v>74.4</v>
      </c>
      <c r="I324" s="143"/>
      <c r="J324" s="142">
        <f aca="true" t="shared" si="100" ref="J324:J355">ROUND(I324*H324,2)</f>
        <v>0</v>
      </c>
      <c r="K324" s="140" t="s">
        <v>1</v>
      </c>
      <c r="L324" s="32"/>
      <c r="M324" s="144" t="s">
        <v>1</v>
      </c>
      <c r="N324" s="145" t="s">
        <v>42</v>
      </c>
      <c r="P324" s="146">
        <f aca="true" t="shared" si="101" ref="P324:P355">O324*H324</f>
        <v>0</v>
      </c>
      <c r="Q324" s="146">
        <v>0</v>
      </c>
      <c r="R324" s="146">
        <f aca="true" t="shared" si="102" ref="R324:R355">Q324*H324</f>
        <v>0</v>
      </c>
      <c r="S324" s="146">
        <v>0</v>
      </c>
      <c r="T324" s="147">
        <f aca="true" t="shared" si="103" ref="T324:T355">S324*H324</f>
        <v>0</v>
      </c>
      <c r="AR324" s="148" t="s">
        <v>268</v>
      </c>
      <c r="AT324" s="148" t="s">
        <v>264</v>
      </c>
      <c r="AU324" s="148" t="s">
        <v>85</v>
      </c>
      <c r="AY324" s="17" t="s">
        <v>262</v>
      </c>
      <c r="BE324" s="149">
        <f aca="true" t="shared" si="104" ref="BE324:BE355">IF(N324="základní",J324,0)</f>
        <v>0</v>
      </c>
      <c r="BF324" s="149">
        <f aca="true" t="shared" si="105" ref="BF324:BF355">IF(N324="snížená",J324,0)</f>
        <v>0</v>
      </c>
      <c r="BG324" s="149">
        <f aca="true" t="shared" si="106" ref="BG324:BG355">IF(N324="zákl. přenesená",J324,0)</f>
        <v>0</v>
      </c>
      <c r="BH324" s="149">
        <f aca="true" t="shared" si="107" ref="BH324:BH355">IF(N324="sníž. přenesená",J324,0)</f>
        <v>0</v>
      </c>
      <c r="BI324" s="149">
        <f aca="true" t="shared" si="108" ref="BI324:BI355">IF(N324="nulová",J324,0)</f>
        <v>0</v>
      </c>
      <c r="BJ324" s="17" t="s">
        <v>85</v>
      </c>
      <c r="BK324" s="149">
        <f aca="true" t="shared" si="109" ref="BK324:BK355">ROUND(I324*H324,2)</f>
        <v>0</v>
      </c>
      <c r="BL324" s="17" t="s">
        <v>268</v>
      </c>
      <c r="BM324" s="148" t="s">
        <v>6371</v>
      </c>
    </row>
    <row r="325" spans="2:65" s="1" customFormat="1" ht="16.5" customHeight="1">
      <c r="B325" s="32"/>
      <c r="C325" s="178" t="s">
        <v>1115</v>
      </c>
      <c r="D325" s="178" t="s">
        <v>300</v>
      </c>
      <c r="E325" s="179" t="s">
        <v>6021</v>
      </c>
      <c r="F325" s="180" t="s">
        <v>6022</v>
      </c>
      <c r="G325" s="181" t="s">
        <v>362</v>
      </c>
      <c r="H325" s="182">
        <v>22.99</v>
      </c>
      <c r="I325" s="183"/>
      <c r="J325" s="182">
        <f t="shared" si="100"/>
        <v>0</v>
      </c>
      <c r="K325" s="180" t="s">
        <v>1</v>
      </c>
      <c r="L325" s="184"/>
      <c r="M325" s="185" t="s">
        <v>1</v>
      </c>
      <c r="N325" s="186" t="s">
        <v>42</v>
      </c>
      <c r="P325" s="146">
        <f t="shared" si="101"/>
        <v>0</v>
      </c>
      <c r="Q325" s="146">
        <v>0</v>
      </c>
      <c r="R325" s="146">
        <f t="shared" si="102"/>
        <v>0</v>
      </c>
      <c r="S325" s="146">
        <v>0</v>
      </c>
      <c r="T325" s="147">
        <f t="shared" si="103"/>
        <v>0</v>
      </c>
      <c r="AR325" s="148" t="s">
        <v>304</v>
      </c>
      <c r="AT325" s="148" t="s">
        <v>300</v>
      </c>
      <c r="AU325" s="148" t="s">
        <v>85</v>
      </c>
      <c r="AY325" s="17" t="s">
        <v>262</v>
      </c>
      <c r="BE325" s="149">
        <f t="shared" si="104"/>
        <v>0</v>
      </c>
      <c r="BF325" s="149">
        <f t="shared" si="105"/>
        <v>0</v>
      </c>
      <c r="BG325" s="149">
        <f t="shared" si="106"/>
        <v>0</v>
      </c>
      <c r="BH325" s="149">
        <f t="shared" si="107"/>
        <v>0</v>
      </c>
      <c r="BI325" s="149">
        <f t="shared" si="108"/>
        <v>0</v>
      </c>
      <c r="BJ325" s="17" t="s">
        <v>85</v>
      </c>
      <c r="BK325" s="149">
        <f t="shared" si="109"/>
        <v>0</v>
      </c>
      <c r="BL325" s="17" t="s">
        <v>268</v>
      </c>
      <c r="BM325" s="148" t="s">
        <v>6372</v>
      </c>
    </row>
    <row r="326" spans="2:65" s="1" customFormat="1" ht="33" customHeight="1">
      <c r="B326" s="32"/>
      <c r="C326" s="138" t="s">
        <v>1119</v>
      </c>
      <c r="D326" s="138" t="s">
        <v>264</v>
      </c>
      <c r="E326" s="139" t="s">
        <v>6373</v>
      </c>
      <c r="F326" s="140" t="s">
        <v>6374</v>
      </c>
      <c r="G326" s="141" t="s">
        <v>675</v>
      </c>
      <c r="H326" s="142">
        <v>620</v>
      </c>
      <c r="I326" s="143"/>
      <c r="J326" s="142">
        <f t="shared" si="100"/>
        <v>0</v>
      </c>
      <c r="K326" s="140" t="s">
        <v>1</v>
      </c>
      <c r="L326" s="32"/>
      <c r="M326" s="144" t="s">
        <v>1</v>
      </c>
      <c r="N326" s="145" t="s">
        <v>42</v>
      </c>
      <c r="P326" s="146">
        <f t="shared" si="101"/>
        <v>0</v>
      </c>
      <c r="Q326" s="146">
        <v>0</v>
      </c>
      <c r="R326" s="146">
        <f t="shared" si="102"/>
        <v>0</v>
      </c>
      <c r="S326" s="146">
        <v>0</v>
      </c>
      <c r="T326" s="147">
        <f t="shared" si="103"/>
        <v>0</v>
      </c>
      <c r="AR326" s="148" t="s">
        <v>268</v>
      </c>
      <c r="AT326" s="148" t="s">
        <v>264</v>
      </c>
      <c r="AU326" s="148" t="s">
        <v>85</v>
      </c>
      <c r="AY326" s="17" t="s">
        <v>262</v>
      </c>
      <c r="BE326" s="149">
        <f t="shared" si="104"/>
        <v>0</v>
      </c>
      <c r="BF326" s="149">
        <f t="shared" si="105"/>
        <v>0</v>
      </c>
      <c r="BG326" s="149">
        <f t="shared" si="106"/>
        <v>0</v>
      </c>
      <c r="BH326" s="149">
        <f t="shared" si="107"/>
        <v>0</v>
      </c>
      <c r="BI326" s="149">
        <f t="shared" si="108"/>
        <v>0</v>
      </c>
      <c r="BJ326" s="17" t="s">
        <v>85</v>
      </c>
      <c r="BK326" s="149">
        <f t="shared" si="109"/>
        <v>0</v>
      </c>
      <c r="BL326" s="17" t="s">
        <v>268</v>
      </c>
      <c r="BM326" s="148" t="s">
        <v>6375</v>
      </c>
    </row>
    <row r="327" spans="2:65" s="1" customFormat="1" ht="21.75" customHeight="1">
      <c r="B327" s="32"/>
      <c r="C327" s="138" t="s">
        <v>1124</v>
      </c>
      <c r="D327" s="138" t="s">
        <v>264</v>
      </c>
      <c r="E327" s="139" t="s">
        <v>6376</v>
      </c>
      <c r="F327" s="140" t="s">
        <v>6377</v>
      </c>
      <c r="G327" s="141" t="s">
        <v>675</v>
      </c>
      <c r="H327" s="142">
        <v>620</v>
      </c>
      <c r="I327" s="143"/>
      <c r="J327" s="142">
        <f t="shared" si="100"/>
        <v>0</v>
      </c>
      <c r="K327" s="140" t="s">
        <v>1</v>
      </c>
      <c r="L327" s="32"/>
      <c r="M327" s="144" t="s">
        <v>1</v>
      </c>
      <c r="N327" s="145" t="s">
        <v>42</v>
      </c>
      <c r="P327" s="146">
        <f t="shared" si="101"/>
        <v>0</v>
      </c>
      <c r="Q327" s="146">
        <v>0</v>
      </c>
      <c r="R327" s="146">
        <f t="shared" si="102"/>
        <v>0</v>
      </c>
      <c r="S327" s="146">
        <v>0</v>
      </c>
      <c r="T327" s="147">
        <f t="shared" si="103"/>
        <v>0</v>
      </c>
      <c r="AR327" s="148" t="s">
        <v>268</v>
      </c>
      <c r="AT327" s="148" t="s">
        <v>264</v>
      </c>
      <c r="AU327" s="148" t="s">
        <v>85</v>
      </c>
      <c r="AY327" s="17" t="s">
        <v>262</v>
      </c>
      <c r="BE327" s="149">
        <f t="shared" si="104"/>
        <v>0</v>
      </c>
      <c r="BF327" s="149">
        <f t="shared" si="105"/>
        <v>0</v>
      </c>
      <c r="BG327" s="149">
        <f t="shared" si="106"/>
        <v>0</v>
      </c>
      <c r="BH327" s="149">
        <f t="shared" si="107"/>
        <v>0</v>
      </c>
      <c r="BI327" s="149">
        <f t="shared" si="108"/>
        <v>0</v>
      </c>
      <c r="BJ327" s="17" t="s">
        <v>85</v>
      </c>
      <c r="BK327" s="149">
        <f t="shared" si="109"/>
        <v>0</v>
      </c>
      <c r="BL327" s="17" t="s">
        <v>268</v>
      </c>
      <c r="BM327" s="148" t="s">
        <v>6378</v>
      </c>
    </row>
    <row r="328" spans="2:65" s="1" customFormat="1" ht="16.5" customHeight="1">
      <c r="B328" s="32"/>
      <c r="C328" s="178" t="s">
        <v>1128</v>
      </c>
      <c r="D328" s="178" t="s">
        <v>300</v>
      </c>
      <c r="E328" s="179" t="s">
        <v>923</v>
      </c>
      <c r="F328" s="180" t="s">
        <v>6379</v>
      </c>
      <c r="G328" s="181" t="s">
        <v>697</v>
      </c>
      <c r="H328" s="182">
        <v>13</v>
      </c>
      <c r="I328" s="183"/>
      <c r="J328" s="182">
        <f t="shared" si="100"/>
        <v>0</v>
      </c>
      <c r="K328" s="180" t="s">
        <v>1</v>
      </c>
      <c r="L328" s="184"/>
      <c r="M328" s="185" t="s">
        <v>1</v>
      </c>
      <c r="N328" s="186" t="s">
        <v>42</v>
      </c>
      <c r="P328" s="146">
        <f t="shared" si="101"/>
        <v>0</v>
      </c>
      <c r="Q328" s="146">
        <v>0</v>
      </c>
      <c r="R328" s="146">
        <f t="shared" si="102"/>
        <v>0</v>
      </c>
      <c r="S328" s="146">
        <v>0</v>
      </c>
      <c r="T328" s="147">
        <f t="shared" si="103"/>
        <v>0</v>
      </c>
      <c r="AR328" s="148" t="s">
        <v>304</v>
      </c>
      <c r="AT328" s="148" t="s">
        <v>300</v>
      </c>
      <c r="AU328" s="148" t="s">
        <v>85</v>
      </c>
      <c r="AY328" s="17" t="s">
        <v>262</v>
      </c>
      <c r="BE328" s="149">
        <f t="shared" si="104"/>
        <v>0</v>
      </c>
      <c r="BF328" s="149">
        <f t="shared" si="105"/>
        <v>0</v>
      </c>
      <c r="BG328" s="149">
        <f t="shared" si="106"/>
        <v>0</v>
      </c>
      <c r="BH328" s="149">
        <f t="shared" si="107"/>
        <v>0</v>
      </c>
      <c r="BI328" s="149">
        <f t="shared" si="108"/>
        <v>0</v>
      </c>
      <c r="BJ328" s="17" t="s">
        <v>85</v>
      </c>
      <c r="BK328" s="149">
        <f t="shared" si="109"/>
        <v>0</v>
      </c>
      <c r="BL328" s="17" t="s">
        <v>268</v>
      </c>
      <c r="BM328" s="148" t="s">
        <v>6380</v>
      </c>
    </row>
    <row r="329" spans="2:65" s="1" customFormat="1" ht="16.5" customHeight="1">
      <c r="B329" s="32"/>
      <c r="C329" s="178" t="s">
        <v>1134</v>
      </c>
      <c r="D329" s="178" t="s">
        <v>300</v>
      </c>
      <c r="E329" s="179" t="s">
        <v>6381</v>
      </c>
      <c r="F329" s="180" t="s">
        <v>6382</v>
      </c>
      <c r="G329" s="181" t="s">
        <v>697</v>
      </c>
      <c r="H329" s="182">
        <v>13</v>
      </c>
      <c r="I329" s="183"/>
      <c r="J329" s="182">
        <f t="shared" si="100"/>
        <v>0</v>
      </c>
      <c r="K329" s="180" t="s">
        <v>1</v>
      </c>
      <c r="L329" s="184"/>
      <c r="M329" s="185" t="s">
        <v>1</v>
      </c>
      <c r="N329" s="186" t="s">
        <v>42</v>
      </c>
      <c r="P329" s="146">
        <f t="shared" si="101"/>
        <v>0</v>
      </c>
      <c r="Q329" s="146">
        <v>0</v>
      </c>
      <c r="R329" s="146">
        <f t="shared" si="102"/>
        <v>0</v>
      </c>
      <c r="S329" s="146">
        <v>0</v>
      </c>
      <c r="T329" s="147">
        <f t="shared" si="103"/>
        <v>0</v>
      </c>
      <c r="AR329" s="148" t="s">
        <v>304</v>
      </c>
      <c r="AT329" s="148" t="s">
        <v>300</v>
      </c>
      <c r="AU329" s="148" t="s">
        <v>85</v>
      </c>
      <c r="AY329" s="17" t="s">
        <v>262</v>
      </c>
      <c r="BE329" s="149">
        <f t="shared" si="104"/>
        <v>0</v>
      </c>
      <c r="BF329" s="149">
        <f t="shared" si="105"/>
        <v>0</v>
      </c>
      <c r="BG329" s="149">
        <f t="shared" si="106"/>
        <v>0</v>
      </c>
      <c r="BH329" s="149">
        <f t="shared" si="107"/>
        <v>0</v>
      </c>
      <c r="BI329" s="149">
        <f t="shared" si="108"/>
        <v>0</v>
      </c>
      <c r="BJ329" s="17" t="s">
        <v>85</v>
      </c>
      <c r="BK329" s="149">
        <f t="shared" si="109"/>
        <v>0</v>
      </c>
      <c r="BL329" s="17" t="s">
        <v>268</v>
      </c>
      <c r="BM329" s="148" t="s">
        <v>6383</v>
      </c>
    </row>
    <row r="330" spans="2:65" s="1" customFormat="1" ht="16.5" customHeight="1">
      <c r="B330" s="32"/>
      <c r="C330" s="178" t="s">
        <v>1151</v>
      </c>
      <c r="D330" s="178" t="s">
        <v>300</v>
      </c>
      <c r="E330" s="179" t="s">
        <v>6384</v>
      </c>
      <c r="F330" s="180" t="s">
        <v>6385</v>
      </c>
      <c r="G330" s="181" t="s">
        <v>697</v>
      </c>
      <c r="H330" s="182">
        <v>12</v>
      </c>
      <c r="I330" s="183"/>
      <c r="J330" s="182">
        <f t="shared" si="100"/>
        <v>0</v>
      </c>
      <c r="K330" s="180" t="s">
        <v>1</v>
      </c>
      <c r="L330" s="184"/>
      <c r="M330" s="185" t="s">
        <v>1</v>
      </c>
      <c r="N330" s="186" t="s">
        <v>42</v>
      </c>
      <c r="P330" s="146">
        <f t="shared" si="101"/>
        <v>0</v>
      </c>
      <c r="Q330" s="146">
        <v>0</v>
      </c>
      <c r="R330" s="146">
        <f t="shared" si="102"/>
        <v>0</v>
      </c>
      <c r="S330" s="146">
        <v>0</v>
      </c>
      <c r="T330" s="147">
        <f t="shared" si="103"/>
        <v>0</v>
      </c>
      <c r="AR330" s="148" t="s">
        <v>304</v>
      </c>
      <c r="AT330" s="148" t="s">
        <v>300</v>
      </c>
      <c r="AU330" s="148" t="s">
        <v>85</v>
      </c>
      <c r="AY330" s="17" t="s">
        <v>262</v>
      </c>
      <c r="BE330" s="149">
        <f t="shared" si="104"/>
        <v>0</v>
      </c>
      <c r="BF330" s="149">
        <f t="shared" si="105"/>
        <v>0</v>
      </c>
      <c r="BG330" s="149">
        <f t="shared" si="106"/>
        <v>0</v>
      </c>
      <c r="BH330" s="149">
        <f t="shared" si="107"/>
        <v>0</v>
      </c>
      <c r="BI330" s="149">
        <f t="shared" si="108"/>
        <v>0</v>
      </c>
      <c r="BJ330" s="17" t="s">
        <v>85</v>
      </c>
      <c r="BK330" s="149">
        <f t="shared" si="109"/>
        <v>0</v>
      </c>
      <c r="BL330" s="17" t="s">
        <v>268</v>
      </c>
      <c r="BM330" s="148" t="s">
        <v>6386</v>
      </c>
    </row>
    <row r="331" spans="2:65" s="1" customFormat="1" ht="16.5" customHeight="1">
      <c r="B331" s="32"/>
      <c r="C331" s="178" t="s">
        <v>1171</v>
      </c>
      <c r="D331" s="178" t="s">
        <v>300</v>
      </c>
      <c r="E331" s="179" t="s">
        <v>6387</v>
      </c>
      <c r="F331" s="180" t="s">
        <v>6388</v>
      </c>
      <c r="G331" s="181" t="s">
        <v>697</v>
      </c>
      <c r="H331" s="182">
        <v>25</v>
      </c>
      <c r="I331" s="183"/>
      <c r="J331" s="182">
        <f t="shared" si="100"/>
        <v>0</v>
      </c>
      <c r="K331" s="180" t="s">
        <v>1</v>
      </c>
      <c r="L331" s="184"/>
      <c r="M331" s="185" t="s">
        <v>1</v>
      </c>
      <c r="N331" s="186" t="s">
        <v>42</v>
      </c>
      <c r="P331" s="146">
        <f t="shared" si="101"/>
        <v>0</v>
      </c>
      <c r="Q331" s="146">
        <v>0</v>
      </c>
      <c r="R331" s="146">
        <f t="shared" si="102"/>
        <v>0</v>
      </c>
      <c r="S331" s="146">
        <v>0</v>
      </c>
      <c r="T331" s="147">
        <f t="shared" si="103"/>
        <v>0</v>
      </c>
      <c r="AR331" s="148" t="s">
        <v>304</v>
      </c>
      <c r="AT331" s="148" t="s">
        <v>300</v>
      </c>
      <c r="AU331" s="148" t="s">
        <v>85</v>
      </c>
      <c r="AY331" s="17" t="s">
        <v>262</v>
      </c>
      <c r="BE331" s="149">
        <f t="shared" si="104"/>
        <v>0</v>
      </c>
      <c r="BF331" s="149">
        <f t="shared" si="105"/>
        <v>0</v>
      </c>
      <c r="BG331" s="149">
        <f t="shared" si="106"/>
        <v>0</v>
      </c>
      <c r="BH331" s="149">
        <f t="shared" si="107"/>
        <v>0</v>
      </c>
      <c r="BI331" s="149">
        <f t="shared" si="108"/>
        <v>0</v>
      </c>
      <c r="BJ331" s="17" t="s">
        <v>85</v>
      </c>
      <c r="BK331" s="149">
        <f t="shared" si="109"/>
        <v>0</v>
      </c>
      <c r="BL331" s="17" t="s">
        <v>268</v>
      </c>
      <c r="BM331" s="148" t="s">
        <v>6389</v>
      </c>
    </row>
    <row r="332" spans="2:65" s="1" customFormat="1" ht="16.5" customHeight="1">
      <c r="B332" s="32"/>
      <c r="C332" s="178" t="s">
        <v>1184</v>
      </c>
      <c r="D332" s="178" t="s">
        <v>300</v>
      </c>
      <c r="E332" s="179" t="s">
        <v>6390</v>
      </c>
      <c r="F332" s="180" t="s">
        <v>6391</v>
      </c>
      <c r="G332" s="181" t="s">
        <v>697</v>
      </c>
      <c r="H332" s="182">
        <v>25</v>
      </c>
      <c r="I332" s="183"/>
      <c r="J332" s="182">
        <f t="shared" si="100"/>
        <v>0</v>
      </c>
      <c r="K332" s="180" t="s">
        <v>1</v>
      </c>
      <c r="L332" s="184"/>
      <c r="M332" s="185" t="s">
        <v>1</v>
      </c>
      <c r="N332" s="186" t="s">
        <v>42</v>
      </c>
      <c r="P332" s="146">
        <f t="shared" si="101"/>
        <v>0</v>
      </c>
      <c r="Q332" s="146">
        <v>0</v>
      </c>
      <c r="R332" s="146">
        <f t="shared" si="102"/>
        <v>0</v>
      </c>
      <c r="S332" s="146">
        <v>0</v>
      </c>
      <c r="T332" s="147">
        <f t="shared" si="103"/>
        <v>0</v>
      </c>
      <c r="AR332" s="148" t="s">
        <v>304</v>
      </c>
      <c r="AT332" s="148" t="s">
        <v>300</v>
      </c>
      <c r="AU332" s="148" t="s">
        <v>85</v>
      </c>
      <c r="AY332" s="17" t="s">
        <v>262</v>
      </c>
      <c r="BE332" s="149">
        <f t="shared" si="104"/>
        <v>0</v>
      </c>
      <c r="BF332" s="149">
        <f t="shared" si="105"/>
        <v>0</v>
      </c>
      <c r="BG332" s="149">
        <f t="shared" si="106"/>
        <v>0</v>
      </c>
      <c r="BH332" s="149">
        <f t="shared" si="107"/>
        <v>0</v>
      </c>
      <c r="BI332" s="149">
        <f t="shared" si="108"/>
        <v>0</v>
      </c>
      <c r="BJ332" s="17" t="s">
        <v>85</v>
      </c>
      <c r="BK332" s="149">
        <f t="shared" si="109"/>
        <v>0</v>
      </c>
      <c r="BL332" s="17" t="s">
        <v>268</v>
      </c>
      <c r="BM332" s="148" t="s">
        <v>6392</v>
      </c>
    </row>
    <row r="333" spans="2:65" s="1" customFormat="1" ht="16.5" customHeight="1">
      <c r="B333" s="32"/>
      <c r="C333" s="178" t="s">
        <v>1221</v>
      </c>
      <c r="D333" s="178" t="s">
        <v>300</v>
      </c>
      <c r="E333" s="179" t="s">
        <v>6393</v>
      </c>
      <c r="F333" s="180" t="s">
        <v>6394</v>
      </c>
      <c r="G333" s="181" t="s">
        <v>697</v>
      </c>
      <c r="H333" s="182">
        <v>14</v>
      </c>
      <c r="I333" s="183"/>
      <c r="J333" s="182">
        <f t="shared" si="100"/>
        <v>0</v>
      </c>
      <c r="K333" s="180" t="s">
        <v>1</v>
      </c>
      <c r="L333" s="184"/>
      <c r="M333" s="185" t="s">
        <v>1</v>
      </c>
      <c r="N333" s="186" t="s">
        <v>42</v>
      </c>
      <c r="P333" s="146">
        <f t="shared" si="101"/>
        <v>0</v>
      </c>
      <c r="Q333" s="146">
        <v>0</v>
      </c>
      <c r="R333" s="146">
        <f t="shared" si="102"/>
        <v>0</v>
      </c>
      <c r="S333" s="146">
        <v>0</v>
      </c>
      <c r="T333" s="147">
        <f t="shared" si="103"/>
        <v>0</v>
      </c>
      <c r="AR333" s="148" t="s">
        <v>304</v>
      </c>
      <c r="AT333" s="148" t="s">
        <v>300</v>
      </c>
      <c r="AU333" s="148" t="s">
        <v>85</v>
      </c>
      <c r="AY333" s="17" t="s">
        <v>262</v>
      </c>
      <c r="BE333" s="149">
        <f t="shared" si="104"/>
        <v>0</v>
      </c>
      <c r="BF333" s="149">
        <f t="shared" si="105"/>
        <v>0</v>
      </c>
      <c r="BG333" s="149">
        <f t="shared" si="106"/>
        <v>0</v>
      </c>
      <c r="BH333" s="149">
        <f t="shared" si="107"/>
        <v>0</v>
      </c>
      <c r="BI333" s="149">
        <f t="shared" si="108"/>
        <v>0</v>
      </c>
      <c r="BJ333" s="17" t="s">
        <v>85</v>
      </c>
      <c r="BK333" s="149">
        <f t="shared" si="109"/>
        <v>0</v>
      </c>
      <c r="BL333" s="17" t="s">
        <v>268</v>
      </c>
      <c r="BM333" s="148" t="s">
        <v>6395</v>
      </c>
    </row>
    <row r="334" spans="2:65" s="1" customFormat="1" ht="16.5" customHeight="1">
      <c r="B334" s="32"/>
      <c r="C334" s="178" t="s">
        <v>1230</v>
      </c>
      <c r="D334" s="178" t="s">
        <v>300</v>
      </c>
      <c r="E334" s="179" t="s">
        <v>6396</v>
      </c>
      <c r="F334" s="180" t="s">
        <v>6397</v>
      </c>
      <c r="G334" s="181" t="s">
        <v>697</v>
      </c>
      <c r="H334" s="182">
        <v>97</v>
      </c>
      <c r="I334" s="183"/>
      <c r="J334" s="182">
        <f t="shared" si="100"/>
        <v>0</v>
      </c>
      <c r="K334" s="180" t="s">
        <v>1</v>
      </c>
      <c r="L334" s="184"/>
      <c r="M334" s="185" t="s">
        <v>1</v>
      </c>
      <c r="N334" s="186" t="s">
        <v>42</v>
      </c>
      <c r="P334" s="146">
        <f t="shared" si="101"/>
        <v>0</v>
      </c>
      <c r="Q334" s="146">
        <v>0</v>
      </c>
      <c r="R334" s="146">
        <f t="shared" si="102"/>
        <v>0</v>
      </c>
      <c r="S334" s="146">
        <v>0</v>
      </c>
      <c r="T334" s="147">
        <f t="shared" si="103"/>
        <v>0</v>
      </c>
      <c r="AR334" s="148" t="s">
        <v>304</v>
      </c>
      <c r="AT334" s="148" t="s">
        <v>300</v>
      </c>
      <c r="AU334" s="148" t="s">
        <v>85</v>
      </c>
      <c r="AY334" s="17" t="s">
        <v>262</v>
      </c>
      <c r="BE334" s="149">
        <f t="shared" si="104"/>
        <v>0</v>
      </c>
      <c r="BF334" s="149">
        <f t="shared" si="105"/>
        <v>0</v>
      </c>
      <c r="BG334" s="149">
        <f t="shared" si="106"/>
        <v>0</v>
      </c>
      <c r="BH334" s="149">
        <f t="shared" si="107"/>
        <v>0</v>
      </c>
      <c r="BI334" s="149">
        <f t="shared" si="108"/>
        <v>0</v>
      </c>
      <c r="BJ334" s="17" t="s">
        <v>85</v>
      </c>
      <c r="BK334" s="149">
        <f t="shared" si="109"/>
        <v>0</v>
      </c>
      <c r="BL334" s="17" t="s">
        <v>268</v>
      </c>
      <c r="BM334" s="148" t="s">
        <v>6398</v>
      </c>
    </row>
    <row r="335" spans="2:65" s="1" customFormat="1" ht="16.5" customHeight="1">
      <c r="B335" s="32"/>
      <c r="C335" s="178" t="s">
        <v>1235</v>
      </c>
      <c r="D335" s="178" t="s">
        <v>300</v>
      </c>
      <c r="E335" s="179" t="s">
        <v>6399</v>
      </c>
      <c r="F335" s="180" t="s">
        <v>6400</v>
      </c>
      <c r="G335" s="181" t="s">
        <v>697</v>
      </c>
      <c r="H335" s="182">
        <v>120</v>
      </c>
      <c r="I335" s="183"/>
      <c r="J335" s="182">
        <f t="shared" si="100"/>
        <v>0</v>
      </c>
      <c r="K335" s="180" t="s">
        <v>1</v>
      </c>
      <c r="L335" s="184"/>
      <c r="M335" s="185" t="s">
        <v>1</v>
      </c>
      <c r="N335" s="186" t="s">
        <v>42</v>
      </c>
      <c r="P335" s="146">
        <f t="shared" si="101"/>
        <v>0</v>
      </c>
      <c r="Q335" s="146">
        <v>0</v>
      </c>
      <c r="R335" s="146">
        <f t="shared" si="102"/>
        <v>0</v>
      </c>
      <c r="S335" s="146">
        <v>0</v>
      </c>
      <c r="T335" s="147">
        <f t="shared" si="103"/>
        <v>0</v>
      </c>
      <c r="AR335" s="148" t="s">
        <v>304</v>
      </c>
      <c r="AT335" s="148" t="s">
        <v>300</v>
      </c>
      <c r="AU335" s="148" t="s">
        <v>85</v>
      </c>
      <c r="AY335" s="17" t="s">
        <v>262</v>
      </c>
      <c r="BE335" s="149">
        <f t="shared" si="104"/>
        <v>0</v>
      </c>
      <c r="BF335" s="149">
        <f t="shared" si="105"/>
        <v>0</v>
      </c>
      <c r="BG335" s="149">
        <f t="shared" si="106"/>
        <v>0</v>
      </c>
      <c r="BH335" s="149">
        <f t="shared" si="107"/>
        <v>0</v>
      </c>
      <c r="BI335" s="149">
        <f t="shared" si="108"/>
        <v>0</v>
      </c>
      <c r="BJ335" s="17" t="s">
        <v>85</v>
      </c>
      <c r="BK335" s="149">
        <f t="shared" si="109"/>
        <v>0</v>
      </c>
      <c r="BL335" s="17" t="s">
        <v>268</v>
      </c>
      <c r="BM335" s="148" t="s">
        <v>6401</v>
      </c>
    </row>
    <row r="336" spans="2:65" s="1" customFormat="1" ht="16.5" customHeight="1">
      <c r="B336" s="32"/>
      <c r="C336" s="178" t="s">
        <v>1239</v>
      </c>
      <c r="D336" s="178" t="s">
        <v>300</v>
      </c>
      <c r="E336" s="179" t="s">
        <v>6402</v>
      </c>
      <c r="F336" s="180" t="s">
        <v>6403</v>
      </c>
      <c r="G336" s="181" t="s">
        <v>697</v>
      </c>
      <c r="H336" s="182">
        <v>27</v>
      </c>
      <c r="I336" s="183"/>
      <c r="J336" s="182">
        <f t="shared" si="100"/>
        <v>0</v>
      </c>
      <c r="K336" s="180" t="s">
        <v>1</v>
      </c>
      <c r="L336" s="184"/>
      <c r="M336" s="185" t="s">
        <v>1</v>
      </c>
      <c r="N336" s="186" t="s">
        <v>42</v>
      </c>
      <c r="P336" s="146">
        <f t="shared" si="101"/>
        <v>0</v>
      </c>
      <c r="Q336" s="146">
        <v>0</v>
      </c>
      <c r="R336" s="146">
        <f t="shared" si="102"/>
        <v>0</v>
      </c>
      <c r="S336" s="146">
        <v>0</v>
      </c>
      <c r="T336" s="147">
        <f t="shared" si="103"/>
        <v>0</v>
      </c>
      <c r="AR336" s="148" t="s">
        <v>304</v>
      </c>
      <c r="AT336" s="148" t="s">
        <v>300</v>
      </c>
      <c r="AU336" s="148" t="s">
        <v>85</v>
      </c>
      <c r="AY336" s="17" t="s">
        <v>262</v>
      </c>
      <c r="BE336" s="149">
        <f t="shared" si="104"/>
        <v>0</v>
      </c>
      <c r="BF336" s="149">
        <f t="shared" si="105"/>
        <v>0</v>
      </c>
      <c r="BG336" s="149">
        <f t="shared" si="106"/>
        <v>0</v>
      </c>
      <c r="BH336" s="149">
        <f t="shared" si="107"/>
        <v>0</v>
      </c>
      <c r="BI336" s="149">
        <f t="shared" si="108"/>
        <v>0</v>
      </c>
      <c r="BJ336" s="17" t="s">
        <v>85</v>
      </c>
      <c r="BK336" s="149">
        <f t="shared" si="109"/>
        <v>0</v>
      </c>
      <c r="BL336" s="17" t="s">
        <v>268</v>
      </c>
      <c r="BM336" s="148" t="s">
        <v>6404</v>
      </c>
    </row>
    <row r="337" spans="2:65" s="1" customFormat="1" ht="16.5" customHeight="1">
      <c r="B337" s="32"/>
      <c r="C337" s="178" t="s">
        <v>1248</v>
      </c>
      <c r="D337" s="178" t="s">
        <v>300</v>
      </c>
      <c r="E337" s="179" t="s">
        <v>6405</v>
      </c>
      <c r="F337" s="180" t="s">
        <v>6406</v>
      </c>
      <c r="G337" s="181" t="s">
        <v>697</v>
      </c>
      <c r="H337" s="182">
        <v>25</v>
      </c>
      <c r="I337" s="183"/>
      <c r="J337" s="182">
        <f t="shared" si="100"/>
        <v>0</v>
      </c>
      <c r="K337" s="180" t="s">
        <v>1</v>
      </c>
      <c r="L337" s="184"/>
      <c r="M337" s="185" t="s">
        <v>1</v>
      </c>
      <c r="N337" s="186" t="s">
        <v>42</v>
      </c>
      <c r="P337" s="146">
        <f t="shared" si="101"/>
        <v>0</v>
      </c>
      <c r="Q337" s="146">
        <v>0</v>
      </c>
      <c r="R337" s="146">
        <f t="shared" si="102"/>
        <v>0</v>
      </c>
      <c r="S337" s="146">
        <v>0</v>
      </c>
      <c r="T337" s="147">
        <f t="shared" si="103"/>
        <v>0</v>
      </c>
      <c r="AR337" s="148" t="s">
        <v>304</v>
      </c>
      <c r="AT337" s="148" t="s">
        <v>300</v>
      </c>
      <c r="AU337" s="148" t="s">
        <v>85</v>
      </c>
      <c r="AY337" s="17" t="s">
        <v>262</v>
      </c>
      <c r="BE337" s="149">
        <f t="shared" si="104"/>
        <v>0</v>
      </c>
      <c r="BF337" s="149">
        <f t="shared" si="105"/>
        <v>0</v>
      </c>
      <c r="BG337" s="149">
        <f t="shared" si="106"/>
        <v>0</v>
      </c>
      <c r="BH337" s="149">
        <f t="shared" si="107"/>
        <v>0</v>
      </c>
      <c r="BI337" s="149">
        <f t="shared" si="108"/>
        <v>0</v>
      </c>
      <c r="BJ337" s="17" t="s">
        <v>85</v>
      </c>
      <c r="BK337" s="149">
        <f t="shared" si="109"/>
        <v>0</v>
      </c>
      <c r="BL337" s="17" t="s">
        <v>268</v>
      </c>
      <c r="BM337" s="148" t="s">
        <v>6407</v>
      </c>
    </row>
    <row r="338" spans="2:65" s="1" customFormat="1" ht="16.5" customHeight="1">
      <c r="B338" s="32"/>
      <c r="C338" s="178" t="s">
        <v>1256</v>
      </c>
      <c r="D338" s="178" t="s">
        <v>300</v>
      </c>
      <c r="E338" s="179" t="s">
        <v>6408</v>
      </c>
      <c r="F338" s="180" t="s">
        <v>6409</v>
      </c>
      <c r="G338" s="181" t="s">
        <v>697</v>
      </c>
      <c r="H338" s="182">
        <v>25</v>
      </c>
      <c r="I338" s="183"/>
      <c r="J338" s="182">
        <f t="shared" si="100"/>
        <v>0</v>
      </c>
      <c r="K338" s="180" t="s">
        <v>1</v>
      </c>
      <c r="L338" s="184"/>
      <c r="M338" s="185" t="s">
        <v>1</v>
      </c>
      <c r="N338" s="186" t="s">
        <v>42</v>
      </c>
      <c r="P338" s="146">
        <f t="shared" si="101"/>
        <v>0</v>
      </c>
      <c r="Q338" s="146">
        <v>0</v>
      </c>
      <c r="R338" s="146">
        <f t="shared" si="102"/>
        <v>0</v>
      </c>
      <c r="S338" s="146">
        <v>0</v>
      </c>
      <c r="T338" s="147">
        <f t="shared" si="103"/>
        <v>0</v>
      </c>
      <c r="AR338" s="148" t="s">
        <v>304</v>
      </c>
      <c r="AT338" s="148" t="s">
        <v>300</v>
      </c>
      <c r="AU338" s="148" t="s">
        <v>85</v>
      </c>
      <c r="AY338" s="17" t="s">
        <v>262</v>
      </c>
      <c r="BE338" s="149">
        <f t="shared" si="104"/>
        <v>0</v>
      </c>
      <c r="BF338" s="149">
        <f t="shared" si="105"/>
        <v>0</v>
      </c>
      <c r="BG338" s="149">
        <f t="shared" si="106"/>
        <v>0</v>
      </c>
      <c r="BH338" s="149">
        <f t="shared" si="107"/>
        <v>0</v>
      </c>
      <c r="BI338" s="149">
        <f t="shared" si="108"/>
        <v>0</v>
      </c>
      <c r="BJ338" s="17" t="s">
        <v>85</v>
      </c>
      <c r="BK338" s="149">
        <f t="shared" si="109"/>
        <v>0</v>
      </c>
      <c r="BL338" s="17" t="s">
        <v>268</v>
      </c>
      <c r="BM338" s="148" t="s">
        <v>6410</v>
      </c>
    </row>
    <row r="339" spans="2:65" s="1" customFormat="1" ht="16.5" customHeight="1">
      <c r="B339" s="32"/>
      <c r="C339" s="178" t="s">
        <v>1260</v>
      </c>
      <c r="D339" s="178" t="s">
        <v>300</v>
      </c>
      <c r="E339" s="179" t="s">
        <v>6411</v>
      </c>
      <c r="F339" s="180" t="s">
        <v>6412</v>
      </c>
      <c r="G339" s="181" t="s">
        <v>697</v>
      </c>
      <c r="H339" s="182">
        <v>25</v>
      </c>
      <c r="I339" s="183"/>
      <c r="J339" s="182">
        <f t="shared" si="100"/>
        <v>0</v>
      </c>
      <c r="K339" s="180" t="s">
        <v>1</v>
      </c>
      <c r="L339" s="184"/>
      <c r="M339" s="185" t="s">
        <v>1</v>
      </c>
      <c r="N339" s="186" t="s">
        <v>42</v>
      </c>
      <c r="P339" s="146">
        <f t="shared" si="101"/>
        <v>0</v>
      </c>
      <c r="Q339" s="146">
        <v>0</v>
      </c>
      <c r="R339" s="146">
        <f t="shared" si="102"/>
        <v>0</v>
      </c>
      <c r="S339" s="146">
        <v>0</v>
      </c>
      <c r="T339" s="147">
        <f t="shared" si="103"/>
        <v>0</v>
      </c>
      <c r="AR339" s="148" t="s">
        <v>304</v>
      </c>
      <c r="AT339" s="148" t="s">
        <v>300</v>
      </c>
      <c r="AU339" s="148" t="s">
        <v>85</v>
      </c>
      <c r="AY339" s="17" t="s">
        <v>262</v>
      </c>
      <c r="BE339" s="149">
        <f t="shared" si="104"/>
        <v>0</v>
      </c>
      <c r="BF339" s="149">
        <f t="shared" si="105"/>
        <v>0</v>
      </c>
      <c r="BG339" s="149">
        <f t="shared" si="106"/>
        <v>0</v>
      </c>
      <c r="BH339" s="149">
        <f t="shared" si="107"/>
        <v>0</v>
      </c>
      <c r="BI339" s="149">
        <f t="shared" si="108"/>
        <v>0</v>
      </c>
      <c r="BJ339" s="17" t="s">
        <v>85</v>
      </c>
      <c r="BK339" s="149">
        <f t="shared" si="109"/>
        <v>0</v>
      </c>
      <c r="BL339" s="17" t="s">
        <v>268</v>
      </c>
      <c r="BM339" s="148" t="s">
        <v>6413</v>
      </c>
    </row>
    <row r="340" spans="2:65" s="1" customFormat="1" ht="16.5" customHeight="1">
      <c r="B340" s="32"/>
      <c r="C340" s="178" t="s">
        <v>1279</v>
      </c>
      <c r="D340" s="178" t="s">
        <v>300</v>
      </c>
      <c r="E340" s="179" t="s">
        <v>6414</v>
      </c>
      <c r="F340" s="180" t="s">
        <v>6415</v>
      </c>
      <c r="G340" s="181" t="s">
        <v>697</v>
      </c>
      <c r="H340" s="182">
        <v>25</v>
      </c>
      <c r="I340" s="183"/>
      <c r="J340" s="182">
        <f t="shared" si="100"/>
        <v>0</v>
      </c>
      <c r="K340" s="180" t="s">
        <v>1</v>
      </c>
      <c r="L340" s="184"/>
      <c r="M340" s="185" t="s">
        <v>1</v>
      </c>
      <c r="N340" s="186" t="s">
        <v>42</v>
      </c>
      <c r="P340" s="146">
        <f t="shared" si="101"/>
        <v>0</v>
      </c>
      <c r="Q340" s="146">
        <v>0</v>
      </c>
      <c r="R340" s="146">
        <f t="shared" si="102"/>
        <v>0</v>
      </c>
      <c r="S340" s="146">
        <v>0</v>
      </c>
      <c r="T340" s="147">
        <f t="shared" si="103"/>
        <v>0</v>
      </c>
      <c r="AR340" s="148" t="s">
        <v>304</v>
      </c>
      <c r="AT340" s="148" t="s">
        <v>300</v>
      </c>
      <c r="AU340" s="148" t="s">
        <v>85</v>
      </c>
      <c r="AY340" s="17" t="s">
        <v>262</v>
      </c>
      <c r="BE340" s="149">
        <f t="shared" si="104"/>
        <v>0</v>
      </c>
      <c r="BF340" s="149">
        <f t="shared" si="105"/>
        <v>0</v>
      </c>
      <c r="BG340" s="149">
        <f t="shared" si="106"/>
        <v>0</v>
      </c>
      <c r="BH340" s="149">
        <f t="shared" si="107"/>
        <v>0</v>
      </c>
      <c r="BI340" s="149">
        <f t="shared" si="108"/>
        <v>0</v>
      </c>
      <c r="BJ340" s="17" t="s">
        <v>85</v>
      </c>
      <c r="BK340" s="149">
        <f t="shared" si="109"/>
        <v>0</v>
      </c>
      <c r="BL340" s="17" t="s">
        <v>268</v>
      </c>
      <c r="BM340" s="148" t="s">
        <v>6416</v>
      </c>
    </row>
    <row r="341" spans="2:65" s="1" customFormat="1" ht="16.5" customHeight="1">
      <c r="B341" s="32"/>
      <c r="C341" s="178" t="s">
        <v>1297</v>
      </c>
      <c r="D341" s="178" t="s">
        <v>300</v>
      </c>
      <c r="E341" s="179" t="s">
        <v>6417</v>
      </c>
      <c r="F341" s="180" t="s">
        <v>6418</v>
      </c>
      <c r="G341" s="181" t="s">
        <v>697</v>
      </c>
      <c r="H341" s="182">
        <v>24</v>
      </c>
      <c r="I341" s="183"/>
      <c r="J341" s="182">
        <f t="shared" si="100"/>
        <v>0</v>
      </c>
      <c r="K341" s="180" t="s">
        <v>1</v>
      </c>
      <c r="L341" s="184"/>
      <c r="M341" s="185" t="s">
        <v>1</v>
      </c>
      <c r="N341" s="186" t="s">
        <v>42</v>
      </c>
      <c r="P341" s="146">
        <f t="shared" si="101"/>
        <v>0</v>
      </c>
      <c r="Q341" s="146">
        <v>0</v>
      </c>
      <c r="R341" s="146">
        <f t="shared" si="102"/>
        <v>0</v>
      </c>
      <c r="S341" s="146">
        <v>0</v>
      </c>
      <c r="T341" s="147">
        <f t="shared" si="103"/>
        <v>0</v>
      </c>
      <c r="AR341" s="148" t="s">
        <v>304</v>
      </c>
      <c r="AT341" s="148" t="s">
        <v>300</v>
      </c>
      <c r="AU341" s="148" t="s">
        <v>85</v>
      </c>
      <c r="AY341" s="17" t="s">
        <v>262</v>
      </c>
      <c r="BE341" s="149">
        <f t="shared" si="104"/>
        <v>0</v>
      </c>
      <c r="BF341" s="149">
        <f t="shared" si="105"/>
        <v>0</v>
      </c>
      <c r="BG341" s="149">
        <f t="shared" si="106"/>
        <v>0</v>
      </c>
      <c r="BH341" s="149">
        <f t="shared" si="107"/>
        <v>0</v>
      </c>
      <c r="BI341" s="149">
        <f t="shared" si="108"/>
        <v>0</v>
      </c>
      <c r="BJ341" s="17" t="s">
        <v>85</v>
      </c>
      <c r="BK341" s="149">
        <f t="shared" si="109"/>
        <v>0</v>
      </c>
      <c r="BL341" s="17" t="s">
        <v>268</v>
      </c>
      <c r="BM341" s="148" t="s">
        <v>6419</v>
      </c>
    </row>
    <row r="342" spans="2:65" s="1" customFormat="1" ht="16.5" customHeight="1">
      <c r="B342" s="32"/>
      <c r="C342" s="178" t="s">
        <v>1301</v>
      </c>
      <c r="D342" s="178" t="s">
        <v>300</v>
      </c>
      <c r="E342" s="179" t="s">
        <v>6420</v>
      </c>
      <c r="F342" s="180" t="s">
        <v>6421</v>
      </c>
      <c r="G342" s="181" t="s">
        <v>697</v>
      </c>
      <c r="H342" s="182">
        <v>12</v>
      </c>
      <c r="I342" s="183"/>
      <c r="J342" s="182">
        <f t="shared" si="100"/>
        <v>0</v>
      </c>
      <c r="K342" s="180" t="s">
        <v>1</v>
      </c>
      <c r="L342" s="184"/>
      <c r="M342" s="185" t="s">
        <v>1</v>
      </c>
      <c r="N342" s="186" t="s">
        <v>42</v>
      </c>
      <c r="P342" s="146">
        <f t="shared" si="101"/>
        <v>0</v>
      </c>
      <c r="Q342" s="146">
        <v>0</v>
      </c>
      <c r="R342" s="146">
        <f t="shared" si="102"/>
        <v>0</v>
      </c>
      <c r="S342" s="146">
        <v>0</v>
      </c>
      <c r="T342" s="147">
        <f t="shared" si="103"/>
        <v>0</v>
      </c>
      <c r="AR342" s="148" t="s">
        <v>304</v>
      </c>
      <c r="AT342" s="148" t="s">
        <v>300</v>
      </c>
      <c r="AU342" s="148" t="s">
        <v>85</v>
      </c>
      <c r="AY342" s="17" t="s">
        <v>262</v>
      </c>
      <c r="BE342" s="149">
        <f t="shared" si="104"/>
        <v>0</v>
      </c>
      <c r="BF342" s="149">
        <f t="shared" si="105"/>
        <v>0</v>
      </c>
      <c r="BG342" s="149">
        <f t="shared" si="106"/>
        <v>0</v>
      </c>
      <c r="BH342" s="149">
        <f t="shared" si="107"/>
        <v>0</v>
      </c>
      <c r="BI342" s="149">
        <f t="shared" si="108"/>
        <v>0</v>
      </c>
      <c r="BJ342" s="17" t="s">
        <v>85</v>
      </c>
      <c r="BK342" s="149">
        <f t="shared" si="109"/>
        <v>0</v>
      </c>
      <c r="BL342" s="17" t="s">
        <v>268</v>
      </c>
      <c r="BM342" s="148" t="s">
        <v>6422</v>
      </c>
    </row>
    <row r="343" spans="2:65" s="1" customFormat="1" ht="16.5" customHeight="1">
      <c r="B343" s="32"/>
      <c r="C343" s="178" t="s">
        <v>1331</v>
      </c>
      <c r="D343" s="178" t="s">
        <v>300</v>
      </c>
      <c r="E343" s="179" t="s">
        <v>6423</v>
      </c>
      <c r="F343" s="180" t="s">
        <v>6424</v>
      </c>
      <c r="G343" s="181" t="s">
        <v>697</v>
      </c>
      <c r="H343" s="182">
        <v>25</v>
      </c>
      <c r="I343" s="183"/>
      <c r="J343" s="182">
        <f t="shared" si="100"/>
        <v>0</v>
      </c>
      <c r="K343" s="180" t="s">
        <v>1</v>
      </c>
      <c r="L343" s="184"/>
      <c r="M343" s="185" t="s">
        <v>1</v>
      </c>
      <c r="N343" s="186" t="s">
        <v>42</v>
      </c>
      <c r="P343" s="146">
        <f t="shared" si="101"/>
        <v>0</v>
      </c>
      <c r="Q343" s="146">
        <v>0</v>
      </c>
      <c r="R343" s="146">
        <f t="shared" si="102"/>
        <v>0</v>
      </c>
      <c r="S343" s="146">
        <v>0</v>
      </c>
      <c r="T343" s="147">
        <f t="shared" si="103"/>
        <v>0</v>
      </c>
      <c r="AR343" s="148" t="s">
        <v>304</v>
      </c>
      <c r="AT343" s="148" t="s">
        <v>300</v>
      </c>
      <c r="AU343" s="148" t="s">
        <v>85</v>
      </c>
      <c r="AY343" s="17" t="s">
        <v>262</v>
      </c>
      <c r="BE343" s="149">
        <f t="shared" si="104"/>
        <v>0</v>
      </c>
      <c r="BF343" s="149">
        <f t="shared" si="105"/>
        <v>0</v>
      </c>
      <c r="BG343" s="149">
        <f t="shared" si="106"/>
        <v>0</v>
      </c>
      <c r="BH343" s="149">
        <f t="shared" si="107"/>
        <v>0</v>
      </c>
      <c r="BI343" s="149">
        <f t="shared" si="108"/>
        <v>0</v>
      </c>
      <c r="BJ343" s="17" t="s">
        <v>85</v>
      </c>
      <c r="BK343" s="149">
        <f t="shared" si="109"/>
        <v>0</v>
      </c>
      <c r="BL343" s="17" t="s">
        <v>268</v>
      </c>
      <c r="BM343" s="148" t="s">
        <v>6425</v>
      </c>
    </row>
    <row r="344" spans="2:65" s="1" customFormat="1" ht="16.5" customHeight="1">
      <c r="B344" s="32"/>
      <c r="C344" s="178" t="s">
        <v>1335</v>
      </c>
      <c r="D344" s="178" t="s">
        <v>300</v>
      </c>
      <c r="E344" s="179" t="s">
        <v>6426</v>
      </c>
      <c r="F344" s="180" t="s">
        <v>6427</v>
      </c>
      <c r="G344" s="181" t="s">
        <v>697</v>
      </c>
      <c r="H344" s="182">
        <v>14</v>
      </c>
      <c r="I344" s="183"/>
      <c r="J344" s="182">
        <f t="shared" si="100"/>
        <v>0</v>
      </c>
      <c r="K344" s="180" t="s">
        <v>1</v>
      </c>
      <c r="L344" s="184"/>
      <c r="M344" s="185" t="s">
        <v>1</v>
      </c>
      <c r="N344" s="186" t="s">
        <v>42</v>
      </c>
      <c r="P344" s="146">
        <f t="shared" si="101"/>
        <v>0</v>
      </c>
      <c r="Q344" s="146">
        <v>0</v>
      </c>
      <c r="R344" s="146">
        <f t="shared" si="102"/>
        <v>0</v>
      </c>
      <c r="S344" s="146">
        <v>0</v>
      </c>
      <c r="T344" s="147">
        <f t="shared" si="103"/>
        <v>0</v>
      </c>
      <c r="AR344" s="148" t="s">
        <v>304</v>
      </c>
      <c r="AT344" s="148" t="s">
        <v>300</v>
      </c>
      <c r="AU344" s="148" t="s">
        <v>85</v>
      </c>
      <c r="AY344" s="17" t="s">
        <v>262</v>
      </c>
      <c r="BE344" s="149">
        <f t="shared" si="104"/>
        <v>0</v>
      </c>
      <c r="BF344" s="149">
        <f t="shared" si="105"/>
        <v>0</v>
      </c>
      <c r="BG344" s="149">
        <f t="shared" si="106"/>
        <v>0</v>
      </c>
      <c r="BH344" s="149">
        <f t="shared" si="107"/>
        <v>0</v>
      </c>
      <c r="BI344" s="149">
        <f t="shared" si="108"/>
        <v>0</v>
      </c>
      <c r="BJ344" s="17" t="s">
        <v>85</v>
      </c>
      <c r="BK344" s="149">
        <f t="shared" si="109"/>
        <v>0</v>
      </c>
      <c r="BL344" s="17" t="s">
        <v>268</v>
      </c>
      <c r="BM344" s="148" t="s">
        <v>6428</v>
      </c>
    </row>
    <row r="345" spans="2:65" s="1" customFormat="1" ht="16.5" customHeight="1">
      <c r="B345" s="32"/>
      <c r="C345" s="178" t="s">
        <v>1339</v>
      </c>
      <c r="D345" s="178" t="s">
        <v>300</v>
      </c>
      <c r="E345" s="179" t="s">
        <v>6429</v>
      </c>
      <c r="F345" s="180" t="s">
        <v>6430</v>
      </c>
      <c r="G345" s="181" t="s">
        <v>697</v>
      </c>
      <c r="H345" s="182">
        <v>10</v>
      </c>
      <c r="I345" s="183"/>
      <c r="J345" s="182">
        <f t="shared" si="100"/>
        <v>0</v>
      </c>
      <c r="K345" s="180" t="s">
        <v>1</v>
      </c>
      <c r="L345" s="184"/>
      <c r="M345" s="185" t="s">
        <v>1</v>
      </c>
      <c r="N345" s="186" t="s">
        <v>42</v>
      </c>
      <c r="P345" s="146">
        <f t="shared" si="101"/>
        <v>0</v>
      </c>
      <c r="Q345" s="146">
        <v>0</v>
      </c>
      <c r="R345" s="146">
        <f t="shared" si="102"/>
        <v>0</v>
      </c>
      <c r="S345" s="146">
        <v>0</v>
      </c>
      <c r="T345" s="147">
        <f t="shared" si="103"/>
        <v>0</v>
      </c>
      <c r="AR345" s="148" t="s">
        <v>304</v>
      </c>
      <c r="AT345" s="148" t="s">
        <v>300</v>
      </c>
      <c r="AU345" s="148" t="s">
        <v>85</v>
      </c>
      <c r="AY345" s="17" t="s">
        <v>262</v>
      </c>
      <c r="BE345" s="149">
        <f t="shared" si="104"/>
        <v>0</v>
      </c>
      <c r="BF345" s="149">
        <f t="shared" si="105"/>
        <v>0</v>
      </c>
      <c r="BG345" s="149">
        <f t="shared" si="106"/>
        <v>0</v>
      </c>
      <c r="BH345" s="149">
        <f t="shared" si="107"/>
        <v>0</v>
      </c>
      <c r="BI345" s="149">
        <f t="shared" si="108"/>
        <v>0</v>
      </c>
      <c r="BJ345" s="17" t="s">
        <v>85</v>
      </c>
      <c r="BK345" s="149">
        <f t="shared" si="109"/>
        <v>0</v>
      </c>
      <c r="BL345" s="17" t="s">
        <v>268</v>
      </c>
      <c r="BM345" s="148" t="s">
        <v>6431</v>
      </c>
    </row>
    <row r="346" spans="2:65" s="1" customFormat="1" ht="16.5" customHeight="1">
      <c r="B346" s="32"/>
      <c r="C346" s="178" t="s">
        <v>1344</v>
      </c>
      <c r="D346" s="178" t="s">
        <v>300</v>
      </c>
      <c r="E346" s="179" t="s">
        <v>6432</v>
      </c>
      <c r="F346" s="180" t="s">
        <v>6433</v>
      </c>
      <c r="G346" s="181" t="s">
        <v>697</v>
      </c>
      <c r="H346" s="182">
        <v>25</v>
      </c>
      <c r="I346" s="183"/>
      <c r="J346" s="182">
        <f t="shared" si="100"/>
        <v>0</v>
      </c>
      <c r="K346" s="180" t="s">
        <v>1</v>
      </c>
      <c r="L346" s="184"/>
      <c r="M346" s="185" t="s">
        <v>1</v>
      </c>
      <c r="N346" s="186" t="s">
        <v>42</v>
      </c>
      <c r="P346" s="146">
        <f t="shared" si="101"/>
        <v>0</v>
      </c>
      <c r="Q346" s="146">
        <v>0</v>
      </c>
      <c r="R346" s="146">
        <f t="shared" si="102"/>
        <v>0</v>
      </c>
      <c r="S346" s="146">
        <v>0</v>
      </c>
      <c r="T346" s="147">
        <f t="shared" si="103"/>
        <v>0</v>
      </c>
      <c r="AR346" s="148" t="s">
        <v>304</v>
      </c>
      <c r="AT346" s="148" t="s">
        <v>300</v>
      </c>
      <c r="AU346" s="148" t="s">
        <v>85</v>
      </c>
      <c r="AY346" s="17" t="s">
        <v>262</v>
      </c>
      <c r="BE346" s="149">
        <f t="shared" si="104"/>
        <v>0</v>
      </c>
      <c r="BF346" s="149">
        <f t="shared" si="105"/>
        <v>0</v>
      </c>
      <c r="BG346" s="149">
        <f t="shared" si="106"/>
        <v>0</v>
      </c>
      <c r="BH346" s="149">
        <f t="shared" si="107"/>
        <v>0</v>
      </c>
      <c r="BI346" s="149">
        <f t="shared" si="108"/>
        <v>0</v>
      </c>
      <c r="BJ346" s="17" t="s">
        <v>85</v>
      </c>
      <c r="BK346" s="149">
        <f t="shared" si="109"/>
        <v>0</v>
      </c>
      <c r="BL346" s="17" t="s">
        <v>268</v>
      </c>
      <c r="BM346" s="148" t="s">
        <v>6434</v>
      </c>
    </row>
    <row r="347" spans="2:65" s="1" customFormat="1" ht="16.5" customHeight="1">
      <c r="B347" s="32"/>
      <c r="C347" s="178" t="s">
        <v>1348</v>
      </c>
      <c r="D347" s="178" t="s">
        <v>300</v>
      </c>
      <c r="E347" s="179" t="s">
        <v>6435</v>
      </c>
      <c r="F347" s="180" t="s">
        <v>6436</v>
      </c>
      <c r="G347" s="181" t="s">
        <v>697</v>
      </c>
      <c r="H347" s="182">
        <v>64</v>
      </c>
      <c r="I347" s="183"/>
      <c r="J347" s="182">
        <f t="shared" si="100"/>
        <v>0</v>
      </c>
      <c r="K347" s="180" t="s">
        <v>1</v>
      </c>
      <c r="L347" s="184"/>
      <c r="M347" s="185" t="s">
        <v>1</v>
      </c>
      <c r="N347" s="186" t="s">
        <v>42</v>
      </c>
      <c r="P347" s="146">
        <f t="shared" si="101"/>
        <v>0</v>
      </c>
      <c r="Q347" s="146">
        <v>0</v>
      </c>
      <c r="R347" s="146">
        <f t="shared" si="102"/>
        <v>0</v>
      </c>
      <c r="S347" s="146">
        <v>0</v>
      </c>
      <c r="T347" s="147">
        <f t="shared" si="103"/>
        <v>0</v>
      </c>
      <c r="AR347" s="148" t="s">
        <v>304</v>
      </c>
      <c r="AT347" s="148" t="s">
        <v>300</v>
      </c>
      <c r="AU347" s="148" t="s">
        <v>85</v>
      </c>
      <c r="AY347" s="17" t="s">
        <v>262</v>
      </c>
      <c r="BE347" s="149">
        <f t="shared" si="104"/>
        <v>0</v>
      </c>
      <c r="BF347" s="149">
        <f t="shared" si="105"/>
        <v>0</v>
      </c>
      <c r="BG347" s="149">
        <f t="shared" si="106"/>
        <v>0</v>
      </c>
      <c r="BH347" s="149">
        <f t="shared" si="107"/>
        <v>0</v>
      </c>
      <c r="BI347" s="149">
        <f t="shared" si="108"/>
        <v>0</v>
      </c>
      <c r="BJ347" s="17" t="s">
        <v>85</v>
      </c>
      <c r="BK347" s="149">
        <f t="shared" si="109"/>
        <v>0</v>
      </c>
      <c r="BL347" s="17" t="s">
        <v>268</v>
      </c>
      <c r="BM347" s="148" t="s">
        <v>6437</v>
      </c>
    </row>
    <row r="348" spans="2:65" s="1" customFormat="1" ht="24.2" customHeight="1">
      <c r="B348" s="32"/>
      <c r="C348" s="138" t="s">
        <v>1354</v>
      </c>
      <c r="D348" s="138" t="s">
        <v>264</v>
      </c>
      <c r="E348" s="139" t="s">
        <v>6438</v>
      </c>
      <c r="F348" s="140" t="s">
        <v>6439</v>
      </c>
      <c r="G348" s="141" t="s">
        <v>152</v>
      </c>
      <c r="H348" s="142">
        <v>62</v>
      </c>
      <c r="I348" s="143"/>
      <c r="J348" s="142">
        <f t="shared" si="100"/>
        <v>0</v>
      </c>
      <c r="K348" s="140" t="s">
        <v>1</v>
      </c>
      <c r="L348" s="32"/>
      <c r="M348" s="144" t="s">
        <v>1</v>
      </c>
      <c r="N348" s="145" t="s">
        <v>42</v>
      </c>
      <c r="P348" s="146">
        <f t="shared" si="101"/>
        <v>0</v>
      </c>
      <c r="Q348" s="146">
        <v>0</v>
      </c>
      <c r="R348" s="146">
        <f t="shared" si="102"/>
        <v>0</v>
      </c>
      <c r="S348" s="146">
        <v>0</v>
      </c>
      <c r="T348" s="147">
        <f t="shared" si="103"/>
        <v>0</v>
      </c>
      <c r="AR348" s="148" t="s">
        <v>268</v>
      </c>
      <c r="AT348" s="148" t="s">
        <v>264</v>
      </c>
      <c r="AU348" s="148" t="s">
        <v>85</v>
      </c>
      <c r="AY348" s="17" t="s">
        <v>262</v>
      </c>
      <c r="BE348" s="149">
        <f t="shared" si="104"/>
        <v>0</v>
      </c>
      <c r="BF348" s="149">
        <f t="shared" si="105"/>
        <v>0</v>
      </c>
      <c r="BG348" s="149">
        <f t="shared" si="106"/>
        <v>0</v>
      </c>
      <c r="BH348" s="149">
        <f t="shared" si="107"/>
        <v>0</v>
      </c>
      <c r="BI348" s="149">
        <f t="shared" si="108"/>
        <v>0</v>
      </c>
      <c r="BJ348" s="17" t="s">
        <v>85</v>
      </c>
      <c r="BK348" s="149">
        <f t="shared" si="109"/>
        <v>0</v>
      </c>
      <c r="BL348" s="17" t="s">
        <v>268</v>
      </c>
      <c r="BM348" s="148" t="s">
        <v>6440</v>
      </c>
    </row>
    <row r="349" spans="2:65" s="1" customFormat="1" ht="33" customHeight="1">
      <c r="B349" s="32"/>
      <c r="C349" s="138" t="s">
        <v>1358</v>
      </c>
      <c r="D349" s="138" t="s">
        <v>264</v>
      </c>
      <c r="E349" s="139" t="s">
        <v>6441</v>
      </c>
      <c r="F349" s="140" t="s">
        <v>6442</v>
      </c>
      <c r="G349" s="141" t="s">
        <v>152</v>
      </c>
      <c r="H349" s="142">
        <v>62</v>
      </c>
      <c r="I349" s="143"/>
      <c r="J349" s="142">
        <f t="shared" si="100"/>
        <v>0</v>
      </c>
      <c r="K349" s="140" t="s">
        <v>1</v>
      </c>
      <c r="L349" s="32"/>
      <c r="M349" s="144" t="s">
        <v>1</v>
      </c>
      <c r="N349" s="145" t="s">
        <v>42</v>
      </c>
      <c r="P349" s="146">
        <f t="shared" si="101"/>
        <v>0</v>
      </c>
      <c r="Q349" s="146">
        <v>0</v>
      </c>
      <c r="R349" s="146">
        <f t="shared" si="102"/>
        <v>0</v>
      </c>
      <c r="S349" s="146">
        <v>0</v>
      </c>
      <c r="T349" s="147">
        <f t="shared" si="103"/>
        <v>0</v>
      </c>
      <c r="AR349" s="148" t="s">
        <v>268</v>
      </c>
      <c r="AT349" s="148" t="s">
        <v>264</v>
      </c>
      <c r="AU349" s="148" t="s">
        <v>85</v>
      </c>
      <c r="AY349" s="17" t="s">
        <v>262</v>
      </c>
      <c r="BE349" s="149">
        <f t="shared" si="104"/>
        <v>0</v>
      </c>
      <c r="BF349" s="149">
        <f t="shared" si="105"/>
        <v>0</v>
      </c>
      <c r="BG349" s="149">
        <f t="shared" si="106"/>
        <v>0</v>
      </c>
      <c r="BH349" s="149">
        <f t="shared" si="107"/>
        <v>0</v>
      </c>
      <c r="BI349" s="149">
        <f t="shared" si="108"/>
        <v>0</v>
      </c>
      <c r="BJ349" s="17" t="s">
        <v>85</v>
      </c>
      <c r="BK349" s="149">
        <f t="shared" si="109"/>
        <v>0</v>
      </c>
      <c r="BL349" s="17" t="s">
        <v>268</v>
      </c>
      <c r="BM349" s="148" t="s">
        <v>6443</v>
      </c>
    </row>
    <row r="350" spans="2:65" s="1" customFormat="1" ht="24.2" customHeight="1">
      <c r="B350" s="32"/>
      <c r="C350" s="138" t="s">
        <v>1363</v>
      </c>
      <c r="D350" s="138" t="s">
        <v>264</v>
      </c>
      <c r="E350" s="139" t="s">
        <v>6444</v>
      </c>
      <c r="F350" s="140" t="s">
        <v>6081</v>
      </c>
      <c r="G350" s="141" t="s">
        <v>303</v>
      </c>
      <c r="H350" s="142">
        <v>0.01</v>
      </c>
      <c r="I350" s="143"/>
      <c r="J350" s="142">
        <f t="shared" si="100"/>
        <v>0</v>
      </c>
      <c r="K350" s="140" t="s">
        <v>1</v>
      </c>
      <c r="L350" s="32"/>
      <c r="M350" s="144" t="s">
        <v>1</v>
      </c>
      <c r="N350" s="145" t="s">
        <v>42</v>
      </c>
      <c r="P350" s="146">
        <f t="shared" si="101"/>
        <v>0</v>
      </c>
      <c r="Q350" s="146">
        <v>0</v>
      </c>
      <c r="R350" s="146">
        <f t="shared" si="102"/>
        <v>0</v>
      </c>
      <c r="S350" s="146">
        <v>0</v>
      </c>
      <c r="T350" s="147">
        <f t="shared" si="103"/>
        <v>0</v>
      </c>
      <c r="AR350" s="148" t="s">
        <v>268</v>
      </c>
      <c r="AT350" s="148" t="s">
        <v>264</v>
      </c>
      <c r="AU350" s="148" t="s">
        <v>85</v>
      </c>
      <c r="AY350" s="17" t="s">
        <v>262</v>
      </c>
      <c r="BE350" s="149">
        <f t="shared" si="104"/>
        <v>0</v>
      </c>
      <c r="BF350" s="149">
        <f t="shared" si="105"/>
        <v>0</v>
      </c>
      <c r="BG350" s="149">
        <f t="shared" si="106"/>
        <v>0</v>
      </c>
      <c r="BH350" s="149">
        <f t="shared" si="107"/>
        <v>0</v>
      </c>
      <c r="BI350" s="149">
        <f t="shared" si="108"/>
        <v>0</v>
      </c>
      <c r="BJ350" s="17" t="s">
        <v>85</v>
      </c>
      <c r="BK350" s="149">
        <f t="shared" si="109"/>
        <v>0</v>
      </c>
      <c r="BL350" s="17" t="s">
        <v>268</v>
      </c>
      <c r="BM350" s="148" t="s">
        <v>6445</v>
      </c>
    </row>
    <row r="351" spans="2:65" s="1" customFormat="1" ht="16.5" customHeight="1">
      <c r="B351" s="32"/>
      <c r="C351" s="178" t="s">
        <v>1367</v>
      </c>
      <c r="D351" s="178" t="s">
        <v>300</v>
      </c>
      <c r="E351" s="179" t="s">
        <v>6446</v>
      </c>
      <c r="F351" s="180" t="s">
        <v>6355</v>
      </c>
      <c r="G351" s="181" t="s">
        <v>675</v>
      </c>
      <c r="H351" s="182">
        <v>638.6</v>
      </c>
      <c r="I351" s="183"/>
      <c r="J351" s="182">
        <f t="shared" si="100"/>
        <v>0</v>
      </c>
      <c r="K351" s="180" t="s">
        <v>1</v>
      </c>
      <c r="L351" s="184"/>
      <c r="M351" s="185" t="s">
        <v>1</v>
      </c>
      <c r="N351" s="186" t="s">
        <v>42</v>
      </c>
      <c r="P351" s="146">
        <f t="shared" si="101"/>
        <v>0</v>
      </c>
      <c r="Q351" s="146">
        <v>0</v>
      </c>
      <c r="R351" s="146">
        <f t="shared" si="102"/>
        <v>0</v>
      </c>
      <c r="S351" s="146">
        <v>0</v>
      </c>
      <c r="T351" s="147">
        <f t="shared" si="103"/>
        <v>0</v>
      </c>
      <c r="AR351" s="148" t="s">
        <v>304</v>
      </c>
      <c r="AT351" s="148" t="s">
        <v>300</v>
      </c>
      <c r="AU351" s="148" t="s">
        <v>85</v>
      </c>
      <c r="AY351" s="17" t="s">
        <v>262</v>
      </c>
      <c r="BE351" s="149">
        <f t="shared" si="104"/>
        <v>0</v>
      </c>
      <c r="BF351" s="149">
        <f t="shared" si="105"/>
        <v>0</v>
      </c>
      <c r="BG351" s="149">
        <f t="shared" si="106"/>
        <v>0</v>
      </c>
      <c r="BH351" s="149">
        <f t="shared" si="107"/>
        <v>0</v>
      </c>
      <c r="BI351" s="149">
        <f t="shared" si="108"/>
        <v>0</v>
      </c>
      <c r="BJ351" s="17" t="s">
        <v>85</v>
      </c>
      <c r="BK351" s="149">
        <f t="shared" si="109"/>
        <v>0</v>
      </c>
      <c r="BL351" s="17" t="s">
        <v>268</v>
      </c>
      <c r="BM351" s="148" t="s">
        <v>6447</v>
      </c>
    </row>
    <row r="352" spans="2:65" s="1" customFormat="1" ht="21.75" customHeight="1">
      <c r="B352" s="32"/>
      <c r="C352" s="138" t="s">
        <v>1371</v>
      </c>
      <c r="D352" s="138" t="s">
        <v>264</v>
      </c>
      <c r="E352" s="139" t="s">
        <v>6448</v>
      </c>
      <c r="F352" s="140" t="s">
        <v>6449</v>
      </c>
      <c r="G352" s="141" t="s">
        <v>152</v>
      </c>
      <c r="H352" s="142">
        <v>62</v>
      </c>
      <c r="I352" s="143"/>
      <c r="J352" s="142">
        <f t="shared" si="100"/>
        <v>0</v>
      </c>
      <c r="K352" s="140" t="s">
        <v>1</v>
      </c>
      <c r="L352" s="32"/>
      <c r="M352" s="144" t="s">
        <v>1</v>
      </c>
      <c r="N352" s="145" t="s">
        <v>42</v>
      </c>
      <c r="P352" s="146">
        <f t="shared" si="101"/>
        <v>0</v>
      </c>
      <c r="Q352" s="146">
        <v>0</v>
      </c>
      <c r="R352" s="146">
        <f t="shared" si="102"/>
        <v>0</v>
      </c>
      <c r="S352" s="146">
        <v>0</v>
      </c>
      <c r="T352" s="147">
        <f t="shared" si="103"/>
        <v>0</v>
      </c>
      <c r="AR352" s="148" t="s">
        <v>268</v>
      </c>
      <c r="AT352" s="148" t="s">
        <v>264</v>
      </c>
      <c r="AU352" s="148" t="s">
        <v>85</v>
      </c>
      <c r="AY352" s="17" t="s">
        <v>262</v>
      </c>
      <c r="BE352" s="149">
        <f t="shared" si="104"/>
        <v>0</v>
      </c>
      <c r="BF352" s="149">
        <f t="shared" si="105"/>
        <v>0</v>
      </c>
      <c r="BG352" s="149">
        <f t="shared" si="106"/>
        <v>0</v>
      </c>
      <c r="BH352" s="149">
        <f t="shared" si="107"/>
        <v>0</v>
      </c>
      <c r="BI352" s="149">
        <f t="shared" si="108"/>
        <v>0</v>
      </c>
      <c r="BJ352" s="17" t="s">
        <v>85</v>
      </c>
      <c r="BK352" s="149">
        <f t="shared" si="109"/>
        <v>0</v>
      </c>
      <c r="BL352" s="17" t="s">
        <v>268</v>
      </c>
      <c r="BM352" s="148" t="s">
        <v>6450</v>
      </c>
    </row>
    <row r="353" spans="2:65" s="1" customFormat="1" ht="33" customHeight="1">
      <c r="B353" s="32"/>
      <c r="C353" s="138" t="s">
        <v>1379</v>
      </c>
      <c r="D353" s="138" t="s">
        <v>264</v>
      </c>
      <c r="E353" s="139" t="s">
        <v>6239</v>
      </c>
      <c r="F353" s="140" t="s">
        <v>6240</v>
      </c>
      <c r="G353" s="141" t="s">
        <v>152</v>
      </c>
      <c r="H353" s="142">
        <v>186</v>
      </c>
      <c r="I353" s="143"/>
      <c r="J353" s="142">
        <f t="shared" si="100"/>
        <v>0</v>
      </c>
      <c r="K353" s="140" t="s">
        <v>1</v>
      </c>
      <c r="L353" s="32"/>
      <c r="M353" s="144" t="s">
        <v>1</v>
      </c>
      <c r="N353" s="145" t="s">
        <v>42</v>
      </c>
      <c r="P353" s="146">
        <f t="shared" si="101"/>
        <v>0</v>
      </c>
      <c r="Q353" s="146">
        <v>0</v>
      </c>
      <c r="R353" s="146">
        <f t="shared" si="102"/>
        <v>0</v>
      </c>
      <c r="S353" s="146">
        <v>0</v>
      </c>
      <c r="T353" s="147">
        <f t="shared" si="103"/>
        <v>0</v>
      </c>
      <c r="AR353" s="148" t="s">
        <v>268</v>
      </c>
      <c r="AT353" s="148" t="s">
        <v>264</v>
      </c>
      <c r="AU353" s="148" t="s">
        <v>85</v>
      </c>
      <c r="AY353" s="17" t="s">
        <v>262</v>
      </c>
      <c r="BE353" s="149">
        <f t="shared" si="104"/>
        <v>0</v>
      </c>
      <c r="BF353" s="149">
        <f t="shared" si="105"/>
        <v>0</v>
      </c>
      <c r="BG353" s="149">
        <f t="shared" si="106"/>
        <v>0</v>
      </c>
      <c r="BH353" s="149">
        <f t="shared" si="107"/>
        <v>0</v>
      </c>
      <c r="BI353" s="149">
        <f t="shared" si="108"/>
        <v>0</v>
      </c>
      <c r="BJ353" s="17" t="s">
        <v>85</v>
      </c>
      <c r="BK353" s="149">
        <f t="shared" si="109"/>
        <v>0</v>
      </c>
      <c r="BL353" s="17" t="s">
        <v>268</v>
      </c>
      <c r="BM353" s="148" t="s">
        <v>6451</v>
      </c>
    </row>
    <row r="354" spans="2:65" s="1" customFormat="1" ht="24.2" customHeight="1">
      <c r="B354" s="32"/>
      <c r="C354" s="138" t="s">
        <v>1383</v>
      </c>
      <c r="D354" s="138" t="s">
        <v>264</v>
      </c>
      <c r="E354" s="139" t="s">
        <v>6452</v>
      </c>
      <c r="F354" s="140" t="s">
        <v>6453</v>
      </c>
      <c r="G354" s="141" t="s">
        <v>152</v>
      </c>
      <c r="H354" s="142">
        <v>186</v>
      </c>
      <c r="I354" s="143"/>
      <c r="J354" s="142">
        <f t="shared" si="100"/>
        <v>0</v>
      </c>
      <c r="K354" s="140" t="s">
        <v>1</v>
      </c>
      <c r="L354" s="32"/>
      <c r="M354" s="144" t="s">
        <v>1</v>
      </c>
      <c r="N354" s="145" t="s">
        <v>42</v>
      </c>
      <c r="P354" s="146">
        <f t="shared" si="101"/>
        <v>0</v>
      </c>
      <c r="Q354" s="146">
        <v>3E-07</v>
      </c>
      <c r="R354" s="146">
        <f t="shared" si="102"/>
        <v>5.5799999999999994E-05</v>
      </c>
      <c r="S354" s="146">
        <v>0</v>
      </c>
      <c r="T354" s="147">
        <f t="shared" si="103"/>
        <v>0</v>
      </c>
      <c r="AR354" s="148" t="s">
        <v>268</v>
      </c>
      <c r="AT354" s="148" t="s">
        <v>264</v>
      </c>
      <c r="AU354" s="148" t="s">
        <v>85</v>
      </c>
      <c r="AY354" s="17" t="s">
        <v>262</v>
      </c>
      <c r="BE354" s="149">
        <f t="shared" si="104"/>
        <v>0</v>
      </c>
      <c r="BF354" s="149">
        <f t="shared" si="105"/>
        <v>0</v>
      </c>
      <c r="BG354" s="149">
        <f t="shared" si="106"/>
        <v>0</v>
      </c>
      <c r="BH354" s="149">
        <f t="shared" si="107"/>
        <v>0</v>
      </c>
      <c r="BI354" s="149">
        <f t="shared" si="108"/>
        <v>0</v>
      </c>
      <c r="BJ354" s="17" t="s">
        <v>85</v>
      </c>
      <c r="BK354" s="149">
        <f t="shared" si="109"/>
        <v>0</v>
      </c>
      <c r="BL354" s="17" t="s">
        <v>268</v>
      </c>
      <c r="BM354" s="148" t="s">
        <v>6454</v>
      </c>
    </row>
    <row r="355" spans="2:65" s="1" customFormat="1" ht="16.5" customHeight="1">
      <c r="B355" s="32"/>
      <c r="C355" s="138" t="s">
        <v>1389</v>
      </c>
      <c r="D355" s="138" t="s">
        <v>264</v>
      </c>
      <c r="E355" s="139" t="s">
        <v>6091</v>
      </c>
      <c r="F355" s="140" t="s">
        <v>6092</v>
      </c>
      <c r="G355" s="141" t="s">
        <v>552</v>
      </c>
      <c r="H355" s="142">
        <v>9.3</v>
      </c>
      <c r="I355" s="143"/>
      <c r="J355" s="142">
        <f t="shared" si="100"/>
        <v>0</v>
      </c>
      <c r="K355" s="140" t="s">
        <v>1</v>
      </c>
      <c r="L355" s="32"/>
      <c r="M355" s="144" t="s">
        <v>1</v>
      </c>
      <c r="N355" s="145" t="s">
        <v>42</v>
      </c>
      <c r="P355" s="146">
        <f t="shared" si="101"/>
        <v>0</v>
      </c>
      <c r="Q355" s="146">
        <v>0</v>
      </c>
      <c r="R355" s="146">
        <f t="shared" si="102"/>
        <v>0</v>
      </c>
      <c r="S355" s="146">
        <v>0</v>
      </c>
      <c r="T355" s="147">
        <f t="shared" si="103"/>
        <v>0</v>
      </c>
      <c r="AR355" s="148" t="s">
        <v>268</v>
      </c>
      <c r="AT355" s="148" t="s">
        <v>264</v>
      </c>
      <c r="AU355" s="148" t="s">
        <v>85</v>
      </c>
      <c r="AY355" s="17" t="s">
        <v>262</v>
      </c>
      <c r="BE355" s="149">
        <f t="shared" si="104"/>
        <v>0</v>
      </c>
      <c r="BF355" s="149">
        <f t="shared" si="105"/>
        <v>0</v>
      </c>
      <c r="BG355" s="149">
        <f t="shared" si="106"/>
        <v>0</v>
      </c>
      <c r="BH355" s="149">
        <f t="shared" si="107"/>
        <v>0</v>
      </c>
      <c r="BI355" s="149">
        <f t="shared" si="108"/>
        <v>0</v>
      </c>
      <c r="BJ355" s="17" t="s">
        <v>85</v>
      </c>
      <c r="BK355" s="149">
        <f t="shared" si="109"/>
        <v>0</v>
      </c>
      <c r="BL355" s="17" t="s">
        <v>268</v>
      </c>
      <c r="BM355" s="148" t="s">
        <v>6455</v>
      </c>
    </row>
    <row r="356" spans="2:51" s="12" customFormat="1" ht="12">
      <c r="B356" s="150"/>
      <c r="D356" s="151" t="s">
        <v>270</v>
      </c>
      <c r="E356" s="152" t="s">
        <v>1</v>
      </c>
      <c r="F356" s="153" t="s">
        <v>6456</v>
      </c>
      <c r="H356" s="154">
        <v>9.3</v>
      </c>
      <c r="I356" s="155"/>
      <c r="L356" s="150"/>
      <c r="M356" s="156"/>
      <c r="T356" s="157"/>
      <c r="AT356" s="152" t="s">
        <v>270</v>
      </c>
      <c r="AU356" s="152" t="s">
        <v>85</v>
      </c>
      <c r="AV356" s="12" t="s">
        <v>87</v>
      </c>
      <c r="AW356" s="12" t="s">
        <v>32</v>
      </c>
      <c r="AX356" s="12" t="s">
        <v>77</v>
      </c>
      <c r="AY356" s="152" t="s">
        <v>262</v>
      </c>
    </row>
    <row r="357" spans="2:51" s="13" customFormat="1" ht="12">
      <c r="B357" s="158"/>
      <c r="D357" s="151" t="s">
        <v>270</v>
      </c>
      <c r="E357" s="159" t="s">
        <v>1</v>
      </c>
      <c r="F357" s="160" t="s">
        <v>273</v>
      </c>
      <c r="H357" s="161">
        <v>9.3</v>
      </c>
      <c r="I357" s="162"/>
      <c r="L357" s="158"/>
      <c r="M357" s="163"/>
      <c r="T357" s="164"/>
      <c r="AT357" s="159" t="s">
        <v>270</v>
      </c>
      <c r="AU357" s="159" t="s">
        <v>85</v>
      </c>
      <c r="AV357" s="13" t="s">
        <v>268</v>
      </c>
      <c r="AW357" s="13" t="s">
        <v>32</v>
      </c>
      <c r="AX357" s="13" t="s">
        <v>85</v>
      </c>
      <c r="AY357" s="159" t="s">
        <v>262</v>
      </c>
    </row>
    <row r="358" spans="2:65" s="1" customFormat="1" ht="16.5" customHeight="1">
      <c r="B358" s="32"/>
      <c r="C358" s="178" t="s">
        <v>1393</v>
      </c>
      <c r="D358" s="178" t="s">
        <v>300</v>
      </c>
      <c r="E358" s="179" t="s">
        <v>6249</v>
      </c>
      <c r="F358" s="180" t="s">
        <v>6101</v>
      </c>
      <c r="G358" s="181" t="s">
        <v>552</v>
      </c>
      <c r="H358" s="182">
        <v>9.3</v>
      </c>
      <c r="I358" s="183"/>
      <c r="J358" s="182">
        <f>ROUND(I358*H358,2)</f>
        <v>0</v>
      </c>
      <c r="K358" s="180" t="s">
        <v>1</v>
      </c>
      <c r="L358" s="184"/>
      <c r="M358" s="185" t="s">
        <v>1</v>
      </c>
      <c r="N358" s="186" t="s">
        <v>42</v>
      </c>
      <c r="P358" s="146">
        <f>O358*H358</f>
        <v>0</v>
      </c>
      <c r="Q358" s="146">
        <v>0</v>
      </c>
      <c r="R358" s="146">
        <f>Q358*H358</f>
        <v>0</v>
      </c>
      <c r="S358" s="146">
        <v>0</v>
      </c>
      <c r="T358" s="147">
        <f>S358*H358</f>
        <v>0</v>
      </c>
      <c r="AR358" s="148" t="s">
        <v>304</v>
      </c>
      <c r="AT358" s="148" t="s">
        <v>300</v>
      </c>
      <c r="AU358" s="148" t="s">
        <v>85</v>
      </c>
      <c r="AY358" s="17" t="s">
        <v>262</v>
      </c>
      <c r="BE358" s="149">
        <f>IF(N358="základní",J358,0)</f>
        <v>0</v>
      </c>
      <c r="BF358" s="149">
        <f>IF(N358="snížená",J358,0)</f>
        <v>0</v>
      </c>
      <c r="BG358" s="149">
        <f>IF(N358="zákl. přenesená",J358,0)</f>
        <v>0</v>
      </c>
      <c r="BH358" s="149">
        <f>IF(N358="sníž. přenesená",J358,0)</f>
        <v>0</v>
      </c>
      <c r="BI358" s="149">
        <f>IF(N358="nulová",J358,0)</f>
        <v>0</v>
      </c>
      <c r="BJ358" s="17" t="s">
        <v>85</v>
      </c>
      <c r="BK358" s="149">
        <f>ROUND(I358*H358,2)</f>
        <v>0</v>
      </c>
      <c r="BL358" s="17" t="s">
        <v>268</v>
      </c>
      <c r="BM358" s="148" t="s">
        <v>6457</v>
      </c>
    </row>
    <row r="359" spans="2:51" s="12" customFormat="1" ht="12">
      <c r="B359" s="150"/>
      <c r="D359" s="151" t="s">
        <v>270</v>
      </c>
      <c r="E359" s="152" t="s">
        <v>1</v>
      </c>
      <c r="F359" s="153" t="s">
        <v>6456</v>
      </c>
      <c r="H359" s="154">
        <v>9.3</v>
      </c>
      <c r="I359" s="155"/>
      <c r="L359" s="150"/>
      <c r="M359" s="156"/>
      <c r="T359" s="157"/>
      <c r="AT359" s="152" t="s">
        <v>270</v>
      </c>
      <c r="AU359" s="152" t="s">
        <v>85</v>
      </c>
      <c r="AV359" s="12" t="s">
        <v>87</v>
      </c>
      <c r="AW359" s="12" t="s">
        <v>32</v>
      </c>
      <c r="AX359" s="12" t="s">
        <v>77</v>
      </c>
      <c r="AY359" s="152" t="s">
        <v>262</v>
      </c>
    </row>
    <row r="360" spans="2:51" s="13" customFormat="1" ht="12">
      <c r="B360" s="158"/>
      <c r="D360" s="151" t="s">
        <v>270</v>
      </c>
      <c r="E360" s="159" t="s">
        <v>1</v>
      </c>
      <c r="F360" s="160" t="s">
        <v>273</v>
      </c>
      <c r="H360" s="161">
        <v>9.3</v>
      </c>
      <c r="I360" s="162"/>
      <c r="L360" s="158"/>
      <c r="M360" s="163"/>
      <c r="T360" s="164"/>
      <c r="AT360" s="159" t="s">
        <v>270</v>
      </c>
      <c r="AU360" s="159" t="s">
        <v>85</v>
      </c>
      <c r="AV360" s="13" t="s">
        <v>268</v>
      </c>
      <c r="AW360" s="13" t="s">
        <v>32</v>
      </c>
      <c r="AX360" s="13" t="s">
        <v>85</v>
      </c>
      <c r="AY360" s="159" t="s">
        <v>262</v>
      </c>
    </row>
    <row r="361" spans="2:65" s="1" customFormat="1" ht="24.2" customHeight="1">
      <c r="B361" s="32"/>
      <c r="C361" s="138" t="s">
        <v>1399</v>
      </c>
      <c r="D361" s="138" t="s">
        <v>264</v>
      </c>
      <c r="E361" s="139" t="s">
        <v>6359</v>
      </c>
      <c r="F361" s="140" t="s">
        <v>6360</v>
      </c>
      <c r="G361" s="141" t="s">
        <v>303</v>
      </c>
      <c r="H361" s="142">
        <v>0.65</v>
      </c>
      <c r="I361" s="143"/>
      <c r="J361" s="142">
        <f>ROUND(I361*H361,2)</f>
        <v>0</v>
      </c>
      <c r="K361" s="140" t="s">
        <v>1</v>
      </c>
      <c r="L361" s="32"/>
      <c r="M361" s="144" t="s">
        <v>1</v>
      </c>
      <c r="N361" s="145" t="s">
        <v>42</v>
      </c>
      <c r="P361" s="146">
        <f>O361*H361</f>
        <v>0</v>
      </c>
      <c r="Q361" s="146">
        <v>0</v>
      </c>
      <c r="R361" s="146">
        <f>Q361*H361</f>
        <v>0</v>
      </c>
      <c r="S361" s="146">
        <v>0</v>
      </c>
      <c r="T361" s="147">
        <f>S361*H361</f>
        <v>0</v>
      </c>
      <c r="AR361" s="148" t="s">
        <v>268</v>
      </c>
      <c r="AT361" s="148" t="s">
        <v>264</v>
      </c>
      <c r="AU361" s="148" t="s">
        <v>85</v>
      </c>
      <c r="AY361" s="17" t="s">
        <v>262</v>
      </c>
      <c r="BE361" s="149">
        <f>IF(N361="základní",J361,0)</f>
        <v>0</v>
      </c>
      <c r="BF361" s="149">
        <f>IF(N361="snížená",J361,0)</f>
        <v>0</v>
      </c>
      <c r="BG361" s="149">
        <f>IF(N361="zákl. přenesená",J361,0)</f>
        <v>0</v>
      </c>
      <c r="BH361" s="149">
        <f>IF(N361="sníž. přenesená",J361,0)</f>
        <v>0</v>
      </c>
      <c r="BI361" s="149">
        <f>IF(N361="nulová",J361,0)</f>
        <v>0</v>
      </c>
      <c r="BJ361" s="17" t="s">
        <v>85</v>
      </c>
      <c r="BK361" s="149">
        <f>ROUND(I361*H361,2)</f>
        <v>0</v>
      </c>
      <c r="BL361" s="17" t="s">
        <v>268</v>
      </c>
      <c r="BM361" s="148" t="s">
        <v>6458</v>
      </c>
    </row>
    <row r="362" spans="2:51" s="12" customFormat="1" ht="12">
      <c r="B362" s="150"/>
      <c r="D362" s="151" t="s">
        <v>270</v>
      </c>
      <c r="E362" s="152" t="s">
        <v>1</v>
      </c>
      <c r="F362" s="153" t="s">
        <v>6370</v>
      </c>
      <c r="H362" s="154">
        <v>0.65</v>
      </c>
      <c r="I362" s="155"/>
      <c r="L362" s="150"/>
      <c r="M362" s="156"/>
      <c r="T362" s="157"/>
      <c r="AT362" s="152" t="s">
        <v>270</v>
      </c>
      <c r="AU362" s="152" t="s">
        <v>85</v>
      </c>
      <c r="AV362" s="12" t="s">
        <v>87</v>
      </c>
      <c r="AW362" s="12" t="s">
        <v>32</v>
      </c>
      <c r="AX362" s="12" t="s">
        <v>77</v>
      </c>
      <c r="AY362" s="152" t="s">
        <v>262</v>
      </c>
    </row>
    <row r="363" spans="2:51" s="13" customFormat="1" ht="12">
      <c r="B363" s="158"/>
      <c r="D363" s="151" t="s">
        <v>270</v>
      </c>
      <c r="E363" s="159" t="s">
        <v>1</v>
      </c>
      <c r="F363" s="160" t="s">
        <v>273</v>
      </c>
      <c r="H363" s="161">
        <v>0.65</v>
      </c>
      <c r="I363" s="162"/>
      <c r="L363" s="158"/>
      <c r="M363" s="163"/>
      <c r="T363" s="164"/>
      <c r="AT363" s="159" t="s">
        <v>270</v>
      </c>
      <c r="AU363" s="159" t="s">
        <v>85</v>
      </c>
      <c r="AV363" s="13" t="s">
        <v>268</v>
      </c>
      <c r="AW363" s="13" t="s">
        <v>32</v>
      </c>
      <c r="AX363" s="13" t="s">
        <v>85</v>
      </c>
      <c r="AY363" s="159" t="s">
        <v>262</v>
      </c>
    </row>
    <row r="364" spans="2:65" s="1" customFormat="1" ht="24.2" customHeight="1">
      <c r="B364" s="32"/>
      <c r="C364" s="138" t="s">
        <v>1403</v>
      </c>
      <c r="D364" s="138" t="s">
        <v>264</v>
      </c>
      <c r="E364" s="139" t="s">
        <v>6362</v>
      </c>
      <c r="F364" s="140" t="s">
        <v>6363</v>
      </c>
      <c r="G364" s="141" t="s">
        <v>303</v>
      </c>
      <c r="H364" s="142">
        <v>0.65</v>
      </c>
      <c r="I364" s="143"/>
      <c r="J364" s="142">
        <f>ROUND(I364*H364,2)</f>
        <v>0</v>
      </c>
      <c r="K364" s="140" t="s">
        <v>1</v>
      </c>
      <c r="L364" s="32"/>
      <c r="M364" s="144" t="s">
        <v>1</v>
      </c>
      <c r="N364" s="145" t="s">
        <v>42</v>
      </c>
      <c r="P364" s="146">
        <f>O364*H364</f>
        <v>0</v>
      </c>
      <c r="Q364" s="146">
        <v>0</v>
      </c>
      <c r="R364" s="146">
        <f>Q364*H364</f>
        <v>0</v>
      </c>
      <c r="S364" s="146">
        <v>0</v>
      </c>
      <c r="T364" s="147">
        <f>S364*H364</f>
        <v>0</v>
      </c>
      <c r="AR364" s="148" t="s">
        <v>268</v>
      </c>
      <c r="AT364" s="148" t="s">
        <v>264</v>
      </c>
      <c r="AU364" s="148" t="s">
        <v>85</v>
      </c>
      <c r="AY364" s="17" t="s">
        <v>262</v>
      </c>
      <c r="BE364" s="149">
        <f>IF(N364="základní",J364,0)</f>
        <v>0</v>
      </c>
      <c r="BF364" s="149">
        <f>IF(N364="snížená",J364,0)</f>
        <v>0</v>
      </c>
      <c r="BG364" s="149">
        <f>IF(N364="zákl. přenesená",J364,0)</f>
        <v>0</v>
      </c>
      <c r="BH364" s="149">
        <f>IF(N364="sníž. přenesená",J364,0)</f>
        <v>0</v>
      </c>
      <c r="BI364" s="149">
        <f>IF(N364="nulová",J364,0)</f>
        <v>0</v>
      </c>
      <c r="BJ364" s="17" t="s">
        <v>85</v>
      </c>
      <c r="BK364" s="149">
        <f>ROUND(I364*H364,2)</f>
        <v>0</v>
      </c>
      <c r="BL364" s="17" t="s">
        <v>268</v>
      </c>
      <c r="BM364" s="148" t="s">
        <v>6459</v>
      </c>
    </row>
    <row r="365" spans="2:51" s="12" customFormat="1" ht="12">
      <c r="B365" s="150"/>
      <c r="D365" s="151" t="s">
        <v>270</v>
      </c>
      <c r="E365" s="152" t="s">
        <v>1</v>
      </c>
      <c r="F365" s="153" t="s">
        <v>6370</v>
      </c>
      <c r="H365" s="154">
        <v>0.65</v>
      </c>
      <c r="I365" s="155"/>
      <c r="L365" s="150"/>
      <c r="M365" s="156"/>
      <c r="T365" s="157"/>
      <c r="AT365" s="152" t="s">
        <v>270</v>
      </c>
      <c r="AU365" s="152" t="s">
        <v>85</v>
      </c>
      <c r="AV365" s="12" t="s">
        <v>87</v>
      </c>
      <c r="AW365" s="12" t="s">
        <v>32</v>
      </c>
      <c r="AX365" s="12" t="s">
        <v>77</v>
      </c>
      <c r="AY365" s="152" t="s">
        <v>262</v>
      </c>
    </row>
    <row r="366" spans="2:51" s="13" customFormat="1" ht="12">
      <c r="B366" s="158"/>
      <c r="D366" s="151" t="s">
        <v>270</v>
      </c>
      <c r="E366" s="159" t="s">
        <v>1</v>
      </c>
      <c r="F366" s="160" t="s">
        <v>273</v>
      </c>
      <c r="H366" s="161">
        <v>0.65</v>
      </c>
      <c r="I366" s="162"/>
      <c r="L366" s="158"/>
      <c r="M366" s="163"/>
      <c r="T366" s="164"/>
      <c r="AT366" s="159" t="s">
        <v>270</v>
      </c>
      <c r="AU366" s="159" t="s">
        <v>85</v>
      </c>
      <c r="AV366" s="13" t="s">
        <v>268</v>
      </c>
      <c r="AW366" s="13" t="s">
        <v>32</v>
      </c>
      <c r="AX366" s="13" t="s">
        <v>85</v>
      </c>
      <c r="AY366" s="159" t="s">
        <v>262</v>
      </c>
    </row>
    <row r="367" spans="2:63" s="11" customFormat="1" ht="25.9" customHeight="1">
      <c r="B367" s="126"/>
      <c r="D367" s="127" t="s">
        <v>76</v>
      </c>
      <c r="E367" s="128" t="s">
        <v>6460</v>
      </c>
      <c r="F367" s="128" t="s">
        <v>6461</v>
      </c>
      <c r="I367" s="129"/>
      <c r="J367" s="130">
        <f>BK367</f>
        <v>0</v>
      </c>
      <c r="L367" s="126"/>
      <c r="M367" s="131"/>
      <c r="P367" s="132">
        <f>SUM(P368:P408)</f>
        <v>0</v>
      </c>
      <c r="R367" s="132">
        <f>SUM(R368:R408)</f>
        <v>6.48E-05</v>
      </c>
      <c r="T367" s="133">
        <f>SUM(T368:T408)</f>
        <v>0</v>
      </c>
      <c r="AR367" s="127" t="s">
        <v>85</v>
      </c>
      <c r="AT367" s="134" t="s">
        <v>76</v>
      </c>
      <c r="AU367" s="134" t="s">
        <v>77</v>
      </c>
      <c r="AY367" s="127" t="s">
        <v>262</v>
      </c>
      <c r="BK367" s="135">
        <f>SUM(BK368:BK408)</f>
        <v>0</v>
      </c>
    </row>
    <row r="368" spans="2:65" s="1" customFormat="1" ht="16.5" customHeight="1">
      <c r="B368" s="32"/>
      <c r="C368" s="138" t="s">
        <v>1412</v>
      </c>
      <c r="D368" s="138" t="s">
        <v>264</v>
      </c>
      <c r="E368" s="139" t="s">
        <v>6367</v>
      </c>
      <c r="F368" s="140" t="s">
        <v>6368</v>
      </c>
      <c r="G368" s="141" t="s">
        <v>303</v>
      </c>
      <c r="H368" s="142">
        <v>0.73</v>
      </c>
      <c r="I368" s="143"/>
      <c r="J368" s="142">
        <f>ROUND(I368*H368,2)</f>
        <v>0</v>
      </c>
      <c r="K368" s="140" t="s">
        <v>1</v>
      </c>
      <c r="L368" s="32"/>
      <c r="M368" s="144" t="s">
        <v>1</v>
      </c>
      <c r="N368" s="145" t="s">
        <v>42</v>
      </c>
      <c r="P368" s="146">
        <f>O368*H368</f>
        <v>0</v>
      </c>
      <c r="Q368" s="146">
        <v>0</v>
      </c>
      <c r="R368" s="146">
        <f>Q368*H368</f>
        <v>0</v>
      </c>
      <c r="S368" s="146">
        <v>0</v>
      </c>
      <c r="T368" s="147">
        <f>S368*H368</f>
        <v>0</v>
      </c>
      <c r="AR368" s="148" t="s">
        <v>268</v>
      </c>
      <c r="AT368" s="148" t="s">
        <v>264</v>
      </c>
      <c r="AU368" s="148" t="s">
        <v>85</v>
      </c>
      <c r="AY368" s="17" t="s">
        <v>262</v>
      </c>
      <c r="BE368" s="149">
        <f>IF(N368="základní",J368,0)</f>
        <v>0</v>
      </c>
      <c r="BF368" s="149">
        <f>IF(N368="snížená",J368,0)</f>
        <v>0</v>
      </c>
      <c r="BG368" s="149">
        <f>IF(N368="zákl. přenesená",J368,0)</f>
        <v>0</v>
      </c>
      <c r="BH368" s="149">
        <f>IF(N368="sníž. přenesená",J368,0)</f>
        <v>0</v>
      </c>
      <c r="BI368" s="149">
        <f>IF(N368="nulová",J368,0)</f>
        <v>0</v>
      </c>
      <c r="BJ368" s="17" t="s">
        <v>85</v>
      </c>
      <c r="BK368" s="149">
        <f>ROUND(I368*H368,2)</f>
        <v>0</v>
      </c>
      <c r="BL368" s="17" t="s">
        <v>268</v>
      </c>
      <c r="BM368" s="148" t="s">
        <v>6462</v>
      </c>
    </row>
    <row r="369" spans="2:51" s="12" customFormat="1" ht="12">
      <c r="B369" s="150"/>
      <c r="D369" s="151" t="s">
        <v>270</v>
      </c>
      <c r="E369" s="152" t="s">
        <v>1</v>
      </c>
      <c r="F369" s="153" t="s">
        <v>6463</v>
      </c>
      <c r="H369" s="154">
        <v>0.73</v>
      </c>
      <c r="I369" s="155"/>
      <c r="L369" s="150"/>
      <c r="M369" s="156"/>
      <c r="T369" s="157"/>
      <c r="AT369" s="152" t="s">
        <v>270</v>
      </c>
      <c r="AU369" s="152" t="s">
        <v>85</v>
      </c>
      <c r="AV369" s="12" t="s">
        <v>87</v>
      </c>
      <c r="AW369" s="12" t="s">
        <v>32</v>
      </c>
      <c r="AX369" s="12" t="s">
        <v>77</v>
      </c>
      <c r="AY369" s="152" t="s">
        <v>262</v>
      </c>
    </row>
    <row r="370" spans="2:51" s="13" customFormat="1" ht="12">
      <c r="B370" s="158"/>
      <c r="D370" s="151" t="s">
        <v>270</v>
      </c>
      <c r="E370" s="159" t="s">
        <v>1</v>
      </c>
      <c r="F370" s="160" t="s">
        <v>273</v>
      </c>
      <c r="H370" s="161">
        <v>0.73</v>
      </c>
      <c r="I370" s="162"/>
      <c r="L370" s="158"/>
      <c r="M370" s="163"/>
      <c r="T370" s="164"/>
      <c r="AT370" s="159" t="s">
        <v>270</v>
      </c>
      <c r="AU370" s="159" t="s">
        <v>85</v>
      </c>
      <c r="AV370" s="13" t="s">
        <v>268</v>
      </c>
      <c r="AW370" s="13" t="s">
        <v>32</v>
      </c>
      <c r="AX370" s="13" t="s">
        <v>85</v>
      </c>
      <c r="AY370" s="159" t="s">
        <v>262</v>
      </c>
    </row>
    <row r="371" spans="2:65" s="1" customFormat="1" ht="24.2" customHeight="1">
      <c r="B371" s="32"/>
      <c r="C371" s="138" t="s">
        <v>1423</v>
      </c>
      <c r="D371" s="138" t="s">
        <v>264</v>
      </c>
      <c r="E371" s="139" t="s">
        <v>6343</v>
      </c>
      <c r="F371" s="140" t="s">
        <v>6344</v>
      </c>
      <c r="G371" s="141" t="s">
        <v>152</v>
      </c>
      <c r="H371" s="142">
        <v>72</v>
      </c>
      <c r="I371" s="143"/>
      <c r="J371" s="142">
        <f>ROUND(I371*H371,2)</f>
        <v>0</v>
      </c>
      <c r="K371" s="140" t="s">
        <v>1</v>
      </c>
      <c r="L371" s="32"/>
      <c r="M371" s="144" t="s">
        <v>1</v>
      </c>
      <c r="N371" s="145" t="s">
        <v>42</v>
      </c>
      <c r="P371" s="146">
        <f>O371*H371</f>
        <v>0</v>
      </c>
      <c r="Q371" s="146">
        <v>0</v>
      </c>
      <c r="R371" s="146">
        <f>Q371*H371</f>
        <v>0</v>
      </c>
      <c r="S371" s="146">
        <v>0</v>
      </c>
      <c r="T371" s="147">
        <f>S371*H371</f>
        <v>0</v>
      </c>
      <c r="AR371" s="148" t="s">
        <v>268</v>
      </c>
      <c r="AT371" s="148" t="s">
        <v>264</v>
      </c>
      <c r="AU371" s="148" t="s">
        <v>85</v>
      </c>
      <c r="AY371" s="17" t="s">
        <v>262</v>
      </c>
      <c r="BE371" s="149">
        <f>IF(N371="základní",J371,0)</f>
        <v>0</v>
      </c>
      <c r="BF371" s="149">
        <f>IF(N371="snížená",J371,0)</f>
        <v>0</v>
      </c>
      <c r="BG371" s="149">
        <f>IF(N371="zákl. přenesená",J371,0)</f>
        <v>0</v>
      </c>
      <c r="BH371" s="149">
        <f>IF(N371="sníž. přenesená",J371,0)</f>
        <v>0</v>
      </c>
      <c r="BI371" s="149">
        <f>IF(N371="nulová",J371,0)</f>
        <v>0</v>
      </c>
      <c r="BJ371" s="17" t="s">
        <v>85</v>
      </c>
      <c r="BK371" s="149">
        <f>ROUND(I371*H371,2)</f>
        <v>0</v>
      </c>
      <c r="BL371" s="17" t="s">
        <v>268</v>
      </c>
      <c r="BM371" s="148" t="s">
        <v>6464</v>
      </c>
    </row>
    <row r="372" spans="2:65" s="1" customFormat="1" ht="16.5" customHeight="1">
      <c r="B372" s="32"/>
      <c r="C372" s="178" t="s">
        <v>1434</v>
      </c>
      <c r="D372" s="178" t="s">
        <v>300</v>
      </c>
      <c r="E372" s="179" t="s">
        <v>6021</v>
      </c>
      <c r="F372" s="180" t="s">
        <v>6022</v>
      </c>
      <c r="G372" s="181" t="s">
        <v>362</v>
      </c>
      <c r="H372" s="182">
        <v>5.61</v>
      </c>
      <c r="I372" s="183"/>
      <c r="J372" s="182">
        <f>ROUND(I372*H372,2)</f>
        <v>0</v>
      </c>
      <c r="K372" s="180" t="s">
        <v>1</v>
      </c>
      <c r="L372" s="184"/>
      <c r="M372" s="185" t="s">
        <v>1</v>
      </c>
      <c r="N372" s="186" t="s">
        <v>42</v>
      </c>
      <c r="P372" s="146">
        <f>O372*H372</f>
        <v>0</v>
      </c>
      <c r="Q372" s="146">
        <v>0</v>
      </c>
      <c r="R372" s="146">
        <f>Q372*H372</f>
        <v>0</v>
      </c>
      <c r="S372" s="146">
        <v>0</v>
      </c>
      <c r="T372" s="147">
        <f>S372*H372</f>
        <v>0</v>
      </c>
      <c r="AR372" s="148" t="s">
        <v>304</v>
      </c>
      <c r="AT372" s="148" t="s">
        <v>300</v>
      </c>
      <c r="AU372" s="148" t="s">
        <v>85</v>
      </c>
      <c r="AY372" s="17" t="s">
        <v>262</v>
      </c>
      <c r="BE372" s="149">
        <f>IF(N372="základní",J372,0)</f>
        <v>0</v>
      </c>
      <c r="BF372" s="149">
        <f>IF(N372="snížená",J372,0)</f>
        <v>0</v>
      </c>
      <c r="BG372" s="149">
        <f>IF(N372="zákl. přenesená",J372,0)</f>
        <v>0</v>
      </c>
      <c r="BH372" s="149">
        <f>IF(N372="sníž. přenesená",J372,0)</f>
        <v>0</v>
      </c>
      <c r="BI372" s="149">
        <f>IF(N372="nulová",J372,0)</f>
        <v>0</v>
      </c>
      <c r="BJ372" s="17" t="s">
        <v>85</v>
      </c>
      <c r="BK372" s="149">
        <f>ROUND(I372*H372,2)</f>
        <v>0</v>
      </c>
      <c r="BL372" s="17" t="s">
        <v>268</v>
      </c>
      <c r="BM372" s="148" t="s">
        <v>6465</v>
      </c>
    </row>
    <row r="373" spans="2:51" s="12" customFormat="1" ht="12">
      <c r="B373" s="150"/>
      <c r="D373" s="151" t="s">
        <v>270</v>
      </c>
      <c r="E373" s="152" t="s">
        <v>1</v>
      </c>
      <c r="F373" s="153" t="s">
        <v>6466</v>
      </c>
      <c r="H373" s="154">
        <v>5.61</v>
      </c>
      <c r="I373" s="155"/>
      <c r="L373" s="150"/>
      <c r="M373" s="156"/>
      <c r="T373" s="157"/>
      <c r="AT373" s="152" t="s">
        <v>270</v>
      </c>
      <c r="AU373" s="152" t="s">
        <v>85</v>
      </c>
      <c r="AV373" s="12" t="s">
        <v>87</v>
      </c>
      <c r="AW373" s="12" t="s">
        <v>32</v>
      </c>
      <c r="AX373" s="12" t="s">
        <v>77</v>
      </c>
      <c r="AY373" s="152" t="s">
        <v>262</v>
      </c>
    </row>
    <row r="374" spans="2:51" s="13" customFormat="1" ht="12">
      <c r="B374" s="158"/>
      <c r="D374" s="151" t="s">
        <v>270</v>
      </c>
      <c r="E374" s="159" t="s">
        <v>1</v>
      </c>
      <c r="F374" s="160" t="s">
        <v>273</v>
      </c>
      <c r="H374" s="161">
        <v>5.61</v>
      </c>
      <c r="I374" s="162"/>
      <c r="L374" s="158"/>
      <c r="M374" s="163"/>
      <c r="T374" s="164"/>
      <c r="AT374" s="159" t="s">
        <v>270</v>
      </c>
      <c r="AU374" s="159" t="s">
        <v>85</v>
      </c>
      <c r="AV374" s="13" t="s">
        <v>268</v>
      </c>
      <c r="AW374" s="13" t="s">
        <v>32</v>
      </c>
      <c r="AX374" s="13" t="s">
        <v>85</v>
      </c>
      <c r="AY374" s="159" t="s">
        <v>262</v>
      </c>
    </row>
    <row r="375" spans="2:65" s="1" customFormat="1" ht="33" customHeight="1">
      <c r="B375" s="32"/>
      <c r="C375" s="138" t="s">
        <v>1440</v>
      </c>
      <c r="D375" s="138" t="s">
        <v>264</v>
      </c>
      <c r="E375" s="139" t="s">
        <v>6467</v>
      </c>
      <c r="F375" s="140" t="s">
        <v>6374</v>
      </c>
      <c r="G375" s="141" t="s">
        <v>675</v>
      </c>
      <c r="H375" s="142">
        <v>720</v>
      </c>
      <c r="I375" s="143"/>
      <c r="J375" s="142">
        <f aca="true" t="shared" si="110" ref="J375:J397">ROUND(I375*H375,2)</f>
        <v>0</v>
      </c>
      <c r="K375" s="140" t="s">
        <v>1</v>
      </c>
      <c r="L375" s="32"/>
      <c r="M375" s="144" t="s">
        <v>1</v>
      </c>
      <c r="N375" s="145" t="s">
        <v>42</v>
      </c>
      <c r="P375" s="146">
        <f aca="true" t="shared" si="111" ref="P375:P397">O375*H375</f>
        <v>0</v>
      </c>
      <c r="Q375" s="146">
        <v>0</v>
      </c>
      <c r="R375" s="146">
        <f aca="true" t="shared" si="112" ref="R375:R397">Q375*H375</f>
        <v>0</v>
      </c>
      <c r="S375" s="146">
        <v>0</v>
      </c>
      <c r="T375" s="147">
        <f aca="true" t="shared" si="113" ref="T375:T397">S375*H375</f>
        <v>0</v>
      </c>
      <c r="AR375" s="148" t="s">
        <v>268</v>
      </c>
      <c r="AT375" s="148" t="s">
        <v>264</v>
      </c>
      <c r="AU375" s="148" t="s">
        <v>85</v>
      </c>
      <c r="AY375" s="17" t="s">
        <v>262</v>
      </c>
      <c r="BE375" s="149">
        <f aca="true" t="shared" si="114" ref="BE375:BE397">IF(N375="základní",J375,0)</f>
        <v>0</v>
      </c>
      <c r="BF375" s="149">
        <f aca="true" t="shared" si="115" ref="BF375:BF397">IF(N375="snížená",J375,0)</f>
        <v>0</v>
      </c>
      <c r="BG375" s="149">
        <f aca="true" t="shared" si="116" ref="BG375:BG397">IF(N375="zákl. přenesená",J375,0)</f>
        <v>0</v>
      </c>
      <c r="BH375" s="149">
        <f aca="true" t="shared" si="117" ref="BH375:BH397">IF(N375="sníž. přenesená",J375,0)</f>
        <v>0</v>
      </c>
      <c r="BI375" s="149">
        <f aca="true" t="shared" si="118" ref="BI375:BI397">IF(N375="nulová",J375,0)</f>
        <v>0</v>
      </c>
      <c r="BJ375" s="17" t="s">
        <v>85</v>
      </c>
      <c r="BK375" s="149">
        <f aca="true" t="shared" si="119" ref="BK375:BK397">ROUND(I375*H375,2)</f>
        <v>0</v>
      </c>
      <c r="BL375" s="17" t="s">
        <v>268</v>
      </c>
      <c r="BM375" s="148" t="s">
        <v>6468</v>
      </c>
    </row>
    <row r="376" spans="2:65" s="1" customFormat="1" ht="21.75" customHeight="1">
      <c r="B376" s="32"/>
      <c r="C376" s="138" t="s">
        <v>1444</v>
      </c>
      <c r="D376" s="138" t="s">
        <v>264</v>
      </c>
      <c r="E376" s="139" t="s">
        <v>6376</v>
      </c>
      <c r="F376" s="140" t="s">
        <v>6377</v>
      </c>
      <c r="G376" s="141" t="s">
        <v>675</v>
      </c>
      <c r="H376" s="142">
        <v>720</v>
      </c>
      <c r="I376" s="143"/>
      <c r="J376" s="142">
        <f t="shared" si="110"/>
        <v>0</v>
      </c>
      <c r="K376" s="140" t="s">
        <v>1</v>
      </c>
      <c r="L376" s="32"/>
      <c r="M376" s="144" t="s">
        <v>1</v>
      </c>
      <c r="N376" s="145" t="s">
        <v>42</v>
      </c>
      <c r="P376" s="146">
        <f t="shared" si="111"/>
        <v>0</v>
      </c>
      <c r="Q376" s="146">
        <v>0</v>
      </c>
      <c r="R376" s="146">
        <f t="shared" si="112"/>
        <v>0</v>
      </c>
      <c r="S376" s="146">
        <v>0</v>
      </c>
      <c r="T376" s="147">
        <f t="shared" si="113"/>
        <v>0</v>
      </c>
      <c r="AR376" s="148" t="s">
        <v>268</v>
      </c>
      <c r="AT376" s="148" t="s">
        <v>264</v>
      </c>
      <c r="AU376" s="148" t="s">
        <v>85</v>
      </c>
      <c r="AY376" s="17" t="s">
        <v>262</v>
      </c>
      <c r="BE376" s="149">
        <f t="shared" si="114"/>
        <v>0</v>
      </c>
      <c r="BF376" s="149">
        <f t="shared" si="115"/>
        <v>0</v>
      </c>
      <c r="BG376" s="149">
        <f t="shared" si="116"/>
        <v>0</v>
      </c>
      <c r="BH376" s="149">
        <f t="shared" si="117"/>
        <v>0</v>
      </c>
      <c r="BI376" s="149">
        <f t="shared" si="118"/>
        <v>0</v>
      </c>
      <c r="BJ376" s="17" t="s">
        <v>85</v>
      </c>
      <c r="BK376" s="149">
        <f t="shared" si="119"/>
        <v>0</v>
      </c>
      <c r="BL376" s="17" t="s">
        <v>268</v>
      </c>
      <c r="BM376" s="148" t="s">
        <v>6469</v>
      </c>
    </row>
    <row r="377" spans="2:65" s="1" customFormat="1" ht="16.5" customHeight="1">
      <c r="B377" s="32"/>
      <c r="C377" s="178" t="s">
        <v>1449</v>
      </c>
      <c r="D377" s="178" t="s">
        <v>300</v>
      </c>
      <c r="E377" s="179" t="s">
        <v>6470</v>
      </c>
      <c r="F377" s="180" t="s">
        <v>6397</v>
      </c>
      <c r="G377" s="181" t="s">
        <v>697</v>
      </c>
      <c r="H377" s="182">
        <v>154</v>
      </c>
      <c r="I377" s="183"/>
      <c r="J377" s="182">
        <f t="shared" si="110"/>
        <v>0</v>
      </c>
      <c r="K377" s="180" t="s">
        <v>1</v>
      </c>
      <c r="L377" s="184"/>
      <c r="M377" s="185" t="s">
        <v>1</v>
      </c>
      <c r="N377" s="186" t="s">
        <v>42</v>
      </c>
      <c r="P377" s="146">
        <f t="shared" si="111"/>
        <v>0</v>
      </c>
      <c r="Q377" s="146">
        <v>0</v>
      </c>
      <c r="R377" s="146">
        <f t="shared" si="112"/>
        <v>0</v>
      </c>
      <c r="S377" s="146">
        <v>0</v>
      </c>
      <c r="T377" s="147">
        <f t="shared" si="113"/>
        <v>0</v>
      </c>
      <c r="AR377" s="148" t="s">
        <v>304</v>
      </c>
      <c r="AT377" s="148" t="s">
        <v>300</v>
      </c>
      <c r="AU377" s="148" t="s">
        <v>85</v>
      </c>
      <c r="AY377" s="17" t="s">
        <v>262</v>
      </c>
      <c r="BE377" s="149">
        <f t="shared" si="114"/>
        <v>0</v>
      </c>
      <c r="BF377" s="149">
        <f t="shared" si="115"/>
        <v>0</v>
      </c>
      <c r="BG377" s="149">
        <f t="shared" si="116"/>
        <v>0</v>
      </c>
      <c r="BH377" s="149">
        <f t="shared" si="117"/>
        <v>0</v>
      </c>
      <c r="BI377" s="149">
        <f t="shared" si="118"/>
        <v>0</v>
      </c>
      <c r="BJ377" s="17" t="s">
        <v>85</v>
      </c>
      <c r="BK377" s="149">
        <f t="shared" si="119"/>
        <v>0</v>
      </c>
      <c r="BL377" s="17" t="s">
        <v>268</v>
      </c>
      <c r="BM377" s="148" t="s">
        <v>6471</v>
      </c>
    </row>
    <row r="378" spans="2:65" s="1" customFormat="1" ht="16.5" customHeight="1">
      <c r="B378" s="32"/>
      <c r="C378" s="178" t="s">
        <v>1458</v>
      </c>
      <c r="D378" s="178" t="s">
        <v>300</v>
      </c>
      <c r="E378" s="179" t="s">
        <v>6472</v>
      </c>
      <c r="F378" s="180" t="s">
        <v>6473</v>
      </c>
      <c r="G378" s="181" t="s">
        <v>697</v>
      </c>
      <c r="H378" s="182">
        <v>20</v>
      </c>
      <c r="I378" s="183"/>
      <c r="J378" s="182">
        <f t="shared" si="110"/>
        <v>0</v>
      </c>
      <c r="K378" s="180" t="s">
        <v>1</v>
      </c>
      <c r="L378" s="184"/>
      <c r="M378" s="185" t="s">
        <v>1</v>
      </c>
      <c r="N378" s="186" t="s">
        <v>42</v>
      </c>
      <c r="P378" s="146">
        <f t="shared" si="111"/>
        <v>0</v>
      </c>
      <c r="Q378" s="146">
        <v>0</v>
      </c>
      <c r="R378" s="146">
        <f t="shared" si="112"/>
        <v>0</v>
      </c>
      <c r="S378" s="146">
        <v>0</v>
      </c>
      <c r="T378" s="147">
        <f t="shared" si="113"/>
        <v>0</v>
      </c>
      <c r="AR378" s="148" t="s">
        <v>304</v>
      </c>
      <c r="AT378" s="148" t="s">
        <v>300</v>
      </c>
      <c r="AU378" s="148" t="s">
        <v>85</v>
      </c>
      <c r="AY378" s="17" t="s">
        <v>262</v>
      </c>
      <c r="BE378" s="149">
        <f t="shared" si="114"/>
        <v>0</v>
      </c>
      <c r="BF378" s="149">
        <f t="shared" si="115"/>
        <v>0</v>
      </c>
      <c r="BG378" s="149">
        <f t="shared" si="116"/>
        <v>0</v>
      </c>
      <c r="BH378" s="149">
        <f t="shared" si="117"/>
        <v>0</v>
      </c>
      <c r="BI378" s="149">
        <f t="shared" si="118"/>
        <v>0</v>
      </c>
      <c r="BJ378" s="17" t="s">
        <v>85</v>
      </c>
      <c r="BK378" s="149">
        <f t="shared" si="119"/>
        <v>0</v>
      </c>
      <c r="BL378" s="17" t="s">
        <v>268</v>
      </c>
      <c r="BM378" s="148" t="s">
        <v>6474</v>
      </c>
    </row>
    <row r="379" spans="2:65" s="1" customFormat="1" ht="16.5" customHeight="1">
      <c r="B379" s="32"/>
      <c r="C379" s="178" t="s">
        <v>1468</v>
      </c>
      <c r="D379" s="178" t="s">
        <v>300</v>
      </c>
      <c r="E379" s="179" t="s">
        <v>6475</v>
      </c>
      <c r="F379" s="180" t="s">
        <v>6400</v>
      </c>
      <c r="G379" s="181" t="s">
        <v>697</v>
      </c>
      <c r="H379" s="182">
        <v>76</v>
      </c>
      <c r="I379" s="183"/>
      <c r="J379" s="182">
        <f t="shared" si="110"/>
        <v>0</v>
      </c>
      <c r="K379" s="180" t="s">
        <v>1</v>
      </c>
      <c r="L379" s="184"/>
      <c r="M379" s="185" t="s">
        <v>1</v>
      </c>
      <c r="N379" s="186" t="s">
        <v>42</v>
      </c>
      <c r="P379" s="146">
        <f t="shared" si="111"/>
        <v>0</v>
      </c>
      <c r="Q379" s="146">
        <v>0</v>
      </c>
      <c r="R379" s="146">
        <f t="shared" si="112"/>
        <v>0</v>
      </c>
      <c r="S379" s="146">
        <v>0</v>
      </c>
      <c r="T379" s="147">
        <f t="shared" si="113"/>
        <v>0</v>
      </c>
      <c r="AR379" s="148" t="s">
        <v>304</v>
      </c>
      <c r="AT379" s="148" t="s">
        <v>300</v>
      </c>
      <c r="AU379" s="148" t="s">
        <v>85</v>
      </c>
      <c r="AY379" s="17" t="s">
        <v>262</v>
      </c>
      <c r="BE379" s="149">
        <f t="shared" si="114"/>
        <v>0</v>
      </c>
      <c r="BF379" s="149">
        <f t="shared" si="115"/>
        <v>0</v>
      </c>
      <c r="BG379" s="149">
        <f t="shared" si="116"/>
        <v>0</v>
      </c>
      <c r="BH379" s="149">
        <f t="shared" si="117"/>
        <v>0</v>
      </c>
      <c r="BI379" s="149">
        <f t="shared" si="118"/>
        <v>0</v>
      </c>
      <c r="BJ379" s="17" t="s">
        <v>85</v>
      </c>
      <c r="BK379" s="149">
        <f t="shared" si="119"/>
        <v>0</v>
      </c>
      <c r="BL379" s="17" t="s">
        <v>268</v>
      </c>
      <c r="BM379" s="148" t="s">
        <v>6476</v>
      </c>
    </row>
    <row r="380" spans="2:65" s="1" customFormat="1" ht="16.5" customHeight="1">
      <c r="B380" s="32"/>
      <c r="C380" s="178" t="s">
        <v>1472</v>
      </c>
      <c r="D380" s="178" t="s">
        <v>300</v>
      </c>
      <c r="E380" s="179" t="s">
        <v>6477</v>
      </c>
      <c r="F380" s="180" t="s">
        <v>6478</v>
      </c>
      <c r="G380" s="181" t="s">
        <v>697</v>
      </c>
      <c r="H380" s="182">
        <v>20</v>
      </c>
      <c r="I380" s="183"/>
      <c r="J380" s="182">
        <f t="shared" si="110"/>
        <v>0</v>
      </c>
      <c r="K380" s="180" t="s">
        <v>1</v>
      </c>
      <c r="L380" s="184"/>
      <c r="M380" s="185" t="s">
        <v>1</v>
      </c>
      <c r="N380" s="186" t="s">
        <v>42</v>
      </c>
      <c r="P380" s="146">
        <f t="shared" si="111"/>
        <v>0</v>
      </c>
      <c r="Q380" s="146">
        <v>0</v>
      </c>
      <c r="R380" s="146">
        <f t="shared" si="112"/>
        <v>0</v>
      </c>
      <c r="S380" s="146">
        <v>0</v>
      </c>
      <c r="T380" s="147">
        <f t="shared" si="113"/>
        <v>0</v>
      </c>
      <c r="AR380" s="148" t="s">
        <v>304</v>
      </c>
      <c r="AT380" s="148" t="s">
        <v>300</v>
      </c>
      <c r="AU380" s="148" t="s">
        <v>85</v>
      </c>
      <c r="AY380" s="17" t="s">
        <v>262</v>
      </c>
      <c r="BE380" s="149">
        <f t="shared" si="114"/>
        <v>0</v>
      </c>
      <c r="BF380" s="149">
        <f t="shared" si="115"/>
        <v>0</v>
      </c>
      <c r="BG380" s="149">
        <f t="shared" si="116"/>
        <v>0</v>
      </c>
      <c r="BH380" s="149">
        <f t="shared" si="117"/>
        <v>0</v>
      </c>
      <c r="BI380" s="149">
        <f t="shared" si="118"/>
        <v>0</v>
      </c>
      <c r="BJ380" s="17" t="s">
        <v>85</v>
      </c>
      <c r="BK380" s="149">
        <f t="shared" si="119"/>
        <v>0</v>
      </c>
      <c r="BL380" s="17" t="s">
        <v>268</v>
      </c>
      <c r="BM380" s="148" t="s">
        <v>6479</v>
      </c>
    </row>
    <row r="381" spans="2:65" s="1" customFormat="1" ht="16.5" customHeight="1">
      <c r="B381" s="32"/>
      <c r="C381" s="178" t="s">
        <v>1475</v>
      </c>
      <c r="D381" s="178" t="s">
        <v>300</v>
      </c>
      <c r="E381" s="179" t="s">
        <v>6480</v>
      </c>
      <c r="F381" s="180" t="s">
        <v>6481</v>
      </c>
      <c r="G381" s="181" t="s">
        <v>697</v>
      </c>
      <c r="H381" s="182">
        <v>20</v>
      </c>
      <c r="I381" s="183"/>
      <c r="J381" s="182">
        <f t="shared" si="110"/>
        <v>0</v>
      </c>
      <c r="K381" s="180" t="s">
        <v>1</v>
      </c>
      <c r="L381" s="184"/>
      <c r="M381" s="185" t="s">
        <v>1</v>
      </c>
      <c r="N381" s="186" t="s">
        <v>42</v>
      </c>
      <c r="P381" s="146">
        <f t="shared" si="111"/>
        <v>0</v>
      </c>
      <c r="Q381" s="146">
        <v>0</v>
      </c>
      <c r="R381" s="146">
        <f t="shared" si="112"/>
        <v>0</v>
      </c>
      <c r="S381" s="146">
        <v>0</v>
      </c>
      <c r="T381" s="147">
        <f t="shared" si="113"/>
        <v>0</v>
      </c>
      <c r="AR381" s="148" t="s">
        <v>304</v>
      </c>
      <c r="AT381" s="148" t="s">
        <v>300</v>
      </c>
      <c r="AU381" s="148" t="s">
        <v>85</v>
      </c>
      <c r="AY381" s="17" t="s">
        <v>262</v>
      </c>
      <c r="BE381" s="149">
        <f t="shared" si="114"/>
        <v>0</v>
      </c>
      <c r="BF381" s="149">
        <f t="shared" si="115"/>
        <v>0</v>
      </c>
      <c r="BG381" s="149">
        <f t="shared" si="116"/>
        <v>0</v>
      </c>
      <c r="BH381" s="149">
        <f t="shared" si="117"/>
        <v>0</v>
      </c>
      <c r="BI381" s="149">
        <f t="shared" si="118"/>
        <v>0</v>
      </c>
      <c r="BJ381" s="17" t="s">
        <v>85</v>
      </c>
      <c r="BK381" s="149">
        <f t="shared" si="119"/>
        <v>0</v>
      </c>
      <c r="BL381" s="17" t="s">
        <v>268</v>
      </c>
      <c r="BM381" s="148" t="s">
        <v>6482</v>
      </c>
    </row>
    <row r="382" spans="2:65" s="1" customFormat="1" ht="16.5" customHeight="1">
      <c r="B382" s="32"/>
      <c r="C382" s="178" t="s">
        <v>1481</v>
      </c>
      <c r="D382" s="178" t="s">
        <v>300</v>
      </c>
      <c r="E382" s="179" t="s">
        <v>6483</v>
      </c>
      <c r="F382" s="180" t="s">
        <v>6484</v>
      </c>
      <c r="G382" s="181" t="s">
        <v>697</v>
      </c>
      <c r="H382" s="182">
        <v>133</v>
      </c>
      <c r="I382" s="183"/>
      <c r="J382" s="182">
        <f t="shared" si="110"/>
        <v>0</v>
      </c>
      <c r="K382" s="180" t="s">
        <v>1</v>
      </c>
      <c r="L382" s="184"/>
      <c r="M382" s="185" t="s">
        <v>1</v>
      </c>
      <c r="N382" s="186" t="s">
        <v>42</v>
      </c>
      <c r="P382" s="146">
        <f t="shared" si="111"/>
        <v>0</v>
      </c>
      <c r="Q382" s="146">
        <v>0</v>
      </c>
      <c r="R382" s="146">
        <f t="shared" si="112"/>
        <v>0</v>
      </c>
      <c r="S382" s="146">
        <v>0</v>
      </c>
      <c r="T382" s="147">
        <f t="shared" si="113"/>
        <v>0</v>
      </c>
      <c r="AR382" s="148" t="s">
        <v>304</v>
      </c>
      <c r="AT382" s="148" t="s">
        <v>300</v>
      </c>
      <c r="AU382" s="148" t="s">
        <v>85</v>
      </c>
      <c r="AY382" s="17" t="s">
        <v>262</v>
      </c>
      <c r="BE382" s="149">
        <f t="shared" si="114"/>
        <v>0</v>
      </c>
      <c r="BF382" s="149">
        <f t="shared" si="115"/>
        <v>0</v>
      </c>
      <c r="BG382" s="149">
        <f t="shared" si="116"/>
        <v>0</v>
      </c>
      <c r="BH382" s="149">
        <f t="shared" si="117"/>
        <v>0</v>
      </c>
      <c r="BI382" s="149">
        <f t="shared" si="118"/>
        <v>0</v>
      </c>
      <c r="BJ382" s="17" t="s">
        <v>85</v>
      </c>
      <c r="BK382" s="149">
        <f t="shared" si="119"/>
        <v>0</v>
      </c>
      <c r="BL382" s="17" t="s">
        <v>268</v>
      </c>
      <c r="BM382" s="148" t="s">
        <v>6485</v>
      </c>
    </row>
    <row r="383" spans="2:65" s="1" customFormat="1" ht="16.5" customHeight="1">
      <c r="B383" s="32"/>
      <c r="C383" s="178" t="s">
        <v>1502</v>
      </c>
      <c r="D383" s="178" t="s">
        <v>300</v>
      </c>
      <c r="E383" s="179" t="s">
        <v>6486</v>
      </c>
      <c r="F383" s="180" t="s">
        <v>6487</v>
      </c>
      <c r="G383" s="181" t="s">
        <v>697</v>
      </c>
      <c r="H383" s="182">
        <v>60</v>
      </c>
      <c r="I383" s="183"/>
      <c r="J383" s="182">
        <f t="shared" si="110"/>
        <v>0</v>
      </c>
      <c r="K383" s="180" t="s">
        <v>1</v>
      </c>
      <c r="L383" s="184"/>
      <c r="M383" s="185" t="s">
        <v>1</v>
      </c>
      <c r="N383" s="186" t="s">
        <v>42</v>
      </c>
      <c r="P383" s="146">
        <f t="shared" si="111"/>
        <v>0</v>
      </c>
      <c r="Q383" s="146">
        <v>0</v>
      </c>
      <c r="R383" s="146">
        <f t="shared" si="112"/>
        <v>0</v>
      </c>
      <c r="S383" s="146">
        <v>0</v>
      </c>
      <c r="T383" s="147">
        <f t="shared" si="113"/>
        <v>0</v>
      </c>
      <c r="AR383" s="148" t="s">
        <v>304</v>
      </c>
      <c r="AT383" s="148" t="s">
        <v>300</v>
      </c>
      <c r="AU383" s="148" t="s">
        <v>85</v>
      </c>
      <c r="AY383" s="17" t="s">
        <v>262</v>
      </c>
      <c r="BE383" s="149">
        <f t="shared" si="114"/>
        <v>0</v>
      </c>
      <c r="BF383" s="149">
        <f t="shared" si="115"/>
        <v>0</v>
      </c>
      <c r="BG383" s="149">
        <f t="shared" si="116"/>
        <v>0</v>
      </c>
      <c r="BH383" s="149">
        <f t="shared" si="117"/>
        <v>0</v>
      </c>
      <c r="BI383" s="149">
        <f t="shared" si="118"/>
        <v>0</v>
      </c>
      <c r="BJ383" s="17" t="s">
        <v>85</v>
      </c>
      <c r="BK383" s="149">
        <f t="shared" si="119"/>
        <v>0</v>
      </c>
      <c r="BL383" s="17" t="s">
        <v>268</v>
      </c>
      <c r="BM383" s="148" t="s">
        <v>6488</v>
      </c>
    </row>
    <row r="384" spans="2:65" s="1" customFormat="1" ht="16.5" customHeight="1">
      <c r="B384" s="32"/>
      <c r="C384" s="178" t="s">
        <v>1523</v>
      </c>
      <c r="D384" s="178" t="s">
        <v>300</v>
      </c>
      <c r="E384" s="179" t="s">
        <v>6489</v>
      </c>
      <c r="F384" s="180" t="s">
        <v>6490</v>
      </c>
      <c r="G384" s="181" t="s">
        <v>697</v>
      </c>
      <c r="H384" s="182">
        <v>20</v>
      </c>
      <c r="I384" s="183"/>
      <c r="J384" s="182">
        <f t="shared" si="110"/>
        <v>0</v>
      </c>
      <c r="K384" s="180" t="s">
        <v>1</v>
      </c>
      <c r="L384" s="184"/>
      <c r="M384" s="185" t="s">
        <v>1</v>
      </c>
      <c r="N384" s="186" t="s">
        <v>42</v>
      </c>
      <c r="P384" s="146">
        <f t="shared" si="111"/>
        <v>0</v>
      </c>
      <c r="Q384" s="146">
        <v>0</v>
      </c>
      <c r="R384" s="146">
        <f t="shared" si="112"/>
        <v>0</v>
      </c>
      <c r="S384" s="146">
        <v>0</v>
      </c>
      <c r="T384" s="147">
        <f t="shared" si="113"/>
        <v>0</v>
      </c>
      <c r="AR384" s="148" t="s">
        <v>304</v>
      </c>
      <c r="AT384" s="148" t="s">
        <v>300</v>
      </c>
      <c r="AU384" s="148" t="s">
        <v>85</v>
      </c>
      <c r="AY384" s="17" t="s">
        <v>262</v>
      </c>
      <c r="BE384" s="149">
        <f t="shared" si="114"/>
        <v>0</v>
      </c>
      <c r="BF384" s="149">
        <f t="shared" si="115"/>
        <v>0</v>
      </c>
      <c r="BG384" s="149">
        <f t="shared" si="116"/>
        <v>0</v>
      </c>
      <c r="BH384" s="149">
        <f t="shared" si="117"/>
        <v>0</v>
      </c>
      <c r="BI384" s="149">
        <f t="shared" si="118"/>
        <v>0</v>
      </c>
      <c r="BJ384" s="17" t="s">
        <v>85</v>
      </c>
      <c r="BK384" s="149">
        <f t="shared" si="119"/>
        <v>0</v>
      </c>
      <c r="BL384" s="17" t="s">
        <v>268</v>
      </c>
      <c r="BM384" s="148" t="s">
        <v>6491</v>
      </c>
    </row>
    <row r="385" spans="2:65" s="1" customFormat="1" ht="16.5" customHeight="1">
      <c r="B385" s="32"/>
      <c r="C385" s="178" t="s">
        <v>1528</v>
      </c>
      <c r="D385" s="178" t="s">
        <v>300</v>
      </c>
      <c r="E385" s="179" t="s">
        <v>6492</v>
      </c>
      <c r="F385" s="180" t="s">
        <v>6493</v>
      </c>
      <c r="G385" s="181" t="s">
        <v>697</v>
      </c>
      <c r="H385" s="182">
        <v>39</v>
      </c>
      <c r="I385" s="183"/>
      <c r="J385" s="182">
        <f t="shared" si="110"/>
        <v>0</v>
      </c>
      <c r="K385" s="180" t="s">
        <v>1</v>
      </c>
      <c r="L385" s="184"/>
      <c r="M385" s="185" t="s">
        <v>1</v>
      </c>
      <c r="N385" s="186" t="s">
        <v>42</v>
      </c>
      <c r="P385" s="146">
        <f t="shared" si="111"/>
        <v>0</v>
      </c>
      <c r="Q385" s="146">
        <v>0</v>
      </c>
      <c r="R385" s="146">
        <f t="shared" si="112"/>
        <v>0</v>
      </c>
      <c r="S385" s="146">
        <v>0</v>
      </c>
      <c r="T385" s="147">
        <f t="shared" si="113"/>
        <v>0</v>
      </c>
      <c r="AR385" s="148" t="s">
        <v>304</v>
      </c>
      <c r="AT385" s="148" t="s">
        <v>300</v>
      </c>
      <c r="AU385" s="148" t="s">
        <v>85</v>
      </c>
      <c r="AY385" s="17" t="s">
        <v>262</v>
      </c>
      <c r="BE385" s="149">
        <f t="shared" si="114"/>
        <v>0</v>
      </c>
      <c r="BF385" s="149">
        <f t="shared" si="115"/>
        <v>0</v>
      </c>
      <c r="BG385" s="149">
        <f t="shared" si="116"/>
        <v>0</v>
      </c>
      <c r="BH385" s="149">
        <f t="shared" si="117"/>
        <v>0</v>
      </c>
      <c r="BI385" s="149">
        <f t="shared" si="118"/>
        <v>0</v>
      </c>
      <c r="BJ385" s="17" t="s">
        <v>85</v>
      </c>
      <c r="BK385" s="149">
        <f t="shared" si="119"/>
        <v>0</v>
      </c>
      <c r="BL385" s="17" t="s">
        <v>268</v>
      </c>
      <c r="BM385" s="148" t="s">
        <v>6494</v>
      </c>
    </row>
    <row r="386" spans="2:65" s="1" customFormat="1" ht="16.5" customHeight="1">
      <c r="B386" s="32"/>
      <c r="C386" s="178" t="s">
        <v>1533</v>
      </c>
      <c r="D386" s="178" t="s">
        <v>300</v>
      </c>
      <c r="E386" s="179" t="s">
        <v>6495</v>
      </c>
      <c r="F386" s="180" t="s">
        <v>6496</v>
      </c>
      <c r="G386" s="181" t="s">
        <v>697</v>
      </c>
      <c r="H386" s="182">
        <v>20</v>
      </c>
      <c r="I386" s="183"/>
      <c r="J386" s="182">
        <f t="shared" si="110"/>
        <v>0</v>
      </c>
      <c r="K386" s="180" t="s">
        <v>1</v>
      </c>
      <c r="L386" s="184"/>
      <c r="M386" s="185" t="s">
        <v>1</v>
      </c>
      <c r="N386" s="186" t="s">
        <v>42</v>
      </c>
      <c r="P386" s="146">
        <f t="shared" si="111"/>
        <v>0</v>
      </c>
      <c r="Q386" s="146">
        <v>0</v>
      </c>
      <c r="R386" s="146">
        <f t="shared" si="112"/>
        <v>0</v>
      </c>
      <c r="S386" s="146">
        <v>0</v>
      </c>
      <c r="T386" s="147">
        <f t="shared" si="113"/>
        <v>0</v>
      </c>
      <c r="AR386" s="148" t="s">
        <v>304</v>
      </c>
      <c r="AT386" s="148" t="s">
        <v>300</v>
      </c>
      <c r="AU386" s="148" t="s">
        <v>85</v>
      </c>
      <c r="AY386" s="17" t="s">
        <v>262</v>
      </c>
      <c r="BE386" s="149">
        <f t="shared" si="114"/>
        <v>0</v>
      </c>
      <c r="BF386" s="149">
        <f t="shared" si="115"/>
        <v>0</v>
      </c>
      <c r="BG386" s="149">
        <f t="shared" si="116"/>
        <v>0</v>
      </c>
      <c r="BH386" s="149">
        <f t="shared" si="117"/>
        <v>0</v>
      </c>
      <c r="BI386" s="149">
        <f t="shared" si="118"/>
        <v>0</v>
      </c>
      <c r="BJ386" s="17" t="s">
        <v>85</v>
      </c>
      <c r="BK386" s="149">
        <f t="shared" si="119"/>
        <v>0</v>
      </c>
      <c r="BL386" s="17" t="s">
        <v>268</v>
      </c>
      <c r="BM386" s="148" t="s">
        <v>6497</v>
      </c>
    </row>
    <row r="387" spans="2:65" s="1" customFormat="1" ht="16.5" customHeight="1">
      <c r="B387" s="32"/>
      <c r="C387" s="178" t="s">
        <v>1538</v>
      </c>
      <c r="D387" s="178" t="s">
        <v>300</v>
      </c>
      <c r="E387" s="179" t="s">
        <v>6498</v>
      </c>
      <c r="F387" s="180" t="s">
        <v>6499</v>
      </c>
      <c r="G387" s="181" t="s">
        <v>697</v>
      </c>
      <c r="H387" s="182">
        <v>40</v>
      </c>
      <c r="I387" s="183"/>
      <c r="J387" s="182">
        <f t="shared" si="110"/>
        <v>0</v>
      </c>
      <c r="K387" s="180" t="s">
        <v>1</v>
      </c>
      <c r="L387" s="184"/>
      <c r="M387" s="185" t="s">
        <v>1</v>
      </c>
      <c r="N387" s="186" t="s">
        <v>42</v>
      </c>
      <c r="P387" s="146">
        <f t="shared" si="111"/>
        <v>0</v>
      </c>
      <c r="Q387" s="146">
        <v>0</v>
      </c>
      <c r="R387" s="146">
        <f t="shared" si="112"/>
        <v>0</v>
      </c>
      <c r="S387" s="146">
        <v>0</v>
      </c>
      <c r="T387" s="147">
        <f t="shared" si="113"/>
        <v>0</v>
      </c>
      <c r="AR387" s="148" t="s">
        <v>304</v>
      </c>
      <c r="AT387" s="148" t="s">
        <v>300</v>
      </c>
      <c r="AU387" s="148" t="s">
        <v>85</v>
      </c>
      <c r="AY387" s="17" t="s">
        <v>262</v>
      </c>
      <c r="BE387" s="149">
        <f t="shared" si="114"/>
        <v>0</v>
      </c>
      <c r="BF387" s="149">
        <f t="shared" si="115"/>
        <v>0</v>
      </c>
      <c r="BG387" s="149">
        <f t="shared" si="116"/>
        <v>0</v>
      </c>
      <c r="BH387" s="149">
        <f t="shared" si="117"/>
        <v>0</v>
      </c>
      <c r="BI387" s="149">
        <f t="shared" si="118"/>
        <v>0</v>
      </c>
      <c r="BJ387" s="17" t="s">
        <v>85</v>
      </c>
      <c r="BK387" s="149">
        <f t="shared" si="119"/>
        <v>0</v>
      </c>
      <c r="BL387" s="17" t="s">
        <v>268</v>
      </c>
      <c r="BM387" s="148" t="s">
        <v>6500</v>
      </c>
    </row>
    <row r="388" spans="2:65" s="1" customFormat="1" ht="16.5" customHeight="1">
      <c r="B388" s="32"/>
      <c r="C388" s="178" t="s">
        <v>1543</v>
      </c>
      <c r="D388" s="178" t="s">
        <v>300</v>
      </c>
      <c r="E388" s="179" t="s">
        <v>6501</v>
      </c>
      <c r="F388" s="180" t="s">
        <v>6502</v>
      </c>
      <c r="G388" s="181" t="s">
        <v>697</v>
      </c>
      <c r="H388" s="182">
        <v>40</v>
      </c>
      <c r="I388" s="183"/>
      <c r="J388" s="182">
        <f t="shared" si="110"/>
        <v>0</v>
      </c>
      <c r="K388" s="180" t="s">
        <v>1</v>
      </c>
      <c r="L388" s="184"/>
      <c r="M388" s="185" t="s">
        <v>1</v>
      </c>
      <c r="N388" s="186" t="s">
        <v>42</v>
      </c>
      <c r="P388" s="146">
        <f t="shared" si="111"/>
        <v>0</v>
      </c>
      <c r="Q388" s="146">
        <v>0</v>
      </c>
      <c r="R388" s="146">
        <f t="shared" si="112"/>
        <v>0</v>
      </c>
      <c r="S388" s="146">
        <v>0</v>
      </c>
      <c r="T388" s="147">
        <f t="shared" si="113"/>
        <v>0</v>
      </c>
      <c r="AR388" s="148" t="s">
        <v>304</v>
      </c>
      <c r="AT388" s="148" t="s">
        <v>300</v>
      </c>
      <c r="AU388" s="148" t="s">
        <v>85</v>
      </c>
      <c r="AY388" s="17" t="s">
        <v>262</v>
      </c>
      <c r="BE388" s="149">
        <f t="shared" si="114"/>
        <v>0</v>
      </c>
      <c r="BF388" s="149">
        <f t="shared" si="115"/>
        <v>0</v>
      </c>
      <c r="BG388" s="149">
        <f t="shared" si="116"/>
        <v>0</v>
      </c>
      <c r="BH388" s="149">
        <f t="shared" si="117"/>
        <v>0</v>
      </c>
      <c r="BI388" s="149">
        <f t="shared" si="118"/>
        <v>0</v>
      </c>
      <c r="BJ388" s="17" t="s">
        <v>85</v>
      </c>
      <c r="BK388" s="149">
        <f t="shared" si="119"/>
        <v>0</v>
      </c>
      <c r="BL388" s="17" t="s">
        <v>268</v>
      </c>
      <c r="BM388" s="148" t="s">
        <v>6503</v>
      </c>
    </row>
    <row r="389" spans="2:65" s="1" customFormat="1" ht="16.5" customHeight="1">
      <c r="B389" s="32"/>
      <c r="C389" s="178" t="s">
        <v>1548</v>
      </c>
      <c r="D389" s="178" t="s">
        <v>300</v>
      </c>
      <c r="E389" s="179" t="s">
        <v>6504</v>
      </c>
      <c r="F389" s="180" t="s">
        <v>6436</v>
      </c>
      <c r="G389" s="181" t="s">
        <v>697</v>
      </c>
      <c r="H389" s="182">
        <v>38</v>
      </c>
      <c r="I389" s="183"/>
      <c r="J389" s="182">
        <f t="shared" si="110"/>
        <v>0</v>
      </c>
      <c r="K389" s="180" t="s">
        <v>1</v>
      </c>
      <c r="L389" s="184"/>
      <c r="M389" s="185" t="s">
        <v>1</v>
      </c>
      <c r="N389" s="186" t="s">
        <v>42</v>
      </c>
      <c r="P389" s="146">
        <f t="shared" si="111"/>
        <v>0</v>
      </c>
      <c r="Q389" s="146">
        <v>0</v>
      </c>
      <c r="R389" s="146">
        <f t="shared" si="112"/>
        <v>0</v>
      </c>
      <c r="S389" s="146">
        <v>0</v>
      </c>
      <c r="T389" s="147">
        <f t="shared" si="113"/>
        <v>0</v>
      </c>
      <c r="AR389" s="148" t="s">
        <v>304</v>
      </c>
      <c r="AT389" s="148" t="s">
        <v>300</v>
      </c>
      <c r="AU389" s="148" t="s">
        <v>85</v>
      </c>
      <c r="AY389" s="17" t="s">
        <v>262</v>
      </c>
      <c r="BE389" s="149">
        <f t="shared" si="114"/>
        <v>0</v>
      </c>
      <c r="BF389" s="149">
        <f t="shared" si="115"/>
        <v>0</v>
      </c>
      <c r="BG389" s="149">
        <f t="shared" si="116"/>
        <v>0</v>
      </c>
      <c r="BH389" s="149">
        <f t="shared" si="117"/>
        <v>0</v>
      </c>
      <c r="BI389" s="149">
        <f t="shared" si="118"/>
        <v>0</v>
      </c>
      <c r="BJ389" s="17" t="s">
        <v>85</v>
      </c>
      <c r="BK389" s="149">
        <f t="shared" si="119"/>
        <v>0</v>
      </c>
      <c r="BL389" s="17" t="s">
        <v>268</v>
      </c>
      <c r="BM389" s="148" t="s">
        <v>6505</v>
      </c>
    </row>
    <row r="390" spans="2:65" s="1" customFormat="1" ht="16.5" customHeight="1">
      <c r="B390" s="32"/>
      <c r="C390" s="178" t="s">
        <v>1553</v>
      </c>
      <c r="D390" s="178" t="s">
        <v>300</v>
      </c>
      <c r="E390" s="179" t="s">
        <v>6506</v>
      </c>
      <c r="F390" s="180" t="s">
        <v>6507</v>
      </c>
      <c r="G390" s="181" t="s">
        <v>697</v>
      </c>
      <c r="H390" s="182">
        <v>20</v>
      </c>
      <c r="I390" s="183"/>
      <c r="J390" s="182">
        <f t="shared" si="110"/>
        <v>0</v>
      </c>
      <c r="K390" s="180" t="s">
        <v>1</v>
      </c>
      <c r="L390" s="184"/>
      <c r="M390" s="185" t="s">
        <v>1</v>
      </c>
      <c r="N390" s="186" t="s">
        <v>42</v>
      </c>
      <c r="P390" s="146">
        <f t="shared" si="111"/>
        <v>0</v>
      </c>
      <c r="Q390" s="146">
        <v>0</v>
      </c>
      <c r="R390" s="146">
        <f t="shared" si="112"/>
        <v>0</v>
      </c>
      <c r="S390" s="146">
        <v>0</v>
      </c>
      <c r="T390" s="147">
        <f t="shared" si="113"/>
        <v>0</v>
      </c>
      <c r="AR390" s="148" t="s">
        <v>304</v>
      </c>
      <c r="AT390" s="148" t="s">
        <v>300</v>
      </c>
      <c r="AU390" s="148" t="s">
        <v>85</v>
      </c>
      <c r="AY390" s="17" t="s">
        <v>262</v>
      </c>
      <c r="BE390" s="149">
        <f t="shared" si="114"/>
        <v>0</v>
      </c>
      <c r="BF390" s="149">
        <f t="shared" si="115"/>
        <v>0</v>
      </c>
      <c r="BG390" s="149">
        <f t="shared" si="116"/>
        <v>0</v>
      </c>
      <c r="BH390" s="149">
        <f t="shared" si="117"/>
        <v>0</v>
      </c>
      <c r="BI390" s="149">
        <f t="shared" si="118"/>
        <v>0</v>
      </c>
      <c r="BJ390" s="17" t="s">
        <v>85</v>
      </c>
      <c r="BK390" s="149">
        <f t="shared" si="119"/>
        <v>0</v>
      </c>
      <c r="BL390" s="17" t="s">
        <v>268</v>
      </c>
      <c r="BM390" s="148" t="s">
        <v>6508</v>
      </c>
    </row>
    <row r="391" spans="2:65" s="1" customFormat="1" ht="16.5" customHeight="1">
      <c r="B391" s="32"/>
      <c r="C391" s="178" t="s">
        <v>1558</v>
      </c>
      <c r="D391" s="178" t="s">
        <v>300</v>
      </c>
      <c r="E391" s="179" t="s">
        <v>6509</v>
      </c>
      <c r="F391" s="180" t="s">
        <v>6510</v>
      </c>
      <c r="G391" s="181" t="s">
        <v>697</v>
      </c>
      <c r="H391" s="182">
        <v>20</v>
      </c>
      <c r="I391" s="183"/>
      <c r="J391" s="182">
        <f t="shared" si="110"/>
        <v>0</v>
      </c>
      <c r="K391" s="180" t="s">
        <v>1</v>
      </c>
      <c r="L391" s="184"/>
      <c r="M391" s="185" t="s">
        <v>1</v>
      </c>
      <c r="N391" s="186" t="s">
        <v>42</v>
      </c>
      <c r="P391" s="146">
        <f t="shared" si="111"/>
        <v>0</v>
      </c>
      <c r="Q391" s="146">
        <v>0</v>
      </c>
      <c r="R391" s="146">
        <f t="shared" si="112"/>
        <v>0</v>
      </c>
      <c r="S391" s="146">
        <v>0</v>
      </c>
      <c r="T391" s="147">
        <f t="shared" si="113"/>
        <v>0</v>
      </c>
      <c r="AR391" s="148" t="s">
        <v>304</v>
      </c>
      <c r="AT391" s="148" t="s">
        <v>300</v>
      </c>
      <c r="AU391" s="148" t="s">
        <v>85</v>
      </c>
      <c r="AY391" s="17" t="s">
        <v>262</v>
      </c>
      <c r="BE391" s="149">
        <f t="shared" si="114"/>
        <v>0</v>
      </c>
      <c r="BF391" s="149">
        <f t="shared" si="115"/>
        <v>0</v>
      </c>
      <c r="BG391" s="149">
        <f t="shared" si="116"/>
        <v>0</v>
      </c>
      <c r="BH391" s="149">
        <f t="shared" si="117"/>
        <v>0</v>
      </c>
      <c r="BI391" s="149">
        <f t="shared" si="118"/>
        <v>0</v>
      </c>
      <c r="BJ391" s="17" t="s">
        <v>85</v>
      </c>
      <c r="BK391" s="149">
        <f t="shared" si="119"/>
        <v>0</v>
      </c>
      <c r="BL391" s="17" t="s">
        <v>268</v>
      </c>
      <c r="BM391" s="148" t="s">
        <v>6511</v>
      </c>
    </row>
    <row r="392" spans="2:65" s="1" customFormat="1" ht="24.2" customHeight="1">
      <c r="B392" s="32"/>
      <c r="C392" s="138" t="s">
        <v>1562</v>
      </c>
      <c r="D392" s="138" t="s">
        <v>264</v>
      </c>
      <c r="E392" s="139" t="s">
        <v>6512</v>
      </c>
      <c r="F392" s="140" t="s">
        <v>6081</v>
      </c>
      <c r="G392" s="141" t="s">
        <v>303</v>
      </c>
      <c r="H392" s="142">
        <v>0.01</v>
      </c>
      <c r="I392" s="143"/>
      <c r="J392" s="142">
        <f t="shared" si="110"/>
        <v>0</v>
      </c>
      <c r="K392" s="140" t="s">
        <v>1</v>
      </c>
      <c r="L392" s="32"/>
      <c r="M392" s="144" t="s">
        <v>1</v>
      </c>
      <c r="N392" s="145" t="s">
        <v>42</v>
      </c>
      <c r="P392" s="146">
        <f t="shared" si="111"/>
        <v>0</v>
      </c>
      <c r="Q392" s="146">
        <v>0</v>
      </c>
      <c r="R392" s="146">
        <f t="shared" si="112"/>
        <v>0</v>
      </c>
      <c r="S392" s="146">
        <v>0</v>
      </c>
      <c r="T392" s="147">
        <f t="shared" si="113"/>
        <v>0</v>
      </c>
      <c r="AR392" s="148" t="s">
        <v>268</v>
      </c>
      <c r="AT392" s="148" t="s">
        <v>264</v>
      </c>
      <c r="AU392" s="148" t="s">
        <v>85</v>
      </c>
      <c r="AY392" s="17" t="s">
        <v>262</v>
      </c>
      <c r="BE392" s="149">
        <f t="shared" si="114"/>
        <v>0</v>
      </c>
      <c r="BF392" s="149">
        <f t="shared" si="115"/>
        <v>0</v>
      </c>
      <c r="BG392" s="149">
        <f t="shared" si="116"/>
        <v>0</v>
      </c>
      <c r="BH392" s="149">
        <f t="shared" si="117"/>
        <v>0</v>
      </c>
      <c r="BI392" s="149">
        <f t="shared" si="118"/>
        <v>0</v>
      </c>
      <c r="BJ392" s="17" t="s">
        <v>85</v>
      </c>
      <c r="BK392" s="149">
        <f t="shared" si="119"/>
        <v>0</v>
      </c>
      <c r="BL392" s="17" t="s">
        <v>268</v>
      </c>
      <c r="BM392" s="148" t="s">
        <v>6513</v>
      </c>
    </row>
    <row r="393" spans="2:65" s="1" customFormat="1" ht="16.5" customHeight="1">
      <c r="B393" s="32"/>
      <c r="C393" s="178" t="s">
        <v>1566</v>
      </c>
      <c r="D393" s="178" t="s">
        <v>300</v>
      </c>
      <c r="E393" s="179" t="s">
        <v>6514</v>
      </c>
      <c r="F393" s="180" t="s">
        <v>6355</v>
      </c>
      <c r="G393" s="181" t="s">
        <v>675</v>
      </c>
      <c r="H393" s="182">
        <v>741.6</v>
      </c>
      <c r="I393" s="183"/>
      <c r="J393" s="182">
        <f t="shared" si="110"/>
        <v>0</v>
      </c>
      <c r="K393" s="180" t="s">
        <v>1</v>
      </c>
      <c r="L393" s="184"/>
      <c r="M393" s="185" t="s">
        <v>1</v>
      </c>
      <c r="N393" s="186" t="s">
        <v>42</v>
      </c>
      <c r="P393" s="146">
        <f t="shared" si="111"/>
        <v>0</v>
      </c>
      <c r="Q393" s="146">
        <v>0</v>
      </c>
      <c r="R393" s="146">
        <f t="shared" si="112"/>
        <v>0</v>
      </c>
      <c r="S393" s="146">
        <v>0</v>
      </c>
      <c r="T393" s="147">
        <f t="shared" si="113"/>
        <v>0</v>
      </c>
      <c r="AR393" s="148" t="s">
        <v>304</v>
      </c>
      <c r="AT393" s="148" t="s">
        <v>300</v>
      </c>
      <c r="AU393" s="148" t="s">
        <v>85</v>
      </c>
      <c r="AY393" s="17" t="s">
        <v>262</v>
      </c>
      <c r="BE393" s="149">
        <f t="shared" si="114"/>
        <v>0</v>
      </c>
      <c r="BF393" s="149">
        <f t="shared" si="115"/>
        <v>0</v>
      </c>
      <c r="BG393" s="149">
        <f t="shared" si="116"/>
        <v>0</v>
      </c>
      <c r="BH393" s="149">
        <f t="shared" si="117"/>
        <v>0</v>
      </c>
      <c r="BI393" s="149">
        <f t="shared" si="118"/>
        <v>0</v>
      </c>
      <c r="BJ393" s="17" t="s">
        <v>85</v>
      </c>
      <c r="BK393" s="149">
        <f t="shared" si="119"/>
        <v>0</v>
      </c>
      <c r="BL393" s="17" t="s">
        <v>268</v>
      </c>
      <c r="BM393" s="148" t="s">
        <v>6515</v>
      </c>
    </row>
    <row r="394" spans="2:65" s="1" customFormat="1" ht="21.75" customHeight="1">
      <c r="B394" s="32"/>
      <c r="C394" s="138" t="s">
        <v>1570</v>
      </c>
      <c r="D394" s="138" t="s">
        <v>264</v>
      </c>
      <c r="E394" s="139" t="s">
        <v>6448</v>
      </c>
      <c r="F394" s="140" t="s">
        <v>6449</v>
      </c>
      <c r="G394" s="141" t="s">
        <v>152</v>
      </c>
      <c r="H394" s="142">
        <v>72</v>
      </c>
      <c r="I394" s="143"/>
      <c r="J394" s="142">
        <f t="shared" si="110"/>
        <v>0</v>
      </c>
      <c r="K394" s="140" t="s">
        <v>1</v>
      </c>
      <c r="L394" s="32"/>
      <c r="M394" s="144" t="s">
        <v>1</v>
      </c>
      <c r="N394" s="145" t="s">
        <v>42</v>
      </c>
      <c r="P394" s="146">
        <f t="shared" si="111"/>
        <v>0</v>
      </c>
      <c r="Q394" s="146">
        <v>0</v>
      </c>
      <c r="R394" s="146">
        <f t="shared" si="112"/>
        <v>0</v>
      </c>
      <c r="S394" s="146">
        <v>0</v>
      </c>
      <c r="T394" s="147">
        <f t="shared" si="113"/>
        <v>0</v>
      </c>
      <c r="AR394" s="148" t="s">
        <v>268</v>
      </c>
      <c r="AT394" s="148" t="s">
        <v>264</v>
      </c>
      <c r="AU394" s="148" t="s">
        <v>85</v>
      </c>
      <c r="AY394" s="17" t="s">
        <v>262</v>
      </c>
      <c r="BE394" s="149">
        <f t="shared" si="114"/>
        <v>0</v>
      </c>
      <c r="BF394" s="149">
        <f t="shared" si="115"/>
        <v>0</v>
      </c>
      <c r="BG394" s="149">
        <f t="shared" si="116"/>
        <v>0</v>
      </c>
      <c r="BH394" s="149">
        <f t="shared" si="117"/>
        <v>0</v>
      </c>
      <c r="BI394" s="149">
        <f t="shared" si="118"/>
        <v>0</v>
      </c>
      <c r="BJ394" s="17" t="s">
        <v>85</v>
      </c>
      <c r="BK394" s="149">
        <f t="shared" si="119"/>
        <v>0</v>
      </c>
      <c r="BL394" s="17" t="s">
        <v>268</v>
      </c>
      <c r="BM394" s="148" t="s">
        <v>6516</v>
      </c>
    </row>
    <row r="395" spans="2:65" s="1" customFormat="1" ht="33" customHeight="1">
      <c r="B395" s="32"/>
      <c r="C395" s="138" t="s">
        <v>1574</v>
      </c>
      <c r="D395" s="138" t="s">
        <v>264</v>
      </c>
      <c r="E395" s="139" t="s">
        <v>6239</v>
      </c>
      <c r="F395" s="140" t="s">
        <v>6240</v>
      </c>
      <c r="G395" s="141" t="s">
        <v>152</v>
      </c>
      <c r="H395" s="142">
        <v>216</v>
      </c>
      <c r="I395" s="143"/>
      <c r="J395" s="142">
        <f t="shared" si="110"/>
        <v>0</v>
      </c>
      <c r="K395" s="140" t="s">
        <v>1</v>
      </c>
      <c r="L395" s="32"/>
      <c r="M395" s="144" t="s">
        <v>1</v>
      </c>
      <c r="N395" s="145" t="s">
        <v>42</v>
      </c>
      <c r="P395" s="146">
        <f t="shared" si="111"/>
        <v>0</v>
      </c>
      <c r="Q395" s="146">
        <v>0</v>
      </c>
      <c r="R395" s="146">
        <f t="shared" si="112"/>
        <v>0</v>
      </c>
      <c r="S395" s="146">
        <v>0</v>
      </c>
      <c r="T395" s="147">
        <f t="shared" si="113"/>
        <v>0</v>
      </c>
      <c r="AR395" s="148" t="s">
        <v>268</v>
      </c>
      <c r="AT395" s="148" t="s">
        <v>264</v>
      </c>
      <c r="AU395" s="148" t="s">
        <v>85</v>
      </c>
      <c r="AY395" s="17" t="s">
        <v>262</v>
      </c>
      <c r="BE395" s="149">
        <f t="shared" si="114"/>
        <v>0</v>
      </c>
      <c r="BF395" s="149">
        <f t="shared" si="115"/>
        <v>0</v>
      </c>
      <c r="BG395" s="149">
        <f t="shared" si="116"/>
        <v>0</v>
      </c>
      <c r="BH395" s="149">
        <f t="shared" si="117"/>
        <v>0</v>
      </c>
      <c r="BI395" s="149">
        <f t="shared" si="118"/>
        <v>0</v>
      </c>
      <c r="BJ395" s="17" t="s">
        <v>85</v>
      </c>
      <c r="BK395" s="149">
        <f t="shared" si="119"/>
        <v>0</v>
      </c>
      <c r="BL395" s="17" t="s">
        <v>268</v>
      </c>
      <c r="BM395" s="148" t="s">
        <v>6517</v>
      </c>
    </row>
    <row r="396" spans="2:65" s="1" customFormat="1" ht="24.2" customHeight="1">
      <c r="B396" s="32"/>
      <c r="C396" s="138" t="s">
        <v>1578</v>
      </c>
      <c r="D396" s="138" t="s">
        <v>264</v>
      </c>
      <c r="E396" s="139" t="s">
        <v>6452</v>
      </c>
      <c r="F396" s="140" t="s">
        <v>6453</v>
      </c>
      <c r="G396" s="141" t="s">
        <v>152</v>
      </c>
      <c r="H396" s="142">
        <v>216</v>
      </c>
      <c r="I396" s="143"/>
      <c r="J396" s="142">
        <f t="shared" si="110"/>
        <v>0</v>
      </c>
      <c r="K396" s="140" t="s">
        <v>1</v>
      </c>
      <c r="L396" s="32"/>
      <c r="M396" s="144" t="s">
        <v>1</v>
      </c>
      <c r="N396" s="145" t="s">
        <v>42</v>
      </c>
      <c r="P396" s="146">
        <f t="shared" si="111"/>
        <v>0</v>
      </c>
      <c r="Q396" s="146">
        <v>3E-07</v>
      </c>
      <c r="R396" s="146">
        <f t="shared" si="112"/>
        <v>6.48E-05</v>
      </c>
      <c r="S396" s="146">
        <v>0</v>
      </c>
      <c r="T396" s="147">
        <f t="shared" si="113"/>
        <v>0</v>
      </c>
      <c r="AR396" s="148" t="s">
        <v>268</v>
      </c>
      <c r="AT396" s="148" t="s">
        <v>264</v>
      </c>
      <c r="AU396" s="148" t="s">
        <v>85</v>
      </c>
      <c r="AY396" s="17" t="s">
        <v>262</v>
      </c>
      <c r="BE396" s="149">
        <f t="shared" si="114"/>
        <v>0</v>
      </c>
      <c r="BF396" s="149">
        <f t="shared" si="115"/>
        <v>0</v>
      </c>
      <c r="BG396" s="149">
        <f t="shared" si="116"/>
        <v>0</v>
      </c>
      <c r="BH396" s="149">
        <f t="shared" si="117"/>
        <v>0</v>
      </c>
      <c r="BI396" s="149">
        <f t="shared" si="118"/>
        <v>0</v>
      </c>
      <c r="BJ396" s="17" t="s">
        <v>85</v>
      </c>
      <c r="BK396" s="149">
        <f t="shared" si="119"/>
        <v>0</v>
      </c>
      <c r="BL396" s="17" t="s">
        <v>268</v>
      </c>
      <c r="BM396" s="148" t="s">
        <v>6518</v>
      </c>
    </row>
    <row r="397" spans="2:65" s="1" customFormat="1" ht="16.5" customHeight="1">
      <c r="B397" s="32"/>
      <c r="C397" s="138" t="s">
        <v>1582</v>
      </c>
      <c r="D397" s="138" t="s">
        <v>264</v>
      </c>
      <c r="E397" s="139" t="s">
        <v>6091</v>
      </c>
      <c r="F397" s="140" t="s">
        <v>6092</v>
      </c>
      <c r="G397" s="141" t="s">
        <v>552</v>
      </c>
      <c r="H397" s="142">
        <v>10.8</v>
      </c>
      <c r="I397" s="143"/>
      <c r="J397" s="142">
        <f t="shared" si="110"/>
        <v>0</v>
      </c>
      <c r="K397" s="140" t="s">
        <v>1</v>
      </c>
      <c r="L397" s="32"/>
      <c r="M397" s="144" t="s">
        <v>1</v>
      </c>
      <c r="N397" s="145" t="s">
        <v>42</v>
      </c>
      <c r="P397" s="146">
        <f t="shared" si="111"/>
        <v>0</v>
      </c>
      <c r="Q397" s="146">
        <v>0</v>
      </c>
      <c r="R397" s="146">
        <f t="shared" si="112"/>
        <v>0</v>
      </c>
      <c r="S397" s="146">
        <v>0</v>
      </c>
      <c r="T397" s="147">
        <f t="shared" si="113"/>
        <v>0</v>
      </c>
      <c r="AR397" s="148" t="s">
        <v>268</v>
      </c>
      <c r="AT397" s="148" t="s">
        <v>264</v>
      </c>
      <c r="AU397" s="148" t="s">
        <v>85</v>
      </c>
      <c r="AY397" s="17" t="s">
        <v>262</v>
      </c>
      <c r="BE397" s="149">
        <f t="shared" si="114"/>
        <v>0</v>
      </c>
      <c r="BF397" s="149">
        <f t="shared" si="115"/>
        <v>0</v>
      </c>
      <c r="BG397" s="149">
        <f t="shared" si="116"/>
        <v>0</v>
      </c>
      <c r="BH397" s="149">
        <f t="shared" si="117"/>
        <v>0</v>
      </c>
      <c r="BI397" s="149">
        <f t="shared" si="118"/>
        <v>0</v>
      </c>
      <c r="BJ397" s="17" t="s">
        <v>85</v>
      </c>
      <c r="BK397" s="149">
        <f t="shared" si="119"/>
        <v>0</v>
      </c>
      <c r="BL397" s="17" t="s">
        <v>268</v>
      </c>
      <c r="BM397" s="148" t="s">
        <v>6519</v>
      </c>
    </row>
    <row r="398" spans="2:51" s="12" customFormat="1" ht="12">
      <c r="B398" s="150"/>
      <c r="D398" s="151" t="s">
        <v>270</v>
      </c>
      <c r="E398" s="152" t="s">
        <v>1</v>
      </c>
      <c r="F398" s="153" t="s">
        <v>6520</v>
      </c>
      <c r="H398" s="154">
        <v>10.8</v>
      </c>
      <c r="I398" s="155"/>
      <c r="L398" s="150"/>
      <c r="M398" s="156"/>
      <c r="T398" s="157"/>
      <c r="AT398" s="152" t="s">
        <v>270</v>
      </c>
      <c r="AU398" s="152" t="s">
        <v>85</v>
      </c>
      <c r="AV398" s="12" t="s">
        <v>87</v>
      </c>
      <c r="AW398" s="12" t="s">
        <v>32</v>
      </c>
      <c r="AX398" s="12" t="s">
        <v>77</v>
      </c>
      <c r="AY398" s="152" t="s">
        <v>262</v>
      </c>
    </row>
    <row r="399" spans="2:51" s="13" customFormat="1" ht="12">
      <c r="B399" s="158"/>
      <c r="D399" s="151" t="s">
        <v>270</v>
      </c>
      <c r="E399" s="159" t="s">
        <v>1</v>
      </c>
      <c r="F399" s="160" t="s">
        <v>273</v>
      </c>
      <c r="H399" s="161">
        <v>10.8</v>
      </c>
      <c r="I399" s="162"/>
      <c r="L399" s="158"/>
      <c r="M399" s="163"/>
      <c r="T399" s="164"/>
      <c r="AT399" s="159" t="s">
        <v>270</v>
      </c>
      <c r="AU399" s="159" t="s">
        <v>85</v>
      </c>
      <c r="AV399" s="13" t="s">
        <v>268</v>
      </c>
      <c r="AW399" s="13" t="s">
        <v>32</v>
      </c>
      <c r="AX399" s="13" t="s">
        <v>85</v>
      </c>
      <c r="AY399" s="159" t="s">
        <v>262</v>
      </c>
    </row>
    <row r="400" spans="2:65" s="1" customFormat="1" ht="16.5" customHeight="1">
      <c r="B400" s="32"/>
      <c r="C400" s="178" t="s">
        <v>1586</v>
      </c>
      <c r="D400" s="178" t="s">
        <v>300</v>
      </c>
      <c r="E400" s="179" t="s">
        <v>6249</v>
      </c>
      <c r="F400" s="180" t="s">
        <v>6101</v>
      </c>
      <c r="G400" s="181" t="s">
        <v>552</v>
      </c>
      <c r="H400" s="182">
        <v>10.8</v>
      </c>
      <c r="I400" s="183"/>
      <c r="J400" s="182">
        <f>ROUND(I400*H400,2)</f>
        <v>0</v>
      </c>
      <c r="K400" s="180" t="s">
        <v>1</v>
      </c>
      <c r="L400" s="184"/>
      <c r="M400" s="185" t="s">
        <v>1</v>
      </c>
      <c r="N400" s="186" t="s">
        <v>42</v>
      </c>
      <c r="P400" s="146">
        <f>O400*H400</f>
        <v>0</v>
      </c>
      <c r="Q400" s="146">
        <v>0</v>
      </c>
      <c r="R400" s="146">
        <f>Q400*H400</f>
        <v>0</v>
      </c>
      <c r="S400" s="146">
        <v>0</v>
      </c>
      <c r="T400" s="147">
        <f>S400*H400</f>
        <v>0</v>
      </c>
      <c r="AR400" s="148" t="s">
        <v>304</v>
      </c>
      <c r="AT400" s="148" t="s">
        <v>300</v>
      </c>
      <c r="AU400" s="148" t="s">
        <v>85</v>
      </c>
      <c r="AY400" s="17" t="s">
        <v>262</v>
      </c>
      <c r="BE400" s="149">
        <f>IF(N400="základní",J400,0)</f>
        <v>0</v>
      </c>
      <c r="BF400" s="149">
        <f>IF(N400="snížená",J400,0)</f>
        <v>0</v>
      </c>
      <c r="BG400" s="149">
        <f>IF(N400="zákl. přenesená",J400,0)</f>
        <v>0</v>
      </c>
      <c r="BH400" s="149">
        <f>IF(N400="sníž. přenesená",J400,0)</f>
        <v>0</v>
      </c>
      <c r="BI400" s="149">
        <f>IF(N400="nulová",J400,0)</f>
        <v>0</v>
      </c>
      <c r="BJ400" s="17" t="s">
        <v>85</v>
      </c>
      <c r="BK400" s="149">
        <f>ROUND(I400*H400,2)</f>
        <v>0</v>
      </c>
      <c r="BL400" s="17" t="s">
        <v>268</v>
      </c>
      <c r="BM400" s="148" t="s">
        <v>6521</v>
      </c>
    </row>
    <row r="401" spans="2:51" s="12" customFormat="1" ht="12">
      <c r="B401" s="150"/>
      <c r="D401" s="151" t="s">
        <v>270</v>
      </c>
      <c r="E401" s="152" t="s">
        <v>1</v>
      </c>
      <c r="F401" s="153" t="s">
        <v>6520</v>
      </c>
      <c r="H401" s="154">
        <v>10.8</v>
      </c>
      <c r="I401" s="155"/>
      <c r="L401" s="150"/>
      <c r="M401" s="156"/>
      <c r="T401" s="157"/>
      <c r="AT401" s="152" t="s">
        <v>270</v>
      </c>
      <c r="AU401" s="152" t="s">
        <v>85</v>
      </c>
      <c r="AV401" s="12" t="s">
        <v>87</v>
      </c>
      <c r="AW401" s="12" t="s">
        <v>32</v>
      </c>
      <c r="AX401" s="12" t="s">
        <v>77</v>
      </c>
      <c r="AY401" s="152" t="s">
        <v>262</v>
      </c>
    </row>
    <row r="402" spans="2:51" s="13" customFormat="1" ht="12">
      <c r="B402" s="158"/>
      <c r="D402" s="151" t="s">
        <v>270</v>
      </c>
      <c r="E402" s="159" t="s">
        <v>1</v>
      </c>
      <c r="F402" s="160" t="s">
        <v>273</v>
      </c>
      <c r="H402" s="161">
        <v>10.8</v>
      </c>
      <c r="I402" s="162"/>
      <c r="L402" s="158"/>
      <c r="M402" s="163"/>
      <c r="T402" s="164"/>
      <c r="AT402" s="159" t="s">
        <v>270</v>
      </c>
      <c r="AU402" s="159" t="s">
        <v>85</v>
      </c>
      <c r="AV402" s="13" t="s">
        <v>268</v>
      </c>
      <c r="AW402" s="13" t="s">
        <v>32</v>
      </c>
      <c r="AX402" s="13" t="s">
        <v>85</v>
      </c>
      <c r="AY402" s="159" t="s">
        <v>262</v>
      </c>
    </row>
    <row r="403" spans="2:65" s="1" customFormat="1" ht="24.2" customHeight="1">
      <c r="B403" s="32"/>
      <c r="C403" s="138" t="s">
        <v>1590</v>
      </c>
      <c r="D403" s="138" t="s">
        <v>264</v>
      </c>
      <c r="E403" s="139" t="s">
        <v>6359</v>
      </c>
      <c r="F403" s="140" t="s">
        <v>6360</v>
      </c>
      <c r="G403" s="141" t="s">
        <v>303</v>
      </c>
      <c r="H403" s="142">
        <v>0.73</v>
      </c>
      <c r="I403" s="143"/>
      <c r="J403" s="142">
        <f>ROUND(I403*H403,2)</f>
        <v>0</v>
      </c>
      <c r="K403" s="140" t="s">
        <v>1</v>
      </c>
      <c r="L403" s="32"/>
      <c r="M403" s="144" t="s">
        <v>1</v>
      </c>
      <c r="N403" s="145" t="s">
        <v>42</v>
      </c>
      <c r="P403" s="146">
        <f>O403*H403</f>
        <v>0</v>
      </c>
      <c r="Q403" s="146">
        <v>0</v>
      </c>
      <c r="R403" s="146">
        <f>Q403*H403</f>
        <v>0</v>
      </c>
      <c r="S403" s="146">
        <v>0</v>
      </c>
      <c r="T403" s="147">
        <f>S403*H403</f>
        <v>0</v>
      </c>
      <c r="AR403" s="148" t="s">
        <v>268</v>
      </c>
      <c r="AT403" s="148" t="s">
        <v>264</v>
      </c>
      <c r="AU403" s="148" t="s">
        <v>85</v>
      </c>
      <c r="AY403" s="17" t="s">
        <v>262</v>
      </c>
      <c r="BE403" s="149">
        <f>IF(N403="základní",J403,0)</f>
        <v>0</v>
      </c>
      <c r="BF403" s="149">
        <f>IF(N403="snížená",J403,0)</f>
        <v>0</v>
      </c>
      <c r="BG403" s="149">
        <f>IF(N403="zákl. přenesená",J403,0)</f>
        <v>0</v>
      </c>
      <c r="BH403" s="149">
        <f>IF(N403="sníž. přenesená",J403,0)</f>
        <v>0</v>
      </c>
      <c r="BI403" s="149">
        <f>IF(N403="nulová",J403,0)</f>
        <v>0</v>
      </c>
      <c r="BJ403" s="17" t="s">
        <v>85</v>
      </c>
      <c r="BK403" s="149">
        <f>ROUND(I403*H403,2)</f>
        <v>0</v>
      </c>
      <c r="BL403" s="17" t="s">
        <v>268</v>
      </c>
      <c r="BM403" s="148" t="s">
        <v>6522</v>
      </c>
    </row>
    <row r="404" spans="2:51" s="12" customFormat="1" ht="12">
      <c r="B404" s="150"/>
      <c r="D404" s="151" t="s">
        <v>270</v>
      </c>
      <c r="E404" s="152" t="s">
        <v>1</v>
      </c>
      <c r="F404" s="153" t="s">
        <v>6463</v>
      </c>
      <c r="H404" s="154">
        <v>0.73</v>
      </c>
      <c r="I404" s="155"/>
      <c r="L404" s="150"/>
      <c r="M404" s="156"/>
      <c r="T404" s="157"/>
      <c r="AT404" s="152" t="s">
        <v>270</v>
      </c>
      <c r="AU404" s="152" t="s">
        <v>85</v>
      </c>
      <c r="AV404" s="12" t="s">
        <v>87</v>
      </c>
      <c r="AW404" s="12" t="s">
        <v>32</v>
      </c>
      <c r="AX404" s="12" t="s">
        <v>77</v>
      </c>
      <c r="AY404" s="152" t="s">
        <v>262</v>
      </c>
    </row>
    <row r="405" spans="2:51" s="13" customFormat="1" ht="12">
      <c r="B405" s="158"/>
      <c r="D405" s="151" t="s">
        <v>270</v>
      </c>
      <c r="E405" s="159" t="s">
        <v>1</v>
      </c>
      <c r="F405" s="160" t="s">
        <v>273</v>
      </c>
      <c r="H405" s="161">
        <v>0.73</v>
      </c>
      <c r="I405" s="162"/>
      <c r="L405" s="158"/>
      <c r="M405" s="163"/>
      <c r="T405" s="164"/>
      <c r="AT405" s="159" t="s">
        <v>270</v>
      </c>
      <c r="AU405" s="159" t="s">
        <v>85</v>
      </c>
      <c r="AV405" s="13" t="s">
        <v>268</v>
      </c>
      <c r="AW405" s="13" t="s">
        <v>32</v>
      </c>
      <c r="AX405" s="13" t="s">
        <v>85</v>
      </c>
      <c r="AY405" s="159" t="s">
        <v>262</v>
      </c>
    </row>
    <row r="406" spans="2:65" s="1" customFormat="1" ht="24.2" customHeight="1">
      <c r="B406" s="32"/>
      <c r="C406" s="138" t="s">
        <v>1594</v>
      </c>
      <c r="D406" s="138" t="s">
        <v>264</v>
      </c>
      <c r="E406" s="139" t="s">
        <v>6362</v>
      </c>
      <c r="F406" s="140" t="s">
        <v>6363</v>
      </c>
      <c r="G406" s="141" t="s">
        <v>303</v>
      </c>
      <c r="H406" s="142">
        <v>0.73</v>
      </c>
      <c r="I406" s="143"/>
      <c r="J406" s="142">
        <f>ROUND(I406*H406,2)</f>
        <v>0</v>
      </c>
      <c r="K406" s="140" t="s">
        <v>1</v>
      </c>
      <c r="L406" s="32"/>
      <c r="M406" s="144" t="s">
        <v>1</v>
      </c>
      <c r="N406" s="145" t="s">
        <v>42</v>
      </c>
      <c r="P406" s="146">
        <f>O406*H406</f>
        <v>0</v>
      </c>
      <c r="Q406" s="146">
        <v>0</v>
      </c>
      <c r="R406" s="146">
        <f>Q406*H406</f>
        <v>0</v>
      </c>
      <c r="S406" s="146">
        <v>0</v>
      </c>
      <c r="T406" s="147">
        <f>S406*H406</f>
        <v>0</v>
      </c>
      <c r="AR406" s="148" t="s">
        <v>268</v>
      </c>
      <c r="AT406" s="148" t="s">
        <v>264</v>
      </c>
      <c r="AU406" s="148" t="s">
        <v>85</v>
      </c>
      <c r="AY406" s="17" t="s">
        <v>262</v>
      </c>
      <c r="BE406" s="149">
        <f>IF(N406="základní",J406,0)</f>
        <v>0</v>
      </c>
      <c r="BF406" s="149">
        <f>IF(N406="snížená",J406,0)</f>
        <v>0</v>
      </c>
      <c r="BG406" s="149">
        <f>IF(N406="zákl. přenesená",J406,0)</f>
        <v>0</v>
      </c>
      <c r="BH406" s="149">
        <f>IF(N406="sníž. přenesená",J406,0)</f>
        <v>0</v>
      </c>
      <c r="BI406" s="149">
        <f>IF(N406="nulová",J406,0)</f>
        <v>0</v>
      </c>
      <c r="BJ406" s="17" t="s">
        <v>85</v>
      </c>
      <c r="BK406" s="149">
        <f>ROUND(I406*H406,2)</f>
        <v>0</v>
      </c>
      <c r="BL406" s="17" t="s">
        <v>268</v>
      </c>
      <c r="BM406" s="148" t="s">
        <v>6523</v>
      </c>
    </row>
    <row r="407" spans="2:51" s="12" customFormat="1" ht="12">
      <c r="B407" s="150"/>
      <c r="D407" s="151" t="s">
        <v>270</v>
      </c>
      <c r="E407" s="152" t="s">
        <v>1</v>
      </c>
      <c r="F407" s="153" t="s">
        <v>6463</v>
      </c>
      <c r="H407" s="154">
        <v>0.73</v>
      </c>
      <c r="I407" s="155"/>
      <c r="L407" s="150"/>
      <c r="M407" s="156"/>
      <c r="T407" s="157"/>
      <c r="AT407" s="152" t="s">
        <v>270</v>
      </c>
      <c r="AU407" s="152" t="s">
        <v>85</v>
      </c>
      <c r="AV407" s="12" t="s">
        <v>87</v>
      </c>
      <c r="AW407" s="12" t="s">
        <v>32</v>
      </c>
      <c r="AX407" s="12" t="s">
        <v>77</v>
      </c>
      <c r="AY407" s="152" t="s">
        <v>262</v>
      </c>
    </row>
    <row r="408" spans="2:51" s="13" customFormat="1" ht="12">
      <c r="B408" s="158"/>
      <c r="D408" s="151" t="s">
        <v>270</v>
      </c>
      <c r="E408" s="159" t="s">
        <v>1</v>
      </c>
      <c r="F408" s="160" t="s">
        <v>273</v>
      </c>
      <c r="H408" s="161">
        <v>0.73</v>
      </c>
      <c r="I408" s="162"/>
      <c r="L408" s="158"/>
      <c r="M408" s="163"/>
      <c r="T408" s="164"/>
      <c r="AT408" s="159" t="s">
        <v>270</v>
      </c>
      <c r="AU408" s="159" t="s">
        <v>85</v>
      </c>
      <c r="AV408" s="13" t="s">
        <v>268</v>
      </c>
      <c r="AW408" s="13" t="s">
        <v>32</v>
      </c>
      <c r="AX408" s="13" t="s">
        <v>85</v>
      </c>
      <c r="AY408" s="159" t="s">
        <v>262</v>
      </c>
    </row>
    <row r="409" spans="2:63" s="11" customFormat="1" ht="25.9" customHeight="1">
      <c r="B409" s="126"/>
      <c r="D409" s="127" t="s">
        <v>76</v>
      </c>
      <c r="E409" s="128" t="s">
        <v>6524</v>
      </c>
      <c r="F409" s="128" t="s">
        <v>6525</v>
      </c>
      <c r="I409" s="129"/>
      <c r="J409" s="130">
        <f>BK409</f>
        <v>0</v>
      </c>
      <c r="L409" s="126"/>
      <c r="M409" s="131"/>
      <c r="P409" s="132">
        <f>SUM(P410:P418)</f>
        <v>0</v>
      </c>
      <c r="R409" s="132">
        <f>SUM(R410:R418)</f>
        <v>0</v>
      </c>
      <c r="T409" s="133">
        <f>SUM(T410:T418)</f>
        <v>0</v>
      </c>
      <c r="AR409" s="127" t="s">
        <v>85</v>
      </c>
      <c r="AT409" s="134" t="s">
        <v>76</v>
      </c>
      <c r="AU409" s="134" t="s">
        <v>77</v>
      </c>
      <c r="AY409" s="127" t="s">
        <v>262</v>
      </c>
      <c r="BK409" s="135">
        <f>SUM(BK410:BK418)</f>
        <v>0</v>
      </c>
    </row>
    <row r="410" spans="2:65" s="1" customFormat="1" ht="24.2" customHeight="1">
      <c r="B410" s="32"/>
      <c r="C410" s="138" t="s">
        <v>1598</v>
      </c>
      <c r="D410" s="138" t="s">
        <v>264</v>
      </c>
      <c r="E410" s="139" t="s">
        <v>6526</v>
      </c>
      <c r="F410" s="140" t="s">
        <v>6527</v>
      </c>
      <c r="G410" s="141" t="s">
        <v>152</v>
      </c>
      <c r="H410" s="142">
        <v>30</v>
      </c>
      <c r="I410" s="143"/>
      <c r="J410" s="142">
        <f>ROUND(I410*H410,2)</f>
        <v>0</v>
      </c>
      <c r="K410" s="140" t="s">
        <v>1</v>
      </c>
      <c r="L410" s="32"/>
      <c r="M410" s="144" t="s">
        <v>1</v>
      </c>
      <c r="N410" s="145" t="s">
        <v>42</v>
      </c>
      <c r="P410" s="146">
        <f>O410*H410</f>
        <v>0</v>
      </c>
      <c r="Q410" s="146">
        <v>0</v>
      </c>
      <c r="R410" s="146">
        <f>Q410*H410</f>
        <v>0</v>
      </c>
      <c r="S410" s="146">
        <v>0</v>
      </c>
      <c r="T410" s="147">
        <f>S410*H410</f>
        <v>0</v>
      </c>
      <c r="AR410" s="148" t="s">
        <v>268</v>
      </c>
      <c r="AT410" s="148" t="s">
        <v>264</v>
      </c>
      <c r="AU410" s="148" t="s">
        <v>85</v>
      </c>
      <c r="AY410" s="17" t="s">
        <v>262</v>
      </c>
      <c r="BE410" s="149">
        <f>IF(N410="základní",J410,0)</f>
        <v>0</v>
      </c>
      <c r="BF410" s="149">
        <f>IF(N410="snížená",J410,0)</f>
        <v>0</v>
      </c>
      <c r="BG410" s="149">
        <f>IF(N410="zákl. přenesená",J410,0)</f>
        <v>0</v>
      </c>
      <c r="BH410" s="149">
        <f>IF(N410="sníž. přenesená",J410,0)</f>
        <v>0</v>
      </c>
      <c r="BI410" s="149">
        <f>IF(N410="nulová",J410,0)</f>
        <v>0</v>
      </c>
      <c r="BJ410" s="17" t="s">
        <v>85</v>
      </c>
      <c r="BK410" s="149">
        <f>ROUND(I410*H410,2)</f>
        <v>0</v>
      </c>
      <c r="BL410" s="17" t="s">
        <v>268</v>
      </c>
      <c r="BM410" s="148" t="s">
        <v>6528</v>
      </c>
    </row>
    <row r="411" spans="2:65" s="1" customFormat="1" ht="16.5" customHeight="1">
      <c r="B411" s="32"/>
      <c r="C411" s="178" t="s">
        <v>1602</v>
      </c>
      <c r="D411" s="178" t="s">
        <v>300</v>
      </c>
      <c r="E411" s="179" t="s">
        <v>6529</v>
      </c>
      <c r="F411" s="180" t="s">
        <v>6530</v>
      </c>
      <c r="G411" s="181" t="s">
        <v>552</v>
      </c>
      <c r="H411" s="182">
        <v>3</v>
      </c>
      <c r="I411" s="183"/>
      <c r="J411" s="182">
        <f>ROUND(I411*H411,2)</f>
        <v>0</v>
      </c>
      <c r="K411" s="180" t="s">
        <v>1</v>
      </c>
      <c r="L411" s="184"/>
      <c r="M411" s="185" t="s">
        <v>1</v>
      </c>
      <c r="N411" s="186" t="s">
        <v>42</v>
      </c>
      <c r="P411" s="146">
        <f>O411*H411</f>
        <v>0</v>
      </c>
      <c r="Q411" s="146">
        <v>0</v>
      </c>
      <c r="R411" s="146">
        <f>Q411*H411</f>
        <v>0</v>
      </c>
      <c r="S411" s="146">
        <v>0</v>
      </c>
      <c r="T411" s="147">
        <f>S411*H411</f>
        <v>0</v>
      </c>
      <c r="AR411" s="148" t="s">
        <v>304</v>
      </c>
      <c r="AT411" s="148" t="s">
        <v>300</v>
      </c>
      <c r="AU411" s="148" t="s">
        <v>85</v>
      </c>
      <c r="AY411" s="17" t="s">
        <v>262</v>
      </c>
      <c r="BE411" s="149">
        <f>IF(N411="základní",J411,0)</f>
        <v>0</v>
      </c>
      <c r="BF411" s="149">
        <f>IF(N411="snížená",J411,0)</f>
        <v>0</v>
      </c>
      <c r="BG411" s="149">
        <f>IF(N411="zákl. přenesená",J411,0)</f>
        <v>0</v>
      </c>
      <c r="BH411" s="149">
        <f>IF(N411="sníž. přenesená",J411,0)</f>
        <v>0</v>
      </c>
      <c r="BI411" s="149">
        <f>IF(N411="nulová",J411,0)</f>
        <v>0</v>
      </c>
      <c r="BJ411" s="17" t="s">
        <v>85</v>
      </c>
      <c r="BK411" s="149">
        <f>ROUND(I411*H411,2)</f>
        <v>0</v>
      </c>
      <c r="BL411" s="17" t="s">
        <v>268</v>
      </c>
      <c r="BM411" s="148" t="s">
        <v>6531</v>
      </c>
    </row>
    <row r="412" spans="2:51" s="12" customFormat="1" ht="12">
      <c r="B412" s="150"/>
      <c r="D412" s="151" t="s">
        <v>270</v>
      </c>
      <c r="E412" s="152" t="s">
        <v>1</v>
      </c>
      <c r="F412" s="153" t="s">
        <v>6532</v>
      </c>
      <c r="H412" s="154">
        <v>3</v>
      </c>
      <c r="I412" s="155"/>
      <c r="L412" s="150"/>
      <c r="M412" s="156"/>
      <c r="T412" s="157"/>
      <c r="AT412" s="152" t="s">
        <v>270</v>
      </c>
      <c r="AU412" s="152" t="s">
        <v>85</v>
      </c>
      <c r="AV412" s="12" t="s">
        <v>87</v>
      </c>
      <c r="AW412" s="12" t="s">
        <v>32</v>
      </c>
      <c r="AX412" s="12" t="s">
        <v>77</v>
      </c>
      <c r="AY412" s="152" t="s">
        <v>262</v>
      </c>
    </row>
    <row r="413" spans="2:51" s="13" customFormat="1" ht="12">
      <c r="B413" s="158"/>
      <c r="D413" s="151" t="s">
        <v>270</v>
      </c>
      <c r="E413" s="159" t="s">
        <v>1</v>
      </c>
      <c r="F413" s="160" t="s">
        <v>273</v>
      </c>
      <c r="H413" s="161">
        <v>3</v>
      </c>
      <c r="I413" s="162"/>
      <c r="L413" s="158"/>
      <c r="M413" s="163"/>
      <c r="T413" s="164"/>
      <c r="AT413" s="159" t="s">
        <v>270</v>
      </c>
      <c r="AU413" s="159" t="s">
        <v>85</v>
      </c>
      <c r="AV413" s="13" t="s">
        <v>268</v>
      </c>
      <c r="AW413" s="13" t="s">
        <v>32</v>
      </c>
      <c r="AX413" s="13" t="s">
        <v>85</v>
      </c>
      <c r="AY413" s="159" t="s">
        <v>262</v>
      </c>
    </row>
    <row r="414" spans="2:65" s="1" customFormat="1" ht="24.2" customHeight="1">
      <c r="B414" s="32"/>
      <c r="C414" s="138" t="s">
        <v>1606</v>
      </c>
      <c r="D414" s="138" t="s">
        <v>264</v>
      </c>
      <c r="E414" s="139" t="s">
        <v>6533</v>
      </c>
      <c r="F414" s="140" t="s">
        <v>6534</v>
      </c>
      <c r="G414" s="141" t="s">
        <v>152</v>
      </c>
      <c r="H414" s="142">
        <v>30</v>
      </c>
      <c r="I414" s="143"/>
      <c r="J414" s="142">
        <f>ROUND(I414*H414,2)</f>
        <v>0</v>
      </c>
      <c r="K414" s="140" t="s">
        <v>1</v>
      </c>
      <c r="L414" s="32"/>
      <c r="M414" s="144" t="s">
        <v>1</v>
      </c>
      <c r="N414" s="145" t="s">
        <v>42</v>
      </c>
      <c r="P414" s="146">
        <f>O414*H414</f>
        <v>0</v>
      </c>
      <c r="Q414" s="146">
        <v>0</v>
      </c>
      <c r="R414" s="146">
        <f>Q414*H414</f>
        <v>0</v>
      </c>
      <c r="S414" s="146">
        <v>0</v>
      </c>
      <c r="T414" s="147">
        <f>S414*H414</f>
        <v>0</v>
      </c>
      <c r="AR414" s="148" t="s">
        <v>268</v>
      </c>
      <c r="AT414" s="148" t="s">
        <v>264</v>
      </c>
      <c r="AU414" s="148" t="s">
        <v>85</v>
      </c>
      <c r="AY414" s="17" t="s">
        <v>262</v>
      </c>
      <c r="BE414" s="149">
        <f>IF(N414="základní",J414,0)</f>
        <v>0</v>
      </c>
      <c r="BF414" s="149">
        <f>IF(N414="snížená",J414,0)</f>
        <v>0</v>
      </c>
      <c r="BG414" s="149">
        <f>IF(N414="zákl. přenesená",J414,0)</f>
        <v>0</v>
      </c>
      <c r="BH414" s="149">
        <f>IF(N414="sníž. přenesená",J414,0)</f>
        <v>0</v>
      </c>
      <c r="BI414" s="149">
        <f>IF(N414="nulová",J414,0)</f>
        <v>0</v>
      </c>
      <c r="BJ414" s="17" t="s">
        <v>85</v>
      </c>
      <c r="BK414" s="149">
        <f>ROUND(I414*H414,2)</f>
        <v>0</v>
      </c>
      <c r="BL414" s="17" t="s">
        <v>268</v>
      </c>
      <c r="BM414" s="148" t="s">
        <v>6535</v>
      </c>
    </row>
    <row r="415" spans="2:65" s="1" customFormat="1" ht="16.5" customHeight="1">
      <c r="B415" s="32"/>
      <c r="C415" s="178" t="s">
        <v>1610</v>
      </c>
      <c r="D415" s="178" t="s">
        <v>300</v>
      </c>
      <c r="E415" s="179" t="s">
        <v>6536</v>
      </c>
      <c r="F415" s="180" t="s">
        <v>6537</v>
      </c>
      <c r="G415" s="181" t="s">
        <v>152</v>
      </c>
      <c r="H415" s="182">
        <v>30</v>
      </c>
      <c r="I415" s="183"/>
      <c r="J415" s="182">
        <f>ROUND(I415*H415,2)</f>
        <v>0</v>
      </c>
      <c r="K415" s="180" t="s">
        <v>1</v>
      </c>
      <c r="L415" s="184"/>
      <c r="M415" s="185" t="s">
        <v>1</v>
      </c>
      <c r="N415" s="186" t="s">
        <v>42</v>
      </c>
      <c r="P415" s="146">
        <f>O415*H415</f>
        <v>0</v>
      </c>
      <c r="Q415" s="146">
        <v>0</v>
      </c>
      <c r="R415" s="146">
        <f>Q415*H415</f>
        <v>0</v>
      </c>
      <c r="S415" s="146">
        <v>0</v>
      </c>
      <c r="T415" s="147">
        <f>S415*H415</f>
        <v>0</v>
      </c>
      <c r="AR415" s="148" t="s">
        <v>304</v>
      </c>
      <c r="AT415" s="148" t="s">
        <v>300</v>
      </c>
      <c r="AU415" s="148" t="s">
        <v>85</v>
      </c>
      <c r="AY415" s="17" t="s">
        <v>262</v>
      </c>
      <c r="BE415" s="149">
        <f>IF(N415="základní",J415,0)</f>
        <v>0</v>
      </c>
      <c r="BF415" s="149">
        <f>IF(N415="snížená",J415,0)</f>
        <v>0</v>
      </c>
      <c r="BG415" s="149">
        <f>IF(N415="zákl. přenesená",J415,0)</f>
        <v>0</v>
      </c>
      <c r="BH415" s="149">
        <f>IF(N415="sníž. přenesená",J415,0)</f>
        <v>0</v>
      </c>
      <c r="BI415" s="149">
        <f>IF(N415="nulová",J415,0)</f>
        <v>0</v>
      </c>
      <c r="BJ415" s="17" t="s">
        <v>85</v>
      </c>
      <c r="BK415" s="149">
        <f>ROUND(I415*H415,2)</f>
        <v>0</v>
      </c>
      <c r="BL415" s="17" t="s">
        <v>268</v>
      </c>
      <c r="BM415" s="148" t="s">
        <v>6538</v>
      </c>
    </row>
    <row r="416" spans="2:65" s="1" customFormat="1" ht="16.5" customHeight="1">
      <c r="B416" s="32"/>
      <c r="C416" s="178" t="s">
        <v>1614</v>
      </c>
      <c r="D416" s="178" t="s">
        <v>300</v>
      </c>
      <c r="E416" s="179" t="s">
        <v>6539</v>
      </c>
      <c r="F416" s="180" t="s">
        <v>6540</v>
      </c>
      <c r="G416" s="181" t="s">
        <v>152</v>
      </c>
      <c r="H416" s="182">
        <v>30</v>
      </c>
      <c r="I416" s="183"/>
      <c r="J416" s="182">
        <f>ROUND(I416*H416,2)</f>
        <v>0</v>
      </c>
      <c r="K416" s="180" t="s">
        <v>1</v>
      </c>
      <c r="L416" s="184"/>
      <c r="M416" s="185" t="s">
        <v>1</v>
      </c>
      <c r="N416" s="186" t="s">
        <v>42</v>
      </c>
      <c r="P416" s="146">
        <f>O416*H416</f>
        <v>0</v>
      </c>
      <c r="Q416" s="146">
        <v>0</v>
      </c>
      <c r="R416" s="146">
        <f>Q416*H416</f>
        <v>0</v>
      </c>
      <c r="S416" s="146">
        <v>0</v>
      </c>
      <c r="T416" s="147">
        <f>S416*H416</f>
        <v>0</v>
      </c>
      <c r="AR416" s="148" t="s">
        <v>304</v>
      </c>
      <c r="AT416" s="148" t="s">
        <v>300</v>
      </c>
      <c r="AU416" s="148" t="s">
        <v>85</v>
      </c>
      <c r="AY416" s="17" t="s">
        <v>262</v>
      </c>
      <c r="BE416" s="149">
        <f>IF(N416="základní",J416,0)</f>
        <v>0</v>
      </c>
      <c r="BF416" s="149">
        <f>IF(N416="snížená",J416,0)</f>
        <v>0</v>
      </c>
      <c r="BG416" s="149">
        <f>IF(N416="zákl. přenesená",J416,0)</f>
        <v>0</v>
      </c>
      <c r="BH416" s="149">
        <f>IF(N416="sníž. přenesená",J416,0)</f>
        <v>0</v>
      </c>
      <c r="BI416" s="149">
        <f>IF(N416="nulová",J416,0)</f>
        <v>0</v>
      </c>
      <c r="BJ416" s="17" t="s">
        <v>85</v>
      </c>
      <c r="BK416" s="149">
        <f>ROUND(I416*H416,2)</f>
        <v>0</v>
      </c>
      <c r="BL416" s="17" t="s">
        <v>268</v>
      </c>
      <c r="BM416" s="148" t="s">
        <v>6541</v>
      </c>
    </row>
    <row r="417" spans="2:65" s="1" customFormat="1" ht="24.2" customHeight="1">
      <c r="B417" s="32"/>
      <c r="C417" s="138" t="s">
        <v>1618</v>
      </c>
      <c r="D417" s="138" t="s">
        <v>264</v>
      </c>
      <c r="E417" s="139" t="s">
        <v>6359</v>
      </c>
      <c r="F417" s="140" t="s">
        <v>6360</v>
      </c>
      <c r="G417" s="141" t="s">
        <v>303</v>
      </c>
      <c r="H417" s="142">
        <v>4.5</v>
      </c>
      <c r="I417" s="143"/>
      <c r="J417" s="142">
        <f>ROUND(I417*H417,2)</f>
        <v>0</v>
      </c>
      <c r="K417" s="140" t="s">
        <v>1</v>
      </c>
      <c r="L417" s="32"/>
      <c r="M417" s="144" t="s">
        <v>1</v>
      </c>
      <c r="N417" s="145" t="s">
        <v>42</v>
      </c>
      <c r="P417" s="146">
        <f>O417*H417</f>
        <v>0</v>
      </c>
      <c r="Q417" s="146">
        <v>0</v>
      </c>
      <c r="R417" s="146">
        <f>Q417*H417</f>
        <v>0</v>
      </c>
      <c r="S417" s="146">
        <v>0</v>
      </c>
      <c r="T417" s="147">
        <f>S417*H417</f>
        <v>0</v>
      </c>
      <c r="AR417" s="148" t="s">
        <v>268</v>
      </c>
      <c r="AT417" s="148" t="s">
        <v>264</v>
      </c>
      <c r="AU417" s="148" t="s">
        <v>85</v>
      </c>
      <c r="AY417" s="17" t="s">
        <v>262</v>
      </c>
      <c r="BE417" s="149">
        <f>IF(N417="základní",J417,0)</f>
        <v>0</v>
      </c>
      <c r="BF417" s="149">
        <f>IF(N417="snížená",J417,0)</f>
        <v>0</v>
      </c>
      <c r="BG417" s="149">
        <f>IF(N417="zákl. přenesená",J417,0)</f>
        <v>0</v>
      </c>
      <c r="BH417" s="149">
        <f>IF(N417="sníž. přenesená",J417,0)</f>
        <v>0</v>
      </c>
      <c r="BI417" s="149">
        <f>IF(N417="nulová",J417,0)</f>
        <v>0</v>
      </c>
      <c r="BJ417" s="17" t="s">
        <v>85</v>
      </c>
      <c r="BK417" s="149">
        <f>ROUND(I417*H417,2)</f>
        <v>0</v>
      </c>
      <c r="BL417" s="17" t="s">
        <v>268</v>
      </c>
      <c r="BM417" s="148" t="s">
        <v>6542</v>
      </c>
    </row>
    <row r="418" spans="2:65" s="1" customFormat="1" ht="24.2" customHeight="1">
      <c r="B418" s="32"/>
      <c r="C418" s="138" t="s">
        <v>1622</v>
      </c>
      <c r="D418" s="138" t="s">
        <v>264</v>
      </c>
      <c r="E418" s="139" t="s">
        <v>6362</v>
      </c>
      <c r="F418" s="140" t="s">
        <v>6363</v>
      </c>
      <c r="G418" s="141" t="s">
        <v>303</v>
      </c>
      <c r="H418" s="142">
        <v>4.5</v>
      </c>
      <c r="I418" s="143"/>
      <c r="J418" s="142">
        <f>ROUND(I418*H418,2)</f>
        <v>0</v>
      </c>
      <c r="K418" s="140" t="s">
        <v>1</v>
      </c>
      <c r="L418" s="32"/>
      <c r="M418" s="144" t="s">
        <v>1</v>
      </c>
      <c r="N418" s="145" t="s">
        <v>42</v>
      </c>
      <c r="P418" s="146">
        <f>O418*H418</f>
        <v>0</v>
      </c>
      <c r="Q418" s="146">
        <v>0</v>
      </c>
      <c r="R418" s="146">
        <f>Q418*H418</f>
        <v>0</v>
      </c>
      <c r="S418" s="146">
        <v>0</v>
      </c>
      <c r="T418" s="147">
        <f>S418*H418</f>
        <v>0</v>
      </c>
      <c r="AR418" s="148" t="s">
        <v>268</v>
      </c>
      <c r="AT418" s="148" t="s">
        <v>264</v>
      </c>
      <c r="AU418" s="148" t="s">
        <v>85</v>
      </c>
      <c r="AY418" s="17" t="s">
        <v>262</v>
      </c>
      <c r="BE418" s="149">
        <f>IF(N418="základní",J418,0)</f>
        <v>0</v>
      </c>
      <c r="BF418" s="149">
        <f>IF(N418="snížená",J418,0)</f>
        <v>0</v>
      </c>
      <c r="BG418" s="149">
        <f>IF(N418="zákl. přenesená",J418,0)</f>
        <v>0</v>
      </c>
      <c r="BH418" s="149">
        <f>IF(N418="sníž. přenesená",J418,0)</f>
        <v>0</v>
      </c>
      <c r="BI418" s="149">
        <f>IF(N418="nulová",J418,0)</f>
        <v>0</v>
      </c>
      <c r="BJ418" s="17" t="s">
        <v>85</v>
      </c>
      <c r="BK418" s="149">
        <f>ROUND(I418*H418,2)</f>
        <v>0</v>
      </c>
      <c r="BL418" s="17" t="s">
        <v>268</v>
      </c>
      <c r="BM418" s="148" t="s">
        <v>6543</v>
      </c>
    </row>
    <row r="419" spans="2:63" s="11" customFormat="1" ht="25.9" customHeight="1">
      <c r="B419" s="126"/>
      <c r="D419" s="127" t="s">
        <v>76</v>
      </c>
      <c r="E419" s="128" t="s">
        <v>6544</v>
      </c>
      <c r="F419" s="128" t="s">
        <v>6545</v>
      </c>
      <c r="I419" s="129"/>
      <c r="J419" s="130">
        <f>BK419</f>
        <v>0</v>
      </c>
      <c r="L419" s="126"/>
      <c r="M419" s="131"/>
      <c r="P419" s="132">
        <f>SUM(P420:P426)</f>
        <v>0</v>
      </c>
      <c r="R419" s="132">
        <f>SUM(R420:R426)</f>
        <v>0</v>
      </c>
      <c r="T419" s="133">
        <f>SUM(T420:T426)</f>
        <v>0</v>
      </c>
      <c r="AR419" s="127" t="s">
        <v>85</v>
      </c>
      <c r="AT419" s="134" t="s">
        <v>76</v>
      </c>
      <c r="AU419" s="134" t="s">
        <v>77</v>
      </c>
      <c r="AY419" s="127" t="s">
        <v>262</v>
      </c>
      <c r="BK419" s="135">
        <f>SUM(BK420:BK426)</f>
        <v>0</v>
      </c>
    </row>
    <row r="420" spans="2:65" s="1" customFormat="1" ht="16.5" customHeight="1">
      <c r="B420" s="32"/>
      <c r="C420" s="138" t="s">
        <v>1626</v>
      </c>
      <c r="D420" s="138" t="s">
        <v>264</v>
      </c>
      <c r="E420" s="139" t="s">
        <v>6546</v>
      </c>
      <c r="F420" s="140" t="s">
        <v>6547</v>
      </c>
      <c r="G420" s="141" t="s">
        <v>675</v>
      </c>
      <c r="H420" s="142">
        <v>150</v>
      </c>
      <c r="I420" s="143"/>
      <c r="J420" s="142">
        <f>ROUND(I420*H420,2)</f>
        <v>0</v>
      </c>
      <c r="K420" s="140" t="s">
        <v>267</v>
      </c>
      <c r="L420" s="32"/>
      <c r="M420" s="144" t="s">
        <v>1</v>
      </c>
      <c r="N420" s="145" t="s">
        <v>42</v>
      </c>
      <c r="P420" s="146">
        <f>O420*H420</f>
        <v>0</v>
      </c>
      <c r="Q420" s="146">
        <v>0</v>
      </c>
      <c r="R420" s="146">
        <f>Q420*H420</f>
        <v>0</v>
      </c>
      <c r="S420" s="146">
        <v>0</v>
      </c>
      <c r="T420" s="147">
        <f>S420*H420</f>
        <v>0</v>
      </c>
      <c r="AR420" s="148" t="s">
        <v>268</v>
      </c>
      <c r="AT420" s="148" t="s">
        <v>264</v>
      </c>
      <c r="AU420" s="148" t="s">
        <v>85</v>
      </c>
      <c r="AY420" s="17" t="s">
        <v>262</v>
      </c>
      <c r="BE420" s="149">
        <f>IF(N420="základní",J420,0)</f>
        <v>0</v>
      </c>
      <c r="BF420" s="149">
        <f>IF(N420="snížená",J420,0)</f>
        <v>0</v>
      </c>
      <c r="BG420" s="149">
        <f>IF(N420="zákl. přenesená",J420,0)</f>
        <v>0</v>
      </c>
      <c r="BH420" s="149">
        <f>IF(N420="sníž. přenesená",J420,0)</f>
        <v>0</v>
      </c>
      <c r="BI420" s="149">
        <f>IF(N420="nulová",J420,0)</f>
        <v>0</v>
      </c>
      <c r="BJ420" s="17" t="s">
        <v>85</v>
      </c>
      <c r="BK420" s="149">
        <f>ROUND(I420*H420,2)</f>
        <v>0</v>
      </c>
      <c r="BL420" s="17" t="s">
        <v>268</v>
      </c>
      <c r="BM420" s="148" t="s">
        <v>6548</v>
      </c>
    </row>
    <row r="421" spans="2:65" s="1" customFormat="1" ht="16.5" customHeight="1">
      <c r="B421" s="32"/>
      <c r="C421" s="178" t="s">
        <v>1631</v>
      </c>
      <c r="D421" s="178" t="s">
        <v>300</v>
      </c>
      <c r="E421" s="179" t="s">
        <v>6549</v>
      </c>
      <c r="F421" s="180" t="s">
        <v>6550</v>
      </c>
      <c r="G421" s="181" t="s">
        <v>697</v>
      </c>
      <c r="H421" s="182">
        <v>50</v>
      </c>
      <c r="I421" s="183"/>
      <c r="J421" s="182">
        <f>ROUND(I421*H421,2)</f>
        <v>0</v>
      </c>
      <c r="K421" s="180" t="s">
        <v>1</v>
      </c>
      <c r="L421" s="184"/>
      <c r="M421" s="185" t="s">
        <v>1</v>
      </c>
      <c r="N421" s="186" t="s">
        <v>42</v>
      </c>
      <c r="P421" s="146">
        <f>O421*H421</f>
        <v>0</v>
      </c>
      <c r="Q421" s="146">
        <v>0</v>
      </c>
      <c r="R421" s="146">
        <f>Q421*H421</f>
        <v>0</v>
      </c>
      <c r="S421" s="146">
        <v>0</v>
      </c>
      <c r="T421" s="147">
        <f>S421*H421</f>
        <v>0</v>
      </c>
      <c r="AR421" s="148" t="s">
        <v>304</v>
      </c>
      <c r="AT421" s="148" t="s">
        <v>300</v>
      </c>
      <c r="AU421" s="148" t="s">
        <v>85</v>
      </c>
      <c r="AY421" s="17" t="s">
        <v>262</v>
      </c>
      <c r="BE421" s="149">
        <f>IF(N421="základní",J421,0)</f>
        <v>0</v>
      </c>
      <c r="BF421" s="149">
        <f>IF(N421="snížená",J421,0)</f>
        <v>0</v>
      </c>
      <c r="BG421" s="149">
        <f>IF(N421="zákl. přenesená",J421,0)</f>
        <v>0</v>
      </c>
      <c r="BH421" s="149">
        <f>IF(N421="sníž. přenesená",J421,0)</f>
        <v>0</v>
      </c>
      <c r="BI421" s="149">
        <f>IF(N421="nulová",J421,0)</f>
        <v>0</v>
      </c>
      <c r="BJ421" s="17" t="s">
        <v>85</v>
      </c>
      <c r="BK421" s="149">
        <f>ROUND(I421*H421,2)</f>
        <v>0</v>
      </c>
      <c r="BL421" s="17" t="s">
        <v>268</v>
      </c>
      <c r="BM421" s="148" t="s">
        <v>6551</v>
      </c>
    </row>
    <row r="422" spans="2:65" s="1" customFormat="1" ht="16.5" customHeight="1">
      <c r="B422" s="32"/>
      <c r="C422" s="178" t="s">
        <v>1636</v>
      </c>
      <c r="D422" s="178" t="s">
        <v>300</v>
      </c>
      <c r="E422" s="179" t="s">
        <v>6552</v>
      </c>
      <c r="F422" s="180" t="s">
        <v>6553</v>
      </c>
      <c r="G422" s="181" t="s">
        <v>697</v>
      </c>
      <c r="H422" s="182">
        <v>100</v>
      </c>
      <c r="I422" s="183"/>
      <c r="J422" s="182">
        <f>ROUND(I422*H422,2)</f>
        <v>0</v>
      </c>
      <c r="K422" s="180" t="s">
        <v>1</v>
      </c>
      <c r="L422" s="184"/>
      <c r="M422" s="185" t="s">
        <v>1</v>
      </c>
      <c r="N422" s="186" t="s">
        <v>42</v>
      </c>
      <c r="P422" s="146">
        <f>O422*H422</f>
        <v>0</v>
      </c>
      <c r="Q422" s="146">
        <v>0</v>
      </c>
      <c r="R422" s="146">
        <f>Q422*H422</f>
        <v>0</v>
      </c>
      <c r="S422" s="146">
        <v>0</v>
      </c>
      <c r="T422" s="147">
        <f>S422*H422</f>
        <v>0</v>
      </c>
      <c r="AR422" s="148" t="s">
        <v>304</v>
      </c>
      <c r="AT422" s="148" t="s">
        <v>300</v>
      </c>
      <c r="AU422" s="148" t="s">
        <v>85</v>
      </c>
      <c r="AY422" s="17" t="s">
        <v>262</v>
      </c>
      <c r="BE422" s="149">
        <f>IF(N422="základní",J422,0)</f>
        <v>0</v>
      </c>
      <c r="BF422" s="149">
        <f>IF(N422="snížená",J422,0)</f>
        <v>0</v>
      </c>
      <c r="BG422" s="149">
        <f>IF(N422="zákl. přenesená",J422,0)</f>
        <v>0</v>
      </c>
      <c r="BH422" s="149">
        <f>IF(N422="sníž. přenesená",J422,0)</f>
        <v>0</v>
      </c>
      <c r="BI422" s="149">
        <f>IF(N422="nulová",J422,0)</f>
        <v>0</v>
      </c>
      <c r="BJ422" s="17" t="s">
        <v>85</v>
      </c>
      <c r="BK422" s="149">
        <f>ROUND(I422*H422,2)</f>
        <v>0</v>
      </c>
      <c r="BL422" s="17" t="s">
        <v>268</v>
      </c>
      <c r="BM422" s="148" t="s">
        <v>6554</v>
      </c>
    </row>
    <row r="423" spans="2:65" s="1" customFormat="1" ht="33" customHeight="1">
      <c r="B423" s="32"/>
      <c r="C423" s="138" t="s">
        <v>1641</v>
      </c>
      <c r="D423" s="138" t="s">
        <v>264</v>
      </c>
      <c r="E423" s="139" t="s">
        <v>6555</v>
      </c>
      <c r="F423" s="140" t="s">
        <v>6556</v>
      </c>
      <c r="G423" s="141" t="s">
        <v>152</v>
      </c>
      <c r="H423" s="142">
        <v>10</v>
      </c>
      <c r="I423" s="143"/>
      <c r="J423" s="142">
        <f>ROUND(I423*H423,2)</f>
        <v>0</v>
      </c>
      <c r="K423" s="140" t="s">
        <v>1</v>
      </c>
      <c r="L423" s="32"/>
      <c r="M423" s="144" t="s">
        <v>1</v>
      </c>
      <c r="N423" s="145" t="s">
        <v>42</v>
      </c>
      <c r="P423" s="146">
        <f>O423*H423</f>
        <v>0</v>
      </c>
      <c r="Q423" s="146">
        <v>0</v>
      </c>
      <c r="R423" s="146">
        <f>Q423*H423</f>
        <v>0</v>
      </c>
      <c r="S423" s="146">
        <v>0</v>
      </c>
      <c r="T423" s="147">
        <f>S423*H423</f>
        <v>0</v>
      </c>
      <c r="AR423" s="148" t="s">
        <v>268</v>
      </c>
      <c r="AT423" s="148" t="s">
        <v>264</v>
      </c>
      <c r="AU423" s="148" t="s">
        <v>85</v>
      </c>
      <c r="AY423" s="17" t="s">
        <v>262</v>
      </c>
      <c r="BE423" s="149">
        <f>IF(N423="základní",J423,0)</f>
        <v>0</v>
      </c>
      <c r="BF423" s="149">
        <f>IF(N423="snížená",J423,0)</f>
        <v>0</v>
      </c>
      <c r="BG423" s="149">
        <f>IF(N423="zákl. přenesená",J423,0)</f>
        <v>0</v>
      </c>
      <c r="BH423" s="149">
        <f>IF(N423="sníž. přenesená",J423,0)</f>
        <v>0</v>
      </c>
      <c r="BI423" s="149">
        <f>IF(N423="nulová",J423,0)</f>
        <v>0</v>
      </c>
      <c r="BJ423" s="17" t="s">
        <v>85</v>
      </c>
      <c r="BK423" s="149">
        <f>ROUND(I423*H423,2)</f>
        <v>0</v>
      </c>
      <c r="BL423" s="17" t="s">
        <v>268</v>
      </c>
      <c r="BM423" s="148" t="s">
        <v>6557</v>
      </c>
    </row>
    <row r="424" spans="2:51" s="12" customFormat="1" ht="12">
      <c r="B424" s="150"/>
      <c r="D424" s="151" t="s">
        <v>270</v>
      </c>
      <c r="E424" s="152" t="s">
        <v>1</v>
      </c>
      <c r="F424" s="153" t="s">
        <v>342</v>
      </c>
      <c r="H424" s="154">
        <v>10</v>
      </c>
      <c r="I424" s="155"/>
      <c r="L424" s="150"/>
      <c r="M424" s="156"/>
      <c r="T424" s="157"/>
      <c r="AT424" s="152" t="s">
        <v>270</v>
      </c>
      <c r="AU424" s="152" t="s">
        <v>85</v>
      </c>
      <c r="AV424" s="12" t="s">
        <v>87</v>
      </c>
      <c r="AW424" s="12" t="s">
        <v>32</v>
      </c>
      <c r="AX424" s="12" t="s">
        <v>77</v>
      </c>
      <c r="AY424" s="152" t="s">
        <v>262</v>
      </c>
    </row>
    <row r="425" spans="2:51" s="13" customFormat="1" ht="12">
      <c r="B425" s="158"/>
      <c r="D425" s="151" t="s">
        <v>270</v>
      </c>
      <c r="E425" s="159" t="s">
        <v>1</v>
      </c>
      <c r="F425" s="160" t="s">
        <v>273</v>
      </c>
      <c r="H425" s="161">
        <v>10</v>
      </c>
      <c r="I425" s="162"/>
      <c r="L425" s="158"/>
      <c r="M425" s="163"/>
      <c r="T425" s="164"/>
      <c r="AT425" s="159" t="s">
        <v>270</v>
      </c>
      <c r="AU425" s="159" t="s">
        <v>85</v>
      </c>
      <c r="AV425" s="13" t="s">
        <v>268</v>
      </c>
      <c r="AW425" s="13" t="s">
        <v>32</v>
      </c>
      <c r="AX425" s="13" t="s">
        <v>85</v>
      </c>
      <c r="AY425" s="159" t="s">
        <v>262</v>
      </c>
    </row>
    <row r="426" spans="2:65" s="1" customFormat="1" ht="24.2" customHeight="1">
      <c r="B426" s="32"/>
      <c r="C426" s="138" t="s">
        <v>1646</v>
      </c>
      <c r="D426" s="138" t="s">
        <v>264</v>
      </c>
      <c r="E426" s="139" t="s">
        <v>6116</v>
      </c>
      <c r="F426" s="140" t="s">
        <v>6117</v>
      </c>
      <c r="G426" s="141" t="s">
        <v>303</v>
      </c>
      <c r="H426" s="142">
        <v>0</v>
      </c>
      <c r="I426" s="143"/>
      <c r="J426" s="142">
        <f>ROUND(I426*H426,2)</f>
        <v>0</v>
      </c>
      <c r="K426" s="140" t="s">
        <v>1</v>
      </c>
      <c r="L426" s="32"/>
      <c r="M426" s="144" t="s">
        <v>1</v>
      </c>
      <c r="N426" s="145" t="s">
        <v>42</v>
      </c>
      <c r="P426" s="146">
        <f>O426*H426</f>
        <v>0</v>
      </c>
      <c r="Q426" s="146">
        <v>0</v>
      </c>
      <c r="R426" s="146">
        <f>Q426*H426</f>
        <v>0</v>
      </c>
      <c r="S426" s="146">
        <v>0</v>
      </c>
      <c r="T426" s="147">
        <f>S426*H426</f>
        <v>0</v>
      </c>
      <c r="AR426" s="148" t="s">
        <v>268</v>
      </c>
      <c r="AT426" s="148" t="s">
        <v>264</v>
      </c>
      <c r="AU426" s="148" t="s">
        <v>85</v>
      </c>
      <c r="AY426" s="17" t="s">
        <v>262</v>
      </c>
      <c r="BE426" s="149">
        <f>IF(N426="základní",J426,0)</f>
        <v>0</v>
      </c>
      <c r="BF426" s="149">
        <f>IF(N426="snížená",J426,0)</f>
        <v>0</v>
      </c>
      <c r="BG426" s="149">
        <f>IF(N426="zákl. přenesená",J426,0)</f>
        <v>0</v>
      </c>
      <c r="BH426" s="149">
        <f>IF(N426="sníž. přenesená",J426,0)</f>
        <v>0</v>
      </c>
      <c r="BI426" s="149">
        <f>IF(N426="nulová",J426,0)</f>
        <v>0</v>
      </c>
      <c r="BJ426" s="17" t="s">
        <v>85</v>
      </c>
      <c r="BK426" s="149">
        <f>ROUND(I426*H426,2)</f>
        <v>0</v>
      </c>
      <c r="BL426" s="17" t="s">
        <v>268</v>
      </c>
      <c r="BM426" s="148" t="s">
        <v>6558</v>
      </c>
    </row>
    <row r="427" spans="2:63" s="11" customFormat="1" ht="25.9" customHeight="1">
      <c r="B427" s="126"/>
      <c r="D427" s="127" t="s">
        <v>76</v>
      </c>
      <c r="E427" s="128" t="s">
        <v>117</v>
      </c>
      <c r="F427" s="128" t="s">
        <v>6559</v>
      </c>
      <c r="I427" s="129"/>
      <c r="J427" s="130">
        <f>BK427</f>
        <v>0</v>
      </c>
      <c r="L427" s="126"/>
      <c r="M427" s="131"/>
      <c r="P427" s="132">
        <f>SUM(P428:P467)</f>
        <v>0</v>
      </c>
      <c r="R427" s="132">
        <f>SUM(R428:R467)</f>
        <v>4.02017</v>
      </c>
      <c r="T427" s="133">
        <f>SUM(T428:T467)</f>
        <v>0</v>
      </c>
      <c r="AR427" s="127" t="s">
        <v>85</v>
      </c>
      <c r="AT427" s="134" t="s">
        <v>76</v>
      </c>
      <c r="AU427" s="134" t="s">
        <v>77</v>
      </c>
      <c r="AY427" s="127" t="s">
        <v>262</v>
      </c>
      <c r="BK427" s="135">
        <f>SUM(BK428:BK467)</f>
        <v>0</v>
      </c>
    </row>
    <row r="428" spans="2:65" s="1" customFormat="1" ht="16.5" customHeight="1">
      <c r="B428" s="32"/>
      <c r="C428" s="138" t="s">
        <v>1651</v>
      </c>
      <c r="D428" s="138" t="s">
        <v>264</v>
      </c>
      <c r="E428" s="139" t="s">
        <v>6367</v>
      </c>
      <c r="F428" s="140" t="s">
        <v>6368</v>
      </c>
      <c r="G428" s="141" t="s">
        <v>303</v>
      </c>
      <c r="H428" s="142">
        <v>23.34</v>
      </c>
      <c r="I428" s="143"/>
      <c r="J428" s="142">
        <f>ROUND(I428*H428,2)</f>
        <v>0</v>
      </c>
      <c r="K428" s="140" t="s">
        <v>1</v>
      </c>
      <c r="L428" s="32"/>
      <c r="M428" s="144" t="s">
        <v>1</v>
      </c>
      <c r="N428" s="145" t="s">
        <v>42</v>
      </c>
      <c r="P428" s="146">
        <f>O428*H428</f>
        <v>0</v>
      </c>
      <c r="Q428" s="146">
        <v>0</v>
      </c>
      <c r="R428" s="146">
        <f>Q428*H428</f>
        <v>0</v>
      </c>
      <c r="S428" s="146">
        <v>0</v>
      </c>
      <c r="T428" s="147">
        <f>S428*H428</f>
        <v>0</v>
      </c>
      <c r="AR428" s="148" t="s">
        <v>268</v>
      </c>
      <c r="AT428" s="148" t="s">
        <v>264</v>
      </c>
      <c r="AU428" s="148" t="s">
        <v>85</v>
      </c>
      <c r="AY428" s="17" t="s">
        <v>262</v>
      </c>
      <c r="BE428" s="149">
        <f>IF(N428="základní",J428,0)</f>
        <v>0</v>
      </c>
      <c r="BF428" s="149">
        <f>IF(N428="snížená",J428,0)</f>
        <v>0</v>
      </c>
      <c r="BG428" s="149">
        <f>IF(N428="zákl. přenesená",J428,0)</f>
        <v>0</v>
      </c>
      <c r="BH428" s="149">
        <f>IF(N428="sníž. přenesená",J428,0)</f>
        <v>0</v>
      </c>
      <c r="BI428" s="149">
        <f>IF(N428="nulová",J428,0)</f>
        <v>0</v>
      </c>
      <c r="BJ428" s="17" t="s">
        <v>85</v>
      </c>
      <c r="BK428" s="149">
        <f>ROUND(I428*H428,2)</f>
        <v>0</v>
      </c>
      <c r="BL428" s="17" t="s">
        <v>268</v>
      </c>
      <c r="BM428" s="148" t="s">
        <v>6560</v>
      </c>
    </row>
    <row r="429" spans="2:51" s="12" customFormat="1" ht="12">
      <c r="B429" s="150"/>
      <c r="D429" s="151" t="s">
        <v>270</v>
      </c>
      <c r="E429" s="152" t="s">
        <v>1</v>
      </c>
      <c r="F429" s="153" t="s">
        <v>6561</v>
      </c>
      <c r="H429" s="154">
        <v>23.34</v>
      </c>
      <c r="I429" s="155"/>
      <c r="L429" s="150"/>
      <c r="M429" s="156"/>
      <c r="T429" s="157"/>
      <c r="AT429" s="152" t="s">
        <v>270</v>
      </c>
      <c r="AU429" s="152" t="s">
        <v>85</v>
      </c>
      <c r="AV429" s="12" t="s">
        <v>87</v>
      </c>
      <c r="AW429" s="12" t="s">
        <v>32</v>
      </c>
      <c r="AX429" s="12" t="s">
        <v>77</v>
      </c>
      <c r="AY429" s="152" t="s">
        <v>262</v>
      </c>
    </row>
    <row r="430" spans="2:51" s="13" customFormat="1" ht="12">
      <c r="B430" s="158"/>
      <c r="D430" s="151" t="s">
        <v>270</v>
      </c>
      <c r="E430" s="159" t="s">
        <v>1</v>
      </c>
      <c r="F430" s="160" t="s">
        <v>273</v>
      </c>
      <c r="H430" s="161">
        <v>23.34</v>
      </c>
      <c r="I430" s="162"/>
      <c r="L430" s="158"/>
      <c r="M430" s="163"/>
      <c r="T430" s="164"/>
      <c r="AT430" s="159" t="s">
        <v>270</v>
      </c>
      <c r="AU430" s="159" t="s">
        <v>85</v>
      </c>
      <c r="AV430" s="13" t="s">
        <v>268</v>
      </c>
      <c r="AW430" s="13" t="s">
        <v>32</v>
      </c>
      <c r="AX430" s="13" t="s">
        <v>85</v>
      </c>
      <c r="AY430" s="159" t="s">
        <v>262</v>
      </c>
    </row>
    <row r="431" spans="2:65" s="1" customFormat="1" ht="16.5" customHeight="1">
      <c r="B431" s="32"/>
      <c r="C431" s="138" t="s">
        <v>1656</v>
      </c>
      <c r="D431" s="138" t="s">
        <v>264</v>
      </c>
      <c r="E431" s="139" t="s">
        <v>6562</v>
      </c>
      <c r="F431" s="140" t="s">
        <v>6563</v>
      </c>
      <c r="G431" s="141" t="s">
        <v>303</v>
      </c>
      <c r="H431" s="142">
        <v>23.34</v>
      </c>
      <c r="I431" s="143"/>
      <c r="J431" s="142">
        <f>ROUND(I431*H431,2)</f>
        <v>0</v>
      </c>
      <c r="K431" s="140" t="s">
        <v>1</v>
      </c>
      <c r="L431" s="32"/>
      <c r="M431" s="144" t="s">
        <v>1</v>
      </c>
      <c r="N431" s="145" t="s">
        <v>42</v>
      </c>
      <c r="P431" s="146">
        <f>O431*H431</f>
        <v>0</v>
      </c>
      <c r="Q431" s="146">
        <v>0</v>
      </c>
      <c r="R431" s="146">
        <f>Q431*H431</f>
        <v>0</v>
      </c>
      <c r="S431" s="146">
        <v>0</v>
      </c>
      <c r="T431" s="147">
        <f>S431*H431</f>
        <v>0</v>
      </c>
      <c r="AR431" s="148" t="s">
        <v>268</v>
      </c>
      <c r="AT431" s="148" t="s">
        <v>264</v>
      </c>
      <c r="AU431" s="148" t="s">
        <v>85</v>
      </c>
      <c r="AY431" s="17" t="s">
        <v>262</v>
      </c>
      <c r="BE431" s="149">
        <f>IF(N431="základní",J431,0)</f>
        <v>0</v>
      </c>
      <c r="BF431" s="149">
        <f>IF(N431="snížená",J431,0)</f>
        <v>0</v>
      </c>
      <c r="BG431" s="149">
        <f>IF(N431="zákl. přenesená",J431,0)</f>
        <v>0</v>
      </c>
      <c r="BH431" s="149">
        <f>IF(N431="sníž. přenesená",J431,0)</f>
        <v>0</v>
      </c>
      <c r="BI431" s="149">
        <f>IF(N431="nulová",J431,0)</f>
        <v>0</v>
      </c>
      <c r="BJ431" s="17" t="s">
        <v>85</v>
      </c>
      <c r="BK431" s="149">
        <f>ROUND(I431*H431,2)</f>
        <v>0</v>
      </c>
      <c r="BL431" s="17" t="s">
        <v>268</v>
      </c>
      <c r="BM431" s="148" t="s">
        <v>6564</v>
      </c>
    </row>
    <row r="432" spans="2:65" s="1" customFormat="1" ht="44.25" customHeight="1">
      <c r="B432" s="32"/>
      <c r="C432" s="138" t="s">
        <v>1661</v>
      </c>
      <c r="D432" s="138" t="s">
        <v>264</v>
      </c>
      <c r="E432" s="139" t="s">
        <v>6565</v>
      </c>
      <c r="F432" s="140" t="s">
        <v>6566</v>
      </c>
      <c r="G432" s="141" t="s">
        <v>303</v>
      </c>
      <c r="H432" s="142">
        <v>4.23</v>
      </c>
      <c r="I432" s="143"/>
      <c r="J432" s="142">
        <f>ROUND(I432*H432,2)</f>
        <v>0</v>
      </c>
      <c r="K432" s="140" t="s">
        <v>1</v>
      </c>
      <c r="L432" s="32"/>
      <c r="M432" s="144" t="s">
        <v>1</v>
      </c>
      <c r="N432" s="145" t="s">
        <v>42</v>
      </c>
      <c r="P432" s="146">
        <f>O432*H432</f>
        <v>0</v>
      </c>
      <c r="Q432" s="146">
        <v>0</v>
      </c>
      <c r="R432" s="146">
        <f>Q432*H432</f>
        <v>0</v>
      </c>
      <c r="S432" s="146">
        <v>0</v>
      </c>
      <c r="T432" s="147">
        <f>S432*H432</f>
        <v>0</v>
      </c>
      <c r="AR432" s="148" t="s">
        <v>268</v>
      </c>
      <c r="AT432" s="148" t="s">
        <v>264</v>
      </c>
      <c r="AU432" s="148" t="s">
        <v>85</v>
      </c>
      <c r="AY432" s="17" t="s">
        <v>262</v>
      </c>
      <c r="BE432" s="149">
        <f>IF(N432="základní",J432,0)</f>
        <v>0</v>
      </c>
      <c r="BF432" s="149">
        <f>IF(N432="snížená",J432,0)</f>
        <v>0</v>
      </c>
      <c r="BG432" s="149">
        <f>IF(N432="zákl. přenesená",J432,0)</f>
        <v>0</v>
      </c>
      <c r="BH432" s="149">
        <f>IF(N432="sníž. přenesená",J432,0)</f>
        <v>0</v>
      </c>
      <c r="BI432" s="149">
        <f>IF(N432="nulová",J432,0)</f>
        <v>0</v>
      </c>
      <c r="BJ432" s="17" t="s">
        <v>85</v>
      </c>
      <c r="BK432" s="149">
        <f>ROUND(I432*H432,2)</f>
        <v>0</v>
      </c>
      <c r="BL432" s="17" t="s">
        <v>268</v>
      </c>
      <c r="BM432" s="148" t="s">
        <v>6567</v>
      </c>
    </row>
    <row r="433" spans="2:47" s="1" customFormat="1" ht="19.5">
      <c r="B433" s="32"/>
      <c r="D433" s="151" t="s">
        <v>699</v>
      </c>
      <c r="F433" s="187" t="s">
        <v>6568</v>
      </c>
      <c r="I433" s="188"/>
      <c r="L433" s="32"/>
      <c r="M433" s="189"/>
      <c r="T433" s="56"/>
      <c r="AT433" s="17" t="s">
        <v>699</v>
      </c>
      <c r="AU433" s="17" t="s">
        <v>85</v>
      </c>
    </row>
    <row r="434" spans="2:51" s="12" customFormat="1" ht="12">
      <c r="B434" s="150"/>
      <c r="D434" s="151" t="s">
        <v>270</v>
      </c>
      <c r="E434" s="152" t="s">
        <v>1</v>
      </c>
      <c r="F434" s="153" t="s">
        <v>6569</v>
      </c>
      <c r="H434" s="154">
        <v>4.23</v>
      </c>
      <c r="I434" s="155"/>
      <c r="L434" s="150"/>
      <c r="M434" s="156"/>
      <c r="T434" s="157"/>
      <c r="AT434" s="152" t="s">
        <v>270</v>
      </c>
      <c r="AU434" s="152" t="s">
        <v>85</v>
      </c>
      <c r="AV434" s="12" t="s">
        <v>87</v>
      </c>
      <c r="AW434" s="12" t="s">
        <v>32</v>
      </c>
      <c r="AX434" s="12" t="s">
        <v>77</v>
      </c>
      <c r="AY434" s="152" t="s">
        <v>262</v>
      </c>
    </row>
    <row r="435" spans="2:51" s="13" customFormat="1" ht="12">
      <c r="B435" s="158"/>
      <c r="D435" s="151" t="s">
        <v>270</v>
      </c>
      <c r="E435" s="159" t="s">
        <v>1</v>
      </c>
      <c r="F435" s="160" t="s">
        <v>273</v>
      </c>
      <c r="H435" s="161">
        <v>4.23</v>
      </c>
      <c r="I435" s="162"/>
      <c r="L435" s="158"/>
      <c r="M435" s="163"/>
      <c r="T435" s="164"/>
      <c r="AT435" s="159" t="s">
        <v>270</v>
      </c>
      <c r="AU435" s="159" t="s">
        <v>85</v>
      </c>
      <c r="AV435" s="13" t="s">
        <v>268</v>
      </c>
      <c r="AW435" s="13" t="s">
        <v>32</v>
      </c>
      <c r="AX435" s="13" t="s">
        <v>85</v>
      </c>
      <c r="AY435" s="159" t="s">
        <v>262</v>
      </c>
    </row>
    <row r="436" spans="2:65" s="1" customFormat="1" ht="24.2" customHeight="1">
      <c r="B436" s="32"/>
      <c r="C436" s="178" t="s">
        <v>1667</v>
      </c>
      <c r="D436" s="178" t="s">
        <v>300</v>
      </c>
      <c r="E436" s="179" t="s">
        <v>6570</v>
      </c>
      <c r="F436" s="180" t="s">
        <v>6571</v>
      </c>
      <c r="G436" s="181" t="s">
        <v>697</v>
      </c>
      <c r="H436" s="182">
        <v>5</v>
      </c>
      <c r="I436" s="183"/>
      <c r="J436" s="182">
        <f>ROUND(I436*H436,2)</f>
        <v>0</v>
      </c>
      <c r="K436" s="180" t="s">
        <v>1</v>
      </c>
      <c r="L436" s="184"/>
      <c r="M436" s="185" t="s">
        <v>1</v>
      </c>
      <c r="N436" s="186" t="s">
        <v>42</v>
      </c>
      <c r="P436" s="146">
        <f>O436*H436</f>
        <v>0</v>
      </c>
      <c r="Q436" s="146">
        <v>0</v>
      </c>
      <c r="R436" s="146">
        <f>Q436*H436</f>
        <v>0</v>
      </c>
      <c r="S436" s="146">
        <v>0</v>
      </c>
      <c r="T436" s="147">
        <f>S436*H436</f>
        <v>0</v>
      </c>
      <c r="AR436" s="148" t="s">
        <v>304</v>
      </c>
      <c r="AT436" s="148" t="s">
        <v>300</v>
      </c>
      <c r="AU436" s="148" t="s">
        <v>85</v>
      </c>
      <c r="AY436" s="17" t="s">
        <v>262</v>
      </c>
      <c r="BE436" s="149">
        <f>IF(N436="základní",J436,0)</f>
        <v>0</v>
      </c>
      <c r="BF436" s="149">
        <f>IF(N436="snížená",J436,0)</f>
        <v>0</v>
      </c>
      <c r="BG436" s="149">
        <f>IF(N436="zákl. přenesená",J436,0)</f>
        <v>0</v>
      </c>
      <c r="BH436" s="149">
        <f>IF(N436="sníž. přenesená",J436,0)</f>
        <v>0</v>
      </c>
      <c r="BI436" s="149">
        <f>IF(N436="nulová",J436,0)</f>
        <v>0</v>
      </c>
      <c r="BJ436" s="17" t="s">
        <v>85</v>
      </c>
      <c r="BK436" s="149">
        <f>ROUND(I436*H436,2)</f>
        <v>0</v>
      </c>
      <c r="BL436" s="17" t="s">
        <v>268</v>
      </c>
      <c r="BM436" s="148" t="s">
        <v>6572</v>
      </c>
    </row>
    <row r="437" spans="2:65" s="1" customFormat="1" ht="16.5" customHeight="1">
      <c r="B437" s="32"/>
      <c r="C437" s="178" t="s">
        <v>1673</v>
      </c>
      <c r="D437" s="178" t="s">
        <v>300</v>
      </c>
      <c r="E437" s="179" t="s">
        <v>6573</v>
      </c>
      <c r="F437" s="180" t="s">
        <v>6574</v>
      </c>
      <c r="G437" s="181" t="s">
        <v>552</v>
      </c>
      <c r="H437" s="182">
        <v>1.9</v>
      </c>
      <c r="I437" s="183"/>
      <c r="J437" s="182">
        <f>ROUND(I437*H437,2)</f>
        <v>0</v>
      </c>
      <c r="K437" s="180" t="s">
        <v>1</v>
      </c>
      <c r="L437" s="184"/>
      <c r="M437" s="185" t="s">
        <v>1</v>
      </c>
      <c r="N437" s="186" t="s">
        <v>42</v>
      </c>
      <c r="P437" s="146">
        <f>O437*H437</f>
        <v>0</v>
      </c>
      <c r="Q437" s="146">
        <v>0</v>
      </c>
      <c r="R437" s="146">
        <f>Q437*H437</f>
        <v>0</v>
      </c>
      <c r="S437" s="146">
        <v>0</v>
      </c>
      <c r="T437" s="147">
        <f>S437*H437</f>
        <v>0</v>
      </c>
      <c r="AR437" s="148" t="s">
        <v>304</v>
      </c>
      <c r="AT437" s="148" t="s">
        <v>300</v>
      </c>
      <c r="AU437" s="148" t="s">
        <v>85</v>
      </c>
      <c r="AY437" s="17" t="s">
        <v>262</v>
      </c>
      <c r="BE437" s="149">
        <f>IF(N437="základní",J437,0)</f>
        <v>0</v>
      </c>
      <c r="BF437" s="149">
        <f>IF(N437="snížená",J437,0)</f>
        <v>0</v>
      </c>
      <c r="BG437" s="149">
        <f>IF(N437="zákl. přenesená",J437,0)</f>
        <v>0</v>
      </c>
      <c r="BH437" s="149">
        <f>IF(N437="sníž. přenesená",J437,0)</f>
        <v>0</v>
      </c>
      <c r="BI437" s="149">
        <f>IF(N437="nulová",J437,0)</f>
        <v>0</v>
      </c>
      <c r="BJ437" s="17" t="s">
        <v>85</v>
      </c>
      <c r="BK437" s="149">
        <f>ROUND(I437*H437,2)</f>
        <v>0</v>
      </c>
      <c r="BL437" s="17" t="s">
        <v>268</v>
      </c>
      <c r="BM437" s="148" t="s">
        <v>6575</v>
      </c>
    </row>
    <row r="438" spans="2:51" s="12" customFormat="1" ht="12">
      <c r="B438" s="150"/>
      <c r="D438" s="151" t="s">
        <v>270</v>
      </c>
      <c r="E438" s="152" t="s">
        <v>1</v>
      </c>
      <c r="F438" s="153" t="s">
        <v>6576</v>
      </c>
      <c r="H438" s="154">
        <v>1.9</v>
      </c>
      <c r="I438" s="155"/>
      <c r="L438" s="150"/>
      <c r="M438" s="156"/>
      <c r="T438" s="157"/>
      <c r="AT438" s="152" t="s">
        <v>270</v>
      </c>
      <c r="AU438" s="152" t="s">
        <v>85</v>
      </c>
      <c r="AV438" s="12" t="s">
        <v>87</v>
      </c>
      <c r="AW438" s="12" t="s">
        <v>32</v>
      </c>
      <c r="AX438" s="12" t="s">
        <v>77</v>
      </c>
      <c r="AY438" s="152" t="s">
        <v>262</v>
      </c>
    </row>
    <row r="439" spans="2:51" s="13" customFormat="1" ht="12">
      <c r="B439" s="158"/>
      <c r="D439" s="151" t="s">
        <v>270</v>
      </c>
      <c r="E439" s="159" t="s">
        <v>1</v>
      </c>
      <c r="F439" s="160" t="s">
        <v>273</v>
      </c>
      <c r="H439" s="161">
        <v>1.9</v>
      </c>
      <c r="I439" s="162"/>
      <c r="L439" s="158"/>
      <c r="M439" s="163"/>
      <c r="T439" s="164"/>
      <c r="AT439" s="159" t="s">
        <v>270</v>
      </c>
      <c r="AU439" s="159" t="s">
        <v>85</v>
      </c>
      <c r="AV439" s="13" t="s">
        <v>268</v>
      </c>
      <c r="AW439" s="13" t="s">
        <v>32</v>
      </c>
      <c r="AX439" s="13" t="s">
        <v>85</v>
      </c>
      <c r="AY439" s="159" t="s">
        <v>262</v>
      </c>
    </row>
    <row r="440" spans="2:65" s="1" customFormat="1" ht="24.2" customHeight="1">
      <c r="B440" s="32"/>
      <c r="C440" s="178" t="s">
        <v>1678</v>
      </c>
      <c r="D440" s="178" t="s">
        <v>300</v>
      </c>
      <c r="E440" s="179" t="s">
        <v>6577</v>
      </c>
      <c r="F440" s="180" t="s">
        <v>6578</v>
      </c>
      <c r="G440" s="181" t="s">
        <v>697</v>
      </c>
      <c r="H440" s="182">
        <v>21</v>
      </c>
      <c r="I440" s="183"/>
      <c r="J440" s="182">
        <f>ROUND(I440*H440,2)</f>
        <v>0</v>
      </c>
      <c r="K440" s="180" t="s">
        <v>1</v>
      </c>
      <c r="L440" s="184"/>
      <c r="M440" s="185" t="s">
        <v>1</v>
      </c>
      <c r="N440" s="186" t="s">
        <v>42</v>
      </c>
      <c r="P440" s="146">
        <f>O440*H440</f>
        <v>0</v>
      </c>
      <c r="Q440" s="146">
        <v>0</v>
      </c>
      <c r="R440" s="146">
        <f>Q440*H440</f>
        <v>0</v>
      </c>
      <c r="S440" s="146">
        <v>0</v>
      </c>
      <c r="T440" s="147">
        <f>S440*H440</f>
        <v>0</v>
      </c>
      <c r="AR440" s="148" t="s">
        <v>304</v>
      </c>
      <c r="AT440" s="148" t="s">
        <v>300</v>
      </c>
      <c r="AU440" s="148" t="s">
        <v>85</v>
      </c>
      <c r="AY440" s="17" t="s">
        <v>262</v>
      </c>
      <c r="BE440" s="149">
        <f>IF(N440="základní",J440,0)</f>
        <v>0</v>
      </c>
      <c r="BF440" s="149">
        <f>IF(N440="snížená",J440,0)</f>
        <v>0</v>
      </c>
      <c r="BG440" s="149">
        <f>IF(N440="zákl. přenesená",J440,0)</f>
        <v>0</v>
      </c>
      <c r="BH440" s="149">
        <f>IF(N440="sníž. přenesená",J440,0)</f>
        <v>0</v>
      </c>
      <c r="BI440" s="149">
        <f>IF(N440="nulová",J440,0)</f>
        <v>0</v>
      </c>
      <c r="BJ440" s="17" t="s">
        <v>85</v>
      </c>
      <c r="BK440" s="149">
        <f>ROUND(I440*H440,2)</f>
        <v>0</v>
      </c>
      <c r="BL440" s="17" t="s">
        <v>268</v>
      </c>
      <c r="BM440" s="148" t="s">
        <v>6579</v>
      </c>
    </row>
    <row r="441" spans="2:51" s="12" customFormat="1" ht="12">
      <c r="B441" s="150"/>
      <c r="D441" s="151" t="s">
        <v>270</v>
      </c>
      <c r="E441" s="152" t="s">
        <v>1</v>
      </c>
      <c r="F441" s="153" t="s">
        <v>7</v>
      </c>
      <c r="H441" s="154">
        <v>21</v>
      </c>
      <c r="I441" s="155"/>
      <c r="L441" s="150"/>
      <c r="M441" s="156"/>
      <c r="T441" s="157"/>
      <c r="AT441" s="152" t="s">
        <v>270</v>
      </c>
      <c r="AU441" s="152" t="s">
        <v>85</v>
      </c>
      <c r="AV441" s="12" t="s">
        <v>87</v>
      </c>
      <c r="AW441" s="12" t="s">
        <v>32</v>
      </c>
      <c r="AX441" s="12" t="s">
        <v>77</v>
      </c>
      <c r="AY441" s="152" t="s">
        <v>262</v>
      </c>
    </row>
    <row r="442" spans="2:51" s="13" customFormat="1" ht="12">
      <c r="B442" s="158"/>
      <c r="D442" s="151" t="s">
        <v>270</v>
      </c>
      <c r="E442" s="159" t="s">
        <v>1</v>
      </c>
      <c r="F442" s="160" t="s">
        <v>273</v>
      </c>
      <c r="H442" s="161">
        <v>21</v>
      </c>
      <c r="I442" s="162"/>
      <c r="L442" s="158"/>
      <c r="M442" s="163"/>
      <c r="T442" s="164"/>
      <c r="AT442" s="159" t="s">
        <v>270</v>
      </c>
      <c r="AU442" s="159" t="s">
        <v>85</v>
      </c>
      <c r="AV442" s="13" t="s">
        <v>268</v>
      </c>
      <c r="AW442" s="13" t="s">
        <v>32</v>
      </c>
      <c r="AX442" s="13" t="s">
        <v>85</v>
      </c>
      <c r="AY442" s="159" t="s">
        <v>262</v>
      </c>
    </row>
    <row r="443" spans="2:65" s="1" customFormat="1" ht="24.2" customHeight="1">
      <c r="B443" s="32"/>
      <c r="C443" s="178" t="s">
        <v>1683</v>
      </c>
      <c r="D443" s="178" t="s">
        <v>300</v>
      </c>
      <c r="E443" s="179" t="s">
        <v>6580</v>
      </c>
      <c r="F443" s="180" t="s">
        <v>6581</v>
      </c>
      <c r="G443" s="181" t="s">
        <v>697</v>
      </c>
      <c r="H443" s="182">
        <v>16</v>
      </c>
      <c r="I443" s="183"/>
      <c r="J443" s="182">
        <f>ROUND(I443*H443,2)</f>
        <v>0</v>
      </c>
      <c r="K443" s="180" t="s">
        <v>1</v>
      </c>
      <c r="L443" s="184"/>
      <c r="M443" s="185" t="s">
        <v>1</v>
      </c>
      <c r="N443" s="186" t="s">
        <v>42</v>
      </c>
      <c r="P443" s="146">
        <f>O443*H443</f>
        <v>0</v>
      </c>
      <c r="Q443" s="146">
        <v>0</v>
      </c>
      <c r="R443" s="146">
        <f>Q443*H443</f>
        <v>0</v>
      </c>
      <c r="S443" s="146">
        <v>0</v>
      </c>
      <c r="T443" s="147">
        <f>S443*H443</f>
        <v>0</v>
      </c>
      <c r="AR443" s="148" t="s">
        <v>304</v>
      </c>
      <c r="AT443" s="148" t="s">
        <v>300</v>
      </c>
      <c r="AU443" s="148" t="s">
        <v>85</v>
      </c>
      <c r="AY443" s="17" t="s">
        <v>262</v>
      </c>
      <c r="BE443" s="149">
        <f>IF(N443="základní",J443,0)</f>
        <v>0</v>
      </c>
      <c r="BF443" s="149">
        <f>IF(N443="snížená",J443,0)</f>
        <v>0</v>
      </c>
      <c r="BG443" s="149">
        <f>IF(N443="zákl. přenesená",J443,0)</f>
        <v>0</v>
      </c>
      <c r="BH443" s="149">
        <f>IF(N443="sníž. přenesená",J443,0)</f>
        <v>0</v>
      </c>
      <c r="BI443" s="149">
        <f>IF(N443="nulová",J443,0)</f>
        <v>0</v>
      </c>
      <c r="BJ443" s="17" t="s">
        <v>85</v>
      </c>
      <c r="BK443" s="149">
        <f>ROUND(I443*H443,2)</f>
        <v>0</v>
      </c>
      <c r="BL443" s="17" t="s">
        <v>268</v>
      </c>
      <c r="BM443" s="148" t="s">
        <v>6582</v>
      </c>
    </row>
    <row r="444" spans="2:51" s="12" customFormat="1" ht="12">
      <c r="B444" s="150"/>
      <c r="D444" s="151" t="s">
        <v>270</v>
      </c>
      <c r="E444" s="152" t="s">
        <v>1</v>
      </c>
      <c r="F444" s="153" t="s">
        <v>369</v>
      </c>
      <c r="H444" s="154">
        <v>16</v>
      </c>
      <c r="I444" s="155"/>
      <c r="L444" s="150"/>
      <c r="M444" s="156"/>
      <c r="T444" s="157"/>
      <c r="AT444" s="152" t="s">
        <v>270</v>
      </c>
      <c r="AU444" s="152" t="s">
        <v>85</v>
      </c>
      <c r="AV444" s="12" t="s">
        <v>87</v>
      </c>
      <c r="AW444" s="12" t="s">
        <v>32</v>
      </c>
      <c r="AX444" s="12" t="s">
        <v>77</v>
      </c>
      <c r="AY444" s="152" t="s">
        <v>262</v>
      </c>
    </row>
    <row r="445" spans="2:51" s="13" customFormat="1" ht="12">
      <c r="B445" s="158"/>
      <c r="D445" s="151" t="s">
        <v>270</v>
      </c>
      <c r="E445" s="159" t="s">
        <v>1</v>
      </c>
      <c r="F445" s="160" t="s">
        <v>273</v>
      </c>
      <c r="H445" s="161">
        <v>16</v>
      </c>
      <c r="I445" s="162"/>
      <c r="L445" s="158"/>
      <c r="M445" s="163"/>
      <c r="T445" s="164"/>
      <c r="AT445" s="159" t="s">
        <v>270</v>
      </c>
      <c r="AU445" s="159" t="s">
        <v>85</v>
      </c>
      <c r="AV445" s="13" t="s">
        <v>268</v>
      </c>
      <c r="AW445" s="13" t="s">
        <v>32</v>
      </c>
      <c r="AX445" s="13" t="s">
        <v>85</v>
      </c>
      <c r="AY445" s="159" t="s">
        <v>262</v>
      </c>
    </row>
    <row r="446" spans="2:65" s="1" customFormat="1" ht="33" customHeight="1">
      <c r="B446" s="32"/>
      <c r="C446" s="138" t="s">
        <v>1688</v>
      </c>
      <c r="D446" s="138" t="s">
        <v>264</v>
      </c>
      <c r="E446" s="139" t="s">
        <v>6583</v>
      </c>
      <c r="F446" s="140" t="s">
        <v>6584</v>
      </c>
      <c r="G446" s="141" t="s">
        <v>5270</v>
      </c>
      <c r="H446" s="142">
        <v>16.4</v>
      </c>
      <c r="I446" s="143"/>
      <c r="J446" s="142">
        <f>ROUND(I446*H446,2)</f>
        <v>0</v>
      </c>
      <c r="K446" s="140" t="s">
        <v>1</v>
      </c>
      <c r="L446" s="32"/>
      <c r="M446" s="144" t="s">
        <v>1</v>
      </c>
      <c r="N446" s="145" t="s">
        <v>42</v>
      </c>
      <c r="P446" s="146">
        <f>O446*H446</f>
        <v>0</v>
      </c>
      <c r="Q446" s="146">
        <v>0</v>
      </c>
      <c r="R446" s="146">
        <f>Q446*H446</f>
        <v>0</v>
      </c>
      <c r="S446" s="146">
        <v>0</v>
      </c>
      <c r="T446" s="147">
        <f>S446*H446</f>
        <v>0</v>
      </c>
      <c r="AR446" s="148" t="s">
        <v>268</v>
      </c>
      <c r="AT446" s="148" t="s">
        <v>264</v>
      </c>
      <c r="AU446" s="148" t="s">
        <v>85</v>
      </c>
      <c r="AY446" s="17" t="s">
        <v>262</v>
      </c>
      <c r="BE446" s="149">
        <f>IF(N446="základní",J446,0)</f>
        <v>0</v>
      </c>
      <c r="BF446" s="149">
        <f>IF(N446="snížená",J446,0)</f>
        <v>0</v>
      </c>
      <c r="BG446" s="149">
        <f>IF(N446="zákl. přenesená",J446,0)</f>
        <v>0</v>
      </c>
      <c r="BH446" s="149">
        <f>IF(N446="sníž. přenesená",J446,0)</f>
        <v>0</v>
      </c>
      <c r="BI446" s="149">
        <f>IF(N446="nulová",J446,0)</f>
        <v>0</v>
      </c>
      <c r="BJ446" s="17" t="s">
        <v>85</v>
      </c>
      <c r="BK446" s="149">
        <f>ROUND(I446*H446,2)</f>
        <v>0</v>
      </c>
      <c r="BL446" s="17" t="s">
        <v>268</v>
      </c>
      <c r="BM446" s="148" t="s">
        <v>6585</v>
      </c>
    </row>
    <row r="447" spans="2:51" s="12" customFormat="1" ht="12">
      <c r="B447" s="150"/>
      <c r="D447" s="151" t="s">
        <v>270</v>
      </c>
      <c r="E447" s="152" t="s">
        <v>1</v>
      </c>
      <c r="F447" s="153" t="s">
        <v>6586</v>
      </c>
      <c r="H447" s="154">
        <v>16.4</v>
      </c>
      <c r="I447" s="155"/>
      <c r="L447" s="150"/>
      <c r="M447" s="156"/>
      <c r="T447" s="157"/>
      <c r="AT447" s="152" t="s">
        <v>270</v>
      </c>
      <c r="AU447" s="152" t="s">
        <v>85</v>
      </c>
      <c r="AV447" s="12" t="s">
        <v>87</v>
      </c>
      <c r="AW447" s="12" t="s">
        <v>32</v>
      </c>
      <c r="AX447" s="12" t="s">
        <v>77</v>
      </c>
      <c r="AY447" s="152" t="s">
        <v>262</v>
      </c>
    </row>
    <row r="448" spans="2:51" s="13" customFormat="1" ht="12">
      <c r="B448" s="158"/>
      <c r="D448" s="151" t="s">
        <v>270</v>
      </c>
      <c r="E448" s="159" t="s">
        <v>1</v>
      </c>
      <c r="F448" s="160" t="s">
        <v>273</v>
      </c>
      <c r="H448" s="161">
        <v>16.4</v>
      </c>
      <c r="I448" s="162"/>
      <c r="L448" s="158"/>
      <c r="M448" s="163"/>
      <c r="T448" s="164"/>
      <c r="AT448" s="159" t="s">
        <v>270</v>
      </c>
      <c r="AU448" s="159" t="s">
        <v>85</v>
      </c>
      <c r="AV448" s="13" t="s">
        <v>268</v>
      </c>
      <c r="AW448" s="13" t="s">
        <v>32</v>
      </c>
      <c r="AX448" s="13" t="s">
        <v>85</v>
      </c>
      <c r="AY448" s="159" t="s">
        <v>262</v>
      </c>
    </row>
    <row r="449" spans="2:65" s="1" customFormat="1" ht="44.25" customHeight="1">
      <c r="B449" s="32"/>
      <c r="C449" s="138" t="s">
        <v>1693</v>
      </c>
      <c r="D449" s="138" t="s">
        <v>264</v>
      </c>
      <c r="E449" s="139" t="s">
        <v>6587</v>
      </c>
      <c r="F449" s="140" t="s">
        <v>6588</v>
      </c>
      <c r="G449" s="141" t="s">
        <v>303</v>
      </c>
      <c r="H449" s="142">
        <v>19.11</v>
      </c>
      <c r="I449" s="143"/>
      <c r="J449" s="142">
        <f>ROUND(I449*H449,2)</f>
        <v>0</v>
      </c>
      <c r="K449" s="140" t="s">
        <v>1</v>
      </c>
      <c r="L449" s="32"/>
      <c r="M449" s="144" t="s">
        <v>1</v>
      </c>
      <c r="N449" s="145" t="s">
        <v>42</v>
      </c>
      <c r="P449" s="146">
        <f>O449*H449</f>
        <v>0</v>
      </c>
      <c r="Q449" s="146">
        <v>0</v>
      </c>
      <c r="R449" s="146">
        <f>Q449*H449</f>
        <v>0</v>
      </c>
      <c r="S449" s="146">
        <v>0</v>
      </c>
      <c r="T449" s="147">
        <f>S449*H449</f>
        <v>0</v>
      </c>
      <c r="AR449" s="148" t="s">
        <v>268</v>
      </c>
      <c r="AT449" s="148" t="s">
        <v>264</v>
      </c>
      <c r="AU449" s="148" t="s">
        <v>85</v>
      </c>
      <c r="AY449" s="17" t="s">
        <v>262</v>
      </c>
      <c r="BE449" s="149">
        <f>IF(N449="základní",J449,0)</f>
        <v>0</v>
      </c>
      <c r="BF449" s="149">
        <f>IF(N449="snížená",J449,0)</f>
        <v>0</v>
      </c>
      <c r="BG449" s="149">
        <f>IF(N449="zákl. přenesená",J449,0)</f>
        <v>0</v>
      </c>
      <c r="BH449" s="149">
        <f>IF(N449="sníž. přenesená",J449,0)</f>
        <v>0</v>
      </c>
      <c r="BI449" s="149">
        <f>IF(N449="nulová",J449,0)</f>
        <v>0</v>
      </c>
      <c r="BJ449" s="17" t="s">
        <v>85</v>
      </c>
      <c r="BK449" s="149">
        <f>ROUND(I449*H449,2)</f>
        <v>0</v>
      </c>
      <c r="BL449" s="17" t="s">
        <v>268</v>
      </c>
      <c r="BM449" s="148" t="s">
        <v>6589</v>
      </c>
    </row>
    <row r="450" spans="2:51" s="12" customFormat="1" ht="12">
      <c r="B450" s="150"/>
      <c r="D450" s="151" t="s">
        <v>270</v>
      </c>
      <c r="E450" s="152" t="s">
        <v>1</v>
      </c>
      <c r="F450" s="153" t="s">
        <v>6590</v>
      </c>
      <c r="H450" s="154">
        <v>19.11</v>
      </c>
      <c r="I450" s="155"/>
      <c r="L450" s="150"/>
      <c r="M450" s="156"/>
      <c r="T450" s="157"/>
      <c r="AT450" s="152" t="s">
        <v>270</v>
      </c>
      <c r="AU450" s="152" t="s">
        <v>85</v>
      </c>
      <c r="AV450" s="12" t="s">
        <v>87</v>
      </c>
      <c r="AW450" s="12" t="s">
        <v>32</v>
      </c>
      <c r="AX450" s="12" t="s">
        <v>77</v>
      </c>
      <c r="AY450" s="152" t="s">
        <v>262</v>
      </c>
    </row>
    <row r="451" spans="2:51" s="13" customFormat="1" ht="12">
      <c r="B451" s="158"/>
      <c r="D451" s="151" t="s">
        <v>270</v>
      </c>
      <c r="E451" s="159" t="s">
        <v>1</v>
      </c>
      <c r="F451" s="160" t="s">
        <v>273</v>
      </c>
      <c r="H451" s="161">
        <v>19.11</v>
      </c>
      <c r="I451" s="162"/>
      <c r="L451" s="158"/>
      <c r="M451" s="163"/>
      <c r="T451" s="164"/>
      <c r="AT451" s="159" t="s">
        <v>270</v>
      </c>
      <c r="AU451" s="159" t="s">
        <v>85</v>
      </c>
      <c r="AV451" s="13" t="s">
        <v>268</v>
      </c>
      <c r="AW451" s="13" t="s">
        <v>32</v>
      </c>
      <c r="AX451" s="13" t="s">
        <v>85</v>
      </c>
      <c r="AY451" s="159" t="s">
        <v>262</v>
      </c>
    </row>
    <row r="452" spans="2:65" s="1" customFormat="1" ht="24.2" customHeight="1">
      <c r="B452" s="32"/>
      <c r="C452" s="178" t="s">
        <v>1698</v>
      </c>
      <c r="D452" s="178" t="s">
        <v>300</v>
      </c>
      <c r="E452" s="179" t="s">
        <v>6570</v>
      </c>
      <c r="F452" s="180" t="s">
        <v>6571</v>
      </c>
      <c r="G452" s="181" t="s">
        <v>697</v>
      </c>
      <c r="H452" s="182">
        <v>15</v>
      </c>
      <c r="I452" s="183"/>
      <c r="J452" s="182">
        <f>ROUND(I452*H452,2)</f>
        <v>0</v>
      </c>
      <c r="K452" s="180" t="s">
        <v>1</v>
      </c>
      <c r="L452" s="184"/>
      <c r="M452" s="185" t="s">
        <v>1</v>
      </c>
      <c r="N452" s="186" t="s">
        <v>42</v>
      </c>
      <c r="P452" s="146">
        <f>O452*H452</f>
        <v>0</v>
      </c>
      <c r="Q452" s="146">
        <v>0</v>
      </c>
      <c r="R452" s="146">
        <f>Q452*H452</f>
        <v>0</v>
      </c>
      <c r="S452" s="146">
        <v>0</v>
      </c>
      <c r="T452" s="147">
        <f>S452*H452</f>
        <v>0</v>
      </c>
      <c r="AR452" s="148" t="s">
        <v>304</v>
      </c>
      <c r="AT452" s="148" t="s">
        <v>300</v>
      </c>
      <c r="AU452" s="148" t="s">
        <v>85</v>
      </c>
      <c r="AY452" s="17" t="s">
        <v>262</v>
      </c>
      <c r="BE452" s="149">
        <f>IF(N452="základní",J452,0)</f>
        <v>0</v>
      </c>
      <c r="BF452" s="149">
        <f>IF(N452="snížená",J452,0)</f>
        <v>0</v>
      </c>
      <c r="BG452" s="149">
        <f>IF(N452="zákl. přenesená",J452,0)</f>
        <v>0</v>
      </c>
      <c r="BH452" s="149">
        <f>IF(N452="sníž. přenesená",J452,0)</f>
        <v>0</v>
      </c>
      <c r="BI452" s="149">
        <f>IF(N452="nulová",J452,0)</f>
        <v>0</v>
      </c>
      <c r="BJ452" s="17" t="s">
        <v>85</v>
      </c>
      <c r="BK452" s="149">
        <f>ROUND(I452*H452,2)</f>
        <v>0</v>
      </c>
      <c r="BL452" s="17" t="s">
        <v>268</v>
      </c>
      <c r="BM452" s="148" t="s">
        <v>6591</v>
      </c>
    </row>
    <row r="453" spans="2:65" s="1" customFormat="1" ht="24.2" customHeight="1">
      <c r="B453" s="32"/>
      <c r="C453" s="178" t="s">
        <v>1703</v>
      </c>
      <c r="D453" s="178" t="s">
        <v>300</v>
      </c>
      <c r="E453" s="179" t="s">
        <v>6592</v>
      </c>
      <c r="F453" s="180" t="s">
        <v>6593</v>
      </c>
      <c r="G453" s="181" t="s">
        <v>697</v>
      </c>
      <c r="H453" s="182">
        <v>3</v>
      </c>
      <c r="I453" s="183"/>
      <c r="J453" s="182">
        <f>ROUND(I453*H453,2)</f>
        <v>0</v>
      </c>
      <c r="K453" s="180" t="s">
        <v>1</v>
      </c>
      <c r="L453" s="184"/>
      <c r="M453" s="185" t="s">
        <v>1</v>
      </c>
      <c r="N453" s="186" t="s">
        <v>42</v>
      </c>
      <c r="P453" s="146">
        <f>O453*H453</f>
        <v>0</v>
      </c>
      <c r="Q453" s="146">
        <v>0</v>
      </c>
      <c r="R453" s="146">
        <f>Q453*H453</f>
        <v>0</v>
      </c>
      <c r="S453" s="146">
        <v>0</v>
      </c>
      <c r="T453" s="147">
        <f>S453*H453</f>
        <v>0</v>
      </c>
      <c r="AR453" s="148" t="s">
        <v>304</v>
      </c>
      <c r="AT453" s="148" t="s">
        <v>300</v>
      </c>
      <c r="AU453" s="148" t="s">
        <v>85</v>
      </c>
      <c r="AY453" s="17" t="s">
        <v>262</v>
      </c>
      <c r="BE453" s="149">
        <f>IF(N453="základní",J453,0)</f>
        <v>0</v>
      </c>
      <c r="BF453" s="149">
        <f>IF(N453="snížená",J453,0)</f>
        <v>0</v>
      </c>
      <c r="BG453" s="149">
        <f>IF(N453="zákl. přenesená",J453,0)</f>
        <v>0</v>
      </c>
      <c r="BH453" s="149">
        <f>IF(N453="sníž. přenesená",J453,0)</f>
        <v>0</v>
      </c>
      <c r="BI453" s="149">
        <f>IF(N453="nulová",J453,0)</f>
        <v>0</v>
      </c>
      <c r="BJ453" s="17" t="s">
        <v>85</v>
      </c>
      <c r="BK453" s="149">
        <f>ROUND(I453*H453,2)</f>
        <v>0</v>
      </c>
      <c r="BL453" s="17" t="s">
        <v>268</v>
      </c>
      <c r="BM453" s="148" t="s">
        <v>6594</v>
      </c>
    </row>
    <row r="454" spans="2:65" s="1" customFormat="1" ht="16.5" customHeight="1">
      <c r="B454" s="32"/>
      <c r="C454" s="178" t="s">
        <v>1709</v>
      </c>
      <c r="D454" s="178" t="s">
        <v>300</v>
      </c>
      <c r="E454" s="179" t="s">
        <v>6573</v>
      </c>
      <c r="F454" s="180" t="s">
        <v>6574</v>
      </c>
      <c r="G454" s="181" t="s">
        <v>552</v>
      </c>
      <c r="H454" s="182">
        <v>8.2</v>
      </c>
      <c r="I454" s="183"/>
      <c r="J454" s="182">
        <f>ROUND(I454*H454,2)</f>
        <v>0</v>
      </c>
      <c r="K454" s="180" t="s">
        <v>1</v>
      </c>
      <c r="L454" s="184"/>
      <c r="M454" s="185" t="s">
        <v>1</v>
      </c>
      <c r="N454" s="186" t="s">
        <v>42</v>
      </c>
      <c r="P454" s="146">
        <f>O454*H454</f>
        <v>0</v>
      </c>
      <c r="Q454" s="146">
        <v>0</v>
      </c>
      <c r="R454" s="146">
        <f>Q454*H454</f>
        <v>0</v>
      </c>
      <c r="S454" s="146">
        <v>0</v>
      </c>
      <c r="T454" s="147">
        <f>S454*H454</f>
        <v>0</v>
      </c>
      <c r="AR454" s="148" t="s">
        <v>304</v>
      </c>
      <c r="AT454" s="148" t="s">
        <v>300</v>
      </c>
      <c r="AU454" s="148" t="s">
        <v>85</v>
      </c>
      <c r="AY454" s="17" t="s">
        <v>262</v>
      </c>
      <c r="BE454" s="149">
        <f>IF(N454="základní",J454,0)</f>
        <v>0</v>
      </c>
      <c r="BF454" s="149">
        <f>IF(N454="snížená",J454,0)</f>
        <v>0</v>
      </c>
      <c r="BG454" s="149">
        <f>IF(N454="zákl. přenesená",J454,0)</f>
        <v>0</v>
      </c>
      <c r="BH454" s="149">
        <f>IF(N454="sníž. přenesená",J454,0)</f>
        <v>0</v>
      </c>
      <c r="BI454" s="149">
        <f>IF(N454="nulová",J454,0)</f>
        <v>0</v>
      </c>
      <c r="BJ454" s="17" t="s">
        <v>85</v>
      </c>
      <c r="BK454" s="149">
        <f>ROUND(I454*H454,2)</f>
        <v>0</v>
      </c>
      <c r="BL454" s="17" t="s">
        <v>268</v>
      </c>
      <c r="BM454" s="148" t="s">
        <v>6595</v>
      </c>
    </row>
    <row r="455" spans="2:51" s="12" customFormat="1" ht="12">
      <c r="B455" s="150"/>
      <c r="D455" s="151" t="s">
        <v>270</v>
      </c>
      <c r="E455" s="152" t="s">
        <v>1</v>
      </c>
      <c r="F455" s="153" t="s">
        <v>6596</v>
      </c>
      <c r="H455" s="154">
        <v>8.2</v>
      </c>
      <c r="I455" s="155"/>
      <c r="L455" s="150"/>
      <c r="M455" s="156"/>
      <c r="T455" s="157"/>
      <c r="AT455" s="152" t="s">
        <v>270</v>
      </c>
      <c r="AU455" s="152" t="s">
        <v>85</v>
      </c>
      <c r="AV455" s="12" t="s">
        <v>87</v>
      </c>
      <c r="AW455" s="12" t="s">
        <v>32</v>
      </c>
      <c r="AX455" s="12" t="s">
        <v>77</v>
      </c>
      <c r="AY455" s="152" t="s">
        <v>262</v>
      </c>
    </row>
    <row r="456" spans="2:51" s="13" customFormat="1" ht="12">
      <c r="B456" s="158"/>
      <c r="D456" s="151" t="s">
        <v>270</v>
      </c>
      <c r="E456" s="159" t="s">
        <v>1</v>
      </c>
      <c r="F456" s="160" t="s">
        <v>273</v>
      </c>
      <c r="H456" s="161">
        <v>8.2</v>
      </c>
      <c r="I456" s="162"/>
      <c r="L456" s="158"/>
      <c r="M456" s="163"/>
      <c r="T456" s="164"/>
      <c r="AT456" s="159" t="s">
        <v>270</v>
      </c>
      <c r="AU456" s="159" t="s">
        <v>85</v>
      </c>
      <c r="AV456" s="13" t="s">
        <v>268</v>
      </c>
      <c r="AW456" s="13" t="s">
        <v>32</v>
      </c>
      <c r="AX456" s="13" t="s">
        <v>85</v>
      </c>
      <c r="AY456" s="159" t="s">
        <v>262</v>
      </c>
    </row>
    <row r="457" spans="2:65" s="1" customFormat="1" ht="24.2" customHeight="1">
      <c r="B457" s="32"/>
      <c r="C457" s="178" t="s">
        <v>1714</v>
      </c>
      <c r="D457" s="178" t="s">
        <v>300</v>
      </c>
      <c r="E457" s="179" t="s">
        <v>6577</v>
      </c>
      <c r="F457" s="180" t="s">
        <v>6578</v>
      </c>
      <c r="G457" s="181" t="s">
        <v>697</v>
      </c>
      <c r="H457" s="182">
        <v>70</v>
      </c>
      <c r="I457" s="183"/>
      <c r="J457" s="182">
        <f>ROUND(I457*H457,2)</f>
        <v>0</v>
      </c>
      <c r="K457" s="180" t="s">
        <v>1</v>
      </c>
      <c r="L457" s="184"/>
      <c r="M457" s="185" t="s">
        <v>1</v>
      </c>
      <c r="N457" s="186" t="s">
        <v>42</v>
      </c>
      <c r="P457" s="146">
        <f>O457*H457</f>
        <v>0</v>
      </c>
      <c r="Q457" s="146">
        <v>0</v>
      </c>
      <c r="R457" s="146">
        <f>Q457*H457</f>
        <v>0</v>
      </c>
      <c r="S457" s="146">
        <v>0</v>
      </c>
      <c r="T457" s="147">
        <f>S457*H457</f>
        <v>0</v>
      </c>
      <c r="AR457" s="148" t="s">
        <v>304</v>
      </c>
      <c r="AT457" s="148" t="s">
        <v>300</v>
      </c>
      <c r="AU457" s="148" t="s">
        <v>85</v>
      </c>
      <c r="AY457" s="17" t="s">
        <v>262</v>
      </c>
      <c r="BE457" s="149">
        <f>IF(N457="základní",J457,0)</f>
        <v>0</v>
      </c>
      <c r="BF457" s="149">
        <f>IF(N457="snížená",J457,0)</f>
        <v>0</v>
      </c>
      <c r="BG457" s="149">
        <f>IF(N457="zákl. přenesená",J457,0)</f>
        <v>0</v>
      </c>
      <c r="BH457" s="149">
        <f>IF(N457="sníž. přenesená",J457,0)</f>
        <v>0</v>
      </c>
      <c r="BI457" s="149">
        <f>IF(N457="nulová",J457,0)</f>
        <v>0</v>
      </c>
      <c r="BJ457" s="17" t="s">
        <v>85</v>
      </c>
      <c r="BK457" s="149">
        <f>ROUND(I457*H457,2)</f>
        <v>0</v>
      </c>
      <c r="BL457" s="17" t="s">
        <v>268</v>
      </c>
      <c r="BM457" s="148" t="s">
        <v>6597</v>
      </c>
    </row>
    <row r="458" spans="2:51" s="12" customFormat="1" ht="12">
      <c r="B458" s="150"/>
      <c r="D458" s="151" t="s">
        <v>270</v>
      </c>
      <c r="E458" s="152" t="s">
        <v>1</v>
      </c>
      <c r="F458" s="153" t="s">
        <v>694</v>
      </c>
      <c r="H458" s="154">
        <v>70</v>
      </c>
      <c r="I458" s="155"/>
      <c r="L458" s="150"/>
      <c r="M458" s="156"/>
      <c r="T458" s="157"/>
      <c r="AT458" s="152" t="s">
        <v>270</v>
      </c>
      <c r="AU458" s="152" t="s">
        <v>85</v>
      </c>
      <c r="AV458" s="12" t="s">
        <v>87</v>
      </c>
      <c r="AW458" s="12" t="s">
        <v>32</v>
      </c>
      <c r="AX458" s="12" t="s">
        <v>77</v>
      </c>
      <c r="AY458" s="152" t="s">
        <v>262</v>
      </c>
    </row>
    <row r="459" spans="2:51" s="13" customFormat="1" ht="12">
      <c r="B459" s="158"/>
      <c r="D459" s="151" t="s">
        <v>270</v>
      </c>
      <c r="E459" s="159" t="s">
        <v>1</v>
      </c>
      <c r="F459" s="160" t="s">
        <v>273</v>
      </c>
      <c r="H459" s="161">
        <v>70</v>
      </c>
      <c r="I459" s="162"/>
      <c r="L459" s="158"/>
      <c r="M459" s="163"/>
      <c r="T459" s="164"/>
      <c r="AT459" s="159" t="s">
        <v>270</v>
      </c>
      <c r="AU459" s="159" t="s">
        <v>85</v>
      </c>
      <c r="AV459" s="13" t="s">
        <v>268</v>
      </c>
      <c r="AW459" s="13" t="s">
        <v>32</v>
      </c>
      <c r="AX459" s="13" t="s">
        <v>85</v>
      </c>
      <c r="AY459" s="159" t="s">
        <v>262</v>
      </c>
    </row>
    <row r="460" spans="2:65" s="1" customFormat="1" ht="24.2" customHeight="1">
      <c r="B460" s="32"/>
      <c r="C460" s="178" t="s">
        <v>1719</v>
      </c>
      <c r="D460" s="178" t="s">
        <v>300</v>
      </c>
      <c r="E460" s="179" t="s">
        <v>6580</v>
      </c>
      <c r="F460" s="180" t="s">
        <v>6581</v>
      </c>
      <c r="G460" s="181" t="s">
        <v>697</v>
      </c>
      <c r="H460" s="182">
        <v>46</v>
      </c>
      <c r="I460" s="183"/>
      <c r="J460" s="182">
        <f>ROUND(I460*H460,2)</f>
        <v>0</v>
      </c>
      <c r="K460" s="180" t="s">
        <v>1</v>
      </c>
      <c r="L460" s="184"/>
      <c r="M460" s="185" t="s">
        <v>1</v>
      </c>
      <c r="N460" s="186" t="s">
        <v>42</v>
      </c>
      <c r="P460" s="146">
        <f>O460*H460</f>
        <v>0</v>
      </c>
      <c r="Q460" s="146">
        <v>0</v>
      </c>
      <c r="R460" s="146">
        <f>Q460*H460</f>
        <v>0</v>
      </c>
      <c r="S460" s="146">
        <v>0</v>
      </c>
      <c r="T460" s="147">
        <f>S460*H460</f>
        <v>0</v>
      </c>
      <c r="AR460" s="148" t="s">
        <v>304</v>
      </c>
      <c r="AT460" s="148" t="s">
        <v>300</v>
      </c>
      <c r="AU460" s="148" t="s">
        <v>85</v>
      </c>
      <c r="AY460" s="17" t="s">
        <v>262</v>
      </c>
      <c r="BE460" s="149">
        <f>IF(N460="základní",J460,0)</f>
        <v>0</v>
      </c>
      <c r="BF460" s="149">
        <f>IF(N460="snížená",J460,0)</f>
        <v>0</v>
      </c>
      <c r="BG460" s="149">
        <f>IF(N460="zákl. přenesená",J460,0)</f>
        <v>0</v>
      </c>
      <c r="BH460" s="149">
        <f>IF(N460="sníž. přenesená",J460,0)</f>
        <v>0</v>
      </c>
      <c r="BI460" s="149">
        <f>IF(N460="nulová",J460,0)</f>
        <v>0</v>
      </c>
      <c r="BJ460" s="17" t="s">
        <v>85</v>
      </c>
      <c r="BK460" s="149">
        <f>ROUND(I460*H460,2)</f>
        <v>0</v>
      </c>
      <c r="BL460" s="17" t="s">
        <v>268</v>
      </c>
      <c r="BM460" s="148" t="s">
        <v>6598</v>
      </c>
    </row>
    <row r="461" spans="2:51" s="12" customFormat="1" ht="12">
      <c r="B461" s="150"/>
      <c r="D461" s="151" t="s">
        <v>270</v>
      </c>
      <c r="E461" s="152" t="s">
        <v>1</v>
      </c>
      <c r="F461" s="153" t="s">
        <v>549</v>
      </c>
      <c r="H461" s="154">
        <v>46</v>
      </c>
      <c r="I461" s="155"/>
      <c r="L461" s="150"/>
      <c r="M461" s="156"/>
      <c r="T461" s="157"/>
      <c r="AT461" s="152" t="s">
        <v>270</v>
      </c>
      <c r="AU461" s="152" t="s">
        <v>85</v>
      </c>
      <c r="AV461" s="12" t="s">
        <v>87</v>
      </c>
      <c r="AW461" s="12" t="s">
        <v>32</v>
      </c>
      <c r="AX461" s="12" t="s">
        <v>77</v>
      </c>
      <c r="AY461" s="152" t="s">
        <v>262</v>
      </c>
    </row>
    <row r="462" spans="2:51" s="13" customFormat="1" ht="12">
      <c r="B462" s="158"/>
      <c r="D462" s="151" t="s">
        <v>270</v>
      </c>
      <c r="E462" s="159" t="s">
        <v>1</v>
      </c>
      <c r="F462" s="160" t="s">
        <v>273</v>
      </c>
      <c r="H462" s="161">
        <v>46</v>
      </c>
      <c r="I462" s="162"/>
      <c r="L462" s="158"/>
      <c r="M462" s="163"/>
      <c r="T462" s="164"/>
      <c r="AT462" s="159" t="s">
        <v>270</v>
      </c>
      <c r="AU462" s="159" t="s">
        <v>85</v>
      </c>
      <c r="AV462" s="13" t="s">
        <v>268</v>
      </c>
      <c r="AW462" s="13" t="s">
        <v>32</v>
      </c>
      <c r="AX462" s="13" t="s">
        <v>85</v>
      </c>
      <c r="AY462" s="159" t="s">
        <v>262</v>
      </c>
    </row>
    <row r="463" spans="2:65" s="1" customFormat="1" ht="24.2" customHeight="1">
      <c r="B463" s="32"/>
      <c r="C463" s="138" t="s">
        <v>1724</v>
      </c>
      <c r="D463" s="138" t="s">
        <v>264</v>
      </c>
      <c r="E463" s="139" t="s">
        <v>6599</v>
      </c>
      <c r="F463" s="140" t="s">
        <v>6600</v>
      </c>
      <c r="G463" s="141" t="s">
        <v>152</v>
      </c>
      <c r="H463" s="142">
        <v>5.5</v>
      </c>
      <c r="I463" s="143"/>
      <c r="J463" s="142">
        <f>ROUND(I463*H463,2)</f>
        <v>0</v>
      </c>
      <c r="K463" s="140" t="s">
        <v>1</v>
      </c>
      <c r="L463" s="32"/>
      <c r="M463" s="144" t="s">
        <v>1</v>
      </c>
      <c r="N463" s="145" t="s">
        <v>42</v>
      </c>
      <c r="P463" s="146">
        <f>O463*H463</f>
        <v>0</v>
      </c>
      <c r="Q463" s="146">
        <v>0.73094</v>
      </c>
      <c r="R463" s="146">
        <f>Q463*H463</f>
        <v>4.02017</v>
      </c>
      <c r="S463" s="146">
        <v>0</v>
      </c>
      <c r="T463" s="147">
        <f>S463*H463</f>
        <v>0</v>
      </c>
      <c r="AR463" s="148" t="s">
        <v>268</v>
      </c>
      <c r="AT463" s="148" t="s">
        <v>264</v>
      </c>
      <c r="AU463" s="148" t="s">
        <v>85</v>
      </c>
      <c r="AY463" s="17" t="s">
        <v>262</v>
      </c>
      <c r="BE463" s="149">
        <f>IF(N463="základní",J463,0)</f>
        <v>0</v>
      </c>
      <c r="BF463" s="149">
        <f>IF(N463="snížená",J463,0)</f>
        <v>0</v>
      </c>
      <c r="BG463" s="149">
        <f>IF(N463="zákl. přenesená",J463,0)</f>
        <v>0</v>
      </c>
      <c r="BH463" s="149">
        <f>IF(N463="sníž. přenesená",J463,0)</f>
        <v>0</v>
      </c>
      <c r="BI463" s="149">
        <f>IF(N463="nulová",J463,0)</f>
        <v>0</v>
      </c>
      <c r="BJ463" s="17" t="s">
        <v>85</v>
      </c>
      <c r="BK463" s="149">
        <f>ROUND(I463*H463,2)</f>
        <v>0</v>
      </c>
      <c r="BL463" s="17" t="s">
        <v>268</v>
      </c>
      <c r="BM463" s="148" t="s">
        <v>6601</v>
      </c>
    </row>
    <row r="464" spans="2:65" s="1" customFormat="1" ht="16.5" customHeight="1">
      <c r="B464" s="32"/>
      <c r="C464" s="178" t="s">
        <v>1729</v>
      </c>
      <c r="D464" s="178" t="s">
        <v>300</v>
      </c>
      <c r="E464" s="179" t="s">
        <v>6602</v>
      </c>
      <c r="F464" s="180" t="s">
        <v>6603</v>
      </c>
      <c r="G464" s="181" t="s">
        <v>552</v>
      </c>
      <c r="H464" s="182">
        <v>1.24</v>
      </c>
      <c r="I464" s="183"/>
      <c r="J464" s="182">
        <f>ROUND(I464*H464,2)</f>
        <v>0</v>
      </c>
      <c r="K464" s="180" t="s">
        <v>1</v>
      </c>
      <c r="L464" s="184"/>
      <c r="M464" s="185" t="s">
        <v>1</v>
      </c>
      <c r="N464" s="186" t="s">
        <v>42</v>
      </c>
      <c r="P464" s="146">
        <f>O464*H464</f>
        <v>0</v>
      </c>
      <c r="Q464" s="146">
        <v>0</v>
      </c>
      <c r="R464" s="146">
        <f>Q464*H464</f>
        <v>0</v>
      </c>
      <c r="S464" s="146">
        <v>0</v>
      </c>
      <c r="T464" s="147">
        <f>S464*H464</f>
        <v>0</v>
      </c>
      <c r="AR464" s="148" t="s">
        <v>304</v>
      </c>
      <c r="AT464" s="148" t="s">
        <v>300</v>
      </c>
      <c r="AU464" s="148" t="s">
        <v>85</v>
      </c>
      <c r="AY464" s="17" t="s">
        <v>262</v>
      </c>
      <c r="BE464" s="149">
        <f>IF(N464="základní",J464,0)</f>
        <v>0</v>
      </c>
      <c r="BF464" s="149">
        <f>IF(N464="snížená",J464,0)</f>
        <v>0</v>
      </c>
      <c r="BG464" s="149">
        <f>IF(N464="zákl. přenesená",J464,0)</f>
        <v>0</v>
      </c>
      <c r="BH464" s="149">
        <f>IF(N464="sníž. přenesená",J464,0)</f>
        <v>0</v>
      </c>
      <c r="BI464" s="149">
        <f>IF(N464="nulová",J464,0)</f>
        <v>0</v>
      </c>
      <c r="BJ464" s="17" t="s">
        <v>85</v>
      </c>
      <c r="BK464" s="149">
        <f>ROUND(I464*H464,2)</f>
        <v>0</v>
      </c>
      <c r="BL464" s="17" t="s">
        <v>268</v>
      </c>
      <c r="BM464" s="148" t="s">
        <v>6604</v>
      </c>
    </row>
    <row r="465" spans="2:65" s="1" customFormat="1" ht="33" customHeight="1">
      <c r="B465" s="32"/>
      <c r="C465" s="138" t="s">
        <v>1734</v>
      </c>
      <c r="D465" s="138" t="s">
        <v>264</v>
      </c>
      <c r="E465" s="139" t="s">
        <v>6583</v>
      </c>
      <c r="F465" s="140" t="s">
        <v>6584</v>
      </c>
      <c r="G465" s="141" t="s">
        <v>5270</v>
      </c>
      <c r="H465" s="142">
        <v>40</v>
      </c>
      <c r="I465" s="143"/>
      <c r="J465" s="142">
        <f>ROUND(I465*H465,2)</f>
        <v>0</v>
      </c>
      <c r="K465" s="140" t="s">
        <v>1</v>
      </c>
      <c r="L465" s="32"/>
      <c r="M465" s="144" t="s">
        <v>1</v>
      </c>
      <c r="N465" s="145" t="s">
        <v>42</v>
      </c>
      <c r="P465" s="146">
        <f>O465*H465</f>
        <v>0</v>
      </c>
      <c r="Q465" s="146">
        <v>0</v>
      </c>
      <c r="R465" s="146">
        <f>Q465*H465</f>
        <v>0</v>
      </c>
      <c r="S465" s="146">
        <v>0</v>
      </c>
      <c r="T465" s="147">
        <f>S465*H465</f>
        <v>0</v>
      </c>
      <c r="AR465" s="148" t="s">
        <v>268</v>
      </c>
      <c r="AT465" s="148" t="s">
        <v>264</v>
      </c>
      <c r="AU465" s="148" t="s">
        <v>85</v>
      </c>
      <c r="AY465" s="17" t="s">
        <v>262</v>
      </c>
      <c r="BE465" s="149">
        <f>IF(N465="základní",J465,0)</f>
        <v>0</v>
      </c>
      <c r="BF465" s="149">
        <f>IF(N465="snížená",J465,0)</f>
        <v>0</v>
      </c>
      <c r="BG465" s="149">
        <f>IF(N465="zákl. přenesená",J465,0)</f>
        <v>0</v>
      </c>
      <c r="BH465" s="149">
        <f>IF(N465="sníž. přenesená",J465,0)</f>
        <v>0</v>
      </c>
      <c r="BI465" s="149">
        <f>IF(N465="nulová",J465,0)</f>
        <v>0</v>
      </c>
      <c r="BJ465" s="17" t="s">
        <v>85</v>
      </c>
      <c r="BK465" s="149">
        <f>ROUND(I465*H465,2)</f>
        <v>0</v>
      </c>
      <c r="BL465" s="17" t="s">
        <v>268</v>
      </c>
      <c r="BM465" s="148" t="s">
        <v>6605</v>
      </c>
    </row>
    <row r="466" spans="2:51" s="12" customFormat="1" ht="12">
      <c r="B466" s="150"/>
      <c r="D466" s="151" t="s">
        <v>270</v>
      </c>
      <c r="E466" s="152" t="s">
        <v>1</v>
      </c>
      <c r="F466" s="153" t="s">
        <v>503</v>
      </c>
      <c r="H466" s="154">
        <v>40</v>
      </c>
      <c r="I466" s="155"/>
      <c r="L466" s="150"/>
      <c r="M466" s="156"/>
      <c r="T466" s="157"/>
      <c r="AT466" s="152" t="s">
        <v>270</v>
      </c>
      <c r="AU466" s="152" t="s">
        <v>85</v>
      </c>
      <c r="AV466" s="12" t="s">
        <v>87</v>
      </c>
      <c r="AW466" s="12" t="s">
        <v>32</v>
      </c>
      <c r="AX466" s="12" t="s">
        <v>77</v>
      </c>
      <c r="AY466" s="152" t="s">
        <v>262</v>
      </c>
    </row>
    <row r="467" spans="2:51" s="13" customFormat="1" ht="12">
      <c r="B467" s="158"/>
      <c r="D467" s="151" t="s">
        <v>270</v>
      </c>
      <c r="E467" s="159" t="s">
        <v>1</v>
      </c>
      <c r="F467" s="160" t="s">
        <v>273</v>
      </c>
      <c r="H467" s="161">
        <v>40</v>
      </c>
      <c r="I467" s="162"/>
      <c r="L467" s="158"/>
      <c r="M467" s="163"/>
      <c r="T467" s="164"/>
      <c r="AT467" s="159" t="s">
        <v>270</v>
      </c>
      <c r="AU467" s="159" t="s">
        <v>85</v>
      </c>
      <c r="AV467" s="13" t="s">
        <v>268</v>
      </c>
      <c r="AW467" s="13" t="s">
        <v>32</v>
      </c>
      <c r="AX467" s="13" t="s">
        <v>85</v>
      </c>
      <c r="AY467" s="159" t="s">
        <v>262</v>
      </c>
    </row>
    <row r="468" spans="2:63" s="11" customFormat="1" ht="25.9" customHeight="1">
      <c r="B468" s="126"/>
      <c r="D468" s="127" t="s">
        <v>76</v>
      </c>
      <c r="E468" s="128" t="s">
        <v>6606</v>
      </c>
      <c r="F468" s="128" t="s">
        <v>6607</v>
      </c>
      <c r="I468" s="129"/>
      <c r="J468" s="130">
        <f>BK468</f>
        <v>0</v>
      </c>
      <c r="L468" s="126"/>
      <c r="M468" s="131"/>
      <c r="P468" s="132">
        <f>SUM(P469:P522)</f>
        <v>0</v>
      </c>
      <c r="R468" s="132">
        <f>SUM(R469:R522)</f>
        <v>0</v>
      </c>
      <c r="T468" s="133">
        <f>SUM(T469:T522)</f>
        <v>0</v>
      </c>
      <c r="AR468" s="127" t="s">
        <v>85</v>
      </c>
      <c r="AT468" s="134" t="s">
        <v>76</v>
      </c>
      <c r="AU468" s="134" t="s">
        <v>77</v>
      </c>
      <c r="AY468" s="127" t="s">
        <v>262</v>
      </c>
      <c r="BK468" s="135">
        <f>SUM(BK469:BK522)</f>
        <v>0</v>
      </c>
    </row>
    <row r="469" spans="2:65" s="1" customFormat="1" ht="16.5" customHeight="1">
      <c r="B469" s="32"/>
      <c r="C469" s="138" t="s">
        <v>1739</v>
      </c>
      <c r="D469" s="138" t="s">
        <v>264</v>
      </c>
      <c r="E469" s="139" t="s">
        <v>6367</v>
      </c>
      <c r="F469" s="140" t="s">
        <v>6368</v>
      </c>
      <c r="G469" s="141" t="s">
        <v>303</v>
      </c>
      <c r="H469" s="142">
        <v>40.02</v>
      </c>
      <c r="I469" s="143"/>
      <c r="J469" s="142">
        <f>ROUND(I469*H469,2)</f>
        <v>0</v>
      </c>
      <c r="K469" s="140" t="s">
        <v>1</v>
      </c>
      <c r="L469" s="32"/>
      <c r="M469" s="144" t="s">
        <v>1</v>
      </c>
      <c r="N469" s="145" t="s">
        <v>42</v>
      </c>
      <c r="P469" s="146">
        <f>O469*H469</f>
        <v>0</v>
      </c>
      <c r="Q469" s="146">
        <v>0</v>
      </c>
      <c r="R469" s="146">
        <f>Q469*H469</f>
        <v>0</v>
      </c>
      <c r="S469" s="146">
        <v>0</v>
      </c>
      <c r="T469" s="147">
        <f>S469*H469</f>
        <v>0</v>
      </c>
      <c r="AR469" s="148" t="s">
        <v>268</v>
      </c>
      <c r="AT469" s="148" t="s">
        <v>264</v>
      </c>
      <c r="AU469" s="148" t="s">
        <v>85</v>
      </c>
      <c r="AY469" s="17" t="s">
        <v>262</v>
      </c>
      <c r="BE469" s="149">
        <f>IF(N469="základní",J469,0)</f>
        <v>0</v>
      </c>
      <c r="BF469" s="149">
        <f>IF(N469="snížená",J469,0)</f>
        <v>0</v>
      </c>
      <c r="BG469" s="149">
        <f>IF(N469="zákl. přenesená",J469,0)</f>
        <v>0</v>
      </c>
      <c r="BH469" s="149">
        <f>IF(N469="sníž. přenesená",J469,0)</f>
        <v>0</v>
      </c>
      <c r="BI469" s="149">
        <f>IF(N469="nulová",J469,0)</f>
        <v>0</v>
      </c>
      <c r="BJ469" s="17" t="s">
        <v>85</v>
      </c>
      <c r="BK469" s="149">
        <f>ROUND(I469*H469,2)</f>
        <v>0</v>
      </c>
      <c r="BL469" s="17" t="s">
        <v>268</v>
      </c>
      <c r="BM469" s="148" t="s">
        <v>6608</v>
      </c>
    </row>
    <row r="470" spans="2:51" s="12" customFormat="1" ht="12">
      <c r="B470" s="150"/>
      <c r="D470" s="151" t="s">
        <v>270</v>
      </c>
      <c r="E470" s="152" t="s">
        <v>1</v>
      </c>
      <c r="F470" s="153" t="s">
        <v>6609</v>
      </c>
      <c r="H470" s="154">
        <v>40.02</v>
      </c>
      <c r="I470" s="155"/>
      <c r="L470" s="150"/>
      <c r="M470" s="156"/>
      <c r="T470" s="157"/>
      <c r="AT470" s="152" t="s">
        <v>270</v>
      </c>
      <c r="AU470" s="152" t="s">
        <v>85</v>
      </c>
      <c r="AV470" s="12" t="s">
        <v>87</v>
      </c>
      <c r="AW470" s="12" t="s">
        <v>32</v>
      </c>
      <c r="AX470" s="12" t="s">
        <v>77</v>
      </c>
      <c r="AY470" s="152" t="s">
        <v>262</v>
      </c>
    </row>
    <row r="471" spans="2:51" s="13" customFormat="1" ht="12">
      <c r="B471" s="158"/>
      <c r="D471" s="151" t="s">
        <v>270</v>
      </c>
      <c r="E471" s="159" t="s">
        <v>1</v>
      </c>
      <c r="F471" s="160" t="s">
        <v>273</v>
      </c>
      <c r="H471" s="161">
        <v>40.02</v>
      </c>
      <c r="I471" s="162"/>
      <c r="L471" s="158"/>
      <c r="M471" s="163"/>
      <c r="T471" s="164"/>
      <c r="AT471" s="159" t="s">
        <v>270</v>
      </c>
      <c r="AU471" s="159" t="s">
        <v>85</v>
      </c>
      <c r="AV471" s="13" t="s">
        <v>268</v>
      </c>
      <c r="AW471" s="13" t="s">
        <v>32</v>
      </c>
      <c r="AX471" s="13" t="s">
        <v>85</v>
      </c>
      <c r="AY471" s="159" t="s">
        <v>262</v>
      </c>
    </row>
    <row r="472" spans="2:65" s="1" customFormat="1" ht="24.2" customHeight="1">
      <c r="B472" s="32"/>
      <c r="C472" s="138" t="s">
        <v>1744</v>
      </c>
      <c r="D472" s="138" t="s">
        <v>264</v>
      </c>
      <c r="E472" s="139" t="s">
        <v>6610</v>
      </c>
      <c r="F472" s="140" t="s">
        <v>6611</v>
      </c>
      <c r="G472" s="141" t="s">
        <v>552</v>
      </c>
      <c r="H472" s="142">
        <v>61.49</v>
      </c>
      <c r="I472" s="143"/>
      <c r="J472" s="142">
        <f>ROUND(I472*H472,2)</f>
        <v>0</v>
      </c>
      <c r="K472" s="140" t="s">
        <v>1</v>
      </c>
      <c r="L472" s="32"/>
      <c r="M472" s="144" t="s">
        <v>1</v>
      </c>
      <c r="N472" s="145" t="s">
        <v>42</v>
      </c>
      <c r="P472" s="146">
        <f>O472*H472</f>
        <v>0</v>
      </c>
      <c r="Q472" s="146">
        <v>0</v>
      </c>
      <c r="R472" s="146">
        <f>Q472*H472</f>
        <v>0</v>
      </c>
      <c r="S472" s="146">
        <v>0</v>
      </c>
      <c r="T472" s="147">
        <f>S472*H472</f>
        <v>0</v>
      </c>
      <c r="AR472" s="148" t="s">
        <v>268</v>
      </c>
      <c r="AT472" s="148" t="s">
        <v>264</v>
      </c>
      <c r="AU472" s="148" t="s">
        <v>85</v>
      </c>
      <c r="AY472" s="17" t="s">
        <v>262</v>
      </c>
      <c r="BE472" s="149">
        <f>IF(N472="základní",J472,0)</f>
        <v>0</v>
      </c>
      <c r="BF472" s="149">
        <f>IF(N472="snížená",J472,0)</f>
        <v>0</v>
      </c>
      <c r="BG472" s="149">
        <f>IF(N472="zákl. přenesená",J472,0)</f>
        <v>0</v>
      </c>
      <c r="BH472" s="149">
        <f>IF(N472="sníž. přenesená",J472,0)</f>
        <v>0</v>
      </c>
      <c r="BI472" s="149">
        <f>IF(N472="nulová",J472,0)</f>
        <v>0</v>
      </c>
      <c r="BJ472" s="17" t="s">
        <v>85</v>
      </c>
      <c r="BK472" s="149">
        <f>ROUND(I472*H472,2)</f>
        <v>0</v>
      </c>
      <c r="BL472" s="17" t="s">
        <v>268</v>
      </c>
      <c r="BM472" s="148" t="s">
        <v>6612</v>
      </c>
    </row>
    <row r="473" spans="2:51" s="12" customFormat="1" ht="12">
      <c r="B473" s="150"/>
      <c r="D473" s="151" t="s">
        <v>270</v>
      </c>
      <c r="E473" s="152" t="s">
        <v>1</v>
      </c>
      <c r="F473" s="153" t="s">
        <v>6613</v>
      </c>
      <c r="H473" s="154">
        <v>61.49</v>
      </c>
      <c r="I473" s="155"/>
      <c r="L473" s="150"/>
      <c r="M473" s="156"/>
      <c r="T473" s="157"/>
      <c r="AT473" s="152" t="s">
        <v>270</v>
      </c>
      <c r="AU473" s="152" t="s">
        <v>85</v>
      </c>
      <c r="AV473" s="12" t="s">
        <v>87</v>
      </c>
      <c r="AW473" s="12" t="s">
        <v>32</v>
      </c>
      <c r="AX473" s="12" t="s">
        <v>77</v>
      </c>
      <c r="AY473" s="152" t="s">
        <v>262</v>
      </c>
    </row>
    <row r="474" spans="2:51" s="13" customFormat="1" ht="12">
      <c r="B474" s="158"/>
      <c r="D474" s="151" t="s">
        <v>270</v>
      </c>
      <c r="E474" s="159" t="s">
        <v>1</v>
      </c>
      <c r="F474" s="160" t="s">
        <v>273</v>
      </c>
      <c r="H474" s="161">
        <v>61.49</v>
      </c>
      <c r="I474" s="162"/>
      <c r="L474" s="158"/>
      <c r="M474" s="163"/>
      <c r="T474" s="164"/>
      <c r="AT474" s="159" t="s">
        <v>270</v>
      </c>
      <c r="AU474" s="159" t="s">
        <v>85</v>
      </c>
      <c r="AV474" s="13" t="s">
        <v>268</v>
      </c>
      <c r="AW474" s="13" t="s">
        <v>32</v>
      </c>
      <c r="AX474" s="13" t="s">
        <v>85</v>
      </c>
      <c r="AY474" s="159" t="s">
        <v>262</v>
      </c>
    </row>
    <row r="475" spans="2:65" s="1" customFormat="1" ht="37.9" customHeight="1">
      <c r="B475" s="32"/>
      <c r="C475" s="138" t="s">
        <v>1749</v>
      </c>
      <c r="D475" s="138" t="s">
        <v>264</v>
      </c>
      <c r="E475" s="139" t="s">
        <v>6614</v>
      </c>
      <c r="F475" s="140" t="s">
        <v>6615</v>
      </c>
      <c r="G475" s="141" t="s">
        <v>552</v>
      </c>
      <c r="H475" s="142">
        <v>13.25</v>
      </c>
      <c r="I475" s="143"/>
      <c r="J475" s="142">
        <f>ROUND(I475*H475,2)</f>
        <v>0</v>
      </c>
      <c r="K475" s="140" t="s">
        <v>1</v>
      </c>
      <c r="L475" s="32"/>
      <c r="M475" s="144" t="s">
        <v>1</v>
      </c>
      <c r="N475" s="145" t="s">
        <v>42</v>
      </c>
      <c r="P475" s="146">
        <f>O475*H475</f>
        <v>0</v>
      </c>
      <c r="Q475" s="146">
        <v>0</v>
      </c>
      <c r="R475" s="146">
        <f>Q475*H475</f>
        <v>0</v>
      </c>
      <c r="S475" s="146">
        <v>0</v>
      </c>
      <c r="T475" s="147">
        <f>S475*H475</f>
        <v>0</v>
      </c>
      <c r="AR475" s="148" t="s">
        <v>268</v>
      </c>
      <c r="AT475" s="148" t="s">
        <v>264</v>
      </c>
      <c r="AU475" s="148" t="s">
        <v>85</v>
      </c>
      <c r="AY475" s="17" t="s">
        <v>262</v>
      </c>
      <c r="BE475" s="149">
        <f>IF(N475="základní",J475,0)</f>
        <v>0</v>
      </c>
      <c r="BF475" s="149">
        <f>IF(N475="snížená",J475,0)</f>
        <v>0</v>
      </c>
      <c r="BG475" s="149">
        <f>IF(N475="zákl. přenesená",J475,0)</f>
        <v>0</v>
      </c>
      <c r="BH475" s="149">
        <f>IF(N475="sníž. přenesená",J475,0)</f>
        <v>0</v>
      </c>
      <c r="BI475" s="149">
        <f>IF(N475="nulová",J475,0)</f>
        <v>0</v>
      </c>
      <c r="BJ475" s="17" t="s">
        <v>85</v>
      </c>
      <c r="BK475" s="149">
        <f>ROUND(I475*H475,2)</f>
        <v>0</v>
      </c>
      <c r="BL475" s="17" t="s">
        <v>268</v>
      </c>
      <c r="BM475" s="148" t="s">
        <v>6616</v>
      </c>
    </row>
    <row r="476" spans="2:51" s="12" customFormat="1" ht="12">
      <c r="B476" s="150"/>
      <c r="D476" s="151" t="s">
        <v>270</v>
      </c>
      <c r="E476" s="152" t="s">
        <v>1</v>
      </c>
      <c r="F476" s="153" t="s">
        <v>6617</v>
      </c>
      <c r="H476" s="154">
        <v>13.25</v>
      </c>
      <c r="I476" s="155"/>
      <c r="L476" s="150"/>
      <c r="M476" s="156"/>
      <c r="T476" s="157"/>
      <c r="AT476" s="152" t="s">
        <v>270</v>
      </c>
      <c r="AU476" s="152" t="s">
        <v>85</v>
      </c>
      <c r="AV476" s="12" t="s">
        <v>87</v>
      </c>
      <c r="AW476" s="12" t="s">
        <v>32</v>
      </c>
      <c r="AX476" s="12" t="s">
        <v>77</v>
      </c>
      <c r="AY476" s="152" t="s">
        <v>262</v>
      </c>
    </row>
    <row r="477" spans="2:51" s="13" customFormat="1" ht="12">
      <c r="B477" s="158"/>
      <c r="D477" s="151" t="s">
        <v>270</v>
      </c>
      <c r="E477" s="159" t="s">
        <v>1</v>
      </c>
      <c r="F477" s="160" t="s">
        <v>273</v>
      </c>
      <c r="H477" s="161">
        <v>13.25</v>
      </c>
      <c r="I477" s="162"/>
      <c r="L477" s="158"/>
      <c r="M477" s="163"/>
      <c r="T477" s="164"/>
      <c r="AT477" s="159" t="s">
        <v>270</v>
      </c>
      <c r="AU477" s="159" t="s">
        <v>85</v>
      </c>
      <c r="AV477" s="13" t="s">
        <v>268</v>
      </c>
      <c r="AW477" s="13" t="s">
        <v>32</v>
      </c>
      <c r="AX477" s="13" t="s">
        <v>85</v>
      </c>
      <c r="AY477" s="159" t="s">
        <v>262</v>
      </c>
    </row>
    <row r="478" spans="2:65" s="1" customFormat="1" ht="37.9" customHeight="1">
      <c r="B478" s="32"/>
      <c r="C478" s="138" t="s">
        <v>1755</v>
      </c>
      <c r="D478" s="138" t="s">
        <v>264</v>
      </c>
      <c r="E478" s="139" t="s">
        <v>2743</v>
      </c>
      <c r="F478" s="140" t="s">
        <v>6618</v>
      </c>
      <c r="G478" s="141" t="s">
        <v>552</v>
      </c>
      <c r="H478" s="142">
        <v>35.72</v>
      </c>
      <c r="I478" s="143"/>
      <c r="J478" s="142">
        <f>ROUND(I478*H478,2)</f>
        <v>0</v>
      </c>
      <c r="K478" s="140" t="s">
        <v>1</v>
      </c>
      <c r="L478" s="32"/>
      <c r="M478" s="144" t="s">
        <v>1</v>
      </c>
      <c r="N478" s="145" t="s">
        <v>42</v>
      </c>
      <c r="P478" s="146">
        <f>O478*H478</f>
        <v>0</v>
      </c>
      <c r="Q478" s="146">
        <v>0</v>
      </c>
      <c r="R478" s="146">
        <f>Q478*H478</f>
        <v>0</v>
      </c>
      <c r="S478" s="146">
        <v>0</v>
      </c>
      <c r="T478" s="147">
        <f>S478*H478</f>
        <v>0</v>
      </c>
      <c r="AR478" s="148" t="s">
        <v>268</v>
      </c>
      <c r="AT478" s="148" t="s">
        <v>264</v>
      </c>
      <c r="AU478" s="148" t="s">
        <v>85</v>
      </c>
      <c r="AY478" s="17" t="s">
        <v>262</v>
      </c>
      <c r="BE478" s="149">
        <f>IF(N478="základní",J478,0)</f>
        <v>0</v>
      </c>
      <c r="BF478" s="149">
        <f>IF(N478="snížená",J478,0)</f>
        <v>0</v>
      </c>
      <c r="BG478" s="149">
        <f>IF(N478="zákl. přenesená",J478,0)</f>
        <v>0</v>
      </c>
      <c r="BH478" s="149">
        <f>IF(N478="sníž. přenesená",J478,0)</f>
        <v>0</v>
      </c>
      <c r="BI478" s="149">
        <f>IF(N478="nulová",J478,0)</f>
        <v>0</v>
      </c>
      <c r="BJ478" s="17" t="s">
        <v>85</v>
      </c>
      <c r="BK478" s="149">
        <f>ROUND(I478*H478,2)</f>
        <v>0</v>
      </c>
      <c r="BL478" s="17" t="s">
        <v>268</v>
      </c>
      <c r="BM478" s="148" t="s">
        <v>6619</v>
      </c>
    </row>
    <row r="479" spans="2:51" s="12" customFormat="1" ht="12">
      <c r="B479" s="150"/>
      <c r="D479" s="151" t="s">
        <v>270</v>
      </c>
      <c r="E479" s="152" t="s">
        <v>1</v>
      </c>
      <c r="F479" s="153" t="s">
        <v>6620</v>
      </c>
      <c r="H479" s="154">
        <v>35.72</v>
      </c>
      <c r="I479" s="155"/>
      <c r="L479" s="150"/>
      <c r="M479" s="156"/>
      <c r="T479" s="157"/>
      <c r="AT479" s="152" t="s">
        <v>270</v>
      </c>
      <c r="AU479" s="152" t="s">
        <v>85</v>
      </c>
      <c r="AV479" s="12" t="s">
        <v>87</v>
      </c>
      <c r="AW479" s="12" t="s">
        <v>32</v>
      </c>
      <c r="AX479" s="12" t="s">
        <v>77</v>
      </c>
      <c r="AY479" s="152" t="s">
        <v>262</v>
      </c>
    </row>
    <row r="480" spans="2:51" s="13" customFormat="1" ht="12">
      <c r="B480" s="158"/>
      <c r="D480" s="151" t="s">
        <v>270</v>
      </c>
      <c r="E480" s="159" t="s">
        <v>1</v>
      </c>
      <c r="F480" s="160" t="s">
        <v>273</v>
      </c>
      <c r="H480" s="161">
        <v>35.72</v>
      </c>
      <c r="I480" s="162"/>
      <c r="L480" s="158"/>
      <c r="M480" s="163"/>
      <c r="T480" s="164"/>
      <c r="AT480" s="159" t="s">
        <v>270</v>
      </c>
      <c r="AU480" s="159" t="s">
        <v>85</v>
      </c>
      <c r="AV480" s="13" t="s">
        <v>268</v>
      </c>
      <c r="AW480" s="13" t="s">
        <v>32</v>
      </c>
      <c r="AX480" s="13" t="s">
        <v>85</v>
      </c>
      <c r="AY480" s="159" t="s">
        <v>262</v>
      </c>
    </row>
    <row r="481" spans="2:65" s="1" customFormat="1" ht="37.9" customHeight="1">
      <c r="B481" s="32"/>
      <c r="C481" s="138" t="s">
        <v>1761</v>
      </c>
      <c r="D481" s="138" t="s">
        <v>264</v>
      </c>
      <c r="E481" s="139" t="s">
        <v>6621</v>
      </c>
      <c r="F481" s="140" t="s">
        <v>6622</v>
      </c>
      <c r="G481" s="141" t="s">
        <v>552</v>
      </c>
      <c r="H481" s="142">
        <v>12.52</v>
      </c>
      <c r="I481" s="143"/>
      <c r="J481" s="142">
        <f>ROUND(I481*H481,2)</f>
        <v>0</v>
      </c>
      <c r="K481" s="140" t="s">
        <v>1</v>
      </c>
      <c r="L481" s="32"/>
      <c r="M481" s="144" t="s">
        <v>1</v>
      </c>
      <c r="N481" s="145" t="s">
        <v>42</v>
      </c>
      <c r="P481" s="146">
        <f>O481*H481</f>
        <v>0</v>
      </c>
      <c r="Q481" s="146">
        <v>0</v>
      </c>
      <c r="R481" s="146">
        <f>Q481*H481</f>
        <v>0</v>
      </c>
      <c r="S481" s="146">
        <v>0</v>
      </c>
      <c r="T481" s="147">
        <f>S481*H481</f>
        <v>0</v>
      </c>
      <c r="AR481" s="148" t="s">
        <v>268</v>
      </c>
      <c r="AT481" s="148" t="s">
        <v>264</v>
      </c>
      <c r="AU481" s="148" t="s">
        <v>85</v>
      </c>
      <c r="AY481" s="17" t="s">
        <v>262</v>
      </c>
      <c r="BE481" s="149">
        <f>IF(N481="základní",J481,0)</f>
        <v>0</v>
      </c>
      <c r="BF481" s="149">
        <f>IF(N481="snížená",J481,0)</f>
        <v>0</v>
      </c>
      <c r="BG481" s="149">
        <f>IF(N481="zákl. přenesená",J481,0)</f>
        <v>0</v>
      </c>
      <c r="BH481" s="149">
        <f>IF(N481="sníž. přenesená",J481,0)</f>
        <v>0</v>
      </c>
      <c r="BI481" s="149">
        <f>IF(N481="nulová",J481,0)</f>
        <v>0</v>
      </c>
      <c r="BJ481" s="17" t="s">
        <v>85</v>
      </c>
      <c r="BK481" s="149">
        <f>ROUND(I481*H481,2)</f>
        <v>0</v>
      </c>
      <c r="BL481" s="17" t="s">
        <v>268</v>
      </c>
      <c r="BM481" s="148" t="s">
        <v>6623</v>
      </c>
    </row>
    <row r="482" spans="2:51" s="12" customFormat="1" ht="12">
      <c r="B482" s="150"/>
      <c r="D482" s="151" t="s">
        <v>270</v>
      </c>
      <c r="E482" s="152" t="s">
        <v>1</v>
      </c>
      <c r="F482" s="153" t="s">
        <v>6624</v>
      </c>
      <c r="H482" s="154">
        <v>12.52</v>
      </c>
      <c r="I482" s="155"/>
      <c r="L482" s="150"/>
      <c r="M482" s="156"/>
      <c r="T482" s="157"/>
      <c r="AT482" s="152" t="s">
        <v>270</v>
      </c>
      <c r="AU482" s="152" t="s">
        <v>85</v>
      </c>
      <c r="AV482" s="12" t="s">
        <v>87</v>
      </c>
      <c r="AW482" s="12" t="s">
        <v>32</v>
      </c>
      <c r="AX482" s="12" t="s">
        <v>77</v>
      </c>
      <c r="AY482" s="152" t="s">
        <v>262</v>
      </c>
    </row>
    <row r="483" spans="2:51" s="13" customFormat="1" ht="12">
      <c r="B483" s="158"/>
      <c r="D483" s="151" t="s">
        <v>270</v>
      </c>
      <c r="E483" s="159" t="s">
        <v>1</v>
      </c>
      <c r="F483" s="160" t="s">
        <v>273</v>
      </c>
      <c r="H483" s="161">
        <v>12.52</v>
      </c>
      <c r="I483" s="162"/>
      <c r="L483" s="158"/>
      <c r="M483" s="163"/>
      <c r="T483" s="164"/>
      <c r="AT483" s="159" t="s">
        <v>270</v>
      </c>
      <c r="AU483" s="159" t="s">
        <v>85</v>
      </c>
      <c r="AV483" s="13" t="s">
        <v>268</v>
      </c>
      <c r="AW483" s="13" t="s">
        <v>32</v>
      </c>
      <c r="AX483" s="13" t="s">
        <v>85</v>
      </c>
      <c r="AY483" s="159" t="s">
        <v>262</v>
      </c>
    </row>
    <row r="484" spans="2:65" s="1" customFormat="1" ht="24.2" customHeight="1">
      <c r="B484" s="32"/>
      <c r="C484" s="138" t="s">
        <v>1765</v>
      </c>
      <c r="D484" s="138" t="s">
        <v>264</v>
      </c>
      <c r="E484" s="139" t="s">
        <v>6625</v>
      </c>
      <c r="F484" s="140" t="s">
        <v>6626</v>
      </c>
      <c r="G484" s="141" t="s">
        <v>552</v>
      </c>
      <c r="H484" s="142">
        <v>61.49</v>
      </c>
      <c r="I484" s="143"/>
      <c r="J484" s="142">
        <f>ROUND(I484*H484,2)</f>
        <v>0</v>
      </c>
      <c r="K484" s="140" t="s">
        <v>1</v>
      </c>
      <c r="L484" s="32"/>
      <c r="M484" s="144" t="s">
        <v>1</v>
      </c>
      <c r="N484" s="145" t="s">
        <v>42</v>
      </c>
      <c r="P484" s="146">
        <f>O484*H484</f>
        <v>0</v>
      </c>
      <c r="Q484" s="146">
        <v>0</v>
      </c>
      <c r="R484" s="146">
        <f>Q484*H484</f>
        <v>0</v>
      </c>
      <c r="S484" s="146">
        <v>0</v>
      </c>
      <c r="T484" s="147">
        <f>S484*H484</f>
        <v>0</v>
      </c>
      <c r="AR484" s="148" t="s">
        <v>268</v>
      </c>
      <c r="AT484" s="148" t="s">
        <v>264</v>
      </c>
      <c r="AU484" s="148" t="s">
        <v>85</v>
      </c>
      <c r="AY484" s="17" t="s">
        <v>262</v>
      </c>
      <c r="BE484" s="149">
        <f>IF(N484="základní",J484,0)</f>
        <v>0</v>
      </c>
      <c r="BF484" s="149">
        <f>IF(N484="snížená",J484,0)</f>
        <v>0</v>
      </c>
      <c r="BG484" s="149">
        <f>IF(N484="zákl. přenesená",J484,0)</f>
        <v>0</v>
      </c>
      <c r="BH484" s="149">
        <f>IF(N484="sníž. přenesená",J484,0)</f>
        <v>0</v>
      </c>
      <c r="BI484" s="149">
        <f>IF(N484="nulová",J484,0)</f>
        <v>0</v>
      </c>
      <c r="BJ484" s="17" t="s">
        <v>85</v>
      </c>
      <c r="BK484" s="149">
        <f>ROUND(I484*H484,2)</f>
        <v>0</v>
      </c>
      <c r="BL484" s="17" t="s">
        <v>268</v>
      </c>
      <c r="BM484" s="148" t="s">
        <v>6627</v>
      </c>
    </row>
    <row r="485" spans="2:51" s="12" customFormat="1" ht="12">
      <c r="B485" s="150"/>
      <c r="D485" s="151" t="s">
        <v>270</v>
      </c>
      <c r="E485" s="152" t="s">
        <v>1</v>
      </c>
      <c r="F485" s="153" t="s">
        <v>6628</v>
      </c>
      <c r="H485" s="154">
        <v>61.49</v>
      </c>
      <c r="I485" s="155"/>
      <c r="L485" s="150"/>
      <c r="M485" s="156"/>
      <c r="T485" s="157"/>
      <c r="AT485" s="152" t="s">
        <v>270</v>
      </c>
      <c r="AU485" s="152" t="s">
        <v>85</v>
      </c>
      <c r="AV485" s="12" t="s">
        <v>87</v>
      </c>
      <c r="AW485" s="12" t="s">
        <v>32</v>
      </c>
      <c r="AX485" s="12" t="s">
        <v>77</v>
      </c>
      <c r="AY485" s="152" t="s">
        <v>262</v>
      </c>
    </row>
    <row r="486" spans="2:51" s="13" customFormat="1" ht="12">
      <c r="B486" s="158"/>
      <c r="D486" s="151" t="s">
        <v>270</v>
      </c>
      <c r="E486" s="159" t="s">
        <v>1</v>
      </c>
      <c r="F486" s="160" t="s">
        <v>273</v>
      </c>
      <c r="H486" s="161">
        <v>61.49</v>
      </c>
      <c r="I486" s="162"/>
      <c r="L486" s="158"/>
      <c r="M486" s="163"/>
      <c r="T486" s="164"/>
      <c r="AT486" s="159" t="s">
        <v>270</v>
      </c>
      <c r="AU486" s="159" t="s">
        <v>85</v>
      </c>
      <c r="AV486" s="13" t="s">
        <v>268</v>
      </c>
      <c r="AW486" s="13" t="s">
        <v>32</v>
      </c>
      <c r="AX486" s="13" t="s">
        <v>85</v>
      </c>
      <c r="AY486" s="159" t="s">
        <v>262</v>
      </c>
    </row>
    <row r="487" spans="2:65" s="1" customFormat="1" ht="37.9" customHeight="1">
      <c r="B487" s="32"/>
      <c r="C487" s="138" t="s">
        <v>1771</v>
      </c>
      <c r="D487" s="138" t="s">
        <v>264</v>
      </c>
      <c r="E487" s="139" t="s">
        <v>2747</v>
      </c>
      <c r="F487" s="140" t="s">
        <v>2748</v>
      </c>
      <c r="G487" s="141" t="s">
        <v>552</v>
      </c>
      <c r="H487" s="142">
        <v>61.49</v>
      </c>
      <c r="I487" s="143"/>
      <c r="J487" s="142">
        <f>ROUND(I487*H487,2)</f>
        <v>0</v>
      </c>
      <c r="K487" s="140" t="s">
        <v>267</v>
      </c>
      <c r="L487" s="32"/>
      <c r="M487" s="144" t="s">
        <v>1</v>
      </c>
      <c r="N487" s="145" t="s">
        <v>42</v>
      </c>
      <c r="P487" s="146">
        <f>O487*H487</f>
        <v>0</v>
      </c>
      <c r="Q487" s="146">
        <v>0</v>
      </c>
      <c r="R487" s="146">
        <f>Q487*H487</f>
        <v>0</v>
      </c>
      <c r="S487" s="146">
        <v>0</v>
      </c>
      <c r="T487" s="147">
        <f>S487*H487</f>
        <v>0</v>
      </c>
      <c r="AR487" s="148" t="s">
        <v>268</v>
      </c>
      <c r="AT487" s="148" t="s">
        <v>264</v>
      </c>
      <c r="AU487" s="148" t="s">
        <v>85</v>
      </c>
      <c r="AY487" s="17" t="s">
        <v>262</v>
      </c>
      <c r="BE487" s="149">
        <f>IF(N487="základní",J487,0)</f>
        <v>0</v>
      </c>
      <c r="BF487" s="149">
        <f>IF(N487="snížená",J487,0)</f>
        <v>0</v>
      </c>
      <c r="BG487" s="149">
        <f>IF(N487="zákl. přenesená",J487,0)</f>
        <v>0</v>
      </c>
      <c r="BH487" s="149">
        <f>IF(N487="sníž. přenesená",J487,0)</f>
        <v>0</v>
      </c>
      <c r="BI487" s="149">
        <f>IF(N487="nulová",J487,0)</f>
        <v>0</v>
      </c>
      <c r="BJ487" s="17" t="s">
        <v>85</v>
      </c>
      <c r="BK487" s="149">
        <f>ROUND(I487*H487,2)</f>
        <v>0</v>
      </c>
      <c r="BL487" s="17" t="s">
        <v>268</v>
      </c>
      <c r="BM487" s="148" t="s">
        <v>6629</v>
      </c>
    </row>
    <row r="488" spans="2:51" s="12" customFormat="1" ht="12">
      <c r="B488" s="150"/>
      <c r="D488" s="151" t="s">
        <v>270</v>
      </c>
      <c r="E488" s="152" t="s">
        <v>1</v>
      </c>
      <c r="F488" s="153" t="s">
        <v>6628</v>
      </c>
      <c r="H488" s="154">
        <v>61.49</v>
      </c>
      <c r="I488" s="155"/>
      <c r="L488" s="150"/>
      <c r="M488" s="156"/>
      <c r="T488" s="157"/>
      <c r="AT488" s="152" t="s">
        <v>270</v>
      </c>
      <c r="AU488" s="152" t="s">
        <v>85</v>
      </c>
      <c r="AV488" s="12" t="s">
        <v>87</v>
      </c>
      <c r="AW488" s="12" t="s">
        <v>32</v>
      </c>
      <c r="AX488" s="12" t="s">
        <v>77</v>
      </c>
      <c r="AY488" s="152" t="s">
        <v>262</v>
      </c>
    </row>
    <row r="489" spans="2:51" s="13" customFormat="1" ht="12">
      <c r="B489" s="158"/>
      <c r="D489" s="151" t="s">
        <v>270</v>
      </c>
      <c r="E489" s="159" t="s">
        <v>1</v>
      </c>
      <c r="F489" s="160" t="s">
        <v>273</v>
      </c>
      <c r="H489" s="161">
        <v>61.49</v>
      </c>
      <c r="I489" s="162"/>
      <c r="L489" s="158"/>
      <c r="M489" s="163"/>
      <c r="T489" s="164"/>
      <c r="AT489" s="159" t="s">
        <v>270</v>
      </c>
      <c r="AU489" s="159" t="s">
        <v>85</v>
      </c>
      <c r="AV489" s="13" t="s">
        <v>268</v>
      </c>
      <c r="AW489" s="13" t="s">
        <v>32</v>
      </c>
      <c r="AX489" s="13" t="s">
        <v>85</v>
      </c>
      <c r="AY489" s="159" t="s">
        <v>262</v>
      </c>
    </row>
    <row r="490" spans="2:65" s="1" customFormat="1" ht="24.2" customHeight="1">
      <c r="B490" s="32"/>
      <c r="C490" s="138" t="s">
        <v>1775</v>
      </c>
      <c r="D490" s="138" t="s">
        <v>264</v>
      </c>
      <c r="E490" s="139" t="s">
        <v>6630</v>
      </c>
      <c r="F490" s="140" t="s">
        <v>6631</v>
      </c>
      <c r="G490" s="141" t="s">
        <v>152</v>
      </c>
      <c r="H490" s="142">
        <v>1287</v>
      </c>
      <c r="I490" s="143"/>
      <c r="J490" s="142">
        <f>ROUND(I490*H490,2)</f>
        <v>0</v>
      </c>
      <c r="K490" s="140" t="s">
        <v>1</v>
      </c>
      <c r="L490" s="32"/>
      <c r="M490" s="144" t="s">
        <v>1</v>
      </c>
      <c r="N490" s="145" t="s">
        <v>42</v>
      </c>
      <c r="P490" s="146">
        <f>O490*H490</f>
        <v>0</v>
      </c>
      <c r="Q490" s="146">
        <v>0</v>
      </c>
      <c r="R490" s="146">
        <f>Q490*H490</f>
        <v>0</v>
      </c>
      <c r="S490" s="146">
        <v>0</v>
      </c>
      <c r="T490" s="147">
        <f>S490*H490</f>
        <v>0</v>
      </c>
      <c r="AR490" s="148" t="s">
        <v>268</v>
      </c>
      <c r="AT490" s="148" t="s">
        <v>264</v>
      </c>
      <c r="AU490" s="148" t="s">
        <v>85</v>
      </c>
      <c r="AY490" s="17" t="s">
        <v>262</v>
      </c>
      <c r="BE490" s="149">
        <f>IF(N490="základní",J490,0)</f>
        <v>0</v>
      </c>
      <c r="BF490" s="149">
        <f>IF(N490="snížená",J490,0)</f>
        <v>0</v>
      </c>
      <c r="BG490" s="149">
        <f>IF(N490="zákl. přenesená",J490,0)</f>
        <v>0</v>
      </c>
      <c r="BH490" s="149">
        <f>IF(N490="sníž. přenesená",J490,0)</f>
        <v>0</v>
      </c>
      <c r="BI490" s="149">
        <f>IF(N490="nulová",J490,0)</f>
        <v>0</v>
      </c>
      <c r="BJ490" s="17" t="s">
        <v>85</v>
      </c>
      <c r="BK490" s="149">
        <f>ROUND(I490*H490,2)</f>
        <v>0</v>
      </c>
      <c r="BL490" s="17" t="s">
        <v>268</v>
      </c>
      <c r="BM490" s="148" t="s">
        <v>6632</v>
      </c>
    </row>
    <row r="491" spans="2:51" s="12" customFormat="1" ht="12">
      <c r="B491" s="150"/>
      <c r="D491" s="151" t="s">
        <v>270</v>
      </c>
      <c r="E491" s="152" t="s">
        <v>1</v>
      </c>
      <c r="F491" s="153" t="s">
        <v>6633</v>
      </c>
      <c r="H491" s="154">
        <v>1287</v>
      </c>
      <c r="I491" s="155"/>
      <c r="L491" s="150"/>
      <c r="M491" s="156"/>
      <c r="T491" s="157"/>
      <c r="AT491" s="152" t="s">
        <v>270</v>
      </c>
      <c r="AU491" s="152" t="s">
        <v>85</v>
      </c>
      <c r="AV491" s="12" t="s">
        <v>87</v>
      </c>
      <c r="AW491" s="12" t="s">
        <v>32</v>
      </c>
      <c r="AX491" s="12" t="s">
        <v>77</v>
      </c>
      <c r="AY491" s="152" t="s">
        <v>262</v>
      </c>
    </row>
    <row r="492" spans="2:51" s="13" customFormat="1" ht="12">
      <c r="B492" s="158"/>
      <c r="D492" s="151" t="s">
        <v>270</v>
      </c>
      <c r="E492" s="159" t="s">
        <v>1</v>
      </c>
      <c r="F492" s="160" t="s">
        <v>273</v>
      </c>
      <c r="H492" s="161">
        <v>1287</v>
      </c>
      <c r="I492" s="162"/>
      <c r="L492" s="158"/>
      <c r="M492" s="163"/>
      <c r="T492" s="164"/>
      <c r="AT492" s="159" t="s">
        <v>270</v>
      </c>
      <c r="AU492" s="159" t="s">
        <v>85</v>
      </c>
      <c r="AV492" s="13" t="s">
        <v>268</v>
      </c>
      <c r="AW492" s="13" t="s">
        <v>32</v>
      </c>
      <c r="AX492" s="13" t="s">
        <v>85</v>
      </c>
      <c r="AY492" s="159" t="s">
        <v>262</v>
      </c>
    </row>
    <row r="493" spans="2:65" s="1" customFormat="1" ht="16.5" customHeight="1">
      <c r="B493" s="32"/>
      <c r="C493" s="138" t="s">
        <v>1781</v>
      </c>
      <c r="D493" s="138" t="s">
        <v>264</v>
      </c>
      <c r="E493" s="139" t="s">
        <v>6196</v>
      </c>
      <c r="F493" s="140" t="s">
        <v>6197</v>
      </c>
      <c r="G493" s="141" t="s">
        <v>152</v>
      </c>
      <c r="H493" s="142">
        <v>1287</v>
      </c>
      <c r="I493" s="143"/>
      <c r="J493" s="142">
        <f>ROUND(I493*H493,2)</f>
        <v>0</v>
      </c>
      <c r="K493" s="140" t="s">
        <v>1</v>
      </c>
      <c r="L493" s="32"/>
      <c r="M493" s="144" t="s">
        <v>1</v>
      </c>
      <c r="N493" s="145" t="s">
        <v>42</v>
      </c>
      <c r="P493" s="146">
        <f>O493*H493</f>
        <v>0</v>
      </c>
      <c r="Q493" s="146">
        <v>0</v>
      </c>
      <c r="R493" s="146">
        <f>Q493*H493</f>
        <v>0</v>
      </c>
      <c r="S493" s="146">
        <v>0</v>
      </c>
      <c r="T493" s="147">
        <f>S493*H493</f>
        <v>0</v>
      </c>
      <c r="AR493" s="148" t="s">
        <v>268</v>
      </c>
      <c r="AT493" s="148" t="s">
        <v>264</v>
      </c>
      <c r="AU493" s="148" t="s">
        <v>85</v>
      </c>
      <c r="AY493" s="17" t="s">
        <v>262</v>
      </c>
      <c r="BE493" s="149">
        <f>IF(N493="základní",J493,0)</f>
        <v>0</v>
      </c>
      <c r="BF493" s="149">
        <f>IF(N493="snížená",J493,0)</f>
        <v>0</v>
      </c>
      <c r="BG493" s="149">
        <f>IF(N493="zákl. přenesená",J493,0)</f>
        <v>0</v>
      </c>
      <c r="BH493" s="149">
        <f>IF(N493="sníž. přenesená",J493,0)</f>
        <v>0</v>
      </c>
      <c r="BI493" s="149">
        <f>IF(N493="nulová",J493,0)</f>
        <v>0</v>
      </c>
      <c r="BJ493" s="17" t="s">
        <v>85</v>
      </c>
      <c r="BK493" s="149">
        <f>ROUND(I493*H493,2)</f>
        <v>0</v>
      </c>
      <c r="BL493" s="17" t="s">
        <v>268</v>
      </c>
      <c r="BM493" s="148" t="s">
        <v>6634</v>
      </c>
    </row>
    <row r="494" spans="2:51" s="12" customFormat="1" ht="12">
      <c r="B494" s="150"/>
      <c r="D494" s="151" t="s">
        <v>270</v>
      </c>
      <c r="E494" s="152" t="s">
        <v>1</v>
      </c>
      <c r="F494" s="153" t="s">
        <v>6633</v>
      </c>
      <c r="H494" s="154">
        <v>1287</v>
      </c>
      <c r="I494" s="155"/>
      <c r="L494" s="150"/>
      <c r="M494" s="156"/>
      <c r="T494" s="157"/>
      <c r="AT494" s="152" t="s">
        <v>270</v>
      </c>
      <c r="AU494" s="152" t="s">
        <v>85</v>
      </c>
      <c r="AV494" s="12" t="s">
        <v>87</v>
      </c>
      <c r="AW494" s="12" t="s">
        <v>32</v>
      </c>
      <c r="AX494" s="12" t="s">
        <v>77</v>
      </c>
      <c r="AY494" s="152" t="s">
        <v>262</v>
      </c>
    </row>
    <row r="495" spans="2:51" s="13" customFormat="1" ht="12">
      <c r="B495" s="158"/>
      <c r="D495" s="151" t="s">
        <v>270</v>
      </c>
      <c r="E495" s="159" t="s">
        <v>1</v>
      </c>
      <c r="F495" s="160" t="s">
        <v>273</v>
      </c>
      <c r="H495" s="161">
        <v>1287</v>
      </c>
      <c r="I495" s="162"/>
      <c r="L495" s="158"/>
      <c r="M495" s="163"/>
      <c r="T495" s="164"/>
      <c r="AT495" s="159" t="s">
        <v>270</v>
      </c>
      <c r="AU495" s="159" t="s">
        <v>85</v>
      </c>
      <c r="AV495" s="13" t="s">
        <v>268</v>
      </c>
      <c r="AW495" s="13" t="s">
        <v>32</v>
      </c>
      <c r="AX495" s="13" t="s">
        <v>85</v>
      </c>
      <c r="AY495" s="159" t="s">
        <v>262</v>
      </c>
    </row>
    <row r="496" spans="2:65" s="1" customFormat="1" ht="21.75" customHeight="1">
      <c r="B496" s="32"/>
      <c r="C496" s="138" t="s">
        <v>1786</v>
      </c>
      <c r="D496" s="138" t="s">
        <v>264</v>
      </c>
      <c r="E496" s="139" t="s">
        <v>6635</v>
      </c>
      <c r="F496" s="140" t="s">
        <v>6636</v>
      </c>
      <c r="G496" s="141" t="s">
        <v>152</v>
      </c>
      <c r="H496" s="142">
        <v>1287</v>
      </c>
      <c r="I496" s="143"/>
      <c r="J496" s="142">
        <f>ROUND(I496*H496,2)</f>
        <v>0</v>
      </c>
      <c r="K496" s="140" t="s">
        <v>1</v>
      </c>
      <c r="L496" s="32"/>
      <c r="M496" s="144" t="s">
        <v>1</v>
      </c>
      <c r="N496" s="145" t="s">
        <v>42</v>
      </c>
      <c r="P496" s="146">
        <f>O496*H496</f>
        <v>0</v>
      </c>
      <c r="Q496" s="146">
        <v>0</v>
      </c>
      <c r="R496" s="146">
        <f>Q496*H496</f>
        <v>0</v>
      </c>
      <c r="S496" s="146">
        <v>0</v>
      </c>
      <c r="T496" s="147">
        <f>S496*H496</f>
        <v>0</v>
      </c>
      <c r="AR496" s="148" t="s">
        <v>268</v>
      </c>
      <c r="AT496" s="148" t="s">
        <v>264</v>
      </c>
      <c r="AU496" s="148" t="s">
        <v>85</v>
      </c>
      <c r="AY496" s="17" t="s">
        <v>262</v>
      </c>
      <c r="BE496" s="149">
        <f>IF(N496="základní",J496,0)</f>
        <v>0</v>
      </c>
      <c r="BF496" s="149">
        <f>IF(N496="snížená",J496,0)</f>
        <v>0</v>
      </c>
      <c r="BG496" s="149">
        <f>IF(N496="zákl. přenesená",J496,0)</f>
        <v>0</v>
      </c>
      <c r="BH496" s="149">
        <f>IF(N496="sníž. přenesená",J496,0)</f>
        <v>0</v>
      </c>
      <c r="BI496" s="149">
        <f>IF(N496="nulová",J496,0)</f>
        <v>0</v>
      </c>
      <c r="BJ496" s="17" t="s">
        <v>85</v>
      </c>
      <c r="BK496" s="149">
        <f>ROUND(I496*H496,2)</f>
        <v>0</v>
      </c>
      <c r="BL496" s="17" t="s">
        <v>268</v>
      </c>
      <c r="BM496" s="148" t="s">
        <v>6637</v>
      </c>
    </row>
    <row r="497" spans="2:51" s="12" customFormat="1" ht="12">
      <c r="B497" s="150"/>
      <c r="D497" s="151" t="s">
        <v>270</v>
      </c>
      <c r="E497" s="152" t="s">
        <v>1</v>
      </c>
      <c r="F497" s="153" t="s">
        <v>6633</v>
      </c>
      <c r="H497" s="154">
        <v>1287</v>
      </c>
      <c r="I497" s="155"/>
      <c r="L497" s="150"/>
      <c r="M497" s="156"/>
      <c r="T497" s="157"/>
      <c r="AT497" s="152" t="s">
        <v>270</v>
      </c>
      <c r="AU497" s="152" t="s">
        <v>85</v>
      </c>
      <c r="AV497" s="12" t="s">
        <v>87</v>
      </c>
      <c r="AW497" s="12" t="s">
        <v>32</v>
      </c>
      <c r="AX497" s="12" t="s">
        <v>77</v>
      </c>
      <c r="AY497" s="152" t="s">
        <v>262</v>
      </c>
    </row>
    <row r="498" spans="2:51" s="13" customFormat="1" ht="12">
      <c r="B498" s="158"/>
      <c r="D498" s="151" t="s">
        <v>270</v>
      </c>
      <c r="E498" s="159" t="s">
        <v>1</v>
      </c>
      <c r="F498" s="160" t="s">
        <v>273</v>
      </c>
      <c r="H498" s="161">
        <v>1287</v>
      </c>
      <c r="I498" s="162"/>
      <c r="L498" s="158"/>
      <c r="M498" s="163"/>
      <c r="T498" s="164"/>
      <c r="AT498" s="159" t="s">
        <v>270</v>
      </c>
      <c r="AU498" s="159" t="s">
        <v>85</v>
      </c>
      <c r="AV498" s="13" t="s">
        <v>268</v>
      </c>
      <c r="AW498" s="13" t="s">
        <v>32</v>
      </c>
      <c r="AX498" s="13" t="s">
        <v>85</v>
      </c>
      <c r="AY498" s="159" t="s">
        <v>262</v>
      </c>
    </row>
    <row r="499" spans="2:65" s="1" customFormat="1" ht="24.2" customHeight="1">
      <c r="B499" s="32"/>
      <c r="C499" s="138" t="s">
        <v>1790</v>
      </c>
      <c r="D499" s="138" t="s">
        <v>264</v>
      </c>
      <c r="E499" s="139" t="s">
        <v>6638</v>
      </c>
      <c r="F499" s="140" t="s">
        <v>6639</v>
      </c>
      <c r="G499" s="141" t="s">
        <v>152</v>
      </c>
      <c r="H499" s="142">
        <v>53</v>
      </c>
      <c r="I499" s="143"/>
      <c r="J499" s="142">
        <f>ROUND(I499*H499,2)</f>
        <v>0</v>
      </c>
      <c r="K499" s="140" t="s">
        <v>1</v>
      </c>
      <c r="L499" s="32"/>
      <c r="M499" s="144" t="s">
        <v>1</v>
      </c>
      <c r="N499" s="145" t="s">
        <v>42</v>
      </c>
      <c r="P499" s="146">
        <f>O499*H499</f>
        <v>0</v>
      </c>
      <c r="Q499" s="146">
        <v>0</v>
      </c>
      <c r="R499" s="146">
        <f>Q499*H499</f>
        <v>0</v>
      </c>
      <c r="S499" s="146">
        <v>0</v>
      </c>
      <c r="T499" s="147">
        <f>S499*H499</f>
        <v>0</v>
      </c>
      <c r="AR499" s="148" t="s">
        <v>268</v>
      </c>
      <c r="AT499" s="148" t="s">
        <v>264</v>
      </c>
      <c r="AU499" s="148" t="s">
        <v>85</v>
      </c>
      <c r="AY499" s="17" t="s">
        <v>262</v>
      </c>
      <c r="BE499" s="149">
        <f>IF(N499="základní",J499,0)</f>
        <v>0</v>
      </c>
      <c r="BF499" s="149">
        <f>IF(N499="snížená",J499,0)</f>
        <v>0</v>
      </c>
      <c r="BG499" s="149">
        <f>IF(N499="zákl. přenesená",J499,0)</f>
        <v>0</v>
      </c>
      <c r="BH499" s="149">
        <f>IF(N499="sníž. přenesená",J499,0)</f>
        <v>0</v>
      </c>
      <c r="BI499" s="149">
        <f>IF(N499="nulová",J499,0)</f>
        <v>0</v>
      </c>
      <c r="BJ499" s="17" t="s">
        <v>85</v>
      </c>
      <c r="BK499" s="149">
        <f>ROUND(I499*H499,2)</f>
        <v>0</v>
      </c>
      <c r="BL499" s="17" t="s">
        <v>268</v>
      </c>
      <c r="BM499" s="148" t="s">
        <v>6640</v>
      </c>
    </row>
    <row r="500" spans="2:51" s="12" customFormat="1" ht="12">
      <c r="B500" s="150"/>
      <c r="D500" s="151" t="s">
        <v>270</v>
      </c>
      <c r="E500" s="152" t="s">
        <v>1</v>
      </c>
      <c r="F500" s="153" t="s">
        <v>588</v>
      </c>
      <c r="H500" s="154">
        <v>53</v>
      </c>
      <c r="I500" s="155"/>
      <c r="L500" s="150"/>
      <c r="M500" s="156"/>
      <c r="T500" s="157"/>
      <c r="AT500" s="152" t="s">
        <v>270</v>
      </c>
      <c r="AU500" s="152" t="s">
        <v>85</v>
      </c>
      <c r="AV500" s="12" t="s">
        <v>87</v>
      </c>
      <c r="AW500" s="12" t="s">
        <v>32</v>
      </c>
      <c r="AX500" s="12" t="s">
        <v>77</v>
      </c>
      <c r="AY500" s="152" t="s">
        <v>262</v>
      </c>
    </row>
    <row r="501" spans="2:51" s="13" customFormat="1" ht="12">
      <c r="B501" s="158"/>
      <c r="D501" s="151" t="s">
        <v>270</v>
      </c>
      <c r="E501" s="159" t="s">
        <v>1</v>
      </c>
      <c r="F501" s="160" t="s">
        <v>273</v>
      </c>
      <c r="H501" s="161">
        <v>53</v>
      </c>
      <c r="I501" s="162"/>
      <c r="L501" s="158"/>
      <c r="M501" s="163"/>
      <c r="T501" s="164"/>
      <c r="AT501" s="159" t="s">
        <v>270</v>
      </c>
      <c r="AU501" s="159" t="s">
        <v>85</v>
      </c>
      <c r="AV501" s="13" t="s">
        <v>268</v>
      </c>
      <c r="AW501" s="13" t="s">
        <v>32</v>
      </c>
      <c r="AX501" s="13" t="s">
        <v>85</v>
      </c>
      <c r="AY501" s="159" t="s">
        <v>262</v>
      </c>
    </row>
    <row r="502" spans="2:65" s="1" customFormat="1" ht="21.75" customHeight="1">
      <c r="B502" s="32"/>
      <c r="C502" s="138" t="s">
        <v>1797</v>
      </c>
      <c r="D502" s="138" t="s">
        <v>264</v>
      </c>
      <c r="E502" s="139" t="s">
        <v>6641</v>
      </c>
      <c r="F502" s="140" t="s">
        <v>6193</v>
      </c>
      <c r="G502" s="141" t="s">
        <v>152</v>
      </c>
      <c r="H502" s="142">
        <v>53</v>
      </c>
      <c r="I502" s="143"/>
      <c r="J502" s="142">
        <f>ROUND(I502*H502,2)</f>
        <v>0</v>
      </c>
      <c r="K502" s="140" t="s">
        <v>1</v>
      </c>
      <c r="L502" s="32"/>
      <c r="M502" s="144" t="s">
        <v>1</v>
      </c>
      <c r="N502" s="145" t="s">
        <v>42</v>
      </c>
      <c r="P502" s="146">
        <f>O502*H502</f>
        <v>0</v>
      </c>
      <c r="Q502" s="146">
        <v>0</v>
      </c>
      <c r="R502" s="146">
        <f>Q502*H502</f>
        <v>0</v>
      </c>
      <c r="S502" s="146">
        <v>0</v>
      </c>
      <c r="T502" s="147">
        <f>S502*H502</f>
        <v>0</v>
      </c>
      <c r="AR502" s="148" t="s">
        <v>268</v>
      </c>
      <c r="AT502" s="148" t="s">
        <v>264</v>
      </c>
      <c r="AU502" s="148" t="s">
        <v>85</v>
      </c>
      <c r="AY502" s="17" t="s">
        <v>262</v>
      </c>
      <c r="BE502" s="149">
        <f>IF(N502="základní",J502,0)</f>
        <v>0</v>
      </c>
      <c r="BF502" s="149">
        <f>IF(N502="snížená",J502,0)</f>
        <v>0</v>
      </c>
      <c r="BG502" s="149">
        <f>IF(N502="zákl. přenesená",J502,0)</f>
        <v>0</v>
      </c>
      <c r="BH502" s="149">
        <f>IF(N502="sníž. přenesená",J502,0)</f>
        <v>0</v>
      </c>
      <c r="BI502" s="149">
        <f>IF(N502="nulová",J502,0)</f>
        <v>0</v>
      </c>
      <c r="BJ502" s="17" t="s">
        <v>85</v>
      </c>
      <c r="BK502" s="149">
        <f>ROUND(I502*H502,2)</f>
        <v>0</v>
      </c>
      <c r="BL502" s="17" t="s">
        <v>268</v>
      </c>
      <c r="BM502" s="148" t="s">
        <v>6642</v>
      </c>
    </row>
    <row r="503" spans="2:51" s="12" customFormat="1" ht="12">
      <c r="B503" s="150"/>
      <c r="D503" s="151" t="s">
        <v>270</v>
      </c>
      <c r="E503" s="152" t="s">
        <v>1</v>
      </c>
      <c r="F503" s="153" t="s">
        <v>588</v>
      </c>
      <c r="H503" s="154">
        <v>53</v>
      </c>
      <c r="I503" s="155"/>
      <c r="L503" s="150"/>
      <c r="M503" s="156"/>
      <c r="T503" s="157"/>
      <c r="AT503" s="152" t="s">
        <v>270</v>
      </c>
      <c r="AU503" s="152" t="s">
        <v>85</v>
      </c>
      <c r="AV503" s="12" t="s">
        <v>87</v>
      </c>
      <c r="AW503" s="12" t="s">
        <v>32</v>
      </c>
      <c r="AX503" s="12" t="s">
        <v>77</v>
      </c>
      <c r="AY503" s="152" t="s">
        <v>262</v>
      </c>
    </row>
    <row r="504" spans="2:51" s="13" customFormat="1" ht="12">
      <c r="B504" s="158"/>
      <c r="D504" s="151" t="s">
        <v>270</v>
      </c>
      <c r="E504" s="159" t="s">
        <v>1</v>
      </c>
      <c r="F504" s="160" t="s">
        <v>273</v>
      </c>
      <c r="H504" s="161">
        <v>53</v>
      </c>
      <c r="I504" s="162"/>
      <c r="L504" s="158"/>
      <c r="M504" s="163"/>
      <c r="T504" s="164"/>
      <c r="AT504" s="159" t="s">
        <v>270</v>
      </c>
      <c r="AU504" s="159" t="s">
        <v>85</v>
      </c>
      <c r="AV504" s="13" t="s">
        <v>268</v>
      </c>
      <c r="AW504" s="13" t="s">
        <v>32</v>
      </c>
      <c r="AX504" s="13" t="s">
        <v>85</v>
      </c>
      <c r="AY504" s="159" t="s">
        <v>262</v>
      </c>
    </row>
    <row r="505" spans="2:65" s="1" customFormat="1" ht="16.5" customHeight="1">
      <c r="B505" s="32"/>
      <c r="C505" s="138" t="s">
        <v>1804</v>
      </c>
      <c r="D505" s="138" t="s">
        <v>264</v>
      </c>
      <c r="E505" s="139" t="s">
        <v>6287</v>
      </c>
      <c r="F505" s="140" t="s">
        <v>6288</v>
      </c>
      <c r="G505" s="141" t="s">
        <v>152</v>
      </c>
      <c r="H505" s="142">
        <v>53</v>
      </c>
      <c r="I505" s="143"/>
      <c r="J505" s="142">
        <f>ROUND(I505*H505,2)</f>
        <v>0</v>
      </c>
      <c r="K505" s="140" t="s">
        <v>1</v>
      </c>
      <c r="L505" s="32"/>
      <c r="M505" s="144" t="s">
        <v>1</v>
      </c>
      <c r="N505" s="145" t="s">
        <v>42</v>
      </c>
      <c r="P505" s="146">
        <f>O505*H505</f>
        <v>0</v>
      </c>
      <c r="Q505" s="146">
        <v>0</v>
      </c>
      <c r="R505" s="146">
        <f>Q505*H505</f>
        <v>0</v>
      </c>
      <c r="S505" s="146">
        <v>0</v>
      </c>
      <c r="T505" s="147">
        <f>S505*H505</f>
        <v>0</v>
      </c>
      <c r="AR505" s="148" t="s">
        <v>268</v>
      </c>
      <c r="AT505" s="148" t="s">
        <v>264</v>
      </c>
      <c r="AU505" s="148" t="s">
        <v>85</v>
      </c>
      <c r="AY505" s="17" t="s">
        <v>262</v>
      </c>
      <c r="BE505" s="149">
        <f>IF(N505="základní",J505,0)</f>
        <v>0</v>
      </c>
      <c r="BF505" s="149">
        <f>IF(N505="snížená",J505,0)</f>
        <v>0</v>
      </c>
      <c r="BG505" s="149">
        <f>IF(N505="zákl. přenesená",J505,0)</f>
        <v>0</v>
      </c>
      <c r="BH505" s="149">
        <f>IF(N505="sníž. přenesená",J505,0)</f>
        <v>0</v>
      </c>
      <c r="BI505" s="149">
        <f>IF(N505="nulová",J505,0)</f>
        <v>0</v>
      </c>
      <c r="BJ505" s="17" t="s">
        <v>85</v>
      </c>
      <c r="BK505" s="149">
        <f>ROUND(I505*H505,2)</f>
        <v>0</v>
      </c>
      <c r="BL505" s="17" t="s">
        <v>268</v>
      </c>
      <c r="BM505" s="148" t="s">
        <v>6643</v>
      </c>
    </row>
    <row r="506" spans="2:51" s="12" customFormat="1" ht="12">
      <c r="B506" s="150"/>
      <c r="D506" s="151" t="s">
        <v>270</v>
      </c>
      <c r="E506" s="152" t="s">
        <v>1</v>
      </c>
      <c r="F506" s="153" t="s">
        <v>588</v>
      </c>
      <c r="H506" s="154">
        <v>53</v>
      </c>
      <c r="I506" s="155"/>
      <c r="L506" s="150"/>
      <c r="M506" s="156"/>
      <c r="T506" s="157"/>
      <c r="AT506" s="152" t="s">
        <v>270</v>
      </c>
      <c r="AU506" s="152" t="s">
        <v>85</v>
      </c>
      <c r="AV506" s="12" t="s">
        <v>87</v>
      </c>
      <c r="AW506" s="12" t="s">
        <v>32</v>
      </c>
      <c r="AX506" s="12" t="s">
        <v>77</v>
      </c>
      <c r="AY506" s="152" t="s">
        <v>262</v>
      </c>
    </row>
    <row r="507" spans="2:51" s="13" customFormat="1" ht="12">
      <c r="B507" s="158"/>
      <c r="D507" s="151" t="s">
        <v>270</v>
      </c>
      <c r="E507" s="159" t="s">
        <v>1</v>
      </c>
      <c r="F507" s="160" t="s">
        <v>273</v>
      </c>
      <c r="H507" s="161">
        <v>53</v>
      </c>
      <c r="I507" s="162"/>
      <c r="L507" s="158"/>
      <c r="M507" s="163"/>
      <c r="T507" s="164"/>
      <c r="AT507" s="159" t="s">
        <v>270</v>
      </c>
      <c r="AU507" s="159" t="s">
        <v>85</v>
      </c>
      <c r="AV507" s="13" t="s">
        <v>268</v>
      </c>
      <c r="AW507" s="13" t="s">
        <v>32</v>
      </c>
      <c r="AX507" s="13" t="s">
        <v>85</v>
      </c>
      <c r="AY507" s="159" t="s">
        <v>262</v>
      </c>
    </row>
    <row r="508" spans="2:65" s="1" customFormat="1" ht="16.5" customHeight="1">
      <c r="B508" s="32"/>
      <c r="C508" s="178" t="s">
        <v>1809</v>
      </c>
      <c r="D508" s="178" t="s">
        <v>300</v>
      </c>
      <c r="E508" s="179" t="s">
        <v>6644</v>
      </c>
      <c r="F508" s="180" t="s">
        <v>6645</v>
      </c>
      <c r="G508" s="181" t="s">
        <v>552</v>
      </c>
      <c r="H508" s="182">
        <v>35.72</v>
      </c>
      <c r="I508" s="183"/>
      <c r="J508" s="182">
        <f>ROUND(I508*H508,2)</f>
        <v>0</v>
      </c>
      <c r="K508" s="180" t="s">
        <v>1</v>
      </c>
      <c r="L508" s="184"/>
      <c r="M508" s="185" t="s">
        <v>1</v>
      </c>
      <c r="N508" s="186" t="s">
        <v>42</v>
      </c>
      <c r="P508" s="146">
        <f>O508*H508</f>
        <v>0</v>
      </c>
      <c r="Q508" s="146">
        <v>0</v>
      </c>
      <c r="R508" s="146">
        <f>Q508*H508</f>
        <v>0</v>
      </c>
      <c r="S508" s="146">
        <v>0</v>
      </c>
      <c r="T508" s="147">
        <f>S508*H508</f>
        <v>0</v>
      </c>
      <c r="AR508" s="148" t="s">
        <v>304</v>
      </c>
      <c r="AT508" s="148" t="s">
        <v>300</v>
      </c>
      <c r="AU508" s="148" t="s">
        <v>85</v>
      </c>
      <c r="AY508" s="17" t="s">
        <v>262</v>
      </c>
      <c r="BE508" s="149">
        <f>IF(N508="základní",J508,0)</f>
        <v>0</v>
      </c>
      <c r="BF508" s="149">
        <f>IF(N508="snížená",J508,0)</f>
        <v>0</v>
      </c>
      <c r="BG508" s="149">
        <f>IF(N508="zákl. přenesená",J508,0)</f>
        <v>0</v>
      </c>
      <c r="BH508" s="149">
        <f>IF(N508="sníž. přenesená",J508,0)</f>
        <v>0</v>
      </c>
      <c r="BI508" s="149">
        <f>IF(N508="nulová",J508,0)</f>
        <v>0</v>
      </c>
      <c r="BJ508" s="17" t="s">
        <v>85</v>
      </c>
      <c r="BK508" s="149">
        <f>ROUND(I508*H508,2)</f>
        <v>0</v>
      </c>
      <c r="BL508" s="17" t="s">
        <v>268</v>
      </c>
      <c r="BM508" s="148" t="s">
        <v>6646</v>
      </c>
    </row>
    <row r="509" spans="2:51" s="12" customFormat="1" ht="12">
      <c r="B509" s="150"/>
      <c r="D509" s="151" t="s">
        <v>270</v>
      </c>
      <c r="E509" s="152" t="s">
        <v>1</v>
      </c>
      <c r="F509" s="153" t="s">
        <v>6647</v>
      </c>
      <c r="H509" s="154">
        <v>35.72</v>
      </c>
      <c r="I509" s="155"/>
      <c r="L509" s="150"/>
      <c r="M509" s="156"/>
      <c r="T509" s="157"/>
      <c r="AT509" s="152" t="s">
        <v>270</v>
      </c>
      <c r="AU509" s="152" t="s">
        <v>85</v>
      </c>
      <c r="AV509" s="12" t="s">
        <v>87</v>
      </c>
      <c r="AW509" s="12" t="s">
        <v>32</v>
      </c>
      <c r="AX509" s="12" t="s">
        <v>77</v>
      </c>
      <c r="AY509" s="152" t="s">
        <v>262</v>
      </c>
    </row>
    <row r="510" spans="2:51" s="13" customFormat="1" ht="12">
      <c r="B510" s="158"/>
      <c r="D510" s="151" t="s">
        <v>270</v>
      </c>
      <c r="E510" s="159" t="s">
        <v>1</v>
      </c>
      <c r="F510" s="160" t="s">
        <v>273</v>
      </c>
      <c r="H510" s="161">
        <v>35.72</v>
      </c>
      <c r="I510" s="162"/>
      <c r="L510" s="158"/>
      <c r="M510" s="163"/>
      <c r="T510" s="164"/>
      <c r="AT510" s="159" t="s">
        <v>270</v>
      </c>
      <c r="AU510" s="159" t="s">
        <v>85</v>
      </c>
      <c r="AV510" s="13" t="s">
        <v>268</v>
      </c>
      <c r="AW510" s="13" t="s">
        <v>32</v>
      </c>
      <c r="AX510" s="13" t="s">
        <v>85</v>
      </c>
      <c r="AY510" s="159" t="s">
        <v>262</v>
      </c>
    </row>
    <row r="511" spans="2:65" s="1" customFormat="1" ht="16.5" customHeight="1">
      <c r="B511" s="32"/>
      <c r="C511" s="178" t="s">
        <v>1814</v>
      </c>
      <c r="D511" s="178" t="s">
        <v>300</v>
      </c>
      <c r="E511" s="179" t="s">
        <v>6648</v>
      </c>
      <c r="F511" s="180" t="s">
        <v>6649</v>
      </c>
      <c r="G511" s="181" t="s">
        <v>552</v>
      </c>
      <c r="H511" s="182">
        <v>25.77</v>
      </c>
      <c r="I511" s="183"/>
      <c r="J511" s="182">
        <f>ROUND(I511*H511,2)</f>
        <v>0</v>
      </c>
      <c r="K511" s="180" t="s">
        <v>1</v>
      </c>
      <c r="L511" s="184"/>
      <c r="M511" s="185" t="s">
        <v>1</v>
      </c>
      <c r="N511" s="186" t="s">
        <v>42</v>
      </c>
      <c r="P511" s="146">
        <f>O511*H511</f>
        <v>0</v>
      </c>
      <c r="Q511" s="146">
        <v>0</v>
      </c>
      <c r="R511" s="146">
        <f>Q511*H511</f>
        <v>0</v>
      </c>
      <c r="S511" s="146">
        <v>0</v>
      </c>
      <c r="T511" s="147">
        <f>S511*H511</f>
        <v>0</v>
      </c>
      <c r="AR511" s="148" t="s">
        <v>304</v>
      </c>
      <c r="AT511" s="148" t="s">
        <v>300</v>
      </c>
      <c r="AU511" s="148" t="s">
        <v>85</v>
      </c>
      <c r="AY511" s="17" t="s">
        <v>262</v>
      </c>
      <c r="BE511" s="149">
        <f>IF(N511="základní",J511,0)</f>
        <v>0</v>
      </c>
      <c r="BF511" s="149">
        <f>IF(N511="snížená",J511,0)</f>
        <v>0</v>
      </c>
      <c r="BG511" s="149">
        <f>IF(N511="zákl. přenesená",J511,0)</f>
        <v>0</v>
      </c>
      <c r="BH511" s="149">
        <f>IF(N511="sníž. přenesená",J511,0)</f>
        <v>0</v>
      </c>
      <c r="BI511" s="149">
        <f>IF(N511="nulová",J511,0)</f>
        <v>0</v>
      </c>
      <c r="BJ511" s="17" t="s">
        <v>85</v>
      </c>
      <c r="BK511" s="149">
        <f>ROUND(I511*H511,2)</f>
        <v>0</v>
      </c>
      <c r="BL511" s="17" t="s">
        <v>268</v>
      </c>
      <c r="BM511" s="148" t="s">
        <v>6650</v>
      </c>
    </row>
    <row r="512" spans="2:51" s="12" customFormat="1" ht="12">
      <c r="B512" s="150"/>
      <c r="D512" s="151" t="s">
        <v>270</v>
      </c>
      <c r="E512" s="152" t="s">
        <v>1</v>
      </c>
      <c r="F512" s="153" t="s">
        <v>6651</v>
      </c>
      <c r="H512" s="154">
        <v>25.77</v>
      </c>
      <c r="I512" s="155"/>
      <c r="L512" s="150"/>
      <c r="M512" s="156"/>
      <c r="T512" s="157"/>
      <c r="AT512" s="152" t="s">
        <v>270</v>
      </c>
      <c r="AU512" s="152" t="s">
        <v>85</v>
      </c>
      <c r="AV512" s="12" t="s">
        <v>87</v>
      </c>
      <c r="AW512" s="12" t="s">
        <v>32</v>
      </c>
      <c r="AX512" s="12" t="s">
        <v>77</v>
      </c>
      <c r="AY512" s="152" t="s">
        <v>262</v>
      </c>
    </row>
    <row r="513" spans="2:51" s="13" customFormat="1" ht="12">
      <c r="B513" s="158"/>
      <c r="D513" s="151" t="s">
        <v>270</v>
      </c>
      <c r="E513" s="159" t="s">
        <v>1</v>
      </c>
      <c r="F513" s="160" t="s">
        <v>273</v>
      </c>
      <c r="H513" s="161">
        <v>25.77</v>
      </c>
      <c r="I513" s="162"/>
      <c r="L513" s="158"/>
      <c r="M513" s="163"/>
      <c r="T513" s="164"/>
      <c r="AT513" s="159" t="s">
        <v>270</v>
      </c>
      <c r="AU513" s="159" t="s">
        <v>85</v>
      </c>
      <c r="AV513" s="13" t="s">
        <v>268</v>
      </c>
      <c r="AW513" s="13" t="s">
        <v>32</v>
      </c>
      <c r="AX513" s="13" t="s">
        <v>85</v>
      </c>
      <c r="AY513" s="159" t="s">
        <v>262</v>
      </c>
    </row>
    <row r="514" spans="2:65" s="1" customFormat="1" ht="16.5" customHeight="1">
      <c r="B514" s="32"/>
      <c r="C514" s="178" t="s">
        <v>1819</v>
      </c>
      <c r="D514" s="178" t="s">
        <v>300</v>
      </c>
      <c r="E514" s="179" t="s">
        <v>6652</v>
      </c>
      <c r="F514" s="180" t="s">
        <v>6653</v>
      </c>
      <c r="G514" s="181" t="s">
        <v>552</v>
      </c>
      <c r="H514" s="182">
        <v>0.5</v>
      </c>
      <c r="I514" s="183"/>
      <c r="J514" s="182">
        <f>ROUND(I514*H514,2)</f>
        <v>0</v>
      </c>
      <c r="K514" s="180" t="s">
        <v>1</v>
      </c>
      <c r="L514" s="184"/>
      <c r="M514" s="185" t="s">
        <v>1</v>
      </c>
      <c r="N514" s="186" t="s">
        <v>42</v>
      </c>
      <c r="P514" s="146">
        <f>O514*H514</f>
        <v>0</v>
      </c>
      <c r="Q514" s="146">
        <v>0</v>
      </c>
      <c r="R514" s="146">
        <f>Q514*H514</f>
        <v>0</v>
      </c>
      <c r="S514" s="146">
        <v>0</v>
      </c>
      <c r="T514" s="147">
        <f>S514*H514</f>
        <v>0</v>
      </c>
      <c r="AR514" s="148" t="s">
        <v>304</v>
      </c>
      <c r="AT514" s="148" t="s">
        <v>300</v>
      </c>
      <c r="AU514" s="148" t="s">
        <v>85</v>
      </c>
      <c r="AY514" s="17" t="s">
        <v>262</v>
      </c>
      <c r="BE514" s="149">
        <f>IF(N514="základní",J514,0)</f>
        <v>0</v>
      </c>
      <c r="BF514" s="149">
        <f>IF(N514="snížená",J514,0)</f>
        <v>0</v>
      </c>
      <c r="BG514" s="149">
        <f>IF(N514="zákl. přenesená",J514,0)</f>
        <v>0</v>
      </c>
      <c r="BH514" s="149">
        <f>IF(N514="sníž. přenesená",J514,0)</f>
        <v>0</v>
      </c>
      <c r="BI514" s="149">
        <f>IF(N514="nulová",J514,0)</f>
        <v>0</v>
      </c>
      <c r="BJ514" s="17" t="s">
        <v>85</v>
      </c>
      <c r="BK514" s="149">
        <f>ROUND(I514*H514,2)</f>
        <v>0</v>
      </c>
      <c r="BL514" s="17" t="s">
        <v>268</v>
      </c>
      <c r="BM514" s="148" t="s">
        <v>6654</v>
      </c>
    </row>
    <row r="515" spans="2:51" s="12" customFormat="1" ht="12">
      <c r="B515" s="150"/>
      <c r="D515" s="151" t="s">
        <v>270</v>
      </c>
      <c r="E515" s="152" t="s">
        <v>1</v>
      </c>
      <c r="F515" s="153" t="s">
        <v>6655</v>
      </c>
      <c r="H515" s="154">
        <v>0.5</v>
      </c>
      <c r="I515" s="155"/>
      <c r="L515" s="150"/>
      <c r="M515" s="156"/>
      <c r="T515" s="157"/>
      <c r="AT515" s="152" t="s">
        <v>270</v>
      </c>
      <c r="AU515" s="152" t="s">
        <v>85</v>
      </c>
      <c r="AV515" s="12" t="s">
        <v>87</v>
      </c>
      <c r="AW515" s="12" t="s">
        <v>32</v>
      </c>
      <c r="AX515" s="12" t="s">
        <v>77</v>
      </c>
      <c r="AY515" s="152" t="s">
        <v>262</v>
      </c>
    </row>
    <row r="516" spans="2:51" s="13" customFormat="1" ht="12">
      <c r="B516" s="158"/>
      <c r="D516" s="151" t="s">
        <v>270</v>
      </c>
      <c r="E516" s="159" t="s">
        <v>1</v>
      </c>
      <c r="F516" s="160" t="s">
        <v>273</v>
      </c>
      <c r="H516" s="161">
        <v>0.5</v>
      </c>
      <c r="I516" s="162"/>
      <c r="L516" s="158"/>
      <c r="M516" s="163"/>
      <c r="T516" s="164"/>
      <c r="AT516" s="159" t="s">
        <v>270</v>
      </c>
      <c r="AU516" s="159" t="s">
        <v>85</v>
      </c>
      <c r="AV516" s="13" t="s">
        <v>268</v>
      </c>
      <c r="AW516" s="13" t="s">
        <v>32</v>
      </c>
      <c r="AX516" s="13" t="s">
        <v>85</v>
      </c>
      <c r="AY516" s="159" t="s">
        <v>262</v>
      </c>
    </row>
    <row r="517" spans="2:65" s="1" customFormat="1" ht="24.2" customHeight="1">
      <c r="B517" s="32"/>
      <c r="C517" s="138" t="s">
        <v>1823</v>
      </c>
      <c r="D517" s="138" t="s">
        <v>264</v>
      </c>
      <c r="E517" s="139" t="s">
        <v>6656</v>
      </c>
      <c r="F517" s="140" t="s">
        <v>6657</v>
      </c>
      <c r="G517" s="141" t="s">
        <v>152</v>
      </c>
      <c r="H517" s="142">
        <v>1287</v>
      </c>
      <c r="I517" s="143"/>
      <c r="J517" s="142">
        <f>ROUND(I517*H517,2)</f>
        <v>0</v>
      </c>
      <c r="K517" s="140" t="s">
        <v>1</v>
      </c>
      <c r="L517" s="32"/>
      <c r="M517" s="144" t="s">
        <v>1</v>
      </c>
      <c r="N517" s="145" t="s">
        <v>42</v>
      </c>
      <c r="P517" s="146">
        <f>O517*H517</f>
        <v>0</v>
      </c>
      <c r="Q517" s="146">
        <v>0</v>
      </c>
      <c r="R517" s="146">
        <f>Q517*H517</f>
        <v>0</v>
      </c>
      <c r="S517" s="146">
        <v>0</v>
      </c>
      <c r="T517" s="147">
        <f>S517*H517</f>
        <v>0</v>
      </c>
      <c r="AR517" s="148" t="s">
        <v>268</v>
      </c>
      <c r="AT517" s="148" t="s">
        <v>264</v>
      </c>
      <c r="AU517" s="148" t="s">
        <v>85</v>
      </c>
      <c r="AY517" s="17" t="s">
        <v>262</v>
      </c>
      <c r="BE517" s="149">
        <f>IF(N517="základní",J517,0)</f>
        <v>0</v>
      </c>
      <c r="BF517" s="149">
        <f>IF(N517="snížená",J517,0)</f>
        <v>0</v>
      </c>
      <c r="BG517" s="149">
        <f>IF(N517="zákl. přenesená",J517,0)</f>
        <v>0</v>
      </c>
      <c r="BH517" s="149">
        <f>IF(N517="sníž. přenesená",J517,0)</f>
        <v>0</v>
      </c>
      <c r="BI517" s="149">
        <f>IF(N517="nulová",J517,0)</f>
        <v>0</v>
      </c>
      <c r="BJ517" s="17" t="s">
        <v>85</v>
      </c>
      <c r="BK517" s="149">
        <f>ROUND(I517*H517,2)</f>
        <v>0</v>
      </c>
      <c r="BL517" s="17" t="s">
        <v>268</v>
      </c>
      <c r="BM517" s="148" t="s">
        <v>6658</v>
      </c>
    </row>
    <row r="518" spans="2:51" s="12" customFormat="1" ht="12">
      <c r="B518" s="150"/>
      <c r="D518" s="151" t="s">
        <v>270</v>
      </c>
      <c r="E518" s="152" t="s">
        <v>1</v>
      </c>
      <c r="F518" s="153" t="s">
        <v>6633</v>
      </c>
      <c r="H518" s="154">
        <v>1287</v>
      </c>
      <c r="I518" s="155"/>
      <c r="L518" s="150"/>
      <c r="M518" s="156"/>
      <c r="T518" s="157"/>
      <c r="AT518" s="152" t="s">
        <v>270</v>
      </c>
      <c r="AU518" s="152" t="s">
        <v>85</v>
      </c>
      <c r="AV518" s="12" t="s">
        <v>87</v>
      </c>
      <c r="AW518" s="12" t="s">
        <v>32</v>
      </c>
      <c r="AX518" s="12" t="s">
        <v>77</v>
      </c>
      <c r="AY518" s="152" t="s">
        <v>262</v>
      </c>
    </row>
    <row r="519" spans="2:51" s="13" customFormat="1" ht="12">
      <c r="B519" s="158"/>
      <c r="D519" s="151" t="s">
        <v>270</v>
      </c>
      <c r="E519" s="159" t="s">
        <v>1</v>
      </c>
      <c r="F519" s="160" t="s">
        <v>273</v>
      </c>
      <c r="H519" s="161">
        <v>1287</v>
      </c>
      <c r="I519" s="162"/>
      <c r="L519" s="158"/>
      <c r="M519" s="163"/>
      <c r="T519" s="164"/>
      <c r="AT519" s="159" t="s">
        <v>270</v>
      </c>
      <c r="AU519" s="159" t="s">
        <v>85</v>
      </c>
      <c r="AV519" s="13" t="s">
        <v>268</v>
      </c>
      <c r="AW519" s="13" t="s">
        <v>32</v>
      </c>
      <c r="AX519" s="13" t="s">
        <v>85</v>
      </c>
      <c r="AY519" s="159" t="s">
        <v>262</v>
      </c>
    </row>
    <row r="520" spans="2:65" s="1" customFormat="1" ht="24.2" customHeight="1">
      <c r="B520" s="32"/>
      <c r="C520" s="138" t="s">
        <v>1828</v>
      </c>
      <c r="D520" s="138" t="s">
        <v>264</v>
      </c>
      <c r="E520" s="139" t="s">
        <v>6116</v>
      </c>
      <c r="F520" s="140" t="s">
        <v>6117</v>
      </c>
      <c r="G520" s="141" t="s">
        <v>303</v>
      </c>
      <c r="H520" s="142">
        <v>40.02</v>
      </c>
      <c r="I520" s="143"/>
      <c r="J520" s="142">
        <f>ROUND(I520*H520,2)</f>
        <v>0</v>
      </c>
      <c r="K520" s="140" t="s">
        <v>1</v>
      </c>
      <c r="L520" s="32"/>
      <c r="M520" s="144" t="s">
        <v>1</v>
      </c>
      <c r="N520" s="145" t="s">
        <v>42</v>
      </c>
      <c r="P520" s="146">
        <f>O520*H520</f>
        <v>0</v>
      </c>
      <c r="Q520" s="146">
        <v>0</v>
      </c>
      <c r="R520" s="146">
        <f>Q520*H520</f>
        <v>0</v>
      </c>
      <c r="S520" s="146">
        <v>0</v>
      </c>
      <c r="T520" s="147">
        <f>S520*H520</f>
        <v>0</v>
      </c>
      <c r="AR520" s="148" t="s">
        <v>268</v>
      </c>
      <c r="AT520" s="148" t="s">
        <v>264</v>
      </c>
      <c r="AU520" s="148" t="s">
        <v>85</v>
      </c>
      <c r="AY520" s="17" t="s">
        <v>262</v>
      </c>
      <c r="BE520" s="149">
        <f>IF(N520="základní",J520,0)</f>
        <v>0</v>
      </c>
      <c r="BF520" s="149">
        <f>IF(N520="snížená",J520,0)</f>
        <v>0</v>
      </c>
      <c r="BG520" s="149">
        <f>IF(N520="zákl. přenesená",J520,0)</f>
        <v>0</v>
      </c>
      <c r="BH520" s="149">
        <f>IF(N520="sníž. přenesená",J520,0)</f>
        <v>0</v>
      </c>
      <c r="BI520" s="149">
        <f>IF(N520="nulová",J520,0)</f>
        <v>0</v>
      </c>
      <c r="BJ520" s="17" t="s">
        <v>85</v>
      </c>
      <c r="BK520" s="149">
        <f>ROUND(I520*H520,2)</f>
        <v>0</v>
      </c>
      <c r="BL520" s="17" t="s">
        <v>268</v>
      </c>
      <c r="BM520" s="148" t="s">
        <v>6659</v>
      </c>
    </row>
    <row r="521" spans="2:51" s="12" customFormat="1" ht="12">
      <c r="B521" s="150"/>
      <c r="D521" s="151" t="s">
        <v>270</v>
      </c>
      <c r="E521" s="152" t="s">
        <v>1</v>
      </c>
      <c r="F521" s="153" t="s">
        <v>6609</v>
      </c>
      <c r="H521" s="154">
        <v>40.02</v>
      </c>
      <c r="I521" s="155"/>
      <c r="L521" s="150"/>
      <c r="M521" s="156"/>
      <c r="T521" s="157"/>
      <c r="AT521" s="152" t="s">
        <v>270</v>
      </c>
      <c r="AU521" s="152" t="s">
        <v>85</v>
      </c>
      <c r="AV521" s="12" t="s">
        <v>87</v>
      </c>
      <c r="AW521" s="12" t="s">
        <v>32</v>
      </c>
      <c r="AX521" s="12" t="s">
        <v>77</v>
      </c>
      <c r="AY521" s="152" t="s">
        <v>262</v>
      </c>
    </row>
    <row r="522" spans="2:51" s="13" customFormat="1" ht="12">
      <c r="B522" s="158"/>
      <c r="D522" s="151" t="s">
        <v>270</v>
      </c>
      <c r="E522" s="159" t="s">
        <v>1</v>
      </c>
      <c r="F522" s="160" t="s">
        <v>273</v>
      </c>
      <c r="H522" s="161">
        <v>40.02</v>
      </c>
      <c r="I522" s="162"/>
      <c r="L522" s="158"/>
      <c r="M522" s="202"/>
      <c r="N522" s="203"/>
      <c r="O522" s="203"/>
      <c r="P522" s="203"/>
      <c r="Q522" s="203"/>
      <c r="R522" s="203"/>
      <c r="S522" s="203"/>
      <c r="T522" s="204"/>
      <c r="AT522" s="159" t="s">
        <v>270</v>
      </c>
      <c r="AU522" s="159" t="s">
        <v>85</v>
      </c>
      <c r="AV522" s="13" t="s">
        <v>268</v>
      </c>
      <c r="AW522" s="13" t="s">
        <v>32</v>
      </c>
      <c r="AX522" s="13" t="s">
        <v>85</v>
      </c>
      <c r="AY522" s="159" t="s">
        <v>262</v>
      </c>
    </row>
    <row r="523" spans="2:12" s="1" customFormat="1" ht="6.95" customHeight="1">
      <c r="B523" s="44"/>
      <c r="C523" s="45"/>
      <c r="D523" s="45"/>
      <c r="E523" s="45"/>
      <c r="F523" s="45"/>
      <c r="G523" s="45"/>
      <c r="H523" s="45"/>
      <c r="I523" s="45"/>
      <c r="J523" s="45"/>
      <c r="K523" s="45"/>
      <c r="L523" s="32"/>
    </row>
  </sheetData>
  <sheetProtection algorithmName="SHA-512" hashValue="PvglrJlKjQkpRLpTEnkkgxbYk+SlplxHmS8cgeuzftkJKuC0RM6g+wvOGucQ37vPMk6jWqUHWd18bxeqbgZxYw==" saltValue="jEyov5L2a+o8ow4cKKelBBLszHfofUxgLeb0kjRoyIAreKmLwo1Q1SwejzNSei1tAqkssxjBvvYLnKqt93XRmA==" spinCount="100000" sheet="1" objects="1" scenarios="1" formatColumns="0" formatRows="0" autoFilter="0"/>
  <autoFilter ref="C127:K522"/>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B2:BM155"/>
  <sheetViews>
    <sheetView showGridLines="0" workbookViewId="0" topLeftCell="A140">
      <selection activeCell="F148" sqref="F14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4"/>
      <c r="M2" s="234"/>
      <c r="N2" s="234"/>
      <c r="O2" s="234"/>
      <c r="P2" s="234"/>
      <c r="Q2" s="234"/>
      <c r="R2" s="234"/>
      <c r="S2" s="234"/>
      <c r="T2" s="234"/>
      <c r="U2" s="234"/>
      <c r="V2" s="234"/>
      <c r="AT2" s="17" t="s">
        <v>150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s="1" customFormat="1" ht="12" customHeight="1">
      <c r="B8" s="32"/>
      <c r="D8" s="27" t="s">
        <v>164</v>
      </c>
      <c r="L8" s="32"/>
    </row>
    <row r="9" spans="2:12" s="1" customFormat="1" ht="16.5" customHeight="1">
      <c r="B9" s="32"/>
      <c r="E9" s="256" t="s">
        <v>6660</v>
      </c>
      <c r="F9" s="266"/>
      <c r="G9" s="266"/>
      <c r="H9" s="266"/>
      <c r="L9" s="32"/>
    </row>
    <row r="10" spans="2:12" s="1" customFormat="1" ht="12">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25. 9. 2023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9" t="str">
        <f>'Rekapitulace stavby'!E14</f>
        <v>Vyplň údaj</v>
      </c>
      <c r="F18" s="238"/>
      <c r="G18" s="238"/>
      <c r="H18" s="238"/>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2" t="s">
        <v>210</v>
      </c>
      <c r="F27" s="242"/>
      <c r="G27" s="242"/>
      <c r="H27" s="242"/>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ROUND(J124,2)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ROUND((SUM(BE124:BE154)),2)</f>
        <v>0</v>
      </c>
      <c r="I33" s="98">
        <v>0.21</v>
      </c>
      <c r="J33" s="86">
        <f>ROUND(((SUM(BE124:BE154))*I33),2)</f>
        <v>0</v>
      </c>
      <c r="L33" s="32"/>
    </row>
    <row r="34" spans="2:12" s="1" customFormat="1" ht="14.45" customHeight="1">
      <c r="B34" s="32"/>
      <c r="E34" s="27" t="s">
        <v>43</v>
      </c>
      <c r="F34" s="86">
        <f>ROUND((SUM(BF124:BF154)),2)</f>
        <v>0</v>
      </c>
      <c r="I34" s="98">
        <v>0.15</v>
      </c>
      <c r="J34" s="86">
        <f>ROUND(((SUM(BF124:BF154))*I34),2)</f>
        <v>0</v>
      </c>
      <c r="L34" s="32"/>
    </row>
    <row r="35" spans="2:12" s="1" customFormat="1" ht="14.45" customHeight="1" hidden="1">
      <c r="B35" s="32"/>
      <c r="E35" s="27" t="s">
        <v>44</v>
      </c>
      <c r="F35" s="86">
        <f>ROUND((SUM(BG124:BG154)),2)</f>
        <v>0</v>
      </c>
      <c r="I35" s="98">
        <v>0.21</v>
      </c>
      <c r="J35" s="86">
        <f>0</f>
        <v>0</v>
      </c>
      <c r="L35" s="32"/>
    </row>
    <row r="36" spans="2:12" s="1" customFormat="1" ht="14.45" customHeight="1" hidden="1">
      <c r="B36" s="32"/>
      <c r="E36" s="27" t="s">
        <v>45</v>
      </c>
      <c r="F36" s="86">
        <f>ROUND((SUM(BH124:BH154)),2)</f>
        <v>0</v>
      </c>
      <c r="I36" s="98">
        <v>0.15</v>
      </c>
      <c r="J36" s="86">
        <f>0</f>
        <v>0</v>
      </c>
      <c r="L36" s="32"/>
    </row>
    <row r="37" spans="2:12" s="1" customFormat="1" ht="14.45" customHeight="1" hidden="1">
      <c r="B37" s="32"/>
      <c r="E37" s="27" t="s">
        <v>46</v>
      </c>
      <c r="F37" s="86">
        <f>ROUND((SUM(BI124:BI154)),2)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s="1" customFormat="1" ht="12" customHeight="1">
      <c r="B86" s="32"/>
      <c r="C86" s="27" t="s">
        <v>164</v>
      </c>
      <c r="L86" s="32"/>
    </row>
    <row r="87" spans="2:12" s="1" customFormat="1" ht="16.5" customHeight="1">
      <c r="B87" s="32"/>
      <c r="E87" s="256" t="str">
        <f>E9</f>
        <v>VRN - Vedlejší rozpočtové náklady</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25. 9. 2023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J124</f>
        <v>0</v>
      </c>
      <c r="L96" s="32"/>
      <c r="AU96" s="17" t="s">
        <v>220</v>
      </c>
    </row>
    <row r="97" spans="2:12" s="8" customFormat="1" ht="24.95" customHeight="1">
      <c r="B97" s="110"/>
      <c r="D97" s="111" t="s">
        <v>6661</v>
      </c>
      <c r="E97" s="112"/>
      <c r="F97" s="112"/>
      <c r="G97" s="112"/>
      <c r="H97" s="112"/>
      <c r="I97" s="112"/>
      <c r="J97" s="113">
        <f>J125</f>
        <v>0</v>
      </c>
      <c r="L97" s="110"/>
    </row>
    <row r="98" spans="2:12" s="8" customFormat="1" ht="24.95" customHeight="1">
      <c r="B98" s="110"/>
      <c r="D98" s="111" t="s">
        <v>6660</v>
      </c>
      <c r="E98" s="112"/>
      <c r="F98" s="112"/>
      <c r="G98" s="112"/>
      <c r="H98" s="112"/>
      <c r="I98" s="112"/>
      <c r="J98" s="113">
        <f>J127</f>
        <v>0</v>
      </c>
      <c r="L98" s="110"/>
    </row>
    <row r="99" spans="2:12" s="9" customFormat="1" ht="19.9" customHeight="1">
      <c r="B99" s="114"/>
      <c r="D99" s="115" t="s">
        <v>6662</v>
      </c>
      <c r="E99" s="116"/>
      <c r="F99" s="116"/>
      <c r="G99" s="116"/>
      <c r="H99" s="116"/>
      <c r="I99" s="116"/>
      <c r="J99" s="117">
        <f>J128</f>
        <v>0</v>
      </c>
      <c r="L99" s="114"/>
    </row>
    <row r="100" spans="2:12" s="9" customFormat="1" ht="19.9" customHeight="1">
      <c r="B100" s="114"/>
      <c r="D100" s="115" t="s">
        <v>6663</v>
      </c>
      <c r="E100" s="116"/>
      <c r="F100" s="116"/>
      <c r="G100" s="116"/>
      <c r="H100" s="116"/>
      <c r="I100" s="116"/>
      <c r="J100" s="117">
        <f>J138</f>
        <v>0</v>
      </c>
      <c r="L100" s="114"/>
    </row>
    <row r="101" spans="2:12" s="9" customFormat="1" ht="19.9" customHeight="1">
      <c r="B101" s="114"/>
      <c r="D101" s="115" t="s">
        <v>6664</v>
      </c>
      <c r="E101" s="116"/>
      <c r="F101" s="116"/>
      <c r="G101" s="116"/>
      <c r="H101" s="116"/>
      <c r="I101" s="116"/>
      <c r="J101" s="117">
        <f>J144</f>
        <v>0</v>
      </c>
      <c r="L101" s="114"/>
    </row>
    <row r="102" spans="2:12" s="9" customFormat="1" ht="19.9" customHeight="1">
      <c r="B102" s="114"/>
      <c r="D102" s="115" t="s">
        <v>6665</v>
      </c>
      <c r="E102" s="116"/>
      <c r="F102" s="116"/>
      <c r="G102" s="116"/>
      <c r="H102" s="116"/>
      <c r="I102" s="116"/>
      <c r="J102" s="117">
        <f>J149</f>
        <v>0</v>
      </c>
      <c r="L102" s="114"/>
    </row>
    <row r="103" spans="2:12" s="9" customFormat="1" ht="19.9" customHeight="1">
      <c r="B103" s="114"/>
      <c r="D103" s="115" t="s">
        <v>6666</v>
      </c>
      <c r="E103" s="116"/>
      <c r="F103" s="116"/>
      <c r="G103" s="116"/>
      <c r="H103" s="116"/>
      <c r="I103" s="116"/>
      <c r="J103" s="117">
        <f>J151</f>
        <v>0</v>
      </c>
      <c r="L103" s="114"/>
    </row>
    <row r="104" spans="2:12" s="9" customFormat="1" ht="19.9" customHeight="1">
      <c r="B104" s="114"/>
      <c r="D104" s="115" t="s">
        <v>6667</v>
      </c>
      <c r="E104" s="116"/>
      <c r="F104" s="116"/>
      <c r="G104" s="116"/>
      <c r="H104" s="116"/>
      <c r="I104" s="116"/>
      <c r="J104" s="117">
        <f>J153</f>
        <v>0</v>
      </c>
      <c r="L104" s="114"/>
    </row>
    <row r="105" spans="2:12" s="1" customFormat="1" ht="21.75" customHeight="1">
      <c r="B105" s="32"/>
      <c r="L105" s="32"/>
    </row>
    <row r="106" spans="2:12" s="1" customFormat="1" ht="6.95" customHeight="1">
      <c r="B106" s="44"/>
      <c r="C106" s="45"/>
      <c r="D106" s="45"/>
      <c r="E106" s="45"/>
      <c r="F106" s="45"/>
      <c r="G106" s="45"/>
      <c r="H106" s="45"/>
      <c r="I106" s="45"/>
      <c r="J106" s="45"/>
      <c r="K106" s="45"/>
      <c r="L106" s="32"/>
    </row>
    <row r="110" spans="2:12" s="1" customFormat="1" ht="6.95" customHeight="1">
      <c r="B110" s="46"/>
      <c r="C110" s="47"/>
      <c r="D110" s="47"/>
      <c r="E110" s="47"/>
      <c r="F110" s="47"/>
      <c r="G110" s="47"/>
      <c r="H110" s="47"/>
      <c r="I110" s="47"/>
      <c r="J110" s="47"/>
      <c r="K110" s="47"/>
      <c r="L110" s="32"/>
    </row>
    <row r="111" spans="2:12" s="1" customFormat="1" ht="24.95" customHeight="1">
      <c r="B111" s="32"/>
      <c r="C111" s="21" t="s">
        <v>247</v>
      </c>
      <c r="L111" s="32"/>
    </row>
    <row r="112" spans="2:12" s="1" customFormat="1" ht="6.95" customHeight="1">
      <c r="B112" s="32"/>
      <c r="L112" s="32"/>
    </row>
    <row r="113" spans="2:12" s="1" customFormat="1" ht="12" customHeight="1">
      <c r="B113" s="32"/>
      <c r="C113" s="27" t="s">
        <v>16</v>
      </c>
      <c r="L113" s="32"/>
    </row>
    <row r="114" spans="2:12" s="1" customFormat="1" ht="16.5" customHeight="1">
      <c r="B114" s="32"/>
      <c r="E114" s="267" t="str">
        <f>E7</f>
        <v>Novostavba knihovny Antonína Marka v Turnově</v>
      </c>
      <c r="F114" s="268"/>
      <c r="G114" s="268"/>
      <c r="H114" s="268"/>
      <c r="L114" s="32"/>
    </row>
    <row r="115" spans="2:12" s="1" customFormat="1" ht="12" customHeight="1">
      <c r="B115" s="32"/>
      <c r="C115" s="27" t="s">
        <v>164</v>
      </c>
      <c r="L115" s="32"/>
    </row>
    <row r="116" spans="2:12" s="1" customFormat="1" ht="16.5" customHeight="1">
      <c r="B116" s="32"/>
      <c r="E116" s="256" t="str">
        <f>E9</f>
        <v>VRN - Vedlejší rozpočtové náklady</v>
      </c>
      <c r="F116" s="266"/>
      <c r="G116" s="266"/>
      <c r="H116" s="266"/>
      <c r="L116" s="32"/>
    </row>
    <row r="117" spans="2:12" s="1" customFormat="1" ht="6.95" customHeight="1">
      <c r="B117" s="32"/>
      <c r="L117" s="32"/>
    </row>
    <row r="118" spans="2:12" s="1" customFormat="1" ht="12" customHeight="1">
      <c r="B118" s="32"/>
      <c r="C118" s="27" t="s">
        <v>20</v>
      </c>
      <c r="F118" s="25" t="str">
        <f>F12</f>
        <v>Turnov, p.č. 662/2</v>
      </c>
      <c r="I118" s="27" t="s">
        <v>22</v>
      </c>
      <c r="J118" s="52" t="str">
        <f>IF(J12="","",J12)</f>
        <v>25. 9. 2023</v>
      </c>
      <c r="L118" s="32"/>
    </row>
    <row r="119" spans="2:12" s="1" customFormat="1" ht="6.95" customHeight="1">
      <c r="B119" s="32"/>
      <c r="L119" s="32"/>
    </row>
    <row r="120" spans="2:12" s="1" customFormat="1" ht="15.2" customHeight="1">
      <c r="B120" s="32"/>
      <c r="C120" s="27" t="s">
        <v>24</v>
      </c>
      <c r="F120" s="25" t="str">
        <f>E15</f>
        <v>Město Turnov</v>
      </c>
      <c r="I120" s="27" t="s">
        <v>30</v>
      </c>
      <c r="J120" s="30" t="str">
        <f>E21</f>
        <v>A69 - architekti s.r.o.</v>
      </c>
      <c r="L120" s="32"/>
    </row>
    <row r="121" spans="2:12" s="1" customFormat="1" ht="15.2" customHeight="1">
      <c r="B121" s="32"/>
      <c r="C121" s="27" t="s">
        <v>28</v>
      </c>
      <c r="F121" s="25" t="str">
        <f>IF(E18="","",E18)</f>
        <v>Vyplň údaj</v>
      </c>
      <c r="I121" s="27" t="s">
        <v>33</v>
      </c>
      <c r="J121" s="30" t="str">
        <f>E24</f>
        <v>QSB s.r.o.</v>
      </c>
      <c r="L121" s="32"/>
    </row>
    <row r="122" spans="2:12" s="1" customFormat="1" ht="10.35" customHeight="1">
      <c r="B122" s="32"/>
      <c r="L122" s="32"/>
    </row>
    <row r="123" spans="2:20" s="10" customFormat="1" ht="29.25" customHeight="1">
      <c r="B123" s="118"/>
      <c r="C123" s="119" t="s">
        <v>248</v>
      </c>
      <c r="D123" s="120" t="s">
        <v>62</v>
      </c>
      <c r="E123" s="120" t="s">
        <v>58</v>
      </c>
      <c r="F123" s="120" t="s">
        <v>59</v>
      </c>
      <c r="G123" s="120" t="s">
        <v>249</v>
      </c>
      <c r="H123" s="120" t="s">
        <v>250</v>
      </c>
      <c r="I123" s="120" t="s">
        <v>251</v>
      </c>
      <c r="J123" s="120" t="s">
        <v>218</v>
      </c>
      <c r="K123" s="121" t="s">
        <v>252</v>
      </c>
      <c r="L123" s="118"/>
      <c r="M123" s="59" t="s">
        <v>1</v>
      </c>
      <c r="N123" s="60" t="s">
        <v>41</v>
      </c>
      <c r="O123" s="60" t="s">
        <v>253</v>
      </c>
      <c r="P123" s="60" t="s">
        <v>254</v>
      </c>
      <c r="Q123" s="60" t="s">
        <v>255</v>
      </c>
      <c r="R123" s="60" t="s">
        <v>256</v>
      </c>
      <c r="S123" s="60" t="s">
        <v>257</v>
      </c>
      <c r="T123" s="61" t="s">
        <v>258</v>
      </c>
    </row>
    <row r="124" spans="2:63" s="1" customFormat="1" ht="22.9" customHeight="1">
      <c r="B124" s="32"/>
      <c r="C124" s="64" t="s">
        <v>259</v>
      </c>
      <c r="J124" s="122">
        <f>BK124</f>
        <v>0</v>
      </c>
      <c r="L124" s="32"/>
      <c r="M124" s="62"/>
      <c r="N124" s="53"/>
      <c r="O124" s="53"/>
      <c r="P124" s="123">
        <f>P125+P127</f>
        <v>0</v>
      </c>
      <c r="Q124" s="53"/>
      <c r="R124" s="123">
        <f>R125+R127</f>
        <v>0</v>
      </c>
      <c r="S124" s="53"/>
      <c r="T124" s="124">
        <f>T125+T127</f>
        <v>0</v>
      </c>
      <c r="AT124" s="17" t="s">
        <v>76</v>
      </c>
      <c r="AU124" s="17" t="s">
        <v>220</v>
      </c>
      <c r="BK124" s="125">
        <f>BK125+BK127</f>
        <v>0</v>
      </c>
    </row>
    <row r="125" spans="2:63" s="11" customFormat="1" ht="25.9" customHeight="1">
      <c r="B125" s="126"/>
      <c r="D125" s="127" t="s">
        <v>76</v>
      </c>
      <c r="E125" s="128" t="s">
        <v>6668</v>
      </c>
      <c r="F125" s="128" t="s">
        <v>6669</v>
      </c>
      <c r="I125" s="129"/>
      <c r="J125" s="130">
        <f>BK125</f>
        <v>0</v>
      </c>
      <c r="L125" s="126"/>
      <c r="M125" s="131"/>
      <c r="P125" s="132">
        <f>P126</f>
        <v>0</v>
      </c>
      <c r="R125" s="132">
        <f>R126</f>
        <v>0</v>
      </c>
      <c r="T125" s="133">
        <f>T126</f>
        <v>0</v>
      </c>
      <c r="AR125" s="127" t="s">
        <v>268</v>
      </c>
      <c r="AT125" s="134" t="s">
        <v>76</v>
      </c>
      <c r="AU125" s="134" t="s">
        <v>77</v>
      </c>
      <c r="AY125" s="127" t="s">
        <v>262</v>
      </c>
      <c r="BK125" s="135">
        <f>BK126</f>
        <v>0</v>
      </c>
    </row>
    <row r="126" spans="2:65" s="1" customFormat="1" ht="24.2" customHeight="1">
      <c r="B126" s="32"/>
      <c r="C126" s="138" t="s">
        <v>85</v>
      </c>
      <c r="D126" s="138" t="s">
        <v>264</v>
      </c>
      <c r="E126" s="139" t="s">
        <v>6670</v>
      </c>
      <c r="F126" s="140" t="s">
        <v>6671</v>
      </c>
      <c r="G126" s="141" t="s">
        <v>5135</v>
      </c>
      <c r="H126" s="142">
        <v>600</v>
      </c>
      <c r="I126" s="143"/>
      <c r="J126" s="142">
        <f>ROUND(I126*H126,2)</f>
        <v>0</v>
      </c>
      <c r="K126" s="140" t="s">
        <v>267</v>
      </c>
      <c r="L126" s="32"/>
      <c r="M126" s="144" t="s">
        <v>1</v>
      </c>
      <c r="N126" s="145" t="s">
        <v>42</v>
      </c>
      <c r="P126" s="146">
        <f>O126*H126</f>
        <v>0</v>
      </c>
      <c r="Q126" s="146">
        <v>0</v>
      </c>
      <c r="R126" s="146">
        <f>Q126*H126</f>
        <v>0</v>
      </c>
      <c r="S126" s="146">
        <v>0</v>
      </c>
      <c r="T126" s="147">
        <f>S126*H126</f>
        <v>0</v>
      </c>
      <c r="AR126" s="148" t="s">
        <v>3495</v>
      </c>
      <c r="AT126" s="148" t="s">
        <v>264</v>
      </c>
      <c r="AU126" s="148" t="s">
        <v>85</v>
      </c>
      <c r="AY126" s="17" t="s">
        <v>262</v>
      </c>
      <c r="BE126" s="149">
        <f>IF(N126="základní",J126,0)</f>
        <v>0</v>
      </c>
      <c r="BF126" s="149">
        <f>IF(N126="snížená",J126,0)</f>
        <v>0</v>
      </c>
      <c r="BG126" s="149">
        <f>IF(N126="zákl. přenesená",J126,0)</f>
        <v>0</v>
      </c>
      <c r="BH126" s="149">
        <f>IF(N126="sníž. přenesená",J126,0)</f>
        <v>0</v>
      </c>
      <c r="BI126" s="149">
        <f>IF(N126="nulová",J126,0)</f>
        <v>0</v>
      </c>
      <c r="BJ126" s="17" t="s">
        <v>85</v>
      </c>
      <c r="BK126" s="149">
        <f>ROUND(I126*H126,2)</f>
        <v>0</v>
      </c>
      <c r="BL126" s="17" t="s">
        <v>3495</v>
      </c>
      <c r="BM126" s="148" t="s">
        <v>6672</v>
      </c>
    </row>
    <row r="127" spans="2:63" s="11" customFormat="1" ht="25.9" customHeight="1">
      <c r="B127" s="126"/>
      <c r="D127" s="127" t="s">
        <v>76</v>
      </c>
      <c r="E127" s="128" t="s">
        <v>148</v>
      </c>
      <c r="F127" s="128" t="s">
        <v>149</v>
      </c>
      <c r="I127" s="129"/>
      <c r="J127" s="130">
        <f>BK127</f>
        <v>0</v>
      </c>
      <c r="L127" s="126"/>
      <c r="M127" s="131"/>
      <c r="P127" s="132">
        <f>P128+P138+P144+P149+P151+P153</f>
        <v>0</v>
      </c>
      <c r="R127" s="132">
        <f>R128+R138+R144+R149+R151+R153</f>
        <v>0</v>
      </c>
      <c r="T127" s="133">
        <f>T128+T138+T144+T149+T151+T153</f>
        <v>0</v>
      </c>
      <c r="AR127" s="127" t="s">
        <v>295</v>
      </c>
      <c r="AT127" s="134" t="s">
        <v>76</v>
      </c>
      <c r="AU127" s="134" t="s">
        <v>77</v>
      </c>
      <c r="AY127" s="127" t="s">
        <v>262</v>
      </c>
      <c r="BK127" s="135">
        <f>BK128+BK138+BK144+BK149+BK151+BK153</f>
        <v>0</v>
      </c>
    </row>
    <row r="128" spans="2:63" s="11" customFormat="1" ht="22.9" customHeight="1">
      <c r="B128" s="126"/>
      <c r="D128" s="127" t="s">
        <v>76</v>
      </c>
      <c r="E128" s="136" t="s">
        <v>6673</v>
      </c>
      <c r="F128" s="136" t="s">
        <v>6674</v>
      </c>
      <c r="I128" s="129"/>
      <c r="J128" s="137">
        <f>BK128</f>
        <v>0</v>
      </c>
      <c r="L128" s="126"/>
      <c r="M128" s="131"/>
      <c r="P128" s="132">
        <f>SUM(P129:P137)</f>
        <v>0</v>
      </c>
      <c r="R128" s="132">
        <f>SUM(R129:R137)</f>
        <v>0</v>
      </c>
      <c r="T128" s="133">
        <f>SUM(T129:T137)</f>
        <v>0</v>
      </c>
      <c r="AR128" s="127" t="s">
        <v>295</v>
      </c>
      <c r="AT128" s="134" t="s">
        <v>76</v>
      </c>
      <c r="AU128" s="134" t="s">
        <v>85</v>
      </c>
      <c r="AY128" s="127" t="s">
        <v>262</v>
      </c>
      <c r="BK128" s="135">
        <f>SUM(BK129:BK137)</f>
        <v>0</v>
      </c>
    </row>
    <row r="129" spans="2:65" s="1" customFormat="1" ht="16.5" customHeight="1">
      <c r="B129" s="32"/>
      <c r="C129" s="138" t="s">
        <v>87</v>
      </c>
      <c r="D129" s="138" t="s">
        <v>264</v>
      </c>
      <c r="E129" s="139" t="s">
        <v>6675</v>
      </c>
      <c r="F129" s="140" t="s">
        <v>6676</v>
      </c>
      <c r="G129" s="141" t="s">
        <v>2434</v>
      </c>
      <c r="H129" s="142">
        <v>1</v>
      </c>
      <c r="I129" s="143"/>
      <c r="J129" s="142">
        <f>ROUND(I129*H129,2)</f>
        <v>0</v>
      </c>
      <c r="K129" s="140" t="s">
        <v>267</v>
      </c>
      <c r="L129" s="32"/>
      <c r="M129" s="144" t="s">
        <v>1</v>
      </c>
      <c r="N129" s="145" t="s">
        <v>42</v>
      </c>
      <c r="P129" s="146">
        <f>O129*H129</f>
        <v>0</v>
      </c>
      <c r="Q129" s="146">
        <v>0</v>
      </c>
      <c r="R129" s="146">
        <f>Q129*H129</f>
        <v>0</v>
      </c>
      <c r="S129" s="146">
        <v>0</v>
      </c>
      <c r="T129" s="147">
        <f>S129*H129</f>
        <v>0</v>
      </c>
      <c r="AR129" s="148" t="s">
        <v>6677</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6677</v>
      </c>
      <c r="BM129" s="148" t="s">
        <v>6678</v>
      </c>
    </row>
    <row r="130" spans="2:65" s="1" customFormat="1" ht="16.5" customHeight="1">
      <c r="B130" s="32"/>
      <c r="C130" s="138" t="s">
        <v>103</v>
      </c>
      <c r="D130" s="138" t="s">
        <v>264</v>
      </c>
      <c r="E130" s="139" t="s">
        <v>6679</v>
      </c>
      <c r="F130" s="140" t="s">
        <v>6680</v>
      </c>
      <c r="G130" s="141" t="s">
        <v>2434</v>
      </c>
      <c r="H130" s="142">
        <v>1</v>
      </c>
      <c r="I130" s="143"/>
      <c r="J130" s="142">
        <f>ROUND(I130*H130,2)</f>
        <v>0</v>
      </c>
      <c r="K130" s="140" t="s">
        <v>267</v>
      </c>
      <c r="L130" s="32"/>
      <c r="M130" s="144" t="s">
        <v>1</v>
      </c>
      <c r="N130" s="145" t="s">
        <v>42</v>
      </c>
      <c r="P130" s="146">
        <f>O130*H130</f>
        <v>0</v>
      </c>
      <c r="Q130" s="146">
        <v>0</v>
      </c>
      <c r="R130" s="146">
        <f>Q130*H130</f>
        <v>0</v>
      </c>
      <c r="S130" s="146">
        <v>0</v>
      </c>
      <c r="T130" s="147">
        <f>S130*H130</f>
        <v>0</v>
      </c>
      <c r="AR130" s="148" t="s">
        <v>6677</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6677</v>
      </c>
      <c r="BM130" s="148" t="s">
        <v>6681</v>
      </c>
    </row>
    <row r="131" spans="2:47" s="1" customFormat="1" ht="19.5">
      <c r="B131" s="32"/>
      <c r="D131" s="151" t="s">
        <v>699</v>
      </c>
      <c r="F131" s="187" t="s">
        <v>6682</v>
      </c>
      <c r="I131" s="188"/>
      <c r="L131" s="32"/>
      <c r="M131" s="189"/>
      <c r="T131" s="56"/>
      <c r="AT131" s="17" t="s">
        <v>699</v>
      </c>
      <c r="AU131" s="17" t="s">
        <v>87</v>
      </c>
    </row>
    <row r="132" spans="2:65" s="1" customFormat="1" ht="16.5" customHeight="1">
      <c r="B132" s="32"/>
      <c r="C132" s="138" t="s">
        <v>268</v>
      </c>
      <c r="D132" s="138" t="s">
        <v>264</v>
      </c>
      <c r="E132" s="139" t="s">
        <v>6683</v>
      </c>
      <c r="F132" s="140" t="s">
        <v>6684</v>
      </c>
      <c r="G132" s="141" t="s">
        <v>2434</v>
      </c>
      <c r="H132" s="142">
        <v>1</v>
      </c>
      <c r="I132" s="143"/>
      <c r="J132" s="142">
        <f>ROUND(I132*H132,2)</f>
        <v>0</v>
      </c>
      <c r="K132" s="140" t="s">
        <v>267</v>
      </c>
      <c r="L132" s="32"/>
      <c r="M132" s="144" t="s">
        <v>1</v>
      </c>
      <c r="N132" s="145" t="s">
        <v>42</v>
      </c>
      <c r="P132" s="146">
        <f>O132*H132</f>
        <v>0</v>
      </c>
      <c r="Q132" s="146">
        <v>0</v>
      </c>
      <c r="R132" s="146">
        <f>Q132*H132</f>
        <v>0</v>
      </c>
      <c r="S132" s="146">
        <v>0</v>
      </c>
      <c r="T132" s="147">
        <f>S132*H132</f>
        <v>0</v>
      </c>
      <c r="AR132" s="148" t="s">
        <v>6677</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6677</v>
      </c>
      <c r="BM132" s="148" t="s">
        <v>6685</v>
      </c>
    </row>
    <row r="133" spans="2:47" s="1" customFormat="1" ht="19.5">
      <c r="B133" s="32"/>
      <c r="D133" s="151" t="s">
        <v>699</v>
      </c>
      <c r="F133" s="187" t="s">
        <v>6686</v>
      </c>
      <c r="I133" s="188"/>
      <c r="L133" s="32"/>
      <c r="M133" s="189"/>
      <c r="T133" s="56"/>
      <c r="AT133" s="17" t="s">
        <v>699</v>
      </c>
      <c r="AU133" s="17" t="s">
        <v>87</v>
      </c>
    </row>
    <row r="134" spans="2:65" s="1" customFormat="1" ht="16.5" customHeight="1">
      <c r="B134" s="32"/>
      <c r="C134" s="138" t="s">
        <v>295</v>
      </c>
      <c r="D134" s="138" t="s">
        <v>264</v>
      </c>
      <c r="E134" s="139" t="s">
        <v>6687</v>
      </c>
      <c r="F134" s="140" t="s">
        <v>6688</v>
      </c>
      <c r="G134" s="141" t="s">
        <v>2434</v>
      </c>
      <c r="H134" s="142">
        <v>1</v>
      </c>
      <c r="I134" s="143"/>
      <c r="J134" s="142">
        <f>ROUND(I134*H134,2)</f>
        <v>0</v>
      </c>
      <c r="K134" s="140" t="s">
        <v>267</v>
      </c>
      <c r="L134" s="32"/>
      <c r="M134" s="144" t="s">
        <v>1</v>
      </c>
      <c r="N134" s="145" t="s">
        <v>42</v>
      </c>
      <c r="P134" s="146">
        <f>O134*H134</f>
        <v>0</v>
      </c>
      <c r="Q134" s="146">
        <v>0</v>
      </c>
      <c r="R134" s="146">
        <f>Q134*H134</f>
        <v>0</v>
      </c>
      <c r="S134" s="146">
        <v>0</v>
      </c>
      <c r="T134" s="147">
        <f>S134*H134</f>
        <v>0</v>
      </c>
      <c r="AR134" s="148" t="s">
        <v>6677</v>
      </c>
      <c r="AT134" s="148" t="s">
        <v>264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6677</v>
      </c>
      <c r="BM134" s="148" t="s">
        <v>6689</v>
      </c>
    </row>
    <row r="135" spans="2:47" s="1" customFormat="1" ht="39">
      <c r="B135" s="32"/>
      <c r="D135" s="151" t="s">
        <v>699</v>
      </c>
      <c r="F135" s="187" t="s">
        <v>6690</v>
      </c>
      <c r="I135" s="188"/>
      <c r="L135" s="32"/>
      <c r="M135" s="189"/>
      <c r="T135" s="56"/>
      <c r="AT135" s="17" t="s">
        <v>699</v>
      </c>
      <c r="AU135" s="17" t="s">
        <v>87</v>
      </c>
    </row>
    <row r="136" spans="2:65" s="1" customFormat="1" ht="24.2" customHeight="1">
      <c r="B136" s="32"/>
      <c r="C136" s="138" t="s">
        <v>312</v>
      </c>
      <c r="D136" s="138" t="s">
        <v>264</v>
      </c>
      <c r="E136" s="139" t="s">
        <v>6691</v>
      </c>
      <c r="F136" s="140" t="s">
        <v>6692</v>
      </c>
      <c r="G136" s="141" t="s">
        <v>2434</v>
      </c>
      <c r="H136" s="142">
        <v>1</v>
      </c>
      <c r="I136" s="143"/>
      <c r="J136" s="142">
        <f>ROUND(I136*H136,2)</f>
        <v>0</v>
      </c>
      <c r="K136" s="140" t="s">
        <v>267</v>
      </c>
      <c r="L136" s="32"/>
      <c r="M136" s="144" t="s">
        <v>1</v>
      </c>
      <c r="N136" s="145" t="s">
        <v>42</v>
      </c>
      <c r="P136" s="146">
        <f>O136*H136</f>
        <v>0</v>
      </c>
      <c r="Q136" s="146">
        <v>0</v>
      </c>
      <c r="R136" s="146">
        <f>Q136*H136</f>
        <v>0</v>
      </c>
      <c r="S136" s="146">
        <v>0</v>
      </c>
      <c r="T136" s="147">
        <f>S136*H136</f>
        <v>0</v>
      </c>
      <c r="AR136" s="148" t="s">
        <v>6677</v>
      </c>
      <c r="AT136" s="148" t="s">
        <v>264</v>
      </c>
      <c r="AU136" s="148" t="s">
        <v>87</v>
      </c>
      <c r="AY136" s="17" t="s">
        <v>262</v>
      </c>
      <c r="BE136" s="149">
        <f>IF(N136="základní",J136,0)</f>
        <v>0</v>
      </c>
      <c r="BF136" s="149">
        <f>IF(N136="snížená",J136,0)</f>
        <v>0</v>
      </c>
      <c r="BG136" s="149">
        <f>IF(N136="zákl. přenesená",J136,0)</f>
        <v>0</v>
      </c>
      <c r="BH136" s="149">
        <f>IF(N136="sníž. přenesená",J136,0)</f>
        <v>0</v>
      </c>
      <c r="BI136" s="149">
        <f>IF(N136="nulová",J136,0)</f>
        <v>0</v>
      </c>
      <c r="BJ136" s="17" t="s">
        <v>85</v>
      </c>
      <c r="BK136" s="149">
        <f>ROUND(I136*H136,2)</f>
        <v>0</v>
      </c>
      <c r="BL136" s="17" t="s">
        <v>6677</v>
      </c>
      <c r="BM136" s="148" t="s">
        <v>6693</v>
      </c>
    </row>
    <row r="137" spans="2:47" s="1" customFormat="1" ht="68.25">
      <c r="B137" s="32"/>
      <c r="D137" s="151" t="s">
        <v>699</v>
      </c>
      <c r="F137" s="187" t="s">
        <v>6694</v>
      </c>
      <c r="I137" s="188"/>
      <c r="L137" s="32"/>
      <c r="M137" s="189"/>
      <c r="T137" s="56"/>
      <c r="AT137" s="17" t="s">
        <v>699</v>
      </c>
      <c r="AU137" s="17" t="s">
        <v>87</v>
      </c>
    </row>
    <row r="138" spans="2:63" s="11" customFormat="1" ht="22.9" customHeight="1">
      <c r="B138" s="126"/>
      <c r="D138" s="127" t="s">
        <v>76</v>
      </c>
      <c r="E138" s="136" t="s">
        <v>6695</v>
      </c>
      <c r="F138" s="136" t="s">
        <v>6696</v>
      </c>
      <c r="I138" s="129"/>
      <c r="J138" s="137">
        <f>BK138</f>
        <v>0</v>
      </c>
      <c r="L138" s="126"/>
      <c r="M138" s="131"/>
      <c r="P138" s="132">
        <f>SUM(P139:P143)</f>
        <v>0</v>
      </c>
      <c r="R138" s="132">
        <f>SUM(R139:R143)</f>
        <v>0</v>
      </c>
      <c r="T138" s="133">
        <f>SUM(T139:T143)</f>
        <v>0</v>
      </c>
      <c r="AR138" s="127" t="s">
        <v>295</v>
      </c>
      <c r="AT138" s="134" t="s">
        <v>76</v>
      </c>
      <c r="AU138" s="134" t="s">
        <v>85</v>
      </c>
      <c r="AY138" s="127" t="s">
        <v>262</v>
      </c>
      <c r="BK138" s="135">
        <f>SUM(BK139:BK143)</f>
        <v>0</v>
      </c>
    </row>
    <row r="139" spans="2:65" s="1" customFormat="1" ht="16.5" customHeight="1">
      <c r="B139" s="32"/>
      <c r="C139" s="138" t="s">
        <v>317</v>
      </c>
      <c r="D139" s="138" t="s">
        <v>264</v>
      </c>
      <c r="E139" s="139" t="s">
        <v>6697</v>
      </c>
      <c r="F139" s="140" t="s">
        <v>6696</v>
      </c>
      <c r="G139" s="141" t="s">
        <v>2434</v>
      </c>
      <c r="H139" s="142">
        <v>1</v>
      </c>
      <c r="I139" s="143"/>
      <c r="J139" s="142">
        <f>ROUND(I139*H139,2)</f>
        <v>0</v>
      </c>
      <c r="K139" s="140" t="s">
        <v>267</v>
      </c>
      <c r="L139" s="32"/>
      <c r="M139" s="144" t="s">
        <v>1</v>
      </c>
      <c r="N139" s="145" t="s">
        <v>42</v>
      </c>
      <c r="P139" s="146">
        <f>O139*H139</f>
        <v>0</v>
      </c>
      <c r="Q139" s="146">
        <v>0</v>
      </c>
      <c r="R139" s="146">
        <f>Q139*H139</f>
        <v>0</v>
      </c>
      <c r="S139" s="146">
        <v>0</v>
      </c>
      <c r="T139" s="147">
        <f>S139*H139</f>
        <v>0</v>
      </c>
      <c r="AR139" s="148" t="s">
        <v>6677</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6677</v>
      </c>
      <c r="BM139" s="148" t="s">
        <v>6698</v>
      </c>
    </row>
    <row r="140" spans="2:47" s="1" customFormat="1" ht="136.5">
      <c r="B140" s="32"/>
      <c r="D140" s="151" t="s">
        <v>699</v>
      </c>
      <c r="F140" s="187" t="s">
        <v>6699</v>
      </c>
      <c r="I140" s="188"/>
      <c r="L140" s="32"/>
      <c r="M140" s="189"/>
      <c r="T140" s="56"/>
      <c r="AT140" s="17" t="s">
        <v>699</v>
      </c>
      <c r="AU140" s="17" t="s">
        <v>87</v>
      </c>
    </row>
    <row r="141" spans="2:65" s="1" customFormat="1" ht="16.5" customHeight="1">
      <c r="B141" s="32"/>
      <c r="C141" s="138" t="s">
        <v>304</v>
      </c>
      <c r="D141" s="138" t="s">
        <v>264</v>
      </c>
      <c r="E141" s="139" t="s">
        <v>6700</v>
      </c>
      <c r="F141" s="140" t="s">
        <v>6701</v>
      </c>
      <c r="G141" s="141" t="s">
        <v>2434</v>
      </c>
      <c r="H141" s="142">
        <v>1</v>
      </c>
      <c r="I141" s="143"/>
      <c r="J141" s="142">
        <f>ROUND(I141*H141,2)</f>
        <v>0</v>
      </c>
      <c r="K141" s="140" t="s">
        <v>267</v>
      </c>
      <c r="L141" s="32"/>
      <c r="M141" s="144" t="s">
        <v>1</v>
      </c>
      <c r="N141" s="145" t="s">
        <v>42</v>
      </c>
      <c r="P141" s="146">
        <f>O141*H141</f>
        <v>0</v>
      </c>
      <c r="Q141" s="146">
        <v>0</v>
      </c>
      <c r="R141" s="146">
        <f>Q141*H141</f>
        <v>0</v>
      </c>
      <c r="S141" s="146">
        <v>0</v>
      </c>
      <c r="T141" s="147">
        <f>S141*H141</f>
        <v>0</v>
      </c>
      <c r="AR141" s="148" t="s">
        <v>6677</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6677</v>
      </c>
      <c r="BM141" s="148" t="s">
        <v>6702</v>
      </c>
    </row>
    <row r="142" spans="2:47" s="1" customFormat="1" ht="39">
      <c r="B142" s="32"/>
      <c r="D142" s="151" t="s">
        <v>699</v>
      </c>
      <c r="F142" s="187" t="s">
        <v>6703</v>
      </c>
      <c r="I142" s="188"/>
      <c r="L142" s="32"/>
      <c r="M142" s="189"/>
      <c r="T142" s="56"/>
      <c r="AT142" s="17" t="s">
        <v>699</v>
      </c>
      <c r="AU142" s="17" t="s">
        <v>87</v>
      </c>
    </row>
    <row r="143" spans="2:65" s="1" customFormat="1" ht="16.5" customHeight="1">
      <c r="B143" s="32"/>
      <c r="C143" s="138" t="s">
        <v>325</v>
      </c>
      <c r="D143" s="138" t="s">
        <v>264</v>
      </c>
      <c r="E143" s="139" t="s">
        <v>6704</v>
      </c>
      <c r="F143" s="140" t="s">
        <v>6705</v>
      </c>
      <c r="G143" s="141" t="s">
        <v>2434</v>
      </c>
      <c r="H143" s="142">
        <v>1</v>
      </c>
      <c r="I143" s="143"/>
      <c r="J143" s="142">
        <f>ROUND(I143*H143,2)</f>
        <v>0</v>
      </c>
      <c r="K143" s="140" t="s">
        <v>267</v>
      </c>
      <c r="L143" s="32"/>
      <c r="M143" s="144" t="s">
        <v>1</v>
      </c>
      <c r="N143" s="145" t="s">
        <v>42</v>
      </c>
      <c r="P143" s="146">
        <f>O143*H143</f>
        <v>0</v>
      </c>
      <c r="Q143" s="146">
        <v>0</v>
      </c>
      <c r="R143" s="146">
        <f>Q143*H143</f>
        <v>0</v>
      </c>
      <c r="S143" s="146">
        <v>0</v>
      </c>
      <c r="T143" s="147">
        <f>S143*H143</f>
        <v>0</v>
      </c>
      <c r="AR143" s="148" t="s">
        <v>6677</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6677</v>
      </c>
      <c r="BM143" s="148" t="s">
        <v>6706</v>
      </c>
    </row>
    <row r="144" spans="2:63" s="11" customFormat="1" ht="22.9" customHeight="1">
      <c r="B144" s="126"/>
      <c r="D144" s="127" t="s">
        <v>76</v>
      </c>
      <c r="E144" s="136" t="s">
        <v>6707</v>
      </c>
      <c r="F144" s="136" t="s">
        <v>6708</v>
      </c>
      <c r="I144" s="129"/>
      <c r="J144" s="137">
        <f>BK144</f>
        <v>0</v>
      </c>
      <c r="L144" s="126"/>
      <c r="M144" s="131"/>
      <c r="P144" s="132">
        <f>SUM(P145:P148)</f>
        <v>0</v>
      </c>
      <c r="R144" s="132">
        <f>SUM(R145:R148)</f>
        <v>0</v>
      </c>
      <c r="T144" s="133">
        <f>SUM(T145:T148)</f>
        <v>0</v>
      </c>
      <c r="AR144" s="127" t="s">
        <v>295</v>
      </c>
      <c r="AT144" s="134" t="s">
        <v>76</v>
      </c>
      <c r="AU144" s="134" t="s">
        <v>85</v>
      </c>
      <c r="AY144" s="127" t="s">
        <v>262</v>
      </c>
      <c r="BK144" s="135">
        <f>SUM(BK145:BK148)</f>
        <v>0</v>
      </c>
    </row>
    <row r="145" spans="2:65" s="1" customFormat="1" ht="37.9" customHeight="1">
      <c r="B145" s="32"/>
      <c r="C145" s="138" t="s">
        <v>342</v>
      </c>
      <c r="D145" s="138" t="s">
        <v>264</v>
      </c>
      <c r="E145" s="139" t="s">
        <v>6709</v>
      </c>
      <c r="F145" s="140" t="s">
        <v>6710</v>
      </c>
      <c r="G145" s="141" t="s">
        <v>2434</v>
      </c>
      <c r="H145" s="142">
        <v>1</v>
      </c>
      <c r="I145" s="143"/>
      <c r="J145" s="142">
        <f>ROUND(I145*H145,2)</f>
        <v>0</v>
      </c>
      <c r="K145" s="140" t="s">
        <v>267</v>
      </c>
      <c r="L145" s="32"/>
      <c r="M145" s="144" t="s">
        <v>1</v>
      </c>
      <c r="N145" s="145" t="s">
        <v>42</v>
      </c>
      <c r="P145" s="146">
        <f>O145*H145</f>
        <v>0</v>
      </c>
      <c r="Q145" s="146">
        <v>0</v>
      </c>
      <c r="R145" s="146">
        <f>Q145*H145</f>
        <v>0</v>
      </c>
      <c r="S145" s="146">
        <v>0</v>
      </c>
      <c r="T145" s="147">
        <f>S145*H145</f>
        <v>0</v>
      </c>
      <c r="AR145" s="148" t="s">
        <v>6677</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6677</v>
      </c>
      <c r="BM145" s="148" t="s">
        <v>6711</v>
      </c>
    </row>
    <row r="146" spans="2:65" s="1" customFormat="1" ht="24.2" customHeight="1">
      <c r="B146" s="32"/>
      <c r="C146" s="138" t="s">
        <v>347</v>
      </c>
      <c r="D146" s="138" t="s">
        <v>264</v>
      </c>
      <c r="E146" s="139" t="s">
        <v>6712</v>
      </c>
      <c r="F146" s="140" t="s">
        <v>6713</v>
      </c>
      <c r="G146" s="141" t="s">
        <v>6714</v>
      </c>
      <c r="H146" s="142">
        <v>1</v>
      </c>
      <c r="I146" s="143"/>
      <c r="J146" s="142">
        <f>ROUND(I146*H146,2)</f>
        <v>0</v>
      </c>
      <c r="K146" s="140" t="s">
        <v>267</v>
      </c>
      <c r="L146" s="32"/>
      <c r="M146" s="144" t="s">
        <v>1</v>
      </c>
      <c r="N146" s="145" t="s">
        <v>42</v>
      </c>
      <c r="P146" s="146">
        <f>O146*H146</f>
        <v>0</v>
      </c>
      <c r="Q146" s="146">
        <v>0</v>
      </c>
      <c r="R146" s="146">
        <f>Q146*H146</f>
        <v>0</v>
      </c>
      <c r="S146" s="146">
        <v>0</v>
      </c>
      <c r="T146" s="147">
        <f>S146*H146</f>
        <v>0</v>
      </c>
      <c r="AR146" s="148" t="s">
        <v>6677</v>
      </c>
      <c r="AT146" s="148" t="s">
        <v>264</v>
      </c>
      <c r="AU146" s="148" t="s">
        <v>87</v>
      </c>
      <c r="AY146" s="17" t="s">
        <v>262</v>
      </c>
      <c r="BE146" s="149">
        <f>IF(N146="základní",J146,0)</f>
        <v>0</v>
      </c>
      <c r="BF146" s="149">
        <f>IF(N146="snížená",J146,0)</f>
        <v>0</v>
      </c>
      <c r="BG146" s="149">
        <f>IF(N146="zákl. přenesená",J146,0)</f>
        <v>0</v>
      </c>
      <c r="BH146" s="149">
        <f>IF(N146="sníž. přenesená",J146,0)</f>
        <v>0</v>
      </c>
      <c r="BI146" s="149">
        <f>IF(N146="nulová",J146,0)</f>
        <v>0</v>
      </c>
      <c r="BJ146" s="17" t="s">
        <v>85</v>
      </c>
      <c r="BK146" s="149">
        <f>ROUND(I146*H146,2)</f>
        <v>0</v>
      </c>
      <c r="BL146" s="17" t="s">
        <v>6677</v>
      </c>
      <c r="BM146" s="148" t="s">
        <v>6715</v>
      </c>
    </row>
    <row r="147" spans="2:65" s="1" customFormat="1" ht="49.15" customHeight="1">
      <c r="B147" s="32"/>
      <c r="C147" s="138" t="s">
        <v>351</v>
      </c>
      <c r="D147" s="138" t="s">
        <v>264</v>
      </c>
      <c r="E147" s="139" t="s">
        <v>6716</v>
      </c>
      <c r="F147" s="140" t="s">
        <v>6717</v>
      </c>
      <c r="G147" s="141" t="s">
        <v>2434</v>
      </c>
      <c r="H147" s="142">
        <v>1</v>
      </c>
      <c r="I147" s="143"/>
      <c r="J147" s="142">
        <f>ROUND(I147*H147,2)</f>
        <v>0</v>
      </c>
      <c r="K147" s="140" t="s">
        <v>267</v>
      </c>
      <c r="L147" s="32"/>
      <c r="M147" s="144" t="s">
        <v>1</v>
      </c>
      <c r="N147" s="145" t="s">
        <v>42</v>
      </c>
      <c r="P147" s="146">
        <f>O147*H147</f>
        <v>0</v>
      </c>
      <c r="Q147" s="146">
        <v>0</v>
      </c>
      <c r="R147" s="146">
        <f>Q147*H147</f>
        <v>0</v>
      </c>
      <c r="S147" s="146">
        <v>0</v>
      </c>
      <c r="T147" s="147">
        <f>S147*H147</f>
        <v>0</v>
      </c>
      <c r="AR147" s="148" t="s">
        <v>6677</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6677</v>
      </c>
      <c r="BM147" s="148" t="s">
        <v>6718</v>
      </c>
    </row>
    <row r="148" spans="2:65" s="1" customFormat="1" ht="16.5" customHeight="1">
      <c r="B148" s="32"/>
      <c r="C148" s="218" t="s">
        <v>376</v>
      </c>
      <c r="D148" s="218" t="s">
        <v>264</v>
      </c>
      <c r="E148" s="219" t="s">
        <v>6719</v>
      </c>
      <c r="F148" s="215" t="s">
        <v>6720</v>
      </c>
      <c r="G148" s="216" t="s">
        <v>6714</v>
      </c>
      <c r="H148" s="217">
        <v>1</v>
      </c>
      <c r="I148" s="220"/>
      <c r="J148" s="217">
        <f>ROUND(I148*H148,2)</f>
        <v>0</v>
      </c>
      <c r="K148" s="215" t="s">
        <v>267</v>
      </c>
      <c r="L148" s="32"/>
      <c r="M148" s="144" t="s">
        <v>1</v>
      </c>
      <c r="N148" s="145" t="s">
        <v>42</v>
      </c>
      <c r="P148" s="146">
        <f>O148*H148</f>
        <v>0</v>
      </c>
      <c r="Q148" s="146">
        <v>0</v>
      </c>
      <c r="R148" s="146">
        <f>Q148*H148</f>
        <v>0</v>
      </c>
      <c r="S148" s="146">
        <v>0</v>
      </c>
      <c r="T148" s="147">
        <f>S148*H148</f>
        <v>0</v>
      </c>
      <c r="AR148" s="148" t="s">
        <v>6677</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6677</v>
      </c>
      <c r="BM148" s="148" t="s">
        <v>6721</v>
      </c>
    </row>
    <row r="149" spans="2:63" s="11" customFormat="1" ht="22.9" customHeight="1">
      <c r="B149" s="126"/>
      <c r="D149" s="127" t="s">
        <v>76</v>
      </c>
      <c r="E149" s="136" t="s">
        <v>6722</v>
      </c>
      <c r="F149" s="136" t="s">
        <v>6723</v>
      </c>
      <c r="I149" s="129"/>
      <c r="J149" s="137">
        <f>BK149</f>
        <v>0</v>
      </c>
      <c r="L149" s="126"/>
      <c r="M149" s="131"/>
      <c r="P149" s="132">
        <f>P150</f>
        <v>0</v>
      </c>
      <c r="R149" s="132">
        <f>R150</f>
        <v>0</v>
      </c>
      <c r="T149" s="133">
        <f>T150</f>
        <v>0</v>
      </c>
      <c r="AR149" s="127" t="s">
        <v>295</v>
      </c>
      <c r="AT149" s="134" t="s">
        <v>76</v>
      </c>
      <c r="AU149" s="134" t="s">
        <v>85</v>
      </c>
      <c r="AY149" s="127" t="s">
        <v>262</v>
      </c>
      <c r="BK149" s="135">
        <f>BK150</f>
        <v>0</v>
      </c>
    </row>
    <row r="150" spans="2:65" s="1" customFormat="1" ht="16.5" customHeight="1">
      <c r="B150" s="32"/>
      <c r="C150" s="138" t="s">
        <v>355</v>
      </c>
      <c r="D150" s="138" t="s">
        <v>264</v>
      </c>
      <c r="E150" s="139" t="s">
        <v>6724</v>
      </c>
      <c r="F150" s="140" t="s">
        <v>6723</v>
      </c>
      <c r="G150" s="141" t="s">
        <v>2434</v>
      </c>
      <c r="H150" s="142">
        <v>1</v>
      </c>
      <c r="I150" s="143"/>
      <c r="J150" s="142">
        <f>ROUND(I150*H150,2)</f>
        <v>0</v>
      </c>
      <c r="K150" s="140" t="s">
        <v>267</v>
      </c>
      <c r="L150" s="32"/>
      <c r="M150" s="144" t="s">
        <v>1</v>
      </c>
      <c r="N150" s="145" t="s">
        <v>42</v>
      </c>
      <c r="P150" s="146">
        <f>O150*H150</f>
        <v>0</v>
      </c>
      <c r="Q150" s="146">
        <v>0</v>
      </c>
      <c r="R150" s="146">
        <f>Q150*H150</f>
        <v>0</v>
      </c>
      <c r="S150" s="146">
        <v>0</v>
      </c>
      <c r="T150" s="147">
        <f>S150*H150</f>
        <v>0</v>
      </c>
      <c r="AR150" s="148" t="s">
        <v>6677</v>
      </c>
      <c r="AT150" s="148" t="s">
        <v>264</v>
      </c>
      <c r="AU150" s="148" t="s">
        <v>87</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6677</v>
      </c>
      <c r="BM150" s="148" t="s">
        <v>6725</v>
      </c>
    </row>
    <row r="151" spans="2:63" s="11" customFormat="1" ht="22.9" customHeight="1">
      <c r="B151" s="126"/>
      <c r="D151" s="127" t="s">
        <v>76</v>
      </c>
      <c r="E151" s="136" t="s">
        <v>6726</v>
      </c>
      <c r="F151" s="136" t="s">
        <v>6727</v>
      </c>
      <c r="I151" s="129"/>
      <c r="J151" s="137">
        <f>BK151</f>
        <v>0</v>
      </c>
      <c r="L151" s="126"/>
      <c r="M151" s="131"/>
      <c r="P151" s="132">
        <f>P152</f>
        <v>0</v>
      </c>
      <c r="R151" s="132">
        <f>R152</f>
        <v>0</v>
      </c>
      <c r="T151" s="133">
        <f>T152</f>
        <v>0</v>
      </c>
      <c r="AR151" s="127" t="s">
        <v>295</v>
      </c>
      <c r="AT151" s="134" t="s">
        <v>76</v>
      </c>
      <c r="AU151" s="134" t="s">
        <v>85</v>
      </c>
      <c r="AY151" s="127" t="s">
        <v>262</v>
      </c>
      <c r="BK151" s="135">
        <f>BK152</f>
        <v>0</v>
      </c>
    </row>
    <row r="152" spans="2:65" s="1" customFormat="1" ht="16.5" customHeight="1">
      <c r="B152" s="32"/>
      <c r="C152" s="138" t="s">
        <v>359</v>
      </c>
      <c r="D152" s="138" t="s">
        <v>264</v>
      </c>
      <c r="E152" s="139" t="s">
        <v>6728</v>
      </c>
      <c r="F152" s="140" t="s">
        <v>6727</v>
      </c>
      <c r="G152" s="141" t="s">
        <v>2434</v>
      </c>
      <c r="H152" s="142">
        <v>1</v>
      </c>
      <c r="I152" s="143"/>
      <c r="J152" s="142">
        <f>ROUND(I152*H152,2)</f>
        <v>0</v>
      </c>
      <c r="K152" s="140" t="s">
        <v>267</v>
      </c>
      <c r="L152" s="32"/>
      <c r="M152" s="144" t="s">
        <v>1</v>
      </c>
      <c r="N152" s="145" t="s">
        <v>42</v>
      </c>
      <c r="P152" s="146">
        <f>O152*H152</f>
        <v>0</v>
      </c>
      <c r="Q152" s="146">
        <v>0</v>
      </c>
      <c r="R152" s="146">
        <f>Q152*H152</f>
        <v>0</v>
      </c>
      <c r="S152" s="146">
        <v>0</v>
      </c>
      <c r="T152" s="147">
        <f>S152*H152</f>
        <v>0</v>
      </c>
      <c r="AR152" s="148" t="s">
        <v>6677</v>
      </c>
      <c r="AT152" s="148" t="s">
        <v>264</v>
      </c>
      <c r="AU152" s="148" t="s">
        <v>87</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6677</v>
      </c>
      <c r="BM152" s="148" t="s">
        <v>6729</v>
      </c>
    </row>
    <row r="153" spans="2:63" s="11" customFormat="1" ht="22.9" customHeight="1">
      <c r="B153" s="126"/>
      <c r="D153" s="127" t="s">
        <v>76</v>
      </c>
      <c r="E153" s="136" t="s">
        <v>6730</v>
      </c>
      <c r="F153" s="136" t="s">
        <v>4437</v>
      </c>
      <c r="I153" s="129"/>
      <c r="J153" s="137">
        <f>BK153</f>
        <v>0</v>
      </c>
      <c r="L153" s="126"/>
      <c r="M153" s="131"/>
      <c r="P153" s="132">
        <f>P154</f>
        <v>0</v>
      </c>
      <c r="R153" s="132">
        <f>R154</f>
        <v>0</v>
      </c>
      <c r="T153" s="133">
        <f>T154</f>
        <v>0</v>
      </c>
      <c r="AR153" s="127" t="s">
        <v>295</v>
      </c>
      <c r="AT153" s="134" t="s">
        <v>76</v>
      </c>
      <c r="AU153" s="134" t="s">
        <v>85</v>
      </c>
      <c r="AY153" s="127" t="s">
        <v>262</v>
      </c>
      <c r="BK153" s="135">
        <f>BK154</f>
        <v>0</v>
      </c>
    </row>
    <row r="154" spans="2:65" s="1" customFormat="1" ht="21.75" customHeight="1">
      <c r="B154" s="32"/>
      <c r="C154" s="138" t="s">
        <v>9</v>
      </c>
      <c r="D154" s="138" t="s">
        <v>264</v>
      </c>
      <c r="E154" s="139" t="s">
        <v>6731</v>
      </c>
      <c r="F154" s="140" t="s">
        <v>6732</v>
      </c>
      <c r="G154" s="141" t="s">
        <v>2434</v>
      </c>
      <c r="H154" s="142">
        <v>1</v>
      </c>
      <c r="I154" s="143"/>
      <c r="J154" s="142">
        <f>ROUND(I154*H154,2)</f>
        <v>0</v>
      </c>
      <c r="K154" s="140" t="s">
        <v>267</v>
      </c>
      <c r="L154" s="32"/>
      <c r="M154" s="193" t="s">
        <v>1</v>
      </c>
      <c r="N154" s="194" t="s">
        <v>42</v>
      </c>
      <c r="O154" s="191"/>
      <c r="P154" s="195">
        <f>O154*H154</f>
        <v>0</v>
      </c>
      <c r="Q154" s="195">
        <v>0</v>
      </c>
      <c r="R154" s="195">
        <f>Q154*H154</f>
        <v>0</v>
      </c>
      <c r="S154" s="195">
        <v>0</v>
      </c>
      <c r="T154" s="196">
        <f>S154*H154</f>
        <v>0</v>
      </c>
      <c r="AR154" s="148" t="s">
        <v>6677</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6677</v>
      </c>
      <c r="BM154" s="148" t="s">
        <v>6733</v>
      </c>
    </row>
    <row r="155" spans="2:12" s="1" customFormat="1" ht="6.95" customHeight="1">
      <c r="B155" s="44"/>
      <c r="C155" s="45"/>
      <c r="D155" s="45"/>
      <c r="E155" s="45"/>
      <c r="F155" s="45"/>
      <c r="G155" s="45"/>
      <c r="H155" s="45"/>
      <c r="I155" s="45"/>
      <c r="J155" s="45"/>
      <c r="K155" s="45"/>
      <c r="L155" s="32"/>
    </row>
  </sheetData>
  <sheetProtection algorithmName="SHA-512" hashValue="7IPVc4djLTv9YoWhxq+BbZ+q1hS0OUSW4pdVVBRHazB6mt4abvuuOdvL5iJ5rsUUe6pQW2c8apT7d5cELEmgOg==" saltValue="9S3udUxXC+KT3FvS+5msNQ==" spinCount="100000" sheet="1" objects="1" scenarios="1" formatColumns="0" formatRows="0" autoFilter="0"/>
  <autoFilter ref="C123:K154"/>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21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234"/>
      <c r="M2" s="234"/>
      <c r="N2" s="234"/>
      <c r="O2" s="234"/>
      <c r="P2" s="234"/>
      <c r="Q2" s="234"/>
      <c r="R2" s="234"/>
      <c r="S2" s="234"/>
      <c r="T2" s="234"/>
      <c r="U2" s="234"/>
      <c r="V2" s="234"/>
      <c r="AT2" s="17" t="s">
        <v>86</v>
      </c>
      <c r="AZ2" s="93" t="s">
        <v>151</v>
      </c>
      <c r="BA2" s="93" t="s">
        <v>1</v>
      </c>
      <c r="BB2" s="93" t="s">
        <v>152</v>
      </c>
      <c r="BC2" s="93" t="s">
        <v>153</v>
      </c>
      <c r="BD2" s="93" t="s">
        <v>103</v>
      </c>
    </row>
    <row r="3" spans="2:56" ht="6.95" customHeight="1">
      <c r="B3" s="18"/>
      <c r="C3" s="19"/>
      <c r="D3" s="19"/>
      <c r="E3" s="19"/>
      <c r="F3" s="19"/>
      <c r="G3" s="19"/>
      <c r="H3" s="19"/>
      <c r="I3" s="19"/>
      <c r="J3" s="19"/>
      <c r="K3" s="19"/>
      <c r="L3" s="20"/>
      <c r="AT3" s="17" t="s">
        <v>87</v>
      </c>
      <c r="AZ3" s="93" t="s">
        <v>154</v>
      </c>
      <c r="BA3" s="93" t="s">
        <v>1</v>
      </c>
      <c r="BB3" s="93" t="s">
        <v>152</v>
      </c>
      <c r="BC3" s="93" t="s">
        <v>155</v>
      </c>
      <c r="BD3" s="93" t="s">
        <v>103</v>
      </c>
    </row>
    <row r="4" spans="2:56" ht="24.95" customHeight="1">
      <c r="B4" s="20"/>
      <c r="D4" s="21" t="s">
        <v>156</v>
      </c>
      <c r="L4" s="20"/>
      <c r="M4" s="94" t="s">
        <v>11</v>
      </c>
      <c r="AT4" s="17" t="s">
        <v>4</v>
      </c>
      <c r="AZ4" s="93" t="s">
        <v>157</v>
      </c>
      <c r="BA4" s="93" t="s">
        <v>1</v>
      </c>
      <c r="BB4" s="93" t="s">
        <v>152</v>
      </c>
      <c r="BC4" s="93" t="s">
        <v>155</v>
      </c>
      <c r="BD4" s="93" t="s">
        <v>103</v>
      </c>
    </row>
    <row r="5" spans="2:56" ht="6.95" customHeight="1">
      <c r="B5" s="20"/>
      <c r="L5" s="20"/>
      <c r="AZ5" s="93" t="s">
        <v>158</v>
      </c>
      <c r="BA5" s="93" t="s">
        <v>1</v>
      </c>
      <c r="BB5" s="93" t="s">
        <v>152</v>
      </c>
      <c r="BC5" s="93" t="s">
        <v>159</v>
      </c>
      <c r="BD5" s="93" t="s">
        <v>103</v>
      </c>
    </row>
    <row r="6" spans="2:56" ht="12" customHeight="1">
      <c r="B6" s="20"/>
      <c r="D6" s="27" t="s">
        <v>16</v>
      </c>
      <c r="L6" s="20"/>
      <c r="AZ6" s="93" t="s">
        <v>160</v>
      </c>
      <c r="BA6" s="93" t="s">
        <v>1</v>
      </c>
      <c r="BB6" s="93" t="s">
        <v>152</v>
      </c>
      <c r="BC6" s="93" t="s">
        <v>161</v>
      </c>
      <c r="BD6" s="93" t="s">
        <v>103</v>
      </c>
    </row>
    <row r="7" spans="2:56" ht="16.5" customHeight="1">
      <c r="B7" s="20"/>
      <c r="E7" s="267" t="str">
        <f>'Rekapitulace stavby'!K6</f>
        <v>Novostavba knihovny Antonína Marka v Turnově</v>
      </c>
      <c r="F7" s="268"/>
      <c r="G7" s="268"/>
      <c r="H7" s="268"/>
      <c r="L7" s="20"/>
      <c r="AZ7" s="93" t="s">
        <v>162</v>
      </c>
      <c r="BA7" s="93" t="s">
        <v>1</v>
      </c>
      <c r="BB7" s="93" t="s">
        <v>152</v>
      </c>
      <c r="BC7" s="93" t="s">
        <v>163</v>
      </c>
      <c r="BD7" s="93" t="s">
        <v>103</v>
      </c>
    </row>
    <row r="8" spans="2:56" s="1" customFormat="1" ht="12" customHeight="1">
      <c r="B8" s="32"/>
      <c r="D8" s="27" t="s">
        <v>164</v>
      </c>
      <c r="L8" s="32"/>
      <c r="AZ8" s="93" t="s">
        <v>165</v>
      </c>
      <c r="BA8" s="93" t="s">
        <v>1</v>
      </c>
      <c r="BB8" s="93" t="s">
        <v>152</v>
      </c>
      <c r="BC8" s="93" t="s">
        <v>166</v>
      </c>
      <c r="BD8" s="93" t="s">
        <v>103</v>
      </c>
    </row>
    <row r="9" spans="2:56" s="1" customFormat="1" ht="16.5" customHeight="1">
      <c r="B9" s="32"/>
      <c r="E9" s="256" t="s">
        <v>167</v>
      </c>
      <c r="F9" s="266"/>
      <c r="G9" s="266"/>
      <c r="H9" s="266"/>
      <c r="L9" s="32"/>
      <c r="AZ9" s="93" t="s">
        <v>168</v>
      </c>
      <c r="BA9" s="93" t="s">
        <v>1</v>
      </c>
      <c r="BB9" s="93" t="s">
        <v>152</v>
      </c>
      <c r="BC9" s="93" t="s">
        <v>169</v>
      </c>
      <c r="BD9" s="93" t="s">
        <v>103</v>
      </c>
    </row>
    <row r="10" spans="2:56" s="1" customFormat="1" ht="12">
      <c r="B10" s="32"/>
      <c r="L10" s="32"/>
      <c r="AZ10" s="93" t="s">
        <v>170</v>
      </c>
      <c r="BA10" s="93" t="s">
        <v>1</v>
      </c>
      <c r="BB10" s="93" t="s">
        <v>152</v>
      </c>
      <c r="BC10" s="93" t="s">
        <v>171</v>
      </c>
      <c r="BD10" s="93" t="s">
        <v>103</v>
      </c>
    </row>
    <row r="11" spans="2:56" s="1" customFormat="1" ht="12" customHeight="1">
      <c r="B11" s="32"/>
      <c r="D11" s="27" t="s">
        <v>18</v>
      </c>
      <c r="F11" s="25" t="s">
        <v>1</v>
      </c>
      <c r="I11" s="27" t="s">
        <v>19</v>
      </c>
      <c r="J11" s="25" t="s">
        <v>1</v>
      </c>
      <c r="L11" s="32"/>
      <c r="AZ11" s="93" t="s">
        <v>172</v>
      </c>
      <c r="BA11" s="93" t="s">
        <v>1</v>
      </c>
      <c r="BB11" s="93" t="s">
        <v>152</v>
      </c>
      <c r="BC11" s="93" t="s">
        <v>173</v>
      </c>
      <c r="BD11" s="93" t="s">
        <v>103</v>
      </c>
    </row>
    <row r="12" spans="2:56" s="1" customFormat="1" ht="12" customHeight="1">
      <c r="B12" s="32"/>
      <c r="D12" s="27" t="s">
        <v>20</v>
      </c>
      <c r="F12" s="25" t="s">
        <v>21</v>
      </c>
      <c r="I12" s="27" t="s">
        <v>22</v>
      </c>
      <c r="J12" s="52" t="str">
        <f>'Rekapitulace stavby'!AN8</f>
        <v>25. 9. 2023</v>
      </c>
      <c r="L12" s="32"/>
      <c r="AZ12" s="93" t="s">
        <v>174</v>
      </c>
      <c r="BA12" s="93" t="s">
        <v>1</v>
      </c>
      <c r="BB12" s="93" t="s">
        <v>152</v>
      </c>
      <c r="BC12" s="93" t="s">
        <v>175</v>
      </c>
      <c r="BD12" s="93" t="s">
        <v>103</v>
      </c>
    </row>
    <row r="13" spans="2:56" s="1" customFormat="1" ht="10.9" customHeight="1">
      <c r="B13" s="32"/>
      <c r="L13" s="32"/>
      <c r="AZ13" s="93" t="s">
        <v>176</v>
      </c>
      <c r="BA13" s="93" t="s">
        <v>1</v>
      </c>
      <c r="BB13" s="93" t="s">
        <v>152</v>
      </c>
      <c r="BC13" s="93" t="s">
        <v>177</v>
      </c>
      <c r="BD13" s="93" t="s">
        <v>103</v>
      </c>
    </row>
    <row r="14" spans="2:56" s="1" customFormat="1" ht="12" customHeight="1">
      <c r="B14" s="32"/>
      <c r="D14" s="27" t="s">
        <v>24</v>
      </c>
      <c r="I14" s="27" t="s">
        <v>25</v>
      </c>
      <c r="J14" s="25" t="s">
        <v>1</v>
      </c>
      <c r="L14" s="32"/>
      <c r="AZ14" s="93" t="s">
        <v>178</v>
      </c>
      <c r="BA14" s="93" t="s">
        <v>1</v>
      </c>
      <c r="BB14" s="93" t="s">
        <v>152</v>
      </c>
      <c r="BC14" s="93" t="s">
        <v>179</v>
      </c>
      <c r="BD14" s="93" t="s">
        <v>103</v>
      </c>
    </row>
    <row r="15" spans="2:56" s="1" customFormat="1" ht="18" customHeight="1">
      <c r="B15" s="32"/>
      <c r="E15" s="25" t="s">
        <v>26</v>
      </c>
      <c r="I15" s="27" t="s">
        <v>27</v>
      </c>
      <c r="J15" s="25" t="s">
        <v>1</v>
      </c>
      <c r="L15" s="32"/>
      <c r="AZ15" s="93" t="s">
        <v>180</v>
      </c>
      <c r="BA15" s="93" t="s">
        <v>1</v>
      </c>
      <c r="BB15" s="93" t="s">
        <v>152</v>
      </c>
      <c r="BC15" s="93" t="s">
        <v>181</v>
      </c>
      <c r="BD15" s="93" t="s">
        <v>103</v>
      </c>
    </row>
    <row r="16" spans="2:56" s="1" customFormat="1" ht="6.95" customHeight="1">
      <c r="B16" s="32"/>
      <c r="L16" s="32"/>
      <c r="AZ16" s="93" t="s">
        <v>182</v>
      </c>
      <c r="BA16" s="93" t="s">
        <v>1</v>
      </c>
      <c r="BB16" s="93" t="s">
        <v>152</v>
      </c>
      <c r="BC16" s="93" t="s">
        <v>183</v>
      </c>
      <c r="BD16" s="93" t="s">
        <v>103</v>
      </c>
    </row>
    <row r="17" spans="2:56" s="1" customFormat="1" ht="12" customHeight="1">
      <c r="B17" s="32"/>
      <c r="D17" s="27" t="s">
        <v>28</v>
      </c>
      <c r="I17" s="27" t="s">
        <v>25</v>
      </c>
      <c r="J17" s="28" t="str">
        <f>'Rekapitulace stavby'!AN13</f>
        <v>Vyplň údaj</v>
      </c>
      <c r="L17" s="32"/>
      <c r="AZ17" s="93" t="s">
        <v>184</v>
      </c>
      <c r="BA17" s="93" t="s">
        <v>1</v>
      </c>
      <c r="BB17" s="93" t="s">
        <v>152</v>
      </c>
      <c r="BC17" s="93" t="s">
        <v>185</v>
      </c>
      <c r="BD17" s="93" t="s">
        <v>103</v>
      </c>
    </row>
    <row r="18" spans="2:56" s="1" customFormat="1" ht="18" customHeight="1">
      <c r="B18" s="32"/>
      <c r="E18" s="269" t="str">
        <f>'Rekapitulace stavby'!E14</f>
        <v>Vyplň údaj</v>
      </c>
      <c r="F18" s="238"/>
      <c r="G18" s="238"/>
      <c r="H18" s="238"/>
      <c r="I18" s="27" t="s">
        <v>27</v>
      </c>
      <c r="J18" s="28" t="str">
        <f>'Rekapitulace stavby'!AN14</f>
        <v>Vyplň údaj</v>
      </c>
      <c r="L18" s="32"/>
      <c r="AZ18" s="93" t="s">
        <v>186</v>
      </c>
      <c r="BA18" s="93" t="s">
        <v>1</v>
      </c>
      <c r="BB18" s="93" t="s">
        <v>152</v>
      </c>
      <c r="BC18" s="93" t="s">
        <v>187</v>
      </c>
      <c r="BD18" s="93" t="s">
        <v>103</v>
      </c>
    </row>
    <row r="19" spans="2:56" s="1" customFormat="1" ht="6.95" customHeight="1">
      <c r="B19" s="32"/>
      <c r="L19" s="32"/>
      <c r="AZ19" s="93" t="s">
        <v>188</v>
      </c>
      <c r="BA19" s="93" t="s">
        <v>1</v>
      </c>
      <c r="BB19" s="93" t="s">
        <v>152</v>
      </c>
      <c r="BC19" s="93" t="s">
        <v>189</v>
      </c>
      <c r="BD19" s="93" t="s">
        <v>103</v>
      </c>
    </row>
    <row r="20" spans="2:56" s="1" customFormat="1" ht="12" customHeight="1">
      <c r="B20" s="32"/>
      <c r="D20" s="27" t="s">
        <v>30</v>
      </c>
      <c r="I20" s="27" t="s">
        <v>25</v>
      </c>
      <c r="J20" s="25" t="s">
        <v>1</v>
      </c>
      <c r="L20" s="32"/>
      <c r="AZ20" s="93" t="s">
        <v>190</v>
      </c>
      <c r="BA20" s="93" t="s">
        <v>1</v>
      </c>
      <c r="BB20" s="93" t="s">
        <v>152</v>
      </c>
      <c r="BC20" s="93" t="s">
        <v>191</v>
      </c>
      <c r="BD20" s="93" t="s">
        <v>103</v>
      </c>
    </row>
    <row r="21" spans="2:56" s="1" customFormat="1" ht="18" customHeight="1">
      <c r="B21" s="32"/>
      <c r="E21" s="25" t="s">
        <v>31</v>
      </c>
      <c r="I21" s="27" t="s">
        <v>27</v>
      </c>
      <c r="J21" s="25" t="s">
        <v>1</v>
      </c>
      <c r="L21" s="32"/>
      <c r="AZ21" s="93" t="s">
        <v>192</v>
      </c>
      <c r="BA21" s="93" t="s">
        <v>193</v>
      </c>
      <c r="BB21" s="93" t="s">
        <v>152</v>
      </c>
      <c r="BC21" s="93" t="s">
        <v>194</v>
      </c>
      <c r="BD21" s="93" t="s">
        <v>103</v>
      </c>
    </row>
    <row r="22" spans="2:56" s="1" customFormat="1" ht="6.95" customHeight="1">
      <c r="B22" s="32"/>
      <c r="L22" s="32"/>
      <c r="AZ22" s="93" t="s">
        <v>195</v>
      </c>
      <c r="BA22" s="93" t="s">
        <v>196</v>
      </c>
      <c r="BB22" s="93" t="s">
        <v>152</v>
      </c>
      <c r="BC22" s="93" t="s">
        <v>197</v>
      </c>
      <c r="BD22" s="93" t="s">
        <v>103</v>
      </c>
    </row>
    <row r="23" spans="2:56" s="1" customFormat="1" ht="12" customHeight="1">
      <c r="B23" s="32"/>
      <c r="D23" s="27" t="s">
        <v>33</v>
      </c>
      <c r="I23" s="27" t="s">
        <v>25</v>
      </c>
      <c r="J23" s="25" t="s">
        <v>1</v>
      </c>
      <c r="L23" s="32"/>
      <c r="AZ23" s="93" t="s">
        <v>198</v>
      </c>
      <c r="BA23" s="93" t="s">
        <v>199</v>
      </c>
      <c r="BB23" s="93" t="s">
        <v>152</v>
      </c>
      <c r="BC23" s="93" t="s">
        <v>200</v>
      </c>
      <c r="BD23" s="93" t="s">
        <v>103</v>
      </c>
    </row>
    <row r="24" spans="2:56" s="1" customFormat="1" ht="18" customHeight="1">
      <c r="B24" s="32"/>
      <c r="E24" s="25" t="s">
        <v>34</v>
      </c>
      <c r="I24" s="27" t="s">
        <v>27</v>
      </c>
      <c r="J24" s="25" t="s">
        <v>1</v>
      </c>
      <c r="L24" s="32"/>
      <c r="AZ24" s="93" t="s">
        <v>201</v>
      </c>
      <c r="BA24" s="93" t="s">
        <v>202</v>
      </c>
      <c r="BB24" s="93" t="s">
        <v>152</v>
      </c>
      <c r="BC24" s="93" t="s">
        <v>203</v>
      </c>
      <c r="BD24" s="93" t="s">
        <v>103</v>
      </c>
    </row>
    <row r="25" spans="2:56" s="1" customFormat="1" ht="6.95" customHeight="1">
      <c r="B25" s="32"/>
      <c r="L25" s="32"/>
      <c r="AZ25" s="93" t="s">
        <v>204</v>
      </c>
      <c r="BA25" s="93" t="s">
        <v>205</v>
      </c>
      <c r="BB25" s="93" t="s">
        <v>152</v>
      </c>
      <c r="BC25" s="93" t="s">
        <v>206</v>
      </c>
      <c r="BD25" s="93" t="s">
        <v>103</v>
      </c>
    </row>
    <row r="26" spans="2:56" s="1" customFormat="1" ht="12" customHeight="1">
      <c r="B26" s="32"/>
      <c r="D26" s="27" t="s">
        <v>35</v>
      </c>
      <c r="L26" s="32"/>
      <c r="AZ26" s="93" t="s">
        <v>207</v>
      </c>
      <c r="BA26" s="93" t="s">
        <v>208</v>
      </c>
      <c r="BB26" s="93" t="s">
        <v>152</v>
      </c>
      <c r="BC26" s="93" t="s">
        <v>209</v>
      </c>
      <c r="BD26" s="93" t="s">
        <v>103</v>
      </c>
    </row>
    <row r="27" spans="2:56" s="7" customFormat="1" ht="179.25" customHeight="1">
      <c r="B27" s="95"/>
      <c r="E27" s="242" t="s">
        <v>210</v>
      </c>
      <c r="F27" s="242"/>
      <c r="G27" s="242"/>
      <c r="H27" s="242"/>
      <c r="L27" s="95"/>
      <c r="AZ27" s="96" t="s">
        <v>211</v>
      </c>
      <c r="BA27" s="96" t="s">
        <v>212</v>
      </c>
      <c r="BB27" s="96" t="s">
        <v>152</v>
      </c>
      <c r="BC27" s="96" t="s">
        <v>213</v>
      </c>
      <c r="BD27" s="96" t="s">
        <v>103</v>
      </c>
    </row>
    <row r="28" spans="2:56" s="1" customFormat="1" ht="6.95" customHeight="1">
      <c r="B28" s="32"/>
      <c r="L28" s="32"/>
      <c r="AZ28" s="93" t="s">
        <v>214</v>
      </c>
      <c r="BA28" s="93" t="s">
        <v>212</v>
      </c>
      <c r="BB28" s="93" t="s">
        <v>152</v>
      </c>
      <c r="BC28" s="93" t="s">
        <v>215</v>
      </c>
      <c r="BD28" s="93" t="s">
        <v>103</v>
      </c>
    </row>
    <row r="29" spans="2:12" s="1" customFormat="1" ht="6.95" customHeight="1">
      <c r="B29" s="32"/>
      <c r="D29" s="53"/>
      <c r="E29" s="53"/>
      <c r="F29" s="53"/>
      <c r="G29" s="53"/>
      <c r="H29" s="53"/>
      <c r="I29" s="53"/>
      <c r="J29" s="53"/>
      <c r="K29" s="53"/>
      <c r="L29" s="32"/>
    </row>
    <row r="30" spans="2:12" s="1" customFormat="1" ht="25.35" customHeight="1">
      <c r="B30" s="32"/>
      <c r="D30" s="97" t="s">
        <v>37</v>
      </c>
      <c r="J30" s="66">
        <f>ROUND(J142,2)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ROUND((SUM(BE142:BE2217)),2)</f>
        <v>0</v>
      </c>
      <c r="I33" s="98">
        <v>0.21</v>
      </c>
      <c r="J33" s="86">
        <f>ROUND(((SUM(BE142:BE2217))*I33),2)</f>
        <v>0</v>
      </c>
      <c r="L33" s="32"/>
    </row>
    <row r="34" spans="2:12" s="1" customFormat="1" ht="14.45" customHeight="1">
      <c r="B34" s="32"/>
      <c r="E34" s="27" t="s">
        <v>43</v>
      </c>
      <c r="F34" s="86">
        <f>ROUND((SUM(BF142:BF2217)),2)</f>
        <v>0</v>
      </c>
      <c r="I34" s="98">
        <v>0.15</v>
      </c>
      <c r="J34" s="86">
        <f>ROUND(((SUM(BF142:BF2217))*I34),2)</f>
        <v>0</v>
      </c>
      <c r="L34" s="32"/>
    </row>
    <row r="35" spans="2:12" s="1" customFormat="1" ht="14.45" customHeight="1" hidden="1">
      <c r="B35" s="32"/>
      <c r="E35" s="27" t="s">
        <v>44</v>
      </c>
      <c r="F35" s="86">
        <f>ROUND((SUM(BG142:BG2217)),2)</f>
        <v>0</v>
      </c>
      <c r="I35" s="98">
        <v>0.21</v>
      </c>
      <c r="J35" s="86">
        <f>0</f>
        <v>0</v>
      </c>
      <c r="L35" s="32"/>
    </row>
    <row r="36" spans="2:12" s="1" customFormat="1" ht="14.45" customHeight="1" hidden="1">
      <c r="B36" s="32"/>
      <c r="E36" s="27" t="s">
        <v>45</v>
      </c>
      <c r="F36" s="86">
        <f>ROUND((SUM(BH142:BH2217)),2)</f>
        <v>0</v>
      </c>
      <c r="I36" s="98">
        <v>0.15</v>
      </c>
      <c r="J36" s="86">
        <f>0</f>
        <v>0</v>
      </c>
      <c r="L36" s="32"/>
    </row>
    <row r="37" spans="2:12" s="1" customFormat="1" ht="14.45" customHeight="1" hidden="1">
      <c r="B37" s="32"/>
      <c r="E37" s="27" t="s">
        <v>46</v>
      </c>
      <c r="F37" s="86">
        <f>ROUND((SUM(BI142:BI2217)),2)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s="1" customFormat="1" ht="12" customHeight="1">
      <c r="B86" s="32"/>
      <c r="C86" s="27" t="s">
        <v>164</v>
      </c>
      <c r="L86" s="32"/>
    </row>
    <row r="87" spans="2:12" s="1" customFormat="1" ht="16.5" customHeight="1">
      <c r="B87" s="32"/>
      <c r="E87" s="256" t="str">
        <f>E9</f>
        <v>ASŘ - Architektonicko-stavební část</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25. 9. 2023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J142</f>
        <v>0</v>
      </c>
      <c r="L96" s="32"/>
      <c r="AU96" s="17" t="s">
        <v>220</v>
      </c>
    </row>
    <row r="97" spans="2:12" s="8" customFormat="1" ht="24.95" customHeight="1">
      <c r="B97" s="110"/>
      <c r="D97" s="111" t="s">
        <v>221</v>
      </c>
      <c r="E97" s="112"/>
      <c r="F97" s="112"/>
      <c r="G97" s="112"/>
      <c r="H97" s="112"/>
      <c r="I97" s="112"/>
      <c r="J97" s="113">
        <f>J143</f>
        <v>0</v>
      </c>
      <c r="L97" s="110"/>
    </row>
    <row r="98" spans="2:12" s="9" customFormat="1" ht="19.9" customHeight="1">
      <c r="B98" s="114"/>
      <c r="D98" s="115" t="s">
        <v>222</v>
      </c>
      <c r="E98" s="116"/>
      <c r="F98" s="116"/>
      <c r="G98" s="116"/>
      <c r="H98" s="116"/>
      <c r="I98" s="116"/>
      <c r="J98" s="117">
        <f>J144</f>
        <v>0</v>
      </c>
      <c r="L98" s="114"/>
    </row>
    <row r="99" spans="2:12" s="9" customFormat="1" ht="19.9" customHeight="1">
      <c r="B99" s="114"/>
      <c r="D99" s="115" t="s">
        <v>223</v>
      </c>
      <c r="E99" s="116"/>
      <c r="F99" s="116"/>
      <c r="G99" s="116"/>
      <c r="H99" s="116"/>
      <c r="I99" s="116"/>
      <c r="J99" s="117">
        <f>J173</f>
        <v>0</v>
      </c>
      <c r="L99" s="114"/>
    </row>
    <row r="100" spans="2:12" s="9" customFormat="1" ht="19.9" customHeight="1">
      <c r="B100" s="114"/>
      <c r="D100" s="115" t="s">
        <v>224</v>
      </c>
      <c r="E100" s="116"/>
      <c r="F100" s="116"/>
      <c r="G100" s="116"/>
      <c r="H100" s="116"/>
      <c r="I100" s="116"/>
      <c r="J100" s="117">
        <f>J192</f>
        <v>0</v>
      </c>
      <c r="L100" s="114"/>
    </row>
    <row r="101" spans="2:12" s="9" customFormat="1" ht="19.9" customHeight="1">
      <c r="B101" s="114"/>
      <c r="D101" s="115" t="s">
        <v>225</v>
      </c>
      <c r="E101" s="116"/>
      <c r="F101" s="116"/>
      <c r="G101" s="116"/>
      <c r="H101" s="116"/>
      <c r="I101" s="116"/>
      <c r="J101" s="117">
        <f>J535</f>
        <v>0</v>
      </c>
      <c r="L101" s="114"/>
    </row>
    <row r="102" spans="2:12" s="9" customFormat="1" ht="19.9" customHeight="1">
      <c r="B102" s="114"/>
      <c r="D102" s="115" t="s">
        <v>226</v>
      </c>
      <c r="E102" s="116"/>
      <c r="F102" s="116"/>
      <c r="G102" s="116"/>
      <c r="H102" s="116"/>
      <c r="I102" s="116"/>
      <c r="J102" s="117">
        <f>J596</f>
        <v>0</v>
      </c>
      <c r="L102" s="114"/>
    </row>
    <row r="103" spans="2:12" s="8" customFormat="1" ht="24.95" customHeight="1">
      <c r="B103" s="110"/>
      <c r="D103" s="111" t="s">
        <v>227</v>
      </c>
      <c r="E103" s="112"/>
      <c r="F103" s="112"/>
      <c r="G103" s="112"/>
      <c r="H103" s="112"/>
      <c r="I103" s="112"/>
      <c r="J103" s="113">
        <f>J598</f>
        <v>0</v>
      </c>
      <c r="L103" s="110"/>
    </row>
    <row r="104" spans="2:12" s="9" customFormat="1" ht="19.9" customHeight="1">
      <c r="B104" s="114"/>
      <c r="D104" s="115" t="s">
        <v>228</v>
      </c>
      <c r="E104" s="116"/>
      <c r="F104" s="116"/>
      <c r="G104" s="116"/>
      <c r="H104" s="116"/>
      <c r="I104" s="116"/>
      <c r="J104" s="117">
        <f>J599</f>
        <v>0</v>
      </c>
      <c r="L104" s="114"/>
    </row>
    <row r="105" spans="2:12" s="9" customFormat="1" ht="19.9" customHeight="1">
      <c r="B105" s="114"/>
      <c r="D105" s="115" t="s">
        <v>229</v>
      </c>
      <c r="E105" s="116"/>
      <c r="F105" s="116"/>
      <c r="G105" s="116"/>
      <c r="H105" s="116"/>
      <c r="I105" s="116"/>
      <c r="J105" s="117">
        <f>J621</f>
        <v>0</v>
      </c>
      <c r="L105" s="114"/>
    </row>
    <row r="106" spans="2:12" s="9" customFormat="1" ht="19.9" customHeight="1">
      <c r="B106" s="114"/>
      <c r="D106" s="115" t="s">
        <v>230</v>
      </c>
      <c r="E106" s="116"/>
      <c r="F106" s="116"/>
      <c r="G106" s="116"/>
      <c r="H106" s="116"/>
      <c r="I106" s="116"/>
      <c r="J106" s="117">
        <f>J790</f>
        <v>0</v>
      </c>
      <c r="L106" s="114"/>
    </row>
    <row r="107" spans="2:12" s="9" customFormat="1" ht="19.9" customHeight="1">
      <c r="B107" s="114"/>
      <c r="D107" s="115" t="s">
        <v>231</v>
      </c>
      <c r="E107" s="116"/>
      <c r="F107" s="116"/>
      <c r="G107" s="116"/>
      <c r="H107" s="116"/>
      <c r="I107" s="116"/>
      <c r="J107" s="117">
        <f>J948</f>
        <v>0</v>
      </c>
      <c r="L107" s="114"/>
    </row>
    <row r="108" spans="2:12" s="9" customFormat="1" ht="19.9" customHeight="1">
      <c r="B108" s="114"/>
      <c r="D108" s="115" t="s">
        <v>232</v>
      </c>
      <c r="E108" s="116"/>
      <c r="F108" s="116"/>
      <c r="G108" s="116"/>
      <c r="H108" s="116"/>
      <c r="I108" s="116"/>
      <c r="J108" s="117">
        <f>J955</f>
        <v>0</v>
      </c>
      <c r="L108" s="114"/>
    </row>
    <row r="109" spans="2:12" s="9" customFormat="1" ht="19.9" customHeight="1">
      <c r="B109" s="114"/>
      <c r="D109" s="115" t="s">
        <v>233</v>
      </c>
      <c r="E109" s="116"/>
      <c r="F109" s="116"/>
      <c r="G109" s="116"/>
      <c r="H109" s="116"/>
      <c r="I109" s="116"/>
      <c r="J109" s="117">
        <f>J978</f>
        <v>0</v>
      </c>
      <c r="L109" s="114"/>
    </row>
    <row r="110" spans="2:12" s="9" customFormat="1" ht="19.9" customHeight="1">
      <c r="B110" s="114"/>
      <c r="D110" s="115" t="s">
        <v>234</v>
      </c>
      <c r="E110" s="116"/>
      <c r="F110" s="116"/>
      <c r="G110" s="116"/>
      <c r="H110" s="116"/>
      <c r="I110" s="116"/>
      <c r="J110" s="117">
        <f>J1279</f>
        <v>0</v>
      </c>
      <c r="L110" s="114"/>
    </row>
    <row r="111" spans="2:12" s="9" customFormat="1" ht="19.9" customHeight="1">
      <c r="B111" s="114"/>
      <c r="D111" s="115" t="s">
        <v>235</v>
      </c>
      <c r="E111" s="116"/>
      <c r="F111" s="116"/>
      <c r="G111" s="116"/>
      <c r="H111" s="116"/>
      <c r="I111" s="116"/>
      <c r="J111" s="117">
        <f>J1322</f>
        <v>0</v>
      </c>
      <c r="L111" s="114"/>
    </row>
    <row r="112" spans="2:12" s="9" customFormat="1" ht="19.9" customHeight="1">
      <c r="B112" s="114"/>
      <c r="D112" s="115" t="s">
        <v>236</v>
      </c>
      <c r="E112" s="116"/>
      <c r="F112" s="116"/>
      <c r="G112" s="116"/>
      <c r="H112" s="116"/>
      <c r="I112" s="116"/>
      <c r="J112" s="117">
        <f>J1468</f>
        <v>0</v>
      </c>
      <c r="L112" s="114"/>
    </row>
    <row r="113" spans="2:12" s="9" customFormat="1" ht="19.9" customHeight="1">
      <c r="B113" s="114"/>
      <c r="D113" s="115" t="s">
        <v>237</v>
      </c>
      <c r="E113" s="116"/>
      <c r="F113" s="116"/>
      <c r="G113" s="116"/>
      <c r="H113" s="116"/>
      <c r="I113" s="116"/>
      <c r="J113" s="117">
        <f>J1756</f>
        <v>0</v>
      </c>
      <c r="L113" s="114"/>
    </row>
    <row r="114" spans="2:12" s="9" customFormat="1" ht="19.9" customHeight="1">
      <c r="B114" s="114"/>
      <c r="D114" s="115" t="s">
        <v>238</v>
      </c>
      <c r="E114" s="116"/>
      <c r="F114" s="116"/>
      <c r="G114" s="116"/>
      <c r="H114" s="116"/>
      <c r="I114" s="116"/>
      <c r="J114" s="117">
        <f>J1830</f>
        <v>0</v>
      </c>
      <c r="L114" s="114"/>
    </row>
    <row r="115" spans="2:12" s="9" customFormat="1" ht="19.9" customHeight="1">
      <c r="B115" s="114"/>
      <c r="D115" s="115" t="s">
        <v>239</v>
      </c>
      <c r="E115" s="116"/>
      <c r="F115" s="116"/>
      <c r="G115" s="116"/>
      <c r="H115" s="116"/>
      <c r="I115" s="116"/>
      <c r="J115" s="117">
        <f>J1880</f>
        <v>0</v>
      </c>
      <c r="L115" s="114"/>
    </row>
    <row r="116" spans="2:12" s="9" customFormat="1" ht="19.9" customHeight="1">
      <c r="B116" s="114"/>
      <c r="D116" s="115" t="s">
        <v>240</v>
      </c>
      <c r="E116" s="116"/>
      <c r="F116" s="116"/>
      <c r="G116" s="116"/>
      <c r="H116" s="116"/>
      <c r="I116" s="116"/>
      <c r="J116" s="117">
        <f>J1916</f>
        <v>0</v>
      </c>
      <c r="L116" s="114"/>
    </row>
    <row r="117" spans="2:12" s="9" customFormat="1" ht="19.9" customHeight="1">
      <c r="B117" s="114"/>
      <c r="D117" s="115" t="s">
        <v>241</v>
      </c>
      <c r="E117" s="116"/>
      <c r="F117" s="116"/>
      <c r="G117" s="116"/>
      <c r="H117" s="116"/>
      <c r="I117" s="116"/>
      <c r="J117" s="117">
        <f>J1952</f>
        <v>0</v>
      </c>
      <c r="L117" s="114"/>
    </row>
    <row r="118" spans="2:12" s="9" customFormat="1" ht="19.9" customHeight="1">
      <c r="B118" s="114"/>
      <c r="D118" s="115" t="s">
        <v>242</v>
      </c>
      <c r="E118" s="116"/>
      <c r="F118" s="116"/>
      <c r="G118" s="116"/>
      <c r="H118" s="116"/>
      <c r="I118" s="116"/>
      <c r="J118" s="117">
        <f>J1998</f>
        <v>0</v>
      </c>
      <c r="L118" s="114"/>
    </row>
    <row r="119" spans="2:12" s="9" customFormat="1" ht="19.9" customHeight="1">
      <c r="B119" s="114"/>
      <c r="D119" s="115" t="s">
        <v>243</v>
      </c>
      <c r="E119" s="116"/>
      <c r="F119" s="116"/>
      <c r="G119" s="116"/>
      <c r="H119" s="116"/>
      <c r="I119" s="116"/>
      <c r="J119" s="117">
        <f>J2082</f>
        <v>0</v>
      </c>
      <c r="L119" s="114"/>
    </row>
    <row r="120" spans="2:12" s="9" customFormat="1" ht="19.9" customHeight="1">
      <c r="B120" s="114"/>
      <c r="D120" s="115" t="s">
        <v>244</v>
      </c>
      <c r="E120" s="116"/>
      <c r="F120" s="116"/>
      <c r="G120" s="116"/>
      <c r="H120" s="116"/>
      <c r="I120" s="116"/>
      <c r="J120" s="117">
        <f>J2209</f>
        <v>0</v>
      </c>
      <c r="L120" s="114"/>
    </row>
    <row r="121" spans="2:12" s="8" customFormat="1" ht="24.95" customHeight="1">
      <c r="B121" s="110"/>
      <c r="D121" s="111" t="s">
        <v>245</v>
      </c>
      <c r="E121" s="112"/>
      <c r="F121" s="112"/>
      <c r="G121" s="112"/>
      <c r="H121" s="112"/>
      <c r="I121" s="112"/>
      <c r="J121" s="113">
        <f>J2214</f>
        <v>0</v>
      </c>
      <c r="L121" s="110"/>
    </row>
    <row r="122" spans="2:12" s="9" customFormat="1" ht="19.9" customHeight="1">
      <c r="B122" s="114"/>
      <c r="D122" s="115" t="s">
        <v>246</v>
      </c>
      <c r="E122" s="116"/>
      <c r="F122" s="116"/>
      <c r="G122" s="116"/>
      <c r="H122" s="116"/>
      <c r="I122" s="116"/>
      <c r="J122" s="117">
        <f>J2215</f>
        <v>0</v>
      </c>
      <c r="L122" s="114"/>
    </row>
    <row r="123" spans="2:12" s="1" customFormat="1" ht="21.75" customHeight="1">
      <c r="B123" s="32"/>
      <c r="L123" s="32"/>
    </row>
    <row r="124" spans="2:12" s="1" customFormat="1" ht="6.95" customHeight="1">
      <c r="B124" s="44"/>
      <c r="C124" s="45"/>
      <c r="D124" s="45"/>
      <c r="E124" s="45"/>
      <c r="F124" s="45"/>
      <c r="G124" s="45"/>
      <c r="H124" s="45"/>
      <c r="I124" s="45"/>
      <c r="J124" s="45"/>
      <c r="K124" s="45"/>
      <c r="L124" s="32"/>
    </row>
    <row r="128" spans="2:12" s="1" customFormat="1" ht="6.95" customHeight="1">
      <c r="B128" s="46"/>
      <c r="C128" s="47"/>
      <c r="D128" s="47"/>
      <c r="E128" s="47"/>
      <c r="F128" s="47"/>
      <c r="G128" s="47"/>
      <c r="H128" s="47"/>
      <c r="I128" s="47"/>
      <c r="J128" s="47"/>
      <c r="K128" s="47"/>
      <c r="L128" s="32"/>
    </row>
    <row r="129" spans="2:12" s="1" customFormat="1" ht="24.95" customHeight="1">
      <c r="B129" s="32"/>
      <c r="C129" s="21" t="s">
        <v>247</v>
      </c>
      <c r="L129" s="32"/>
    </row>
    <row r="130" spans="2:12" s="1" customFormat="1" ht="6.95" customHeight="1">
      <c r="B130" s="32"/>
      <c r="L130" s="32"/>
    </row>
    <row r="131" spans="2:12" s="1" customFormat="1" ht="12" customHeight="1">
      <c r="B131" s="32"/>
      <c r="C131" s="27" t="s">
        <v>16</v>
      </c>
      <c r="L131" s="32"/>
    </row>
    <row r="132" spans="2:12" s="1" customFormat="1" ht="16.5" customHeight="1">
      <c r="B132" s="32"/>
      <c r="E132" s="267" t="str">
        <f>E7</f>
        <v>Novostavba knihovny Antonína Marka v Turnově</v>
      </c>
      <c r="F132" s="268"/>
      <c r="G132" s="268"/>
      <c r="H132" s="268"/>
      <c r="L132" s="32"/>
    </row>
    <row r="133" spans="2:12" s="1" customFormat="1" ht="12" customHeight="1">
      <c r="B133" s="32"/>
      <c r="C133" s="27" t="s">
        <v>164</v>
      </c>
      <c r="L133" s="32"/>
    </row>
    <row r="134" spans="2:12" s="1" customFormat="1" ht="16.5" customHeight="1">
      <c r="B134" s="32"/>
      <c r="E134" s="256" t="str">
        <f>E9</f>
        <v>ASŘ - Architektonicko-stavební část</v>
      </c>
      <c r="F134" s="266"/>
      <c r="G134" s="266"/>
      <c r="H134" s="266"/>
      <c r="L134" s="32"/>
    </row>
    <row r="135" spans="2:12" s="1" customFormat="1" ht="6.95" customHeight="1">
      <c r="B135" s="32"/>
      <c r="L135" s="32"/>
    </row>
    <row r="136" spans="2:12" s="1" customFormat="1" ht="12" customHeight="1">
      <c r="B136" s="32"/>
      <c r="C136" s="27" t="s">
        <v>20</v>
      </c>
      <c r="F136" s="25" t="str">
        <f>F12</f>
        <v>Turnov, p.č. 662/2</v>
      </c>
      <c r="I136" s="27" t="s">
        <v>22</v>
      </c>
      <c r="J136" s="52" t="str">
        <f>IF(J12="","",J12)</f>
        <v>25. 9. 2023</v>
      </c>
      <c r="L136" s="32"/>
    </row>
    <row r="137" spans="2:12" s="1" customFormat="1" ht="6.95" customHeight="1">
      <c r="B137" s="32"/>
      <c r="L137" s="32"/>
    </row>
    <row r="138" spans="2:12" s="1" customFormat="1" ht="15.2" customHeight="1">
      <c r="B138" s="32"/>
      <c r="C138" s="27" t="s">
        <v>24</v>
      </c>
      <c r="F138" s="25" t="str">
        <f>E15</f>
        <v>Město Turnov</v>
      </c>
      <c r="I138" s="27" t="s">
        <v>30</v>
      </c>
      <c r="J138" s="30" t="str">
        <f>E21</f>
        <v>A69 - architekti s.r.o.</v>
      </c>
      <c r="L138" s="32"/>
    </row>
    <row r="139" spans="2:12" s="1" customFormat="1" ht="15.2" customHeight="1">
      <c r="B139" s="32"/>
      <c r="C139" s="27" t="s">
        <v>28</v>
      </c>
      <c r="F139" s="25" t="str">
        <f>IF(E18="","",E18)</f>
        <v>Vyplň údaj</v>
      </c>
      <c r="I139" s="27" t="s">
        <v>33</v>
      </c>
      <c r="J139" s="30" t="str">
        <f>E24</f>
        <v>QSB s.r.o.</v>
      </c>
      <c r="L139" s="32"/>
    </row>
    <row r="140" spans="2:12" s="1" customFormat="1" ht="10.35" customHeight="1">
      <c r="B140" s="32"/>
      <c r="L140" s="32"/>
    </row>
    <row r="141" spans="2:20" s="10" customFormat="1" ht="29.25" customHeight="1">
      <c r="B141" s="118"/>
      <c r="C141" s="119" t="s">
        <v>248</v>
      </c>
      <c r="D141" s="120" t="s">
        <v>62</v>
      </c>
      <c r="E141" s="120" t="s">
        <v>58</v>
      </c>
      <c r="F141" s="120" t="s">
        <v>59</v>
      </c>
      <c r="G141" s="120" t="s">
        <v>249</v>
      </c>
      <c r="H141" s="120" t="s">
        <v>250</v>
      </c>
      <c r="I141" s="120" t="s">
        <v>251</v>
      </c>
      <c r="J141" s="120" t="s">
        <v>218</v>
      </c>
      <c r="K141" s="121" t="s">
        <v>252</v>
      </c>
      <c r="L141" s="118"/>
      <c r="M141" s="59" t="s">
        <v>1</v>
      </c>
      <c r="N141" s="60" t="s">
        <v>41</v>
      </c>
      <c r="O141" s="60" t="s">
        <v>253</v>
      </c>
      <c r="P141" s="60" t="s">
        <v>254</v>
      </c>
      <c r="Q141" s="60" t="s">
        <v>255</v>
      </c>
      <c r="R141" s="60" t="s">
        <v>256</v>
      </c>
      <c r="S141" s="60" t="s">
        <v>257</v>
      </c>
      <c r="T141" s="61" t="s">
        <v>258</v>
      </c>
    </row>
    <row r="142" spans="2:63" s="1" customFormat="1" ht="22.9" customHeight="1">
      <c r="B142" s="32"/>
      <c r="C142" s="64" t="s">
        <v>259</v>
      </c>
      <c r="J142" s="122">
        <f>BK142</f>
        <v>0</v>
      </c>
      <c r="L142" s="32"/>
      <c r="M142" s="62"/>
      <c r="N142" s="53"/>
      <c r="O142" s="53"/>
      <c r="P142" s="123">
        <f>P143+P598+P2214</f>
        <v>0</v>
      </c>
      <c r="Q142" s="53"/>
      <c r="R142" s="123">
        <f>R143+R598+R2214</f>
        <v>331.9373981988999</v>
      </c>
      <c r="S142" s="53"/>
      <c r="T142" s="124">
        <f>T143+T598+T2214</f>
        <v>0</v>
      </c>
      <c r="AT142" s="17" t="s">
        <v>76</v>
      </c>
      <c r="AU142" s="17" t="s">
        <v>220</v>
      </c>
      <c r="BK142" s="125">
        <f>BK143+BK598+BK2214</f>
        <v>0</v>
      </c>
    </row>
    <row r="143" spans="2:63" s="11" customFormat="1" ht="25.9" customHeight="1">
      <c r="B143" s="126"/>
      <c r="D143" s="127" t="s">
        <v>76</v>
      </c>
      <c r="E143" s="128" t="s">
        <v>260</v>
      </c>
      <c r="F143" s="128" t="s">
        <v>261</v>
      </c>
      <c r="I143" s="129"/>
      <c r="J143" s="130">
        <f>BK143</f>
        <v>0</v>
      </c>
      <c r="L143" s="126"/>
      <c r="M143" s="131"/>
      <c r="P143" s="132">
        <f>P144+P173+P192+P535+P596</f>
        <v>0</v>
      </c>
      <c r="R143" s="132">
        <f>R144+R173+R192+R535+R596</f>
        <v>253.13941240889994</v>
      </c>
      <c r="T143" s="133">
        <f>T144+T173+T192+T535+T596</f>
        <v>0</v>
      </c>
      <c r="AR143" s="127" t="s">
        <v>85</v>
      </c>
      <c r="AT143" s="134" t="s">
        <v>76</v>
      </c>
      <c r="AU143" s="134" t="s">
        <v>77</v>
      </c>
      <c r="AY143" s="127" t="s">
        <v>262</v>
      </c>
      <c r="BK143" s="135">
        <f>BK144+BK173+BK192+BK535+BK596</f>
        <v>0</v>
      </c>
    </row>
    <row r="144" spans="2:63" s="11" customFormat="1" ht="22.9" customHeight="1">
      <c r="B144" s="126"/>
      <c r="D144" s="127" t="s">
        <v>76</v>
      </c>
      <c r="E144" s="136" t="s">
        <v>103</v>
      </c>
      <c r="F144" s="136" t="s">
        <v>263</v>
      </c>
      <c r="I144" s="129"/>
      <c r="J144" s="137">
        <f>BK144</f>
        <v>0</v>
      </c>
      <c r="L144" s="126"/>
      <c r="M144" s="131"/>
      <c r="P144" s="132">
        <f>SUM(P145:P172)</f>
        <v>0</v>
      </c>
      <c r="R144" s="132">
        <f>SUM(R145:R172)</f>
        <v>28.0979909392</v>
      </c>
      <c r="T144" s="133">
        <f>SUM(T145:T172)</f>
        <v>0</v>
      </c>
      <c r="AR144" s="127" t="s">
        <v>85</v>
      </c>
      <c r="AT144" s="134" t="s">
        <v>76</v>
      </c>
      <c r="AU144" s="134" t="s">
        <v>85</v>
      </c>
      <c r="AY144" s="127" t="s">
        <v>262</v>
      </c>
      <c r="BK144" s="135">
        <f>SUM(BK145:BK172)</f>
        <v>0</v>
      </c>
    </row>
    <row r="145" spans="2:65" s="1" customFormat="1" ht="33" customHeight="1">
      <c r="B145" s="32"/>
      <c r="C145" s="138" t="s">
        <v>85</v>
      </c>
      <c r="D145" s="138" t="s">
        <v>264</v>
      </c>
      <c r="E145" s="139" t="s">
        <v>265</v>
      </c>
      <c r="F145" s="140" t="s">
        <v>266</v>
      </c>
      <c r="G145" s="141" t="s">
        <v>152</v>
      </c>
      <c r="H145" s="142">
        <v>38.64</v>
      </c>
      <c r="I145" s="143"/>
      <c r="J145" s="142">
        <f>ROUND(I145*H145,2)</f>
        <v>0</v>
      </c>
      <c r="K145" s="140" t="s">
        <v>267</v>
      </c>
      <c r="L145" s="32"/>
      <c r="M145" s="144" t="s">
        <v>1</v>
      </c>
      <c r="N145" s="145" t="s">
        <v>42</v>
      </c>
      <c r="P145" s="146">
        <f>O145*H145</f>
        <v>0</v>
      </c>
      <c r="Q145" s="146">
        <v>0.37678478</v>
      </c>
      <c r="R145" s="146">
        <f>Q145*H145</f>
        <v>14.5589638992</v>
      </c>
      <c r="S145" s="146">
        <v>0</v>
      </c>
      <c r="T145" s="147">
        <f>S145*H145</f>
        <v>0</v>
      </c>
      <c r="AR145" s="148" t="s">
        <v>268</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268</v>
      </c>
      <c r="BM145" s="148" t="s">
        <v>269</v>
      </c>
    </row>
    <row r="146" spans="2:51" s="12" customFormat="1" ht="12">
      <c r="B146" s="150"/>
      <c r="D146" s="151" t="s">
        <v>270</v>
      </c>
      <c r="E146" s="152" t="s">
        <v>1</v>
      </c>
      <c r="F146" s="153" t="s">
        <v>271</v>
      </c>
      <c r="H146" s="154">
        <v>29.67</v>
      </c>
      <c r="I146" s="155"/>
      <c r="L146" s="150"/>
      <c r="M146" s="156"/>
      <c r="T146" s="157"/>
      <c r="AT146" s="152" t="s">
        <v>270</v>
      </c>
      <c r="AU146" s="152" t="s">
        <v>87</v>
      </c>
      <c r="AV146" s="12" t="s">
        <v>87</v>
      </c>
      <c r="AW146" s="12" t="s">
        <v>32</v>
      </c>
      <c r="AX146" s="12" t="s">
        <v>77</v>
      </c>
      <c r="AY146" s="152" t="s">
        <v>262</v>
      </c>
    </row>
    <row r="147" spans="2:51" s="12" customFormat="1" ht="12">
      <c r="B147" s="150"/>
      <c r="D147" s="151" t="s">
        <v>270</v>
      </c>
      <c r="E147" s="152" t="s">
        <v>1</v>
      </c>
      <c r="F147" s="153" t="s">
        <v>272</v>
      </c>
      <c r="H147" s="154">
        <v>8.97</v>
      </c>
      <c r="I147" s="155"/>
      <c r="L147" s="150"/>
      <c r="M147" s="156"/>
      <c r="T147" s="157"/>
      <c r="AT147" s="152" t="s">
        <v>270</v>
      </c>
      <c r="AU147" s="152" t="s">
        <v>87</v>
      </c>
      <c r="AV147" s="12" t="s">
        <v>87</v>
      </c>
      <c r="AW147" s="12" t="s">
        <v>32</v>
      </c>
      <c r="AX147" s="12" t="s">
        <v>77</v>
      </c>
      <c r="AY147" s="152" t="s">
        <v>262</v>
      </c>
    </row>
    <row r="148" spans="2:51" s="13" customFormat="1" ht="12">
      <c r="B148" s="158"/>
      <c r="D148" s="151" t="s">
        <v>270</v>
      </c>
      <c r="E148" s="159" t="s">
        <v>1</v>
      </c>
      <c r="F148" s="160" t="s">
        <v>273</v>
      </c>
      <c r="H148" s="161">
        <v>38.64</v>
      </c>
      <c r="I148" s="162"/>
      <c r="L148" s="158"/>
      <c r="M148" s="163"/>
      <c r="T148" s="164"/>
      <c r="AT148" s="159" t="s">
        <v>270</v>
      </c>
      <c r="AU148" s="159" t="s">
        <v>87</v>
      </c>
      <c r="AV148" s="13" t="s">
        <v>268</v>
      </c>
      <c r="AW148" s="13" t="s">
        <v>32</v>
      </c>
      <c r="AX148" s="13" t="s">
        <v>85</v>
      </c>
      <c r="AY148" s="159" t="s">
        <v>262</v>
      </c>
    </row>
    <row r="149" spans="2:65" s="1" customFormat="1" ht="24.2" customHeight="1">
      <c r="B149" s="32"/>
      <c r="C149" s="138" t="s">
        <v>87</v>
      </c>
      <c r="D149" s="138" t="s">
        <v>264</v>
      </c>
      <c r="E149" s="139" t="s">
        <v>274</v>
      </c>
      <c r="F149" s="140" t="s">
        <v>275</v>
      </c>
      <c r="G149" s="141" t="s">
        <v>152</v>
      </c>
      <c r="H149" s="142">
        <v>112.63</v>
      </c>
      <c r="I149" s="143"/>
      <c r="J149" s="142">
        <f>ROUND(I149*H149,2)</f>
        <v>0</v>
      </c>
      <c r="K149" s="140" t="s">
        <v>267</v>
      </c>
      <c r="L149" s="32"/>
      <c r="M149" s="144" t="s">
        <v>1</v>
      </c>
      <c r="N149" s="145" t="s">
        <v>42</v>
      </c>
      <c r="P149" s="146">
        <f>O149*H149</f>
        <v>0</v>
      </c>
      <c r="Q149" s="146">
        <v>0.120208</v>
      </c>
      <c r="R149" s="146">
        <f>Q149*H149</f>
        <v>13.539027039999999</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276</v>
      </c>
    </row>
    <row r="150" spans="2:51" s="14" customFormat="1" ht="12">
      <c r="B150" s="165"/>
      <c r="D150" s="151" t="s">
        <v>270</v>
      </c>
      <c r="E150" s="166" t="s">
        <v>1</v>
      </c>
      <c r="F150" s="167" t="s">
        <v>277</v>
      </c>
      <c r="H150" s="166" t="s">
        <v>1</v>
      </c>
      <c r="I150" s="168"/>
      <c r="L150" s="165"/>
      <c r="M150" s="169"/>
      <c r="T150" s="170"/>
      <c r="AT150" s="166" t="s">
        <v>270</v>
      </c>
      <c r="AU150" s="166" t="s">
        <v>87</v>
      </c>
      <c r="AV150" s="14" t="s">
        <v>85</v>
      </c>
      <c r="AW150" s="14" t="s">
        <v>32</v>
      </c>
      <c r="AX150" s="14" t="s">
        <v>77</v>
      </c>
      <c r="AY150" s="166" t="s">
        <v>262</v>
      </c>
    </row>
    <row r="151" spans="2:51" s="14" customFormat="1" ht="12">
      <c r="B151" s="165"/>
      <c r="D151" s="151" t="s">
        <v>270</v>
      </c>
      <c r="E151" s="166" t="s">
        <v>1</v>
      </c>
      <c r="F151" s="167" t="s">
        <v>278</v>
      </c>
      <c r="H151" s="166" t="s">
        <v>1</v>
      </c>
      <c r="I151" s="168"/>
      <c r="L151" s="165"/>
      <c r="M151" s="169"/>
      <c r="T151" s="170"/>
      <c r="AT151" s="166" t="s">
        <v>270</v>
      </c>
      <c r="AU151" s="166" t="s">
        <v>87</v>
      </c>
      <c r="AV151" s="14" t="s">
        <v>85</v>
      </c>
      <c r="AW151" s="14" t="s">
        <v>32</v>
      </c>
      <c r="AX151" s="14" t="s">
        <v>77</v>
      </c>
      <c r="AY151" s="166" t="s">
        <v>262</v>
      </c>
    </row>
    <row r="152" spans="2:51" s="12" customFormat="1" ht="12">
      <c r="B152" s="150"/>
      <c r="D152" s="151" t="s">
        <v>270</v>
      </c>
      <c r="E152" s="152" t="s">
        <v>1</v>
      </c>
      <c r="F152" s="153" t="s">
        <v>279</v>
      </c>
      <c r="H152" s="154">
        <v>8.53</v>
      </c>
      <c r="I152" s="155"/>
      <c r="L152" s="150"/>
      <c r="M152" s="156"/>
      <c r="T152" s="157"/>
      <c r="AT152" s="152" t="s">
        <v>270</v>
      </c>
      <c r="AU152" s="152" t="s">
        <v>87</v>
      </c>
      <c r="AV152" s="12" t="s">
        <v>87</v>
      </c>
      <c r="AW152" s="12" t="s">
        <v>32</v>
      </c>
      <c r="AX152" s="12" t="s">
        <v>77</v>
      </c>
      <c r="AY152" s="152" t="s">
        <v>262</v>
      </c>
    </row>
    <row r="153" spans="2:51" s="12" customFormat="1" ht="12">
      <c r="B153" s="150"/>
      <c r="D153" s="151" t="s">
        <v>270</v>
      </c>
      <c r="E153" s="152" t="s">
        <v>1</v>
      </c>
      <c r="F153" s="153" t="s">
        <v>280</v>
      </c>
      <c r="H153" s="154">
        <v>8.76</v>
      </c>
      <c r="I153" s="155"/>
      <c r="L153" s="150"/>
      <c r="M153" s="156"/>
      <c r="T153" s="157"/>
      <c r="AT153" s="152" t="s">
        <v>270</v>
      </c>
      <c r="AU153" s="152" t="s">
        <v>87</v>
      </c>
      <c r="AV153" s="12" t="s">
        <v>87</v>
      </c>
      <c r="AW153" s="12" t="s">
        <v>32</v>
      </c>
      <c r="AX153" s="12" t="s">
        <v>77</v>
      </c>
      <c r="AY153" s="152" t="s">
        <v>262</v>
      </c>
    </row>
    <row r="154" spans="2:51" s="15" customFormat="1" ht="12">
      <c r="B154" s="171"/>
      <c r="D154" s="151" t="s">
        <v>270</v>
      </c>
      <c r="E154" s="172" t="s">
        <v>1</v>
      </c>
      <c r="F154" s="173" t="s">
        <v>281</v>
      </c>
      <c r="H154" s="174">
        <v>17.29</v>
      </c>
      <c r="I154" s="175"/>
      <c r="L154" s="171"/>
      <c r="M154" s="176"/>
      <c r="T154" s="177"/>
      <c r="AT154" s="172" t="s">
        <v>270</v>
      </c>
      <c r="AU154" s="172" t="s">
        <v>87</v>
      </c>
      <c r="AV154" s="15" t="s">
        <v>103</v>
      </c>
      <c r="AW154" s="15" t="s">
        <v>32</v>
      </c>
      <c r="AX154" s="15" t="s">
        <v>77</v>
      </c>
      <c r="AY154" s="172" t="s">
        <v>262</v>
      </c>
    </row>
    <row r="155" spans="2:51" s="14" customFormat="1" ht="12">
      <c r="B155" s="165"/>
      <c r="D155" s="151" t="s">
        <v>270</v>
      </c>
      <c r="E155" s="166" t="s">
        <v>1</v>
      </c>
      <c r="F155" s="167" t="s">
        <v>282</v>
      </c>
      <c r="H155" s="166" t="s">
        <v>1</v>
      </c>
      <c r="I155" s="168"/>
      <c r="L155" s="165"/>
      <c r="M155" s="169"/>
      <c r="T155" s="170"/>
      <c r="AT155" s="166" t="s">
        <v>270</v>
      </c>
      <c r="AU155" s="166" t="s">
        <v>87</v>
      </c>
      <c r="AV155" s="14" t="s">
        <v>85</v>
      </c>
      <c r="AW155" s="14" t="s">
        <v>32</v>
      </c>
      <c r="AX155" s="14" t="s">
        <v>77</v>
      </c>
      <c r="AY155" s="166" t="s">
        <v>262</v>
      </c>
    </row>
    <row r="156" spans="2:51" s="12" customFormat="1" ht="12">
      <c r="B156" s="150"/>
      <c r="D156" s="151" t="s">
        <v>270</v>
      </c>
      <c r="E156" s="152" t="s">
        <v>1</v>
      </c>
      <c r="F156" s="153" t="s">
        <v>283</v>
      </c>
      <c r="H156" s="154">
        <v>7.62</v>
      </c>
      <c r="I156" s="155"/>
      <c r="L156" s="150"/>
      <c r="M156" s="156"/>
      <c r="T156" s="157"/>
      <c r="AT156" s="152" t="s">
        <v>270</v>
      </c>
      <c r="AU156" s="152" t="s">
        <v>87</v>
      </c>
      <c r="AV156" s="12" t="s">
        <v>87</v>
      </c>
      <c r="AW156" s="12" t="s">
        <v>32</v>
      </c>
      <c r="AX156" s="12" t="s">
        <v>77</v>
      </c>
      <c r="AY156" s="152" t="s">
        <v>262</v>
      </c>
    </row>
    <row r="157" spans="2:51" s="12" customFormat="1" ht="12">
      <c r="B157" s="150"/>
      <c r="D157" s="151" t="s">
        <v>270</v>
      </c>
      <c r="E157" s="152" t="s">
        <v>1</v>
      </c>
      <c r="F157" s="153" t="s">
        <v>284</v>
      </c>
      <c r="H157" s="154">
        <v>10.82</v>
      </c>
      <c r="I157" s="155"/>
      <c r="L157" s="150"/>
      <c r="M157" s="156"/>
      <c r="T157" s="157"/>
      <c r="AT157" s="152" t="s">
        <v>270</v>
      </c>
      <c r="AU157" s="152" t="s">
        <v>87</v>
      </c>
      <c r="AV157" s="12" t="s">
        <v>87</v>
      </c>
      <c r="AW157" s="12" t="s">
        <v>32</v>
      </c>
      <c r="AX157" s="12" t="s">
        <v>77</v>
      </c>
      <c r="AY157" s="152" t="s">
        <v>262</v>
      </c>
    </row>
    <row r="158" spans="2:51" s="12" customFormat="1" ht="12">
      <c r="B158" s="150"/>
      <c r="D158" s="151" t="s">
        <v>270</v>
      </c>
      <c r="E158" s="152" t="s">
        <v>1</v>
      </c>
      <c r="F158" s="153" t="s">
        <v>285</v>
      </c>
      <c r="H158" s="154">
        <v>25.21</v>
      </c>
      <c r="I158" s="155"/>
      <c r="L158" s="150"/>
      <c r="M158" s="156"/>
      <c r="T158" s="157"/>
      <c r="AT158" s="152" t="s">
        <v>270</v>
      </c>
      <c r="AU158" s="152" t="s">
        <v>87</v>
      </c>
      <c r="AV158" s="12" t="s">
        <v>87</v>
      </c>
      <c r="AW158" s="12" t="s">
        <v>32</v>
      </c>
      <c r="AX158" s="12" t="s">
        <v>77</v>
      </c>
      <c r="AY158" s="152" t="s">
        <v>262</v>
      </c>
    </row>
    <row r="159" spans="2:51" s="15" customFormat="1" ht="12">
      <c r="B159" s="171"/>
      <c r="D159" s="151" t="s">
        <v>270</v>
      </c>
      <c r="E159" s="172" t="s">
        <v>1</v>
      </c>
      <c r="F159" s="173" t="s">
        <v>281</v>
      </c>
      <c r="H159" s="174">
        <v>43.65</v>
      </c>
      <c r="I159" s="175"/>
      <c r="L159" s="171"/>
      <c r="M159" s="176"/>
      <c r="T159" s="177"/>
      <c r="AT159" s="172" t="s">
        <v>270</v>
      </c>
      <c r="AU159" s="172" t="s">
        <v>87</v>
      </c>
      <c r="AV159" s="15" t="s">
        <v>103</v>
      </c>
      <c r="AW159" s="15" t="s">
        <v>32</v>
      </c>
      <c r="AX159" s="15" t="s">
        <v>77</v>
      </c>
      <c r="AY159" s="172" t="s">
        <v>262</v>
      </c>
    </row>
    <row r="160" spans="2:51" s="14" customFormat="1" ht="12">
      <c r="B160" s="165"/>
      <c r="D160" s="151" t="s">
        <v>270</v>
      </c>
      <c r="E160" s="166" t="s">
        <v>1</v>
      </c>
      <c r="F160" s="167" t="s">
        <v>286</v>
      </c>
      <c r="H160" s="166" t="s">
        <v>1</v>
      </c>
      <c r="I160" s="168"/>
      <c r="L160" s="165"/>
      <c r="M160" s="169"/>
      <c r="T160" s="170"/>
      <c r="AT160" s="166" t="s">
        <v>270</v>
      </c>
      <c r="AU160" s="166" t="s">
        <v>87</v>
      </c>
      <c r="AV160" s="14" t="s">
        <v>85</v>
      </c>
      <c r="AW160" s="14" t="s">
        <v>32</v>
      </c>
      <c r="AX160" s="14" t="s">
        <v>77</v>
      </c>
      <c r="AY160" s="166" t="s">
        <v>262</v>
      </c>
    </row>
    <row r="161" spans="2:51" s="12" customFormat="1" ht="12">
      <c r="B161" s="150"/>
      <c r="D161" s="151" t="s">
        <v>270</v>
      </c>
      <c r="E161" s="152" t="s">
        <v>1</v>
      </c>
      <c r="F161" s="153" t="s">
        <v>287</v>
      </c>
      <c r="H161" s="154">
        <v>8.29</v>
      </c>
      <c r="I161" s="155"/>
      <c r="L161" s="150"/>
      <c r="M161" s="156"/>
      <c r="T161" s="157"/>
      <c r="AT161" s="152" t="s">
        <v>270</v>
      </c>
      <c r="AU161" s="152" t="s">
        <v>87</v>
      </c>
      <c r="AV161" s="12" t="s">
        <v>87</v>
      </c>
      <c r="AW161" s="12" t="s">
        <v>32</v>
      </c>
      <c r="AX161" s="12" t="s">
        <v>77</v>
      </c>
      <c r="AY161" s="152" t="s">
        <v>262</v>
      </c>
    </row>
    <row r="162" spans="2:51" s="12" customFormat="1" ht="12">
      <c r="B162" s="150"/>
      <c r="D162" s="151" t="s">
        <v>270</v>
      </c>
      <c r="E162" s="152" t="s">
        <v>1</v>
      </c>
      <c r="F162" s="153" t="s">
        <v>288</v>
      </c>
      <c r="H162" s="154">
        <v>8.42</v>
      </c>
      <c r="I162" s="155"/>
      <c r="L162" s="150"/>
      <c r="M162" s="156"/>
      <c r="T162" s="157"/>
      <c r="AT162" s="152" t="s">
        <v>270</v>
      </c>
      <c r="AU162" s="152" t="s">
        <v>87</v>
      </c>
      <c r="AV162" s="12" t="s">
        <v>87</v>
      </c>
      <c r="AW162" s="12" t="s">
        <v>32</v>
      </c>
      <c r="AX162" s="12" t="s">
        <v>77</v>
      </c>
      <c r="AY162" s="152" t="s">
        <v>262</v>
      </c>
    </row>
    <row r="163" spans="2:51" s="15" customFormat="1" ht="12">
      <c r="B163" s="171"/>
      <c r="D163" s="151" t="s">
        <v>270</v>
      </c>
      <c r="E163" s="172" t="s">
        <v>1</v>
      </c>
      <c r="F163" s="173" t="s">
        <v>281</v>
      </c>
      <c r="H163" s="174">
        <v>16.71</v>
      </c>
      <c r="I163" s="175"/>
      <c r="L163" s="171"/>
      <c r="M163" s="176"/>
      <c r="T163" s="177"/>
      <c r="AT163" s="172" t="s">
        <v>270</v>
      </c>
      <c r="AU163" s="172" t="s">
        <v>87</v>
      </c>
      <c r="AV163" s="15" t="s">
        <v>103</v>
      </c>
      <c r="AW163" s="15" t="s">
        <v>32</v>
      </c>
      <c r="AX163" s="15" t="s">
        <v>77</v>
      </c>
      <c r="AY163" s="172" t="s">
        <v>262</v>
      </c>
    </row>
    <row r="164" spans="2:51" s="14" customFormat="1" ht="12">
      <c r="B164" s="165"/>
      <c r="D164" s="151" t="s">
        <v>270</v>
      </c>
      <c r="E164" s="166" t="s">
        <v>1</v>
      </c>
      <c r="F164" s="167" t="s">
        <v>289</v>
      </c>
      <c r="H164" s="166" t="s">
        <v>1</v>
      </c>
      <c r="I164" s="168"/>
      <c r="L164" s="165"/>
      <c r="M164" s="169"/>
      <c r="T164" s="170"/>
      <c r="AT164" s="166" t="s">
        <v>270</v>
      </c>
      <c r="AU164" s="166" t="s">
        <v>87</v>
      </c>
      <c r="AV164" s="14" t="s">
        <v>85</v>
      </c>
      <c r="AW164" s="14" t="s">
        <v>32</v>
      </c>
      <c r="AX164" s="14" t="s">
        <v>77</v>
      </c>
      <c r="AY164" s="166" t="s">
        <v>262</v>
      </c>
    </row>
    <row r="165" spans="2:51" s="12" customFormat="1" ht="12">
      <c r="B165" s="150"/>
      <c r="D165" s="151" t="s">
        <v>270</v>
      </c>
      <c r="E165" s="152" t="s">
        <v>1</v>
      </c>
      <c r="F165" s="153" t="s">
        <v>290</v>
      </c>
      <c r="H165" s="154">
        <v>8.23</v>
      </c>
      <c r="I165" s="155"/>
      <c r="L165" s="150"/>
      <c r="M165" s="156"/>
      <c r="T165" s="157"/>
      <c r="AT165" s="152" t="s">
        <v>270</v>
      </c>
      <c r="AU165" s="152" t="s">
        <v>87</v>
      </c>
      <c r="AV165" s="12" t="s">
        <v>87</v>
      </c>
      <c r="AW165" s="12" t="s">
        <v>32</v>
      </c>
      <c r="AX165" s="12" t="s">
        <v>77</v>
      </c>
      <c r="AY165" s="152" t="s">
        <v>262</v>
      </c>
    </row>
    <row r="166" spans="2:51" s="12" customFormat="1" ht="12">
      <c r="B166" s="150"/>
      <c r="D166" s="151" t="s">
        <v>270</v>
      </c>
      <c r="E166" s="152" t="s">
        <v>1</v>
      </c>
      <c r="F166" s="153" t="s">
        <v>291</v>
      </c>
      <c r="H166" s="154">
        <v>8.46</v>
      </c>
      <c r="I166" s="155"/>
      <c r="L166" s="150"/>
      <c r="M166" s="156"/>
      <c r="T166" s="157"/>
      <c r="AT166" s="152" t="s">
        <v>270</v>
      </c>
      <c r="AU166" s="152" t="s">
        <v>87</v>
      </c>
      <c r="AV166" s="12" t="s">
        <v>87</v>
      </c>
      <c r="AW166" s="12" t="s">
        <v>32</v>
      </c>
      <c r="AX166" s="12" t="s">
        <v>77</v>
      </c>
      <c r="AY166" s="152" t="s">
        <v>262</v>
      </c>
    </row>
    <row r="167" spans="2:51" s="15" customFormat="1" ht="12">
      <c r="B167" s="171"/>
      <c r="D167" s="151" t="s">
        <v>270</v>
      </c>
      <c r="E167" s="172" t="s">
        <v>1</v>
      </c>
      <c r="F167" s="173" t="s">
        <v>281</v>
      </c>
      <c r="H167" s="174">
        <v>16.69</v>
      </c>
      <c r="I167" s="175"/>
      <c r="L167" s="171"/>
      <c r="M167" s="176"/>
      <c r="T167" s="177"/>
      <c r="AT167" s="172" t="s">
        <v>270</v>
      </c>
      <c r="AU167" s="172" t="s">
        <v>87</v>
      </c>
      <c r="AV167" s="15" t="s">
        <v>103</v>
      </c>
      <c r="AW167" s="15" t="s">
        <v>32</v>
      </c>
      <c r="AX167" s="15" t="s">
        <v>77</v>
      </c>
      <c r="AY167" s="172" t="s">
        <v>262</v>
      </c>
    </row>
    <row r="168" spans="2:51" s="14" customFormat="1" ht="12">
      <c r="B168" s="165"/>
      <c r="D168" s="151" t="s">
        <v>270</v>
      </c>
      <c r="E168" s="166" t="s">
        <v>1</v>
      </c>
      <c r="F168" s="167" t="s">
        <v>292</v>
      </c>
      <c r="H168" s="166" t="s">
        <v>1</v>
      </c>
      <c r="I168" s="168"/>
      <c r="L168" s="165"/>
      <c r="M168" s="169"/>
      <c r="T168" s="170"/>
      <c r="AT168" s="166" t="s">
        <v>270</v>
      </c>
      <c r="AU168" s="166" t="s">
        <v>87</v>
      </c>
      <c r="AV168" s="14" t="s">
        <v>85</v>
      </c>
      <c r="AW168" s="14" t="s">
        <v>32</v>
      </c>
      <c r="AX168" s="14" t="s">
        <v>77</v>
      </c>
      <c r="AY168" s="166" t="s">
        <v>262</v>
      </c>
    </row>
    <row r="169" spans="2:51" s="12" customFormat="1" ht="12">
      <c r="B169" s="150"/>
      <c r="D169" s="151" t="s">
        <v>270</v>
      </c>
      <c r="E169" s="152" t="s">
        <v>1</v>
      </c>
      <c r="F169" s="153" t="s">
        <v>293</v>
      </c>
      <c r="H169" s="154">
        <v>9.89</v>
      </c>
      <c r="I169" s="155"/>
      <c r="L169" s="150"/>
      <c r="M169" s="156"/>
      <c r="T169" s="157"/>
      <c r="AT169" s="152" t="s">
        <v>270</v>
      </c>
      <c r="AU169" s="152" t="s">
        <v>87</v>
      </c>
      <c r="AV169" s="12" t="s">
        <v>87</v>
      </c>
      <c r="AW169" s="12" t="s">
        <v>32</v>
      </c>
      <c r="AX169" s="12" t="s">
        <v>77</v>
      </c>
      <c r="AY169" s="152" t="s">
        <v>262</v>
      </c>
    </row>
    <row r="170" spans="2:51" s="12" customFormat="1" ht="12">
      <c r="B170" s="150"/>
      <c r="D170" s="151" t="s">
        <v>270</v>
      </c>
      <c r="E170" s="152" t="s">
        <v>1</v>
      </c>
      <c r="F170" s="153" t="s">
        <v>294</v>
      </c>
      <c r="H170" s="154">
        <v>8.4</v>
      </c>
      <c r="I170" s="155"/>
      <c r="L170" s="150"/>
      <c r="M170" s="156"/>
      <c r="T170" s="157"/>
      <c r="AT170" s="152" t="s">
        <v>270</v>
      </c>
      <c r="AU170" s="152" t="s">
        <v>87</v>
      </c>
      <c r="AV170" s="12" t="s">
        <v>87</v>
      </c>
      <c r="AW170" s="12" t="s">
        <v>32</v>
      </c>
      <c r="AX170" s="12" t="s">
        <v>77</v>
      </c>
      <c r="AY170" s="152" t="s">
        <v>262</v>
      </c>
    </row>
    <row r="171" spans="2:51" s="15" customFormat="1" ht="12">
      <c r="B171" s="171"/>
      <c r="D171" s="151" t="s">
        <v>270</v>
      </c>
      <c r="E171" s="172" t="s">
        <v>1</v>
      </c>
      <c r="F171" s="173" t="s">
        <v>281</v>
      </c>
      <c r="H171" s="174">
        <v>18.29</v>
      </c>
      <c r="I171" s="175"/>
      <c r="L171" s="171"/>
      <c r="M171" s="176"/>
      <c r="T171" s="177"/>
      <c r="AT171" s="172" t="s">
        <v>270</v>
      </c>
      <c r="AU171" s="172" t="s">
        <v>87</v>
      </c>
      <c r="AV171" s="15" t="s">
        <v>103</v>
      </c>
      <c r="AW171" s="15" t="s">
        <v>32</v>
      </c>
      <c r="AX171" s="15" t="s">
        <v>77</v>
      </c>
      <c r="AY171" s="172" t="s">
        <v>262</v>
      </c>
    </row>
    <row r="172" spans="2:51" s="13" customFormat="1" ht="12">
      <c r="B172" s="158"/>
      <c r="D172" s="151" t="s">
        <v>270</v>
      </c>
      <c r="E172" s="159" t="s">
        <v>1</v>
      </c>
      <c r="F172" s="160" t="s">
        <v>273</v>
      </c>
      <c r="H172" s="161">
        <v>112.63</v>
      </c>
      <c r="I172" s="162"/>
      <c r="L172" s="158"/>
      <c r="M172" s="163"/>
      <c r="T172" s="164"/>
      <c r="AT172" s="159" t="s">
        <v>270</v>
      </c>
      <c r="AU172" s="159" t="s">
        <v>87</v>
      </c>
      <c r="AV172" s="13" t="s">
        <v>268</v>
      </c>
      <c r="AW172" s="13" t="s">
        <v>32</v>
      </c>
      <c r="AX172" s="13" t="s">
        <v>85</v>
      </c>
      <c r="AY172" s="159" t="s">
        <v>262</v>
      </c>
    </row>
    <row r="173" spans="2:63" s="11" customFormat="1" ht="22.9" customHeight="1">
      <c r="B173" s="126"/>
      <c r="D173" s="127" t="s">
        <v>76</v>
      </c>
      <c r="E173" s="136" t="s">
        <v>295</v>
      </c>
      <c r="F173" s="136" t="s">
        <v>296</v>
      </c>
      <c r="I173" s="129"/>
      <c r="J173" s="137">
        <f>BK173</f>
        <v>0</v>
      </c>
      <c r="L173" s="126"/>
      <c r="M173" s="131"/>
      <c r="P173" s="132">
        <f>SUM(P174:P191)</f>
        <v>0</v>
      </c>
      <c r="R173" s="132">
        <f>SUM(R174:R191)</f>
        <v>9.76998</v>
      </c>
      <c r="T173" s="133">
        <f>SUM(T174:T191)</f>
        <v>0</v>
      </c>
      <c r="AR173" s="127" t="s">
        <v>85</v>
      </c>
      <c r="AT173" s="134" t="s">
        <v>76</v>
      </c>
      <c r="AU173" s="134" t="s">
        <v>85</v>
      </c>
      <c r="AY173" s="127" t="s">
        <v>262</v>
      </c>
      <c r="BK173" s="135">
        <f>SUM(BK174:BK191)</f>
        <v>0</v>
      </c>
    </row>
    <row r="174" spans="2:65" s="1" customFormat="1" ht="21.75" customHeight="1">
      <c r="B174" s="32"/>
      <c r="C174" s="138" t="s">
        <v>103</v>
      </c>
      <c r="D174" s="138" t="s">
        <v>264</v>
      </c>
      <c r="E174" s="139" t="s">
        <v>297</v>
      </c>
      <c r="F174" s="140" t="s">
        <v>298</v>
      </c>
      <c r="G174" s="141" t="s">
        <v>152</v>
      </c>
      <c r="H174" s="142">
        <v>20.46</v>
      </c>
      <c r="I174" s="143"/>
      <c r="J174" s="142">
        <f>ROUND(I174*H174,2)</f>
        <v>0</v>
      </c>
      <c r="K174" s="140" t="s">
        <v>267</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299</v>
      </c>
    </row>
    <row r="175" spans="2:65" s="1" customFormat="1" ht="16.5" customHeight="1">
      <c r="B175" s="32"/>
      <c r="C175" s="178" t="s">
        <v>268</v>
      </c>
      <c r="D175" s="178" t="s">
        <v>300</v>
      </c>
      <c r="E175" s="179" t="s">
        <v>301</v>
      </c>
      <c r="F175" s="180" t="s">
        <v>302</v>
      </c>
      <c r="G175" s="181" t="s">
        <v>303</v>
      </c>
      <c r="H175" s="182">
        <v>1.84</v>
      </c>
      <c r="I175" s="183"/>
      <c r="J175" s="182">
        <f>ROUND(I175*H175,2)</f>
        <v>0</v>
      </c>
      <c r="K175" s="180" t="s">
        <v>267</v>
      </c>
      <c r="L175" s="184"/>
      <c r="M175" s="185" t="s">
        <v>1</v>
      </c>
      <c r="N175" s="186" t="s">
        <v>42</v>
      </c>
      <c r="P175" s="146">
        <f>O175*H175</f>
        <v>0</v>
      </c>
      <c r="Q175" s="146">
        <v>1</v>
      </c>
      <c r="R175" s="146">
        <f>Q175*H175</f>
        <v>1.84</v>
      </c>
      <c r="S175" s="146">
        <v>0</v>
      </c>
      <c r="T175" s="147">
        <f>S175*H175</f>
        <v>0</v>
      </c>
      <c r="AR175" s="148" t="s">
        <v>304</v>
      </c>
      <c r="AT175" s="148" t="s">
        <v>300</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305</v>
      </c>
    </row>
    <row r="176" spans="2:51" s="12" customFormat="1" ht="12">
      <c r="B176" s="150"/>
      <c r="D176" s="151" t="s">
        <v>270</v>
      </c>
      <c r="E176" s="152" t="s">
        <v>1</v>
      </c>
      <c r="F176" s="153" t="s">
        <v>306</v>
      </c>
      <c r="H176" s="154">
        <v>10.32</v>
      </c>
      <c r="I176" s="155"/>
      <c r="L176" s="150"/>
      <c r="M176" s="156"/>
      <c r="T176" s="157"/>
      <c r="AT176" s="152" t="s">
        <v>270</v>
      </c>
      <c r="AU176" s="152" t="s">
        <v>87</v>
      </c>
      <c r="AV176" s="12" t="s">
        <v>87</v>
      </c>
      <c r="AW176" s="12" t="s">
        <v>32</v>
      </c>
      <c r="AX176" s="12" t="s">
        <v>77</v>
      </c>
      <c r="AY176" s="152" t="s">
        <v>262</v>
      </c>
    </row>
    <row r="177" spans="2:51" s="12" customFormat="1" ht="12">
      <c r="B177" s="150"/>
      <c r="D177" s="151" t="s">
        <v>270</v>
      </c>
      <c r="E177" s="152" t="s">
        <v>1</v>
      </c>
      <c r="F177" s="153" t="s">
        <v>307</v>
      </c>
      <c r="H177" s="154">
        <v>10.14</v>
      </c>
      <c r="I177" s="155"/>
      <c r="L177" s="150"/>
      <c r="M177" s="156"/>
      <c r="T177" s="157"/>
      <c r="AT177" s="152" t="s">
        <v>270</v>
      </c>
      <c r="AU177" s="152" t="s">
        <v>87</v>
      </c>
      <c r="AV177" s="12" t="s">
        <v>87</v>
      </c>
      <c r="AW177" s="12" t="s">
        <v>32</v>
      </c>
      <c r="AX177" s="12" t="s">
        <v>77</v>
      </c>
      <c r="AY177" s="152" t="s">
        <v>262</v>
      </c>
    </row>
    <row r="178" spans="2:51" s="13" customFormat="1" ht="12">
      <c r="B178" s="158"/>
      <c r="D178" s="151" t="s">
        <v>270</v>
      </c>
      <c r="E178" s="159" t="s">
        <v>1</v>
      </c>
      <c r="F178" s="160" t="s">
        <v>273</v>
      </c>
      <c r="H178" s="161">
        <v>20.46</v>
      </c>
      <c r="I178" s="162"/>
      <c r="L178" s="158"/>
      <c r="M178" s="163"/>
      <c r="T178" s="164"/>
      <c r="AT178" s="159" t="s">
        <v>270</v>
      </c>
      <c r="AU178" s="159" t="s">
        <v>87</v>
      </c>
      <c r="AV178" s="13" t="s">
        <v>268</v>
      </c>
      <c r="AW178" s="13" t="s">
        <v>32</v>
      </c>
      <c r="AX178" s="13" t="s">
        <v>85</v>
      </c>
      <c r="AY178" s="159" t="s">
        <v>262</v>
      </c>
    </row>
    <row r="179" spans="2:51" s="12" customFormat="1" ht="12">
      <c r="B179" s="150"/>
      <c r="D179" s="151" t="s">
        <v>270</v>
      </c>
      <c r="F179" s="153" t="s">
        <v>308</v>
      </c>
      <c r="H179" s="154">
        <v>1.84</v>
      </c>
      <c r="I179" s="155"/>
      <c r="L179" s="150"/>
      <c r="M179" s="156"/>
      <c r="T179" s="157"/>
      <c r="AT179" s="152" t="s">
        <v>270</v>
      </c>
      <c r="AU179" s="152" t="s">
        <v>87</v>
      </c>
      <c r="AV179" s="12" t="s">
        <v>87</v>
      </c>
      <c r="AW179" s="12" t="s">
        <v>4</v>
      </c>
      <c r="AX179" s="12" t="s">
        <v>85</v>
      </c>
      <c r="AY179" s="152" t="s">
        <v>262</v>
      </c>
    </row>
    <row r="180" spans="2:65" s="1" customFormat="1" ht="21.75" customHeight="1">
      <c r="B180" s="32"/>
      <c r="C180" s="138" t="s">
        <v>295</v>
      </c>
      <c r="D180" s="138" t="s">
        <v>264</v>
      </c>
      <c r="E180" s="139" t="s">
        <v>309</v>
      </c>
      <c r="F180" s="140" t="s">
        <v>310</v>
      </c>
      <c r="G180" s="141" t="s">
        <v>152</v>
      </c>
      <c r="H180" s="142">
        <v>20.46</v>
      </c>
      <c r="I180" s="143"/>
      <c r="J180" s="142">
        <f>ROUND(I180*H180,2)</f>
        <v>0</v>
      </c>
      <c r="K180" s="140" t="s">
        <v>267</v>
      </c>
      <c r="L180" s="32"/>
      <c r="M180" s="144" t="s">
        <v>1</v>
      </c>
      <c r="N180" s="145" t="s">
        <v>42</v>
      </c>
      <c r="P180" s="146">
        <f>O180*H180</f>
        <v>0</v>
      </c>
      <c r="Q180" s="146">
        <v>0</v>
      </c>
      <c r="R180" s="146">
        <f>Q180*H180</f>
        <v>0</v>
      </c>
      <c r="S180" s="146">
        <v>0</v>
      </c>
      <c r="T180" s="147">
        <f>S180*H180</f>
        <v>0</v>
      </c>
      <c r="AR180" s="148" t="s">
        <v>268</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268</v>
      </c>
      <c r="BM180" s="148" t="s">
        <v>311</v>
      </c>
    </row>
    <row r="181" spans="2:65" s="1" customFormat="1" ht="16.5" customHeight="1">
      <c r="B181" s="32"/>
      <c r="C181" s="178" t="s">
        <v>312</v>
      </c>
      <c r="D181" s="178" t="s">
        <v>300</v>
      </c>
      <c r="E181" s="179" t="s">
        <v>313</v>
      </c>
      <c r="F181" s="180" t="s">
        <v>314</v>
      </c>
      <c r="G181" s="181" t="s">
        <v>303</v>
      </c>
      <c r="H181" s="182">
        <v>3.68</v>
      </c>
      <c r="I181" s="183"/>
      <c r="J181" s="182">
        <f>ROUND(I181*H181,2)</f>
        <v>0</v>
      </c>
      <c r="K181" s="180" t="s">
        <v>267</v>
      </c>
      <c r="L181" s="184"/>
      <c r="M181" s="185" t="s">
        <v>1</v>
      </c>
      <c r="N181" s="186" t="s">
        <v>42</v>
      </c>
      <c r="P181" s="146">
        <f>O181*H181</f>
        <v>0</v>
      </c>
      <c r="Q181" s="146">
        <v>1</v>
      </c>
      <c r="R181" s="146">
        <f>Q181*H181</f>
        <v>3.68</v>
      </c>
      <c r="S181" s="146">
        <v>0</v>
      </c>
      <c r="T181" s="147">
        <f>S181*H181</f>
        <v>0</v>
      </c>
      <c r="AR181" s="148" t="s">
        <v>304</v>
      </c>
      <c r="AT181" s="148" t="s">
        <v>300</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315</v>
      </c>
    </row>
    <row r="182" spans="2:51" s="12" customFormat="1" ht="12">
      <c r="B182" s="150"/>
      <c r="D182" s="151" t="s">
        <v>270</v>
      </c>
      <c r="E182" s="152" t="s">
        <v>1</v>
      </c>
      <c r="F182" s="153" t="s">
        <v>306</v>
      </c>
      <c r="H182" s="154">
        <v>10.32</v>
      </c>
      <c r="I182" s="155"/>
      <c r="L182" s="150"/>
      <c r="M182" s="156"/>
      <c r="T182" s="157"/>
      <c r="AT182" s="152" t="s">
        <v>270</v>
      </c>
      <c r="AU182" s="152" t="s">
        <v>87</v>
      </c>
      <c r="AV182" s="12" t="s">
        <v>87</v>
      </c>
      <c r="AW182" s="12" t="s">
        <v>32</v>
      </c>
      <c r="AX182" s="12" t="s">
        <v>77</v>
      </c>
      <c r="AY182" s="152" t="s">
        <v>262</v>
      </c>
    </row>
    <row r="183" spans="2:51" s="12" customFormat="1" ht="12">
      <c r="B183" s="150"/>
      <c r="D183" s="151" t="s">
        <v>270</v>
      </c>
      <c r="E183" s="152" t="s">
        <v>1</v>
      </c>
      <c r="F183" s="153" t="s">
        <v>307</v>
      </c>
      <c r="H183" s="154">
        <v>10.14</v>
      </c>
      <c r="I183" s="155"/>
      <c r="L183" s="150"/>
      <c r="M183" s="156"/>
      <c r="T183" s="157"/>
      <c r="AT183" s="152" t="s">
        <v>270</v>
      </c>
      <c r="AU183" s="152" t="s">
        <v>87</v>
      </c>
      <c r="AV183" s="12" t="s">
        <v>87</v>
      </c>
      <c r="AW183" s="12" t="s">
        <v>32</v>
      </c>
      <c r="AX183" s="12" t="s">
        <v>77</v>
      </c>
      <c r="AY183" s="152" t="s">
        <v>262</v>
      </c>
    </row>
    <row r="184" spans="2:51" s="13" customFormat="1" ht="12">
      <c r="B184" s="158"/>
      <c r="D184" s="151" t="s">
        <v>270</v>
      </c>
      <c r="E184" s="159" t="s">
        <v>1</v>
      </c>
      <c r="F184" s="160" t="s">
        <v>273</v>
      </c>
      <c r="H184" s="161">
        <v>20.46</v>
      </c>
      <c r="I184" s="162"/>
      <c r="L184" s="158"/>
      <c r="M184" s="163"/>
      <c r="T184" s="164"/>
      <c r="AT184" s="159" t="s">
        <v>270</v>
      </c>
      <c r="AU184" s="159" t="s">
        <v>87</v>
      </c>
      <c r="AV184" s="13" t="s">
        <v>268</v>
      </c>
      <c r="AW184" s="13" t="s">
        <v>32</v>
      </c>
      <c r="AX184" s="13" t="s">
        <v>85</v>
      </c>
      <c r="AY184" s="159" t="s">
        <v>262</v>
      </c>
    </row>
    <row r="185" spans="2:51" s="12" customFormat="1" ht="12">
      <c r="B185" s="150"/>
      <c r="D185" s="151" t="s">
        <v>270</v>
      </c>
      <c r="F185" s="153" t="s">
        <v>316</v>
      </c>
      <c r="H185" s="154">
        <v>3.68</v>
      </c>
      <c r="I185" s="155"/>
      <c r="L185" s="150"/>
      <c r="M185" s="156"/>
      <c r="T185" s="157"/>
      <c r="AT185" s="152" t="s">
        <v>270</v>
      </c>
      <c r="AU185" s="152" t="s">
        <v>87</v>
      </c>
      <c r="AV185" s="12" t="s">
        <v>87</v>
      </c>
      <c r="AW185" s="12" t="s">
        <v>4</v>
      </c>
      <c r="AX185" s="12" t="s">
        <v>85</v>
      </c>
      <c r="AY185" s="152" t="s">
        <v>262</v>
      </c>
    </row>
    <row r="186" spans="2:65" s="1" customFormat="1" ht="24.2" customHeight="1">
      <c r="B186" s="32"/>
      <c r="C186" s="138" t="s">
        <v>317</v>
      </c>
      <c r="D186" s="138" t="s">
        <v>264</v>
      </c>
      <c r="E186" s="139" t="s">
        <v>318</v>
      </c>
      <c r="F186" s="140" t="s">
        <v>319</v>
      </c>
      <c r="G186" s="141" t="s">
        <v>152</v>
      </c>
      <c r="H186" s="142">
        <v>10.32</v>
      </c>
      <c r="I186" s="143"/>
      <c r="J186" s="142">
        <f>ROUND(I186*H186,2)</f>
        <v>0</v>
      </c>
      <c r="K186" s="140" t="s">
        <v>267</v>
      </c>
      <c r="L186" s="32"/>
      <c r="M186" s="144" t="s">
        <v>1</v>
      </c>
      <c r="N186" s="145" t="s">
        <v>42</v>
      </c>
      <c r="P186" s="146">
        <f>O186*H186</f>
        <v>0</v>
      </c>
      <c r="Q186" s="146">
        <v>0.12</v>
      </c>
      <c r="R186" s="146">
        <f>Q186*H186</f>
        <v>1.2384</v>
      </c>
      <c r="S186" s="146">
        <v>0</v>
      </c>
      <c r="T186" s="147">
        <f>S186*H186</f>
        <v>0</v>
      </c>
      <c r="AR186" s="148" t="s">
        <v>268</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268</v>
      </c>
      <c r="BM186" s="148" t="s">
        <v>320</v>
      </c>
    </row>
    <row r="187" spans="2:51" s="12" customFormat="1" ht="12">
      <c r="B187" s="150"/>
      <c r="D187" s="151" t="s">
        <v>270</v>
      </c>
      <c r="E187" s="152" t="s">
        <v>1</v>
      </c>
      <c r="F187" s="153" t="s">
        <v>306</v>
      </c>
      <c r="H187" s="154">
        <v>10.32</v>
      </c>
      <c r="I187" s="155"/>
      <c r="L187" s="150"/>
      <c r="M187" s="156"/>
      <c r="T187" s="157"/>
      <c r="AT187" s="152" t="s">
        <v>270</v>
      </c>
      <c r="AU187" s="152" t="s">
        <v>87</v>
      </c>
      <c r="AV187" s="12" t="s">
        <v>87</v>
      </c>
      <c r="AW187" s="12" t="s">
        <v>32</v>
      </c>
      <c r="AX187" s="12" t="s">
        <v>77</v>
      </c>
      <c r="AY187" s="152" t="s">
        <v>262</v>
      </c>
    </row>
    <row r="188" spans="2:51" s="13" customFormat="1" ht="12">
      <c r="B188" s="158"/>
      <c r="D188" s="151" t="s">
        <v>270</v>
      </c>
      <c r="E188" s="159" t="s">
        <v>1</v>
      </c>
      <c r="F188" s="160" t="s">
        <v>273</v>
      </c>
      <c r="H188" s="161">
        <v>10.32</v>
      </c>
      <c r="I188" s="162"/>
      <c r="L188" s="158"/>
      <c r="M188" s="163"/>
      <c r="T188" s="164"/>
      <c r="AT188" s="159" t="s">
        <v>270</v>
      </c>
      <c r="AU188" s="159" t="s">
        <v>87</v>
      </c>
      <c r="AV188" s="13" t="s">
        <v>268</v>
      </c>
      <c r="AW188" s="13" t="s">
        <v>32</v>
      </c>
      <c r="AX188" s="13" t="s">
        <v>85</v>
      </c>
      <c r="AY188" s="159" t="s">
        <v>262</v>
      </c>
    </row>
    <row r="189" spans="2:65" s="1" customFormat="1" ht="24.2" customHeight="1">
      <c r="B189" s="32"/>
      <c r="C189" s="138" t="s">
        <v>304</v>
      </c>
      <c r="D189" s="138" t="s">
        <v>264</v>
      </c>
      <c r="E189" s="139" t="s">
        <v>321</v>
      </c>
      <c r="F189" s="140" t="s">
        <v>322</v>
      </c>
      <c r="G189" s="141" t="s">
        <v>152</v>
      </c>
      <c r="H189" s="142">
        <v>10.14</v>
      </c>
      <c r="I189" s="143"/>
      <c r="J189" s="142">
        <f>ROUND(I189*H189,2)</f>
        <v>0</v>
      </c>
      <c r="K189" s="140" t="s">
        <v>267</v>
      </c>
      <c r="L189" s="32"/>
      <c r="M189" s="144" t="s">
        <v>1</v>
      </c>
      <c r="N189" s="145" t="s">
        <v>42</v>
      </c>
      <c r="P189" s="146">
        <f>O189*H189</f>
        <v>0</v>
      </c>
      <c r="Q189" s="146">
        <v>0.297</v>
      </c>
      <c r="R189" s="146">
        <f>Q189*H189</f>
        <v>3.01158</v>
      </c>
      <c r="S189" s="146">
        <v>0</v>
      </c>
      <c r="T189" s="147">
        <f>S189*H189</f>
        <v>0</v>
      </c>
      <c r="AR189" s="148" t="s">
        <v>268</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268</v>
      </c>
      <c r="BM189" s="148" t="s">
        <v>323</v>
      </c>
    </row>
    <row r="190" spans="2:51" s="12" customFormat="1" ht="12">
      <c r="B190" s="150"/>
      <c r="D190" s="151" t="s">
        <v>270</v>
      </c>
      <c r="E190" s="152" t="s">
        <v>1</v>
      </c>
      <c r="F190" s="153" t="s">
        <v>307</v>
      </c>
      <c r="H190" s="154">
        <v>10.14</v>
      </c>
      <c r="I190" s="155"/>
      <c r="L190" s="150"/>
      <c r="M190" s="156"/>
      <c r="T190" s="157"/>
      <c r="AT190" s="152" t="s">
        <v>270</v>
      </c>
      <c r="AU190" s="152" t="s">
        <v>87</v>
      </c>
      <c r="AV190" s="12" t="s">
        <v>87</v>
      </c>
      <c r="AW190" s="12" t="s">
        <v>32</v>
      </c>
      <c r="AX190" s="12" t="s">
        <v>77</v>
      </c>
      <c r="AY190" s="152" t="s">
        <v>262</v>
      </c>
    </row>
    <row r="191" spans="2:51" s="13" customFormat="1" ht="12">
      <c r="B191" s="158"/>
      <c r="D191" s="151" t="s">
        <v>270</v>
      </c>
      <c r="E191" s="159" t="s">
        <v>1</v>
      </c>
      <c r="F191" s="160" t="s">
        <v>273</v>
      </c>
      <c r="H191" s="161">
        <v>10.14</v>
      </c>
      <c r="I191" s="162"/>
      <c r="L191" s="158"/>
      <c r="M191" s="163"/>
      <c r="T191" s="164"/>
      <c r="AT191" s="159" t="s">
        <v>270</v>
      </c>
      <c r="AU191" s="159" t="s">
        <v>87</v>
      </c>
      <c r="AV191" s="13" t="s">
        <v>268</v>
      </c>
      <c r="AW191" s="13" t="s">
        <v>32</v>
      </c>
      <c r="AX191" s="13" t="s">
        <v>85</v>
      </c>
      <c r="AY191" s="159" t="s">
        <v>262</v>
      </c>
    </row>
    <row r="192" spans="2:63" s="11" customFormat="1" ht="22.9" customHeight="1">
      <c r="B192" s="126"/>
      <c r="D192" s="127" t="s">
        <v>76</v>
      </c>
      <c r="E192" s="136" t="s">
        <v>312</v>
      </c>
      <c r="F192" s="136" t="s">
        <v>324</v>
      </c>
      <c r="I192" s="129"/>
      <c r="J192" s="137">
        <f>BK192</f>
        <v>0</v>
      </c>
      <c r="L192" s="126"/>
      <c r="M192" s="131"/>
      <c r="P192" s="132">
        <f>SUM(P193:P534)</f>
        <v>0</v>
      </c>
      <c r="R192" s="132">
        <f>SUM(R193:R534)</f>
        <v>214.82790246969995</v>
      </c>
      <c r="T192" s="133">
        <f>SUM(T193:T534)</f>
        <v>0</v>
      </c>
      <c r="AR192" s="127" t="s">
        <v>85</v>
      </c>
      <c r="AT192" s="134" t="s">
        <v>76</v>
      </c>
      <c r="AU192" s="134" t="s">
        <v>85</v>
      </c>
      <c r="AY192" s="127" t="s">
        <v>262</v>
      </c>
      <c r="BK192" s="135">
        <f>SUM(BK193:BK534)</f>
        <v>0</v>
      </c>
    </row>
    <row r="193" spans="2:65" s="1" customFormat="1" ht="37.9" customHeight="1">
      <c r="B193" s="32"/>
      <c r="C193" s="138" t="s">
        <v>325</v>
      </c>
      <c r="D193" s="138" t="s">
        <v>264</v>
      </c>
      <c r="E193" s="139" t="s">
        <v>326</v>
      </c>
      <c r="F193" s="140" t="s">
        <v>327</v>
      </c>
      <c r="G193" s="141" t="s">
        <v>152</v>
      </c>
      <c r="H193" s="142">
        <v>215.63</v>
      </c>
      <c r="I193" s="143"/>
      <c r="J193" s="142">
        <f>ROUND(I193*H193,2)</f>
        <v>0</v>
      </c>
      <c r="K193" s="140" t="s">
        <v>1</v>
      </c>
      <c r="L193" s="32"/>
      <c r="M193" s="144" t="s">
        <v>1</v>
      </c>
      <c r="N193" s="145" t="s">
        <v>42</v>
      </c>
      <c r="P193" s="146">
        <f>O193*H193</f>
        <v>0</v>
      </c>
      <c r="Q193" s="146">
        <v>0.00391</v>
      </c>
      <c r="R193" s="146">
        <f>Q193*H193</f>
        <v>0.8431133000000001</v>
      </c>
      <c r="S193" s="146">
        <v>0</v>
      </c>
      <c r="T193" s="147">
        <f>S193*H193</f>
        <v>0</v>
      </c>
      <c r="AR193" s="148" t="s">
        <v>268</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268</v>
      </c>
      <c r="BM193" s="148" t="s">
        <v>328</v>
      </c>
    </row>
    <row r="194" spans="2:51" s="14" customFormat="1" ht="12">
      <c r="B194" s="165"/>
      <c r="D194" s="151" t="s">
        <v>270</v>
      </c>
      <c r="E194" s="166" t="s">
        <v>1</v>
      </c>
      <c r="F194" s="167" t="s">
        <v>329</v>
      </c>
      <c r="H194" s="166" t="s">
        <v>1</v>
      </c>
      <c r="I194" s="168"/>
      <c r="L194" s="165"/>
      <c r="M194" s="169"/>
      <c r="T194" s="170"/>
      <c r="AT194" s="166" t="s">
        <v>270</v>
      </c>
      <c r="AU194" s="166" t="s">
        <v>87</v>
      </c>
      <c r="AV194" s="14" t="s">
        <v>85</v>
      </c>
      <c r="AW194" s="14" t="s">
        <v>32</v>
      </c>
      <c r="AX194" s="14" t="s">
        <v>77</v>
      </c>
      <c r="AY194" s="166" t="s">
        <v>262</v>
      </c>
    </row>
    <row r="195" spans="2:51" s="14" customFormat="1" ht="12">
      <c r="B195" s="165"/>
      <c r="D195" s="151" t="s">
        <v>270</v>
      </c>
      <c r="E195" s="166" t="s">
        <v>1</v>
      </c>
      <c r="F195" s="167" t="s">
        <v>277</v>
      </c>
      <c r="H195" s="166" t="s">
        <v>1</v>
      </c>
      <c r="I195" s="168"/>
      <c r="L195" s="165"/>
      <c r="M195" s="169"/>
      <c r="T195" s="170"/>
      <c r="AT195" s="166" t="s">
        <v>270</v>
      </c>
      <c r="AU195" s="166" t="s">
        <v>87</v>
      </c>
      <c r="AV195" s="14" t="s">
        <v>85</v>
      </c>
      <c r="AW195" s="14" t="s">
        <v>32</v>
      </c>
      <c r="AX195" s="14" t="s">
        <v>77</v>
      </c>
      <c r="AY195" s="166" t="s">
        <v>262</v>
      </c>
    </row>
    <row r="196" spans="2:51" s="14" customFormat="1" ht="12">
      <c r="B196" s="165"/>
      <c r="D196" s="151" t="s">
        <v>270</v>
      </c>
      <c r="E196" s="166" t="s">
        <v>1</v>
      </c>
      <c r="F196" s="167" t="s">
        <v>278</v>
      </c>
      <c r="H196" s="166" t="s">
        <v>1</v>
      </c>
      <c r="I196" s="168"/>
      <c r="L196" s="165"/>
      <c r="M196" s="169"/>
      <c r="T196" s="170"/>
      <c r="AT196" s="166" t="s">
        <v>270</v>
      </c>
      <c r="AU196" s="166" t="s">
        <v>87</v>
      </c>
      <c r="AV196" s="14" t="s">
        <v>85</v>
      </c>
      <c r="AW196" s="14" t="s">
        <v>32</v>
      </c>
      <c r="AX196" s="14" t="s">
        <v>77</v>
      </c>
      <c r="AY196" s="166" t="s">
        <v>262</v>
      </c>
    </row>
    <row r="197" spans="2:51" s="12" customFormat="1" ht="12">
      <c r="B197" s="150"/>
      <c r="D197" s="151" t="s">
        <v>270</v>
      </c>
      <c r="E197" s="152" t="s">
        <v>1</v>
      </c>
      <c r="F197" s="153" t="s">
        <v>330</v>
      </c>
      <c r="H197" s="154">
        <v>7.95</v>
      </c>
      <c r="I197" s="155"/>
      <c r="L197" s="150"/>
      <c r="M197" s="156"/>
      <c r="T197" s="157"/>
      <c r="AT197" s="152" t="s">
        <v>270</v>
      </c>
      <c r="AU197" s="152" t="s">
        <v>87</v>
      </c>
      <c r="AV197" s="12" t="s">
        <v>87</v>
      </c>
      <c r="AW197" s="12" t="s">
        <v>32</v>
      </c>
      <c r="AX197" s="12" t="s">
        <v>77</v>
      </c>
      <c r="AY197" s="152" t="s">
        <v>262</v>
      </c>
    </row>
    <row r="198" spans="2:51" s="12" customFormat="1" ht="12">
      <c r="B198" s="150"/>
      <c r="D198" s="151" t="s">
        <v>270</v>
      </c>
      <c r="E198" s="152" t="s">
        <v>1</v>
      </c>
      <c r="F198" s="153" t="s">
        <v>331</v>
      </c>
      <c r="H198" s="154">
        <v>8.16</v>
      </c>
      <c r="I198" s="155"/>
      <c r="L198" s="150"/>
      <c r="M198" s="156"/>
      <c r="T198" s="157"/>
      <c r="AT198" s="152" t="s">
        <v>270</v>
      </c>
      <c r="AU198" s="152" t="s">
        <v>87</v>
      </c>
      <c r="AV198" s="12" t="s">
        <v>87</v>
      </c>
      <c r="AW198" s="12" t="s">
        <v>32</v>
      </c>
      <c r="AX198" s="12" t="s">
        <v>77</v>
      </c>
      <c r="AY198" s="152" t="s">
        <v>262</v>
      </c>
    </row>
    <row r="199" spans="2:51" s="15" customFormat="1" ht="12">
      <c r="B199" s="171"/>
      <c r="D199" s="151" t="s">
        <v>270</v>
      </c>
      <c r="E199" s="172" t="s">
        <v>1</v>
      </c>
      <c r="F199" s="173" t="s">
        <v>281</v>
      </c>
      <c r="H199" s="174">
        <v>16.11</v>
      </c>
      <c r="I199" s="175"/>
      <c r="L199" s="171"/>
      <c r="M199" s="176"/>
      <c r="T199" s="177"/>
      <c r="AT199" s="172" t="s">
        <v>270</v>
      </c>
      <c r="AU199" s="172" t="s">
        <v>87</v>
      </c>
      <c r="AV199" s="15" t="s">
        <v>103</v>
      </c>
      <c r="AW199" s="15" t="s">
        <v>32</v>
      </c>
      <c r="AX199" s="15" t="s">
        <v>77</v>
      </c>
      <c r="AY199" s="172" t="s">
        <v>262</v>
      </c>
    </row>
    <row r="200" spans="2:51" s="14" customFormat="1" ht="12">
      <c r="B200" s="165"/>
      <c r="D200" s="151" t="s">
        <v>270</v>
      </c>
      <c r="E200" s="166" t="s">
        <v>1</v>
      </c>
      <c r="F200" s="167" t="s">
        <v>282</v>
      </c>
      <c r="H200" s="166" t="s">
        <v>1</v>
      </c>
      <c r="I200" s="168"/>
      <c r="L200" s="165"/>
      <c r="M200" s="169"/>
      <c r="T200" s="170"/>
      <c r="AT200" s="166" t="s">
        <v>270</v>
      </c>
      <c r="AU200" s="166" t="s">
        <v>87</v>
      </c>
      <c r="AV200" s="14" t="s">
        <v>85</v>
      </c>
      <c r="AW200" s="14" t="s">
        <v>32</v>
      </c>
      <c r="AX200" s="14" t="s">
        <v>77</v>
      </c>
      <c r="AY200" s="166" t="s">
        <v>262</v>
      </c>
    </row>
    <row r="201" spans="2:51" s="12" customFormat="1" ht="12">
      <c r="B201" s="150"/>
      <c r="D201" s="151" t="s">
        <v>270</v>
      </c>
      <c r="E201" s="152" t="s">
        <v>1</v>
      </c>
      <c r="F201" s="153" t="s">
        <v>332</v>
      </c>
      <c r="H201" s="154">
        <v>7.1</v>
      </c>
      <c r="I201" s="155"/>
      <c r="L201" s="150"/>
      <c r="M201" s="156"/>
      <c r="T201" s="157"/>
      <c r="AT201" s="152" t="s">
        <v>270</v>
      </c>
      <c r="AU201" s="152" t="s">
        <v>87</v>
      </c>
      <c r="AV201" s="12" t="s">
        <v>87</v>
      </c>
      <c r="AW201" s="12" t="s">
        <v>32</v>
      </c>
      <c r="AX201" s="12" t="s">
        <v>77</v>
      </c>
      <c r="AY201" s="152" t="s">
        <v>262</v>
      </c>
    </row>
    <row r="202" spans="2:51" s="12" customFormat="1" ht="12">
      <c r="B202" s="150"/>
      <c r="D202" s="151" t="s">
        <v>270</v>
      </c>
      <c r="E202" s="152" t="s">
        <v>1</v>
      </c>
      <c r="F202" s="153" t="s">
        <v>333</v>
      </c>
      <c r="H202" s="154">
        <v>10.43</v>
      </c>
      <c r="I202" s="155"/>
      <c r="L202" s="150"/>
      <c r="M202" s="156"/>
      <c r="T202" s="157"/>
      <c r="AT202" s="152" t="s">
        <v>270</v>
      </c>
      <c r="AU202" s="152" t="s">
        <v>87</v>
      </c>
      <c r="AV202" s="12" t="s">
        <v>87</v>
      </c>
      <c r="AW202" s="12" t="s">
        <v>32</v>
      </c>
      <c r="AX202" s="12" t="s">
        <v>77</v>
      </c>
      <c r="AY202" s="152" t="s">
        <v>262</v>
      </c>
    </row>
    <row r="203" spans="2:51" s="12" customFormat="1" ht="12">
      <c r="B203" s="150"/>
      <c r="D203" s="151" t="s">
        <v>270</v>
      </c>
      <c r="E203" s="152" t="s">
        <v>1</v>
      </c>
      <c r="F203" s="153" t="s">
        <v>334</v>
      </c>
      <c r="H203" s="154">
        <v>24.32</v>
      </c>
      <c r="I203" s="155"/>
      <c r="L203" s="150"/>
      <c r="M203" s="156"/>
      <c r="T203" s="157"/>
      <c r="AT203" s="152" t="s">
        <v>270</v>
      </c>
      <c r="AU203" s="152" t="s">
        <v>87</v>
      </c>
      <c r="AV203" s="12" t="s">
        <v>87</v>
      </c>
      <c r="AW203" s="12" t="s">
        <v>32</v>
      </c>
      <c r="AX203" s="12" t="s">
        <v>77</v>
      </c>
      <c r="AY203" s="152" t="s">
        <v>262</v>
      </c>
    </row>
    <row r="204" spans="2:51" s="15" customFormat="1" ht="12">
      <c r="B204" s="171"/>
      <c r="D204" s="151" t="s">
        <v>270</v>
      </c>
      <c r="E204" s="172" t="s">
        <v>1</v>
      </c>
      <c r="F204" s="173" t="s">
        <v>281</v>
      </c>
      <c r="H204" s="174">
        <v>41.85</v>
      </c>
      <c r="I204" s="175"/>
      <c r="L204" s="171"/>
      <c r="M204" s="176"/>
      <c r="T204" s="177"/>
      <c r="AT204" s="172" t="s">
        <v>270</v>
      </c>
      <c r="AU204" s="172" t="s">
        <v>87</v>
      </c>
      <c r="AV204" s="15" t="s">
        <v>103</v>
      </c>
      <c r="AW204" s="15" t="s">
        <v>32</v>
      </c>
      <c r="AX204" s="15" t="s">
        <v>77</v>
      </c>
      <c r="AY204" s="172" t="s">
        <v>262</v>
      </c>
    </row>
    <row r="205" spans="2:51" s="14" customFormat="1" ht="12">
      <c r="B205" s="165"/>
      <c r="D205" s="151" t="s">
        <v>270</v>
      </c>
      <c r="E205" s="166" t="s">
        <v>1</v>
      </c>
      <c r="F205" s="167" t="s">
        <v>286</v>
      </c>
      <c r="H205" s="166" t="s">
        <v>1</v>
      </c>
      <c r="I205" s="168"/>
      <c r="L205" s="165"/>
      <c r="M205" s="169"/>
      <c r="T205" s="170"/>
      <c r="AT205" s="166" t="s">
        <v>270</v>
      </c>
      <c r="AU205" s="166" t="s">
        <v>87</v>
      </c>
      <c r="AV205" s="14" t="s">
        <v>85</v>
      </c>
      <c r="AW205" s="14" t="s">
        <v>32</v>
      </c>
      <c r="AX205" s="14" t="s">
        <v>77</v>
      </c>
      <c r="AY205" s="166" t="s">
        <v>262</v>
      </c>
    </row>
    <row r="206" spans="2:51" s="12" customFormat="1" ht="12">
      <c r="B206" s="150"/>
      <c r="D206" s="151" t="s">
        <v>270</v>
      </c>
      <c r="E206" s="152" t="s">
        <v>1</v>
      </c>
      <c r="F206" s="153" t="s">
        <v>335</v>
      </c>
      <c r="H206" s="154">
        <v>8</v>
      </c>
      <c r="I206" s="155"/>
      <c r="L206" s="150"/>
      <c r="M206" s="156"/>
      <c r="T206" s="157"/>
      <c r="AT206" s="152" t="s">
        <v>270</v>
      </c>
      <c r="AU206" s="152" t="s">
        <v>87</v>
      </c>
      <c r="AV206" s="12" t="s">
        <v>87</v>
      </c>
      <c r="AW206" s="12" t="s">
        <v>32</v>
      </c>
      <c r="AX206" s="12" t="s">
        <v>77</v>
      </c>
      <c r="AY206" s="152" t="s">
        <v>262</v>
      </c>
    </row>
    <row r="207" spans="2:51" s="12" customFormat="1" ht="12">
      <c r="B207" s="150"/>
      <c r="D207" s="151" t="s">
        <v>270</v>
      </c>
      <c r="E207" s="152" t="s">
        <v>1</v>
      </c>
      <c r="F207" s="153" t="s">
        <v>336</v>
      </c>
      <c r="H207" s="154">
        <v>8.13</v>
      </c>
      <c r="I207" s="155"/>
      <c r="L207" s="150"/>
      <c r="M207" s="156"/>
      <c r="T207" s="157"/>
      <c r="AT207" s="152" t="s">
        <v>270</v>
      </c>
      <c r="AU207" s="152" t="s">
        <v>87</v>
      </c>
      <c r="AV207" s="12" t="s">
        <v>87</v>
      </c>
      <c r="AW207" s="12" t="s">
        <v>32</v>
      </c>
      <c r="AX207" s="12" t="s">
        <v>77</v>
      </c>
      <c r="AY207" s="152" t="s">
        <v>262</v>
      </c>
    </row>
    <row r="208" spans="2:51" s="15" customFormat="1" ht="12">
      <c r="B208" s="171"/>
      <c r="D208" s="151" t="s">
        <v>270</v>
      </c>
      <c r="E208" s="172" t="s">
        <v>1</v>
      </c>
      <c r="F208" s="173" t="s">
        <v>281</v>
      </c>
      <c r="H208" s="174">
        <v>16.13</v>
      </c>
      <c r="I208" s="175"/>
      <c r="L208" s="171"/>
      <c r="M208" s="176"/>
      <c r="T208" s="177"/>
      <c r="AT208" s="172" t="s">
        <v>270</v>
      </c>
      <c r="AU208" s="172" t="s">
        <v>87</v>
      </c>
      <c r="AV208" s="15" t="s">
        <v>103</v>
      </c>
      <c r="AW208" s="15" t="s">
        <v>32</v>
      </c>
      <c r="AX208" s="15" t="s">
        <v>77</v>
      </c>
      <c r="AY208" s="172" t="s">
        <v>262</v>
      </c>
    </row>
    <row r="209" spans="2:51" s="14" customFormat="1" ht="12">
      <c r="B209" s="165"/>
      <c r="D209" s="151" t="s">
        <v>270</v>
      </c>
      <c r="E209" s="166" t="s">
        <v>1</v>
      </c>
      <c r="F209" s="167" t="s">
        <v>289</v>
      </c>
      <c r="H209" s="166" t="s">
        <v>1</v>
      </c>
      <c r="I209" s="168"/>
      <c r="L209" s="165"/>
      <c r="M209" s="169"/>
      <c r="T209" s="170"/>
      <c r="AT209" s="166" t="s">
        <v>270</v>
      </c>
      <c r="AU209" s="166" t="s">
        <v>87</v>
      </c>
      <c r="AV209" s="14" t="s">
        <v>85</v>
      </c>
      <c r="AW209" s="14" t="s">
        <v>32</v>
      </c>
      <c r="AX209" s="14" t="s">
        <v>77</v>
      </c>
      <c r="AY209" s="166" t="s">
        <v>262</v>
      </c>
    </row>
    <row r="210" spans="2:51" s="12" customFormat="1" ht="12">
      <c r="B210" s="150"/>
      <c r="D210" s="151" t="s">
        <v>270</v>
      </c>
      <c r="E210" s="152" t="s">
        <v>1</v>
      </c>
      <c r="F210" s="153" t="s">
        <v>337</v>
      </c>
      <c r="H210" s="154">
        <v>7.94</v>
      </c>
      <c r="I210" s="155"/>
      <c r="L210" s="150"/>
      <c r="M210" s="156"/>
      <c r="T210" s="157"/>
      <c r="AT210" s="152" t="s">
        <v>270</v>
      </c>
      <c r="AU210" s="152" t="s">
        <v>87</v>
      </c>
      <c r="AV210" s="12" t="s">
        <v>87</v>
      </c>
      <c r="AW210" s="12" t="s">
        <v>32</v>
      </c>
      <c r="AX210" s="12" t="s">
        <v>77</v>
      </c>
      <c r="AY210" s="152" t="s">
        <v>262</v>
      </c>
    </row>
    <row r="211" spans="2:51" s="12" customFormat="1" ht="12">
      <c r="B211" s="150"/>
      <c r="D211" s="151" t="s">
        <v>270</v>
      </c>
      <c r="E211" s="152" t="s">
        <v>1</v>
      </c>
      <c r="F211" s="153" t="s">
        <v>338</v>
      </c>
      <c r="H211" s="154">
        <v>8.16</v>
      </c>
      <c r="I211" s="155"/>
      <c r="L211" s="150"/>
      <c r="M211" s="156"/>
      <c r="T211" s="157"/>
      <c r="AT211" s="152" t="s">
        <v>270</v>
      </c>
      <c r="AU211" s="152" t="s">
        <v>87</v>
      </c>
      <c r="AV211" s="12" t="s">
        <v>87</v>
      </c>
      <c r="AW211" s="12" t="s">
        <v>32</v>
      </c>
      <c r="AX211" s="12" t="s">
        <v>77</v>
      </c>
      <c r="AY211" s="152" t="s">
        <v>262</v>
      </c>
    </row>
    <row r="212" spans="2:51" s="15" customFormat="1" ht="12">
      <c r="B212" s="171"/>
      <c r="D212" s="151" t="s">
        <v>270</v>
      </c>
      <c r="E212" s="172" t="s">
        <v>1</v>
      </c>
      <c r="F212" s="173" t="s">
        <v>281</v>
      </c>
      <c r="H212" s="174">
        <v>16.1</v>
      </c>
      <c r="I212" s="175"/>
      <c r="L212" s="171"/>
      <c r="M212" s="176"/>
      <c r="T212" s="177"/>
      <c r="AT212" s="172" t="s">
        <v>270</v>
      </c>
      <c r="AU212" s="172" t="s">
        <v>87</v>
      </c>
      <c r="AV212" s="15" t="s">
        <v>103</v>
      </c>
      <c r="AW212" s="15" t="s">
        <v>32</v>
      </c>
      <c r="AX212" s="15" t="s">
        <v>77</v>
      </c>
      <c r="AY212" s="172" t="s">
        <v>262</v>
      </c>
    </row>
    <row r="213" spans="2:51" s="14" customFormat="1" ht="12">
      <c r="B213" s="165"/>
      <c r="D213" s="151" t="s">
        <v>270</v>
      </c>
      <c r="E213" s="166" t="s">
        <v>1</v>
      </c>
      <c r="F213" s="167" t="s">
        <v>292</v>
      </c>
      <c r="H213" s="166" t="s">
        <v>1</v>
      </c>
      <c r="I213" s="168"/>
      <c r="L213" s="165"/>
      <c r="M213" s="169"/>
      <c r="T213" s="170"/>
      <c r="AT213" s="166" t="s">
        <v>270</v>
      </c>
      <c r="AU213" s="166" t="s">
        <v>87</v>
      </c>
      <c r="AV213" s="14" t="s">
        <v>85</v>
      </c>
      <c r="AW213" s="14" t="s">
        <v>32</v>
      </c>
      <c r="AX213" s="14" t="s">
        <v>77</v>
      </c>
      <c r="AY213" s="166" t="s">
        <v>262</v>
      </c>
    </row>
    <row r="214" spans="2:51" s="12" customFormat="1" ht="12">
      <c r="B214" s="150"/>
      <c r="D214" s="151" t="s">
        <v>270</v>
      </c>
      <c r="E214" s="152" t="s">
        <v>1</v>
      </c>
      <c r="F214" s="153" t="s">
        <v>339</v>
      </c>
      <c r="H214" s="154">
        <v>9.54</v>
      </c>
      <c r="I214" s="155"/>
      <c r="L214" s="150"/>
      <c r="M214" s="156"/>
      <c r="T214" s="157"/>
      <c r="AT214" s="152" t="s">
        <v>270</v>
      </c>
      <c r="AU214" s="152" t="s">
        <v>87</v>
      </c>
      <c r="AV214" s="12" t="s">
        <v>87</v>
      </c>
      <c r="AW214" s="12" t="s">
        <v>32</v>
      </c>
      <c r="AX214" s="12" t="s">
        <v>77</v>
      </c>
      <c r="AY214" s="152" t="s">
        <v>262</v>
      </c>
    </row>
    <row r="215" spans="2:51" s="12" customFormat="1" ht="12">
      <c r="B215" s="150"/>
      <c r="D215" s="151" t="s">
        <v>270</v>
      </c>
      <c r="E215" s="152" t="s">
        <v>1</v>
      </c>
      <c r="F215" s="153" t="s">
        <v>340</v>
      </c>
      <c r="H215" s="154">
        <v>8.1</v>
      </c>
      <c r="I215" s="155"/>
      <c r="L215" s="150"/>
      <c r="M215" s="156"/>
      <c r="T215" s="157"/>
      <c r="AT215" s="152" t="s">
        <v>270</v>
      </c>
      <c r="AU215" s="152" t="s">
        <v>87</v>
      </c>
      <c r="AV215" s="12" t="s">
        <v>87</v>
      </c>
      <c r="AW215" s="12" t="s">
        <v>32</v>
      </c>
      <c r="AX215" s="12" t="s">
        <v>77</v>
      </c>
      <c r="AY215" s="152" t="s">
        <v>262</v>
      </c>
    </row>
    <row r="216" spans="2:51" s="15" customFormat="1" ht="12">
      <c r="B216" s="171"/>
      <c r="D216" s="151" t="s">
        <v>270</v>
      </c>
      <c r="E216" s="172" t="s">
        <v>1</v>
      </c>
      <c r="F216" s="173" t="s">
        <v>281</v>
      </c>
      <c r="H216" s="174">
        <v>17.64</v>
      </c>
      <c r="I216" s="175"/>
      <c r="L216" s="171"/>
      <c r="M216" s="176"/>
      <c r="T216" s="177"/>
      <c r="AT216" s="172" t="s">
        <v>270</v>
      </c>
      <c r="AU216" s="172" t="s">
        <v>87</v>
      </c>
      <c r="AV216" s="15" t="s">
        <v>103</v>
      </c>
      <c r="AW216" s="15" t="s">
        <v>32</v>
      </c>
      <c r="AX216" s="15" t="s">
        <v>77</v>
      </c>
      <c r="AY216" s="172" t="s">
        <v>262</v>
      </c>
    </row>
    <row r="217" spans="2:51" s="13" customFormat="1" ht="12">
      <c r="B217" s="158"/>
      <c r="D217" s="151" t="s">
        <v>270</v>
      </c>
      <c r="E217" s="159" t="s">
        <v>1</v>
      </c>
      <c r="F217" s="160" t="s">
        <v>273</v>
      </c>
      <c r="H217" s="161">
        <v>107.83</v>
      </c>
      <c r="I217" s="162"/>
      <c r="L217" s="158"/>
      <c r="M217" s="163"/>
      <c r="T217" s="164"/>
      <c r="AT217" s="159" t="s">
        <v>270</v>
      </c>
      <c r="AU217" s="159" t="s">
        <v>87</v>
      </c>
      <c r="AV217" s="13" t="s">
        <v>268</v>
      </c>
      <c r="AW217" s="13" t="s">
        <v>32</v>
      </c>
      <c r="AX217" s="13" t="s">
        <v>77</v>
      </c>
      <c r="AY217" s="159" t="s">
        <v>262</v>
      </c>
    </row>
    <row r="218" spans="2:51" s="12" customFormat="1" ht="12">
      <c r="B218" s="150"/>
      <c r="D218" s="151" t="s">
        <v>270</v>
      </c>
      <c r="E218" s="152" t="s">
        <v>1</v>
      </c>
      <c r="F218" s="153" t="s">
        <v>341</v>
      </c>
      <c r="H218" s="154">
        <v>215.63</v>
      </c>
      <c r="I218" s="155"/>
      <c r="L218" s="150"/>
      <c r="M218" s="156"/>
      <c r="T218" s="157"/>
      <c r="AT218" s="152" t="s">
        <v>270</v>
      </c>
      <c r="AU218" s="152" t="s">
        <v>87</v>
      </c>
      <c r="AV218" s="12" t="s">
        <v>87</v>
      </c>
      <c r="AW218" s="12" t="s">
        <v>32</v>
      </c>
      <c r="AX218" s="12" t="s">
        <v>77</v>
      </c>
      <c r="AY218" s="152" t="s">
        <v>262</v>
      </c>
    </row>
    <row r="219" spans="2:51" s="13" customFormat="1" ht="12">
      <c r="B219" s="158"/>
      <c r="D219" s="151" t="s">
        <v>270</v>
      </c>
      <c r="E219" s="159" t="s">
        <v>1</v>
      </c>
      <c r="F219" s="160" t="s">
        <v>273</v>
      </c>
      <c r="H219" s="161">
        <v>215.63</v>
      </c>
      <c r="I219" s="162"/>
      <c r="L219" s="158"/>
      <c r="M219" s="163"/>
      <c r="T219" s="164"/>
      <c r="AT219" s="159" t="s">
        <v>270</v>
      </c>
      <c r="AU219" s="159" t="s">
        <v>87</v>
      </c>
      <c r="AV219" s="13" t="s">
        <v>268</v>
      </c>
      <c r="AW219" s="13" t="s">
        <v>32</v>
      </c>
      <c r="AX219" s="13" t="s">
        <v>85</v>
      </c>
      <c r="AY219" s="159" t="s">
        <v>262</v>
      </c>
    </row>
    <row r="220" spans="2:65" s="1" customFormat="1" ht="21.75" customHeight="1">
      <c r="B220" s="32"/>
      <c r="C220" s="138" t="s">
        <v>342</v>
      </c>
      <c r="D220" s="138" t="s">
        <v>264</v>
      </c>
      <c r="E220" s="139" t="s">
        <v>343</v>
      </c>
      <c r="F220" s="140" t="s">
        <v>344</v>
      </c>
      <c r="G220" s="141" t="s">
        <v>152</v>
      </c>
      <c r="H220" s="142">
        <v>2.3</v>
      </c>
      <c r="I220" s="143"/>
      <c r="J220" s="142">
        <f>ROUND(I220*H220,2)</f>
        <v>0</v>
      </c>
      <c r="K220" s="140" t="s">
        <v>1</v>
      </c>
      <c r="L220" s="32"/>
      <c r="M220" s="144" t="s">
        <v>1</v>
      </c>
      <c r="N220" s="145" t="s">
        <v>42</v>
      </c>
      <c r="P220" s="146">
        <f>O220*H220</f>
        <v>0</v>
      </c>
      <c r="Q220" s="146">
        <v>0.0001</v>
      </c>
      <c r="R220" s="146">
        <f>Q220*H220</f>
        <v>0.00022999999999999998</v>
      </c>
      <c r="S220" s="146">
        <v>0</v>
      </c>
      <c r="T220" s="147">
        <f>S220*H220</f>
        <v>0</v>
      </c>
      <c r="AR220" s="148" t="s">
        <v>268</v>
      </c>
      <c r="AT220" s="148" t="s">
        <v>264</v>
      </c>
      <c r="AU220" s="148" t="s">
        <v>87</v>
      </c>
      <c r="AY220" s="17" t="s">
        <v>262</v>
      </c>
      <c r="BE220" s="149">
        <f>IF(N220="základní",J220,0)</f>
        <v>0</v>
      </c>
      <c r="BF220" s="149">
        <f>IF(N220="snížená",J220,0)</f>
        <v>0</v>
      </c>
      <c r="BG220" s="149">
        <f>IF(N220="zákl. přenesená",J220,0)</f>
        <v>0</v>
      </c>
      <c r="BH220" s="149">
        <f>IF(N220="sníž. přenesená",J220,0)</f>
        <v>0</v>
      </c>
      <c r="BI220" s="149">
        <f>IF(N220="nulová",J220,0)</f>
        <v>0</v>
      </c>
      <c r="BJ220" s="17" t="s">
        <v>85</v>
      </c>
      <c r="BK220" s="149">
        <f>ROUND(I220*H220,2)</f>
        <v>0</v>
      </c>
      <c r="BL220" s="17" t="s">
        <v>268</v>
      </c>
      <c r="BM220" s="148" t="s">
        <v>345</v>
      </c>
    </row>
    <row r="221" spans="2:51" s="12" customFormat="1" ht="12">
      <c r="B221" s="150"/>
      <c r="D221" s="151" t="s">
        <v>270</v>
      </c>
      <c r="E221" s="152" t="s">
        <v>1</v>
      </c>
      <c r="F221" s="153" t="s">
        <v>346</v>
      </c>
      <c r="H221" s="154">
        <v>2.3</v>
      </c>
      <c r="I221" s="155"/>
      <c r="L221" s="150"/>
      <c r="M221" s="156"/>
      <c r="T221" s="157"/>
      <c r="AT221" s="152" t="s">
        <v>270</v>
      </c>
      <c r="AU221" s="152" t="s">
        <v>87</v>
      </c>
      <c r="AV221" s="12" t="s">
        <v>87</v>
      </c>
      <c r="AW221" s="12" t="s">
        <v>32</v>
      </c>
      <c r="AX221" s="12" t="s">
        <v>77</v>
      </c>
      <c r="AY221" s="152" t="s">
        <v>262</v>
      </c>
    </row>
    <row r="222" spans="2:51" s="13" customFormat="1" ht="12">
      <c r="B222" s="158"/>
      <c r="D222" s="151" t="s">
        <v>270</v>
      </c>
      <c r="E222" s="159" t="s">
        <v>1</v>
      </c>
      <c r="F222" s="160" t="s">
        <v>273</v>
      </c>
      <c r="H222" s="161">
        <v>2.3</v>
      </c>
      <c r="I222" s="162"/>
      <c r="L222" s="158"/>
      <c r="M222" s="163"/>
      <c r="T222" s="164"/>
      <c r="AT222" s="159" t="s">
        <v>270</v>
      </c>
      <c r="AU222" s="159" t="s">
        <v>87</v>
      </c>
      <c r="AV222" s="13" t="s">
        <v>268</v>
      </c>
      <c r="AW222" s="13" t="s">
        <v>32</v>
      </c>
      <c r="AX222" s="13" t="s">
        <v>85</v>
      </c>
      <c r="AY222" s="159" t="s">
        <v>262</v>
      </c>
    </row>
    <row r="223" spans="2:65" s="1" customFormat="1" ht="24.2" customHeight="1">
      <c r="B223" s="32"/>
      <c r="C223" s="138" t="s">
        <v>347</v>
      </c>
      <c r="D223" s="138" t="s">
        <v>264</v>
      </c>
      <c r="E223" s="139" t="s">
        <v>348</v>
      </c>
      <c r="F223" s="140" t="s">
        <v>349</v>
      </c>
      <c r="G223" s="141" t="s">
        <v>152</v>
      </c>
      <c r="H223" s="142">
        <v>2.3</v>
      </c>
      <c r="I223" s="143"/>
      <c r="J223" s="142">
        <f>ROUND(I223*H223,2)</f>
        <v>0</v>
      </c>
      <c r="K223" s="140" t="s">
        <v>1</v>
      </c>
      <c r="L223" s="32"/>
      <c r="M223" s="144" t="s">
        <v>1</v>
      </c>
      <c r="N223" s="145" t="s">
        <v>42</v>
      </c>
      <c r="P223" s="146">
        <f>O223*H223</f>
        <v>0</v>
      </c>
      <c r="Q223" s="146">
        <v>0.00473</v>
      </c>
      <c r="R223" s="146">
        <f>Q223*H223</f>
        <v>0.010878999999999998</v>
      </c>
      <c r="S223" s="146">
        <v>0</v>
      </c>
      <c r="T223" s="147">
        <f>S223*H223</f>
        <v>0</v>
      </c>
      <c r="AR223" s="148" t="s">
        <v>268</v>
      </c>
      <c r="AT223" s="148" t="s">
        <v>264</v>
      </c>
      <c r="AU223" s="148" t="s">
        <v>87</v>
      </c>
      <c r="AY223" s="17" t="s">
        <v>262</v>
      </c>
      <c r="BE223" s="149">
        <f>IF(N223="základní",J223,0)</f>
        <v>0</v>
      </c>
      <c r="BF223" s="149">
        <f>IF(N223="snížená",J223,0)</f>
        <v>0</v>
      </c>
      <c r="BG223" s="149">
        <f>IF(N223="zákl. přenesená",J223,0)</f>
        <v>0</v>
      </c>
      <c r="BH223" s="149">
        <f>IF(N223="sníž. přenesená",J223,0)</f>
        <v>0</v>
      </c>
      <c r="BI223" s="149">
        <f>IF(N223="nulová",J223,0)</f>
        <v>0</v>
      </c>
      <c r="BJ223" s="17" t="s">
        <v>85</v>
      </c>
      <c r="BK223" s="149">
        <f>ROUND(I223*H223,2)</f>
        <v>0</v>
      </c>
      <c r="BL223" s="17" t="s">
        <v>268</v>
      </c>
      <c r="BM223" s="148" t="s">
        <v>350</v>
      </c>
    </row>
    <row r="224" spans="2:51" s="12" customFormat="1" ht="12">
      <c r="B224" s="150"/>
      <c r="D224" s="151" t="s">
        <v>270</v>
      </c>
      <c r="E224" s="152" t="s">
        <v>1</v>
      </c>
      <c r="F224" s="153" t="s">
        <v>346</v>
      </c>
      <c r="H224" s="154">
        <v>2.3</v>
      </c>
      <c r="I224" s="155"/>
      <c r="L224" s="150"/>
      <c r="M224" s="156"/>
      <c r="T224" s="157"/>
      <c r="AT224" s="152" t="s">
        <v>270</v>
      </c>
      <c r="AU224" s="152" t="s">
        <v>87</v>
      </c>
      <c r="AV224" s="12" t="s">
        <v>87</v>
      </c>
      <c r="AW224" s="12" t="s">
        <v>32</v>
      </c>
      <c r="AX224" s="12" t="s">
        <v>85</v>
      </c>
      <c r="AY224" s="152" t="s">
        <v>262</v>
      </c>
    </row>
    <row r="225" spans="2:65" s="1" customFormat="1" ht="24.2" customHeight="1">
      <c r="B225" s="32"/>
      <c r="C225" s="138" t="s">
        <v>351</v>
      </c>
      <c r="D225" s="138" t="s">
        <v>264</v>
      </c>
      <c r="E225" s="139" t="s">
        <v>352</v>
      </c>
      <c r="F225" s="140" t="s">
        <v>353</v>
      </c>
      <c r="G225" s="141" t="s">
        <v>152</v>
      </c>
      <c r="H225" s="142">
        <v>2.3</v>
      </c>
      <c r="I225" s="143"/>
      <c r="J225" s="142">
        <f>ROUND(I225*H225,2)</f>
        <v>0</v>
      </c>
      <c r="K225" s="140" t="s">
        <v>267</v>
      </c>
      <c r="L225" s="32"/>
      <c r="M225" s="144" t="s">
        <v>1</v>
      </c>
      <c r="N225" s="145" t="s">
        <v>42</v>
      </c>
      <c r="P225" s="146">
        <f>O225*H225</f>
        <v>0</v>
      </c>
      <c r="Q225" s="146">
        <v>0.00014</v>
      </c>
      <c r="R225" s="146">
        <f>Q225*H225</f>
        <v>0.00032199999999999997</v>
      </c>
      <c r="S225" s="146">
        <v>0</v>
      </c>
      <c r="T225" s="147">
        <f>S225*H225</f>
        <v>0</v>
      </c>
      <c r="AR225" s="148" t="s">
        <v>268</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354</v>
      </c>
    </row>
    <row r="226" spans="2:51" s="12" customFormat="1" ht="12">
      <c r="B226" s="150"/>
      <c r="D226" s="151" t="s">
        <v>270</v>
      </c>
      <c r="E226" s="152" t="s">
        <v>1</v>
      </c>
      <c r="F226" s="153" t="s">
        <v>346</v>
      </c>
      <c r="H226" s="154">
        <v>2.3</v>
      </c>
      <c r="I226" s="155"/>
      <c r="L226" s="150"/>
      <c r="M226" s="156"/>
      <c r="T226" s="157"/>
      <c r="AT226" s="152" t="s">
        <v>270</v>
      </c>
      <c r="AU226" s="152" t="s">
        <v>87</v>
      </c>
      <c r="AV226" s="12" t="s">
        <v>87</v>
      </c>
      <c r="AW226" s="12" t="s">
        <v>32</v>
      </c>
      <c r="AX226" s="12" t="s">
        <v>85</v>
      </c>
      <c r="AY226" s="152" t="s">
        <v>262</v>
      </c>
    </row>
    <row r="227" spans="2:65" s="1" customFormat="1" ht="44.25" customHeight="1">
      <c r="B227" s="32"/>
      <c r="C227" s="138" t="s">
        <v>355</v>
      </c>
      <c r="D227" s="138" t="s">
        <v>264</v>
      </c>
      <c r="E227" s="139" t="s">
        <v>356</v>
      </c>
      <c r="F227" s="140" t="s">
        <v>357</v>
      </c>
      <c r="G227" s="141" t="s">
        <v>152</v>
      </c>
      <c r="H227" s="142">
        <v>2.3</v>
      </c>
      <c r="I227" s="143"/>
      <c r="J227" s="142">
        <f>ROUND(I227*H227,2)</f>
        <v>0</v>
      </c>
      <c r="K227" s="140" t="s">
        <v>1</v>
      </c>
      <c r="L227" s="32"/>
      <c r="M227" s="144" t="s">
        <v>1</v>
      </c>
      <c r="N227" s="145" t="s">
        <v>42</v>
      </c>
      <c r="P227" s="146">
        <f>O227*H227</f>
        <v>0</v>
      </c>
      <c r="Q227" s="146">
        <v>0.01222544</v>
      </c>
      <c r="R227" s="146">
        <f>Q227*H227</f>
        <v>0.028118512</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358</v>
      </c>
    </row>
    <row r="228" spans="2:51" s="12" customFormat="1" ht="12">
      <c r="B228" s="150"/>
      <c r="D228" s="151" t="s">
        <v>270</v>
      </c>
      <c r="E228" s="152" t="s">
        <v>1</v>
      </c>
      <c r="F228" s="153" t="s">
        <v>346</v>
      </c>
      <c r="H228" s="154">
        <v>2.3</v>
      </c>
      <c r="I228" s="155"/>
      <c r="L228" s="150"/>
      <c r="M228" s="156"/>
      <c r="T228" s="157"/>
      <c r="AT228" s="152" t="s">
        <v>270</v>
      </c>
      <c r="AU228" s="152" t="s">
        <v>87</v>
      </c>
      <c r="AV228" s="12" t="s">
        <v>87</v>
      </c>
      <c r="AW228" s="12" t="s">
        <v>32</v>
      </c>
      <c r="AX228" s="12" t="s">
        <v>85</v>
      </c>
      <c r="AY228" s="152" t="s">
        <v>262</v>
      </c>
    </row>
    <row r="229" spans="2:65" s="1" customFormat="1" ht="16.5" customHeight="1">
      <c r="B229" s="32"/>
      <c r="C229" s="178" t="s">
        <v>359</v>
      </c>
      <c r="D229" s="178" t="s">
        <v>300</v>
      </c>
      <c r="E229" s="179" t="s">
        <v>360</v>
      </c>
      <c r="F229" s="180" t="s">
        <v>361</v>
      </c>
      <c r="G229" s="181" t="s">
        <v>362</v>
      </c>
      <c r="H229" s="182">
        <v>16.1</v>
      </c>
      <c r="I229" s="183"/>
      <c r="J229" s="182">
        <f>ROUND(I229*H229,2)</f>
        <v>0</v>
      </c>
      <c r="K229" s="180" t="s">
        <v>1</v>
      </c>
      <c r="L229" s="184"/>
      <c r="M229" s="185" t="s">
        <v>1</v>
      </c>
      <c r="N229" s="186" t="s">
        <v>42</v>
      </c>
      <c r="P229" s="146">
        <f>O229*H229</f>
        <v>0</v>
      </c>
      <c r="Q229" s="146">
        <v>0.001</v>
      </c>
      <c r="R229" s="146">
        <f>Q229*H229</f>
        <v>0.016100000000000003</v>
      </c>
      <c r="S229" s="146">
        <v>0</v>
      </c>
      <c r="T229" s="147">
        <f>S229*H229</f>
        <v>0</v>
      </c>
      <c r="AR229" s="148" t="s">
        <v>304</v>
      </c>
      <c r="AT229" s="148" t="s">
        <v>300</v>
      </c>
      <c r="AU229" s="148" t="s">
        <v>87</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268</v>
      </c>
      <c r="BM229" s="148" t="s">
        <v>363</v>
      </c>
    </row>
    <row r="230" spans="2:51" s="12" customFormat="1" ht="12">
      <c r="B230" s="150"/>
      <c r="D230" s="151" t="s">
        <v>270</v>
      </c>
      <c r="F230" s="153" t="s">
        <v>364</v>
      </c>
      <c r="H230" s="154">
        <v>16.1</v>
      </c>
      <c r="I230" s="155"/>
      <c r="L230" s="150"/>
      <c r="M230" s="156"/>
      <c r="T230" s="157"/>
      <c r="AT230" s="152" t="s">
        <v>270</v>
      </c>
      <c r="AU230" s="152" t="s">
        <v>87</v>
      </c>
      <c r="AV230" s="12" t="s">
        <v>87</v>
      </c>
      <c r="AW230" s="12" t="s">
        <v>4</v>
      </c>
      <c r="AX230" s="12" t="s">
        <v>85</v>
      </c>
      <c r="AY230" s="152" t="s">
        <v>262</v>
      </c>
    </row>
    <row r="231" spans="2:65" s="1" customFormat="1" ht="24.2" customHeight="1">
      <c r="B231" s="32"/>
      <c r="C231" s="178" t="s">
        <v>9</v>
      </c>
      <c r="D231" s="178" t="s">
        <v>300</v>
      </c>
      <c r="E231" s="179" t="s">
        <v>365</v>
      </c>
      <c r="F231" s="180" t="s">
        <v>366</v>
      </c>
      <c r="G231" s="181" t="s">
        <v>152</v>
      </c>
      <c r="H231" s="182">
        <v>2.42</v>
      </c>
      <c r="I231" s="183"/>
      <c r="J231" s="182">
        <f>ROUND(I231*H231,2)</f>
        <v>0</v>
      </c>
      <c r="K231" s="180" t="s">
        <v>267</v>
      </c>
      <c r="L231" s="184"/>
      <c r="M231" s="185" t="s">
        <v>1</v>
      </c>
      <c r="N231" s="186" t="s">
        <v>42</v>
      </c>
      <c r="P231" s="146">
        <f>O231*H231</f>
        <v>0</v>
      </c>
      <c r="Q231" s="146">
        <v>0.0045</v>
      </c>
      <c r="R231" s="146">
        <f>Q231*H231</f>
        <v>0.010889999999999999</v>
      </c>
      <c r="S231" s="146">
        <v>0</v>
      </c>
      <c r="T231" s="147">
        <f>S231*H231</f>
        <v>0</v>
      </c>
      <c r="AR231" s="148" t="s">
        <v>304</v>
      </c>
      <c r="AT231" s="148" t="s">
        <v>300</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367</v>
      </c>
    </row>
    <row r="232" spans="2:51" s="12" customFormat="1" ht="12">
      <c r="B232" s="150"/>
      <c r="D232" s="151" t="s">
        <v>270</v>
      </c>
      <c r="F232" s="153" t="s">
        <v>368</v>
      </c>
      <c r="H232" s="154">
        <v>2.42</v>
      </c>
      <c r="I232" s="155"/>
      <c r="L232" s="150"/>
      <c r="M232" s="156"/>
      <c r="T232" s="157"/>
      <c r="AT232" s="152" t="s">
        <v>270</v>
      </c>
      <c r="AU232" s="152" t="s">
        <v>87</v>
      </c>
      <c r="AV232" s="12" t="s">
        <v>87</v>
      </c>
      <c r="AW232" s="12" t="s">
        <v>4</v>
      </c>
      <c r="AX232" s="12" t="s">
        <v>85</v>
      </c>
      <c r="AY232" s="152" t="s">
        <v>262</v>
      </c>
    </row>
    <row r="233" spans="2:65" s="1" customFormat="1" ht="16.5" customHeight="1">
      <c r="B233" s="32"/>
      <c r="C233" s="138" t="s">
        <v>369</v>
      </c>
      <c r="D233" s="138" t="s">
        <v>264</v>
      </c>
      <c r="E233" s="139" t="s">
        <v>370</v>
      </c>
      <c r="F233" s="140" t="s">
        <v>371</v>
      </c>
      <c r="G233" s="141" t="s">
        <v>152</v>
      </c>
      <c r="H233" s="142">
        <v>1609.63</v>
      </c>
      <c r="I233" s="143"/>
      <c r="J233" s="142">
        <f>ROUND(I233*H233,2)</f>
        <v>0</v>
      </c>
      <c r="K233" s="140" t="s">
        <v>1</v>
      </c>
      <c r="L233" s="32"/>
      <c r="M233" s="144" t="s">
        <v>1</v>
      </c>
      <c r="N233" s="145" t="s">
        <v>42</v>
      </c>
      <c r="P233" s="146">
        <f>O233*H233</f>
        <v>0</v>
      </c>
      <c r="Q233" s="146">
        <v>0.0001</v>
      </c>
      <c r="R233" s="146">
        <f>Q233*H233</f>
        <v>0.16096300000000002</v>
      </c>
      <c r="S233" s="146">
        <v>0</v>
      </c>
      <c r="T233" s="147">
        <f>S233*H233</f>
        <v>0</v>
      </c>
      <c r="AR233" s="148" t="s">
        <v>268</v>
      </c>
      <c r="AT233" s="148" t="s">
        <v>264</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268</v>
      </c>
      <c r="BM233" s="148" t="s">
        <v>372</v>
      </c>
    </row>
    <row r="234" spans="2:51" s="12" customFormat="1" ht="12">
      <c r="B234" s="150"/>
      <c r="D234" s="151" t="s">
        <v>270</v>
      </c>
      <c r="E234" s="152" t="s">
        <v>1</v>
      </c>
      <c r="F234" s="153" t="s">
        <v>373</v>
      </c>
      <c r="H234" s="154">
        <v>1525.64</v>
      </c>
      <c r="I234" s="155"/>
      <c r="L234" s="150"/>
      <c r="M234" s="156"/>
      <c r="T234" s="157"/>
      <c r="AT234" s="152" t="s">
        <v>270</v>
      </c>
      <c r="AU234" s="152" t="s">
        <v>87</v>
      </c>
      <c r="AV234" s="12" t="s">
        <v>87</v>
      </c>
      <c r="AW234" s="12" t="s">
        <v>32</v>
      </c>
      <c r="AX234" s="12" t="s">
        <v>77</v>
      </c>
      <c r="AY234" s="152" t="s">
        <v>262</v>
      </c>
    </row>
    <row r="235" spans="2:51" s="12" customFormat="1" ht="12">
      <c r="B235" s="150"/>
      <c r="D235" s="151" t="s">
        <v>270</v>
      </c>
      <c r="E235" s="152" t="s">
        <v>1</v>
      </c>
      <c r="F235" s="153" t="s">
        <v>374</v>
      </c>
      <c r="H235" s="154">
        <v>30.96</v>
      </c>
      <c r="I235" s="155"/>
      <c r="L235" s="150"/>
      <c r="M235" s="156"/>
      <c r="T235" s="157"/>
      <c r="AT235" s="152" t="s">
        <v>270</v>
      </c>
      <c r="AU235" s="152" t="s">
        <v>87</v>
      </c>
      <c r="AV235" s="12" t="s">
        <v>87</v>
      </c>
      <c r="AW235" s="12" t="s">
        <v>32</v>
      </c>
      <c r="AX235" s="12" t="s">
        <v>77</v>
      </c>
      <c r="AY235" s="152" t="s">
        <v>262</v>
      </c>
    </row>
    <row r="236" spans="2:51" s="12" customFormat="1" ht="12">
      <c r="B236" s="150"/>
      <c r="D236" s="151" t="s">
        <v>270</v>
      </c>
      <c r="E236" s="152" t="s">
        <v>1</v>
      </c>
      <c r="F236" s="153" t="s">
        <v>375</v>
      </c>
      <c r="H236" s="154">
        <v>53.03</v>
      </c>
      <c r="I236" s="155"/>
      <c r="L236" s="150"/>
      <c r="M236" s="156"/>
      <c r="T236" s="157"/>
      <c r="AT236" s="152" t="s">
        <v>270</v>
      </c>
      <c r="AU236" s="152" t="s">
        <v>87</v>
      </c>
      <c r="AV236" s="12" t="s">
        <v>87</v>
      </c>
      <c r="AW236" s="12" t="s">
        <v>32</v>
      </c>
      <c r="AX236" s="12" t="s">
        <v>77</v>
      </c>
      <c r="AY236" s="152" t="s">
        <v>262</v>
      </c>
    </row>
    <row r="237" spans="2:51" s="13" customFormat="1" ht="12">
      <c r="B237" s="158"/>
      <c r="D237" s="151" t="s">
        <v>270</v>
      </c>
      <c r="E237" s="159" t="s">
        <v>1</v>
      </c>
      <c r="F237" s="160" t="s">
        <v>273</v>
      </c>
      <c r="H237" s="161">
        <v>1609.63</v>
      </c>
      <c r="I237" s="162"/>
      <c r="L237" s="158"/>
      <c r="M237" s="163"/>
      <c r="T237" s="164"/>
      <c r="AT237" s="159" t="s">
        <v>270</v>
      </c>
      <c r="AU237" s="159" t="s">
        <v>87</v>
      </c>
      <c r="AV237" s="13" t="s">
        <v>268</v>
      </c>
      <c r="AW237" s="13" t="s">
        <v>32</v>
      </c>
      <c r="AX237" s="13" t="s">
        <v>85</v>
      </c>
      <c r="AY237" s="159" t="s">
        <v>262</v>
      </c>
    </row>
    <row r="238" spans="2:65" s="1" customFormat="1" ht="24.2" customHeight="1">
      <c r="B238" s="32"/>
      <c r="C238" s="138" t="s">
        <v>376</v>
      </c>
      <c r="D238" s="138" t="s">
        <v>264</v>
      </c>
      <c r="E238" s="139" t="s">
        <v>377</v>
      </c>
      <c r="F238" s="140" t="s">
        <v>378</v>
      </c>
      <c r="G238" s="141" t="s">
        <v>152</v>
      </c>
      <c r="H238" s="142">
        <v>1595.97</v>
      </c>
      <c r="I238" s="143"/>
      <c r="J238" s="142">
        <f>ROUND(I238*H238,2)</f>
        <v>0</v>
      </c>
      <c r="K238" s="140" t="s">
        <v>1</v>
      </c>
      <c r="L238" s="32"/>
      <c r="M238" s="144" t="s">
        <v>1</v>
      </c>
      <c r="N238" s="145" t="s">
        <v>42</v>
      </c>
      <c r="P238" s="146">
        <f>O238*H238</f>
        <v>0</v>
      </c>
      <c r="Q238" s="146">
        <v>0.00473</v>
      </c>
      <c r="R238" s="146">
        <f>Q238*H238</f>
        <v>7.5489381</v>
      </c>
      <c r="S238" s="146">
        <v>0</v>
      </c>
      <c r="T238" s="147">
        <f>S238*H238</f>
        <v>0</v>
      </c>
      <c r="AR238" s="148" t="s">
        <v>268</v>
      </c>
      <c r="AT238" s="148" t="s">
        <v>264</v>
      </c>
      <c r="AU238" s="148" t="s">
        <v>87</v>
      </c>
      <c r="AY238" s="17" t="s">
        <v>262</v>
      </c>
      <c r="BE238" s="149">
        <f>IF(N238="základní",J238,0)</f>
        <v>0</v>
      </c>
      <c r="BF238" s="149">
        <f>IF(N238="snížená",J238,0)</f>
        <v>0</v>
      </c>
      <c r="BG238" s="149">
        <f>IF(N238="zákl. přenesená",J238,0)</f>
        <v>0</v>
      </c>
      <c r="BH238" s="149">
        <f>IF(N238="sníž. přenesená",J238,0)</f>
        <v>0</v>
      </c>
      <c r="BI238" s="149">
        <f>IF(N238="nulová",J238,0)</f>
        <v>0</v>
      </c>
      <c r="BJ238" s="17" t="s">
        <v>85</v>
      </c>
      <c r="BK238" s="149">
        <f>ROUND(I238*H238,2)</f>
        <v>0</v>
      </c>
      <c r="BL238" s="17" t="s">
        <v>268</v>
      </c>
      <c r="BM238" s="148" t="s">
        <v>379</v>
      </c>
    </row>
    <row r="239" spans="2:51" s="12" customFormat="1" ht="12">
      <c r="B239" s="150"/>
      <c r="D239" s="151" t="s">
        <v>270</v>
      </c>
      <c r="E239" s="152" t="s">
        <v>1</v>
      </c>
      <c r="F239" s="153" t="s">
        <v>380</v>
      </c>
      <c r="H239" s="154">
        <v>1511.98</v>
      </c>
      <c r="I239" s="155"/>
      <c r="L239" s="150"/>
      <c r="M239" s="156"/>
      <c r="T239" s="157"/>
      <c r="AT239" s="152" t="s">
        <v>270</v>
      </c>
      <c r="AU239" s="152" t="s">
        <v>87</v>
      </c>
      <c r="AV239" s="12" t="s">
        <v>87</v>
      </c>
      <c r="AW239" s="12" t="s">
        <v>32</v>
      </c>
      <c r="AX239" s="12" t="s">
        <v>77</v>
      </c>
      <c r="AY239" s="152" t="s">
        <v>262</v>
      </c>
    </row>
    <row r="240" spans="2:51" s="12" customFormat="1" ht="12">
      <c r="B240" s="150"/>
      <c r="D240" s="151" t="s">
        <v>270</v>
      </c>
      <c r="E240" s="152" t="s">
        <v>1</v>
      </c>
      <c r="F240" s="153" t="s">
        <v>374</v>
      </c>
      <c r="H240" s="154">
        <v>30.96</v>
      </c>
      <c r="I240" s="155"/>
      <c r="L240" s="150"/>
      <c r="M240" s="156"/>
      <c r="T240" s="157"/>
      <c r="AT240" s="152" t="s">
        <v>270</v>
      </c>
      <c r="AU240" s="152" t="s">
        <v>87</v>
      </c>
      <c r="AV240" s="12" t="s">
        <v>87</v>
      </c>
      <c r="AW240" s="12" t="s">
        <v>32</v>
      </c>
      <c r="AX240" s="12" t="s">
        <v>77</v>
      </c>
      <c r="AY240" s="152" t="s">
        <v>262</v>
      </c>
    </row>
    <row r="241" spans="2:51" s="12" customFormat="1" ht="12">
      <c r="B241" s="150"/>
      <c r="D241" s="151" t="s">
        <v>270</v>
      </c>
      <c r="E241" s="152" t="s">
        <v>1</v>
      </c>
      <c r="F241" s="153" t="s">
        <v>375</v>
      </c>
      <c r="H241" s="154">
        <v>53.03</v>
      </c>
      <c r="I241" s="155"/>
      <c r="L241" s="150"/>
      <c r="M241" s="156"/>
      <c r="T241" s="157"/>
      <c r="AT241" s="152" t="s">
        <v>270</v>
      </c>
      <c r="AU241" s="152" t="s">
        <v>87</v>
      </c>
      <c r="AV241" s="12" t="s">
        <v>87</v>
      </c>
      <c r="AW241" s="12" t="s">
        <v>32</v>
      </c>
      <c r="AX241" s="12" t="s">
        <v>77</v>
      </c>
      <c r="AY241" s="152" t="s">
        <v>262</v>
      </c>
    </row>
    <row r="242" spans="2:51" s="13" customFormat="1" ht="12">
      <c r="B242" s="158"/>
      <c r="D242" s="151" t="s">
        <v>270</v>
      </c>
      <c r="E242" s="159" t="s">
        <v>1</v>
      </c>
      <c r="F242" s="160" t="s">
        <v>273</v>
      </c>
      <c r="H242" s="161">
        <v>1595.97</v>
      </c>
      <c r="I242" s="162"/>
      <c r="L242" s="158"/>
      <c r="M242" s="163"/>
      <c r="T242" s="164"/>
      <c r="AT242" s="159" t="s">
        <v>270</v>
      </c>
      <c r="AU242" s="159" t="s">
        <v>87</v>
      </c>
      <c r="AV242" s="13" t="s">
        <v>268</v>
      </c>
      <c r="AW242" s="13" t="s">
        <v>32</v>
      </c>
      <c r="AX242" s="13" t="s">
        <v>85</v>
      </c>
      <c r="AY242" s="159" t="s">
        <v>262</v>
      </c>
    </row>
    <row r="243" spans="2:65" s="1" customFormat="1" ht="24.2" customHeight="1">
      <c r="B243" s="32"/>
      <c r="C243" s="138" t="s">
        <v>381</v>
      </c>
      <c r="D243" s="138" t="s">
        <v>264</v>
      </c>
      <c r="E243" s="139" t="s">
        <v>382</v>
      </c>
      <c r="F243" s="140" t="s">
        <v>383</v>
      </c>
      <c r="G243" s="141" t="s">
        <v>152</v>
      </c>
      <c r="H243" s="142">
        <v>2718.07</v>
      </c>
      <c r="I243" s="143"/>
      <c r="J243" s="142">
        <f>ROUND(I243*H243,2)</f>
        <v>0</v>
      </c>
      <c r="K243" s="140" t="s">
        <v>267</v>
      </c>
      <c r="L243" s="32"/>
      <c r="M243" s="144" t="s">
        <v>1</v>
      </c>
      <c r="N243" s="145" t="s">
        <v>42</v>
      </c>
      <c r="P243" s="146">
        <f>O243*H243</f>
        <v>0</v>
      </c>
      <c r="Q243" s="146">
        <v>0.00014</v>
      </c>
      <c r="R243" s="146">
        <f>Q243*H243</f>
        <v>0.3805298</v>
      </c>
      <c r="S243" s="146">
        <v>0</v>
      </c>
      <c r="T243" s="147">
        <f>S243*H243</f>
        <v>0</v>
      </c>
      <c r="AR243" s="148" t="s">
        <v>268</v>
      </c>
      <c r="AT243" s="148" t="s">
        <v>264</v>
      </c>
      <c r="AU243" s="148" t="s">
        <v>87</v>
      </c>
      <c r="AY243" s="17" t="s">
        <v>262</v>
      </c>
      <c r="BE243" s="149">
        <f>IF(N243="základní",J243,0)</f>
        <v>0</v>
      </c>
      <c r="BF243" s="149">
        <f>IF(N243="snížená",J243,0)</f>
        <v>0</v>
      </c>
      <c r="BG243" s="149">
        <f>IF(N243="zákl. přenesená",J243,0)</f>
        <v>0</v>
      </c>
      <c r="BH243" s="149">
        <f>IF(N243="sníž. přenesená",J243,0)</f>
        <v>0</v>
      </c>
      <c r="BI243" s="149">
        <f>IF(N243="nulová",J243,0)</f>
        <v>0</v>
      </c>
      <c r="BJ243" s="17" t="s">
        <v>85</v>
      </c>
      <c r="BK243" s="149">
        <f>ROUND(I243*H243,2)</f>
        <v>0</v>
      </c>
      <c r="BL243" s="17" t="s">
        <v>268</v>
      </c>
      <c r="BM243" s="148" t="s">
        <v>384</v>
      </c>
    </row>
    <row r="244" spans="2:51" s="12" customFormat="1" ht="12">
      <c r="B244" s="150"/>
      <c r="D244" s="151" t="s">
        <v>270</v>
      </c>
      <c r="E244" s="152" t="s">
        <v>1</v>
      </c>
      <c r="F244" s="153" t="s">
        <v>385</v>
      </c>
      <c r="H244" s="154">
        <v>1121.02</v>
      </c>
      <c r="I244" s="155"/>
      <c r="L244" s="150"/>
      <c r="M244" s="156"/>
      <c r="T244" s="157"/>
      <c r="AT244" s="152" t="s">
        <v>270</v>
      </c>
      <c r="AU244" s="152" t="s">
        <v>87</v>
      </c>
      <c r="AV244" s="12" t="s">
        <v>87</v>
      </c>
      <c r="AW244" s="12" t="s">
        <v>32</v>
      </c>
      <c r="AX244" s="12" t="s">
        <v>77</v>
      </c>
      <c r="AY244" s="152" t="s">
        <v>262</v>
      </c>
    </row>
    <row r="245" spans="2:51" s="12" customFormat="1" ht="12">
      <c r="B245" s="150"/>
      <c r="D245" s="151" t="s">
        <v>270</v>
      </c>
      <c r="E245" s="152" t="s">
        <v>1</v>
      </c>
      <c r="F245" s="153" t="s">
        <v>386</v>
      </c>
      <c r="H245" s="154">
        <v>28.64</v>
      </c>
      <c r="I245" s="155"/>
      <c r="L245" s="150"/>
      <c r="M245" s="156"/>
      <c r="T245" s="157"/>
      <c r="AT245" s="152" t="s">
        <v>270</v>
      </c>
      <c r="AU245" s="152" t="s">
        <v>87</v>
      </c>
      <c r="AV245" s="12" t="s">
        <v>87</v>
      </c>
      <c r="AW245" s="12" t="s">
        <v>32</v>
      </c>
      <c r="AX245" s="12" t="s">
        <v>77</v>
      </c>
      <c r="AY245" s="152" t="s">
        <v>262</v>
      </c>
    </row>
    <row r="246" spans="2:51" s="12" customFormat="1" ht="12">
      <c r="B246" s="150"/>
      <c r="D246" s="151" t="s">
        <v>270</v>
      </c>
      <c r="E246" s="152" t="s">
        <v>1</v>
      </c>
      <c r="F246" s="153" t="s">
        <v>374</v>
      </c>
      <c r="H246" s="154">
        <v>30.96</v>
      </c>
      <c r="I246" s="155"/>
      <c r="L246" s="150"/>
      <c r="M246" s="156"/>
      <c r="T246" s="157"/>
      <c r="AT246" s="152" t="s">
        <v>270</v>
      </c>
      <c r="AU246" s="152" t="s">
        <v>87</v>
      </c>
      <c r="AV246" s="12" t="s">
        <v>87</v>
      </c>
      <c r="AW246" s="12" t="s">
        <v>32</v>
      </c>
      <c r="AX246" s="12" t="s">
        <v>77</v>
      </c>
      <c r="AY246" s="152" t="s">
        <v>262</v>
      </c>
    </row>
    <row r="247" spans="2:51" s="14" customFormat="1" ht="12">
      <c r="B247" s="165"/>
      <c r="D247" s="151" t="s">
        <v>270</v>
      </c>
      <c r="E247" s="166" t="s">
        <v>1</v>
      </c>
      <c r="F247" s="167" t="s">
        <v>387</v>
      </c>
      <c r="H247" s="166" t="s">
        <v>1</v>
      </c>
      <c r="I247" s="168"/>
      <c r="L247" s="165"/>
      <c r="M247" s="169"/>
      <c r="T247" s="170"/>
      <c r="AT247" s="166" t="s">
        <v>270</v>
      </c>
      <c r="AU247" s="166" t="s">
        <v>87</v>
      </c>
      <c r="AV247" s="14" t="s">
        <v>85</v>
      </c>
      <c r="AW247" s="14" t="s">
        <v>32</v>
      </c>
      <c r="AX247" s="14" t="s">
        <v>77</v>
      </c>
      <c r="AY247" s="166" t="s">
        <v>262</v>
      </c>
    </row>
    <row r="248" spans="2:51" s="12" customFormat="1" ht="33.75">
      <c r="B248" s="150"/>
      <c r="D248" s="151" t="s">
        <v>270</v>
      </c>
      <c r="E248" s="152" t="s">
        <v>1</v>
      </c>
      <c r="F248" s="153" t="s">
        <v>388</v>
      </c>
      <c r="H248" s="154">
        <v>58.37</v>
      </c>
      <c r="I248" s="155"/>
      <c r="L248" s="150"/>
      <c r="M248" s="156"/>
      <c r="T248" s="157"/>
      <c r="AT248" s="152" t="s">
        <v>270</v>
      </c>
      <c r="AU248" s="152" t="s">
        <v>87</v>
      </c>
      <c r="AV248" s="12" t="s">
        <v>87</v>
      </c>
      <c r="AW248" s="12" t="s">
        <v>32</v>
      </c>
      <c r="AX248" s="12" t="s">
        <v>77</v>
      </c>
      <c r="AY248" s="152" t="s">
        <v>262</v>
      </c>
    </row>
    <row r="249" spans="2:51" s="12" customFormat="1" ht="12">
      <c r="B249" s="150"/>
      <c r="D249" s="151" t="s">
        <v>270</v>
      </c>
      <c r="E249" s="152" t="s">
        <v>1</v>
      </c>
      <c r="F249" s="153" t="s">
        <v>389</v>
      </c>
      <c r="H249" s="154">
        <v>5.25</v>
      </c>
      <c r="I249" s="155"/>
      <c r="L249" s="150"/>
      <c r="M249" s="156"/>
      <c r="T249" s="157"/>
      <c r="AT249" s="152" t="s">
        <v>270</v>
      </c>
      <c r="AU249" s="152" t="s">
        <v>87</v>
      </c>
      <c r="AV249" s="12" t="s">
        <v>87</v>
      </c>
      <c r="AW249" s="12" t="s">
        <v>32</v>
      </c>
      <c r="AX249" s="12" t="s">
        <v>77</v>
      </c>
      <c r="AY249" s="152" t="s">
        <v>262</v>
      </c>
    </row>
    <row r="250" spans="2:51" s="12" customFormat="1" ht="12">
      <c r="B250" s="150"/>
      <c r="D250" s="151" t="s">
        <v>270</v>
      </c>
      <c r="E250" s="152" t="s">
        <v>1</v>
      </c>
      <c r="F250" s="153" t="s">
        <v>390</v>
      </c>
      <c r="H250" s="154">
        <v>36.92</v>
      </c>
      <c r="I250" s="155"/>
      <c r="L250" s="150"/>
      <c r="M250" s="156"/>
      <c r="T250" s="157"/>
      <c r="AT250" s="152" t="s">
        <v>270</v>
      </c>
      <c r="AU250" s="152" t="s">
        <v>87</v>
      </c>
      <c r="AV250" s="12" t="s">
        <v>87</v>
      </c>
      <c r="AW250" s="12" t="s">
        <v>32</v>
      </c>
      <c r="AX250" s="12" t="s">
        <v>77</v>
      </c>
      <c r="AY250" s="152" t="s">
        <v>262</v>
      </c>
    </row>
    <row r="251" spans="2:51" s="12" customFormat="1" ht="12">
      <c r="B251" s="150"/>
      <c r="D251" s="151" t="s">
        <v>270</v>
      </c>
      <c r="E251" s="152" t="s">
        <v>1</v>
      </c>
      <c r="F251" s="153" t="s">
        <v>391</v>
      </c>
      <c r="H251" s="154">
        <v>0.85</v>
      </c>
      <c r="I251" s="155"/>
      <c r="L251" s="150"/>
      <c r="M251" s="156"/>
      <c r="T251" s="157"/>
      <c r="AT251" s="152" t="s">
        <v>270</v>
      </c>
      <c r="AU251" s="152" t="s">
        <v>87</v>
      </c>
      <c r="AV251" s="12" t="s">
        <v>87</v>
      </c>
      <c r="AW251" s="12" t="s">
        <v>32</v>
      </c>
      <c r="AX251" s="12" t="s">
        <v>77</v>
      </c>
      <c r="AY251" s="152" t="s">
        <v>262</v>
      </c>
    </row>
    <row r="252" spans="2:51" s="12" customFormat="1" ht="12">
      <c r="B252" s="150"/>
      <c r="D252" s="151" t="s">
        <v>270</v>
      </c>
      <c r="E252" s="152" t="s">
        <v>1</v>
      </c>
      <c r="F252" s="153" t="s">
        <v>392</v>
      </c>
      <c r="H252" s="154">
        <v>38.4</v>
      </c>
      <c r="I252" s="155"/>
      <c r="L252" s="150"/>
      <c r="M252" s="156"/>
      <c r="T252" s="157"/>
      <c r="AT252" s="152" t="s">
        <v>270</v>
      </c>
      <c r="AU252" s="152" t="s">
        <v>87</v>
      </c>
      <c r="AV252" s="12" t="s">
        <v>87</v>
      </c>
      <c r="AW252" s="12" t="s">
        <v>32</v>
      </c>
      <c r="AX252" s="12" t="s">
        <v>77</v>
      </c>
      <c r="AY252" s="152" t="s">
        <v>262</v>
      </c>
    </row>
    <row r="253" spans="2:51" s="12" customFormat="1" ht="12">
      <c r="B253" s="150"/>
      <c r="D253" s="151" t="s">
        <v>270</v>
      </c>
      <c r="E253" s="152" t="s">
        <v>1</v>
      </c>
      <c r="F253" s="153" t="s">
        <v>393</v>
      </c>
      <c r="H253" s="154">
        <v>3.3</v>
      </c>
      <c r="I253" s="155"/>
      <c r="L253" s="150"/>
      <c r="M253" s="156"/>
      <c r="T253" s="157"/>
      <c r="AT253" s="152" t="s">
        <v>270</v>
      </c>
      <c r="AU253" s="152" t="s">
        <v>87</v>
      </c>
      <c r="AV253" s="12" t="s">
        <v>87</v>
      </c>
      <c r="AW253" s="12" t="s">
        <v>32</v>
      </c>
      <c r="AX253" s="12" t="s">
        <v>77</v>
      </c>
      <c r="AY253" s="152" t="s">
        <v>262</v>
      </c>
    </row>
    <row r="254" spans="2:51" s="12" customFormat="1" ht="12">
      <c r="B254" s="150"/>
      <c r="D254" s="151" t="s">
        <v>270</v>
      </c>
      <c r="E254" s="152" t="s">
        <v>1</v>
      </c>
      <c r="F254" s="153" t="s">
        <v>394</v>
      </c>
      <c r="H254" s="154">
        <v>35.31</v>
      </c>
      <c r="I254" s="155"/>
      <c r="L254" s="150"/>
      <c r="M254" s="156"/>
      <c r="T254" s="157"/>
      <c r="AT254" s="152" t="s">
        <v>270</v>
      </c>
      <c r="AU254" s="152" t="s">
        <v>87</v>
      </c>
      <c r="AV254" s="12" t="s">
        <v>87</v>
      </c>
      <c r="AW254" s="12" t="s">
        <v>32</v>
      </c>
      <c r="AX254" s="12" t="s">
        <v>77</v>
      </c>
      <c r="AY254" s="152" t="s">
        <v>262</v>
      </c>
    </row>
    <row r="255" spans="2:51" s="15" customFormat="1" ht="12">
      <c r="B255" s="171"/>
      <c r="D255" s="151" t="s">
        <v>270</v>
      </c>
      <c r="E255" s="172" t="s">
        <v>1</v>
      </c>
      <c r="F255" s="173" t="s">
        <v>281</v>
      </c>
      <c r="H255" s="174">
        <v>1359.02</v>
      </c>
      <c r="I255" s="175"/>
      <c r="L255" s="171"/>
      <c r="M255" s="176"/>
      <c r="T255" s="177"/>
      <c r="AT255" s="172" t="s">
        <v>270</v>
      </c>
      <c r="AU255" s="172" t="s">
        <v>87</v>
      </c>
      <c r="AV255" s="15" t="s">
        <v>103</v>
      </c>
      <c r="AW255" s="15" t="s">
        <v>32</v>
      </c>
      <c r="AX255" s="15" t="s">
        <v>77</v>
      </c>
      <c r="AY255" s="172" t="s">
        <v>262</v>
      </c>
    </row>
    <row r="256" spans="2:51" s="12" customFormat="1" ht="12">
      <c r="B256" s="150"/>
      <c r="D256" s="151" t="s">
        <v>270</v>
      </c>
      <c r="E256" s="152" t="s">
        <v>1</v>
      </c>
      <c r="F256" s="153" t="s">
        <v>395</v>
      </c>
      <c r="H256" s="154">
        <v>2718.07</v>
      </c>
      <c r="I256" s="155"/>
      <c r="L256" s="150"/>
      <c r="M256" s="156"/>
      <c r="T256" s="157"/>
      <c r="AT256" s="152" t="s">
        <v>270</v>
      </c>
      <c r="AU256" s="152" t="s">
        <v>87</v>
      </c>
      <c r="AV256" s="12" t="s">
        <v>87</v>
      </c>
      <c r="AW256" s="12" t="s">
        <v>32</v>
      </c>
      <c r="AX256" s="12" t="s">
        <v>85</v>
      </c>
      <c r="AY256" s="152" t="s">
        <v>262</v>
      </c>
    </row>
    <row r="257" spans="2:65" s="1" customFormat="1" ht="44.25" customHeight="1">
      <c r="B257" s="32"/>
      <c r="C257" s="138" t="s">
        <v>396</v>
      </c>
      <c r="D257" s="138" t="s">
        <v>264</v>
      </c>
      <c r="E257" s="139" t="s">
        <v>397</v>
      </c>
      <c r="F257" s="140" t="s">
        <v>398</v>
      </c>
      <c r="G257" s="141" t="s">
        <v>152</v>
      </c>
      <c r="H257" s="142">
        <v>456.39</v>
      </c>
      <c r="I257" s="143"/>
      <c r="J257" s="142">
        <f>ROUND(I257*H257,2)</f>
        <v>0</v>
      </c>
      <c r="K257" s="140" t="s">
        <v>1</v>
      </c>
      <c r="L257" s="32"/>
      <c r="M257" s="144" t="s">
        <v>1</v>
      </c>
      <c r="N257" s="145" t="s">
        <v>42</v>
      </c>
      <c r="P257" s="146">
        <f>O257*H257</f>
        <v>0</v>
      </c>
      <c r="Q257" s="146">
        <v>0.01222416</v>
      </c>
      <c r="R257" s="146">
        <f>Q257*H257</f>
        <v>5.5789843824</v>
      </c>
      <c r="S257" s="146">
        <v>0</v>
      </c>
      <c r="T257" s="147">
        <f>S257*H257</f>
        <v>0</v>
      </c>
      <c r="AR257" s="148" t="s">
        <v>268</v>
      </c>
      <c r="AT257" s="148" t="s">
        <v>264</v>
      </c>
      <c r="AU257" s="148" t="s">
        <v>87</v>
      </c>
      <c r="AY257" s="17" t="s">
        <v>262</v>
      </c>
      <c r="BE257" s="149">
        <f>IF(N257="základní",J257,0)</f>
        <v>0</v>
      </c>
      <c r="BF257" s="149">
        <f>IF(N257="snížená",J257,0)</f>
        <v>0</v>
      </c>
      <c r="BG257" s="149">
        <f>IF(N257="zákl. přenesená",J257,0)</f>
        <v>0</v>
      </c>
      <c r="BH257" s="149">
        <f>IF(N257="sníž. přenesená",J257,0)</f>
        <v>0</v>
      </c>
      <c r="BI257" s="149">
        <f>IF(N257="nulová",J257,0)</f>
        <v>0</v>
      </c>
      <c r="BJ257" s="17" t="s">
        <v>85</v>
      </c>
      <c r="BK257" s="149">
        <f>ROUND(I257*H257,2)</f>
        <v>0</v>
      </c>
      <c r="BL257" s="17" t="s">
        <v>268</v>
      </c>
      <c r="BM257" s="148" t="s">
        <v>399</v>
      </c>
    </row>
    <row r="258" spans="2:65" s="1" customFormat="1" ht="16.5" customHeight="1">
      <c r="B258" s="32"/>
      <c r="C258" s="178" t="s">
        <v>400</v>
      </c>
      <c r="D258" s="178" t="s">
        <v>300</v>
      </c>
      <c r="E258" s="179" t="s">
        <v>360</v>
      </c>
      <c r="F258" s="180" t="s">
        <v>361</v>
      </c>
      <c r="G258" s="181" t="s">
        <v>362</v>
      </c>
      <c r="H258" s="182">
        <v>1597.37</v>
      </c>
      <c r="I258" s="183"/>
      <c r="J258" s="182">
        <f>ROUND(I258*H258,2)</f>
        <v>0</v>
      </c>
      <c r="K258" s="180" t="s">
        <v>1</v>
      </c>
      <c r="L258" s="184"/>
      <c r="M258" s="185" t="s">
        <v>1</v>
      </c>
      <c r="N258" s="186" t="s">
        <v>42</v>
      </c>
      <c r="P258" s="146">
        <f>O258*H258</f>
        <v>0</v>
      </c>
      <c r="Q258" s="146">
        <v>0.001</v>
      </c>
      <c r="R258" s="146">
        <f>Q258*H258</f>
        <v>1.59737</v>
      </c>
      <c r="S258" s="146">
        <v>0</v>
      </c>
      <c r="T258" s="147">
        <f>S258*H258</f>
        <v>0</v>
      </c>
      <c r="AR258" s="148" t="s">
        <v>304</v>
      </c>
      <c r="AT258" s="148" t="s">
        <v>300</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401</v>
      </c>
    </row>
    <row r="259" spans="2:51" s="12" customFormat="1" ht="12">
      <c r="B259" s="150"/>
      <c r="D259" s="151" t="s">
        <v>270</v>
      </c>
      <c r="E259" s="152" t="s">
        <v>1</v>
      </c>
      <c r="F259" s="153" t="s">
        <v>402</v>
      </c>
      <c r="H259" s="154">
        <v>74.14</v>
      </c>
      <c r="I259" s="155"/>
      <c r="L259" s="150"/>
      <c r="M259" s="156"/>
      <c r="T259" s="157"/>
      <c r="AT259" s="152" t="s">
        <v>270</v>
      </c>
      <c r="AU259" s="152" t="s">
        <v>87</v>
      </c>
      <c r="AV259" s="12" t="s">
        <v>87</v>
      </c>
      <c r="AW259" s="12" t="s">
        <v>32</v>
      </c>
      <c r="AX259" s="12" t="s">
        <v>77</v>
      </c>
      <c r="AY259" s="152" t="s">
        <v>262</v>
      </c>
    </row>
    <row r="260" spans="2:51" s="12" customFormat="1" ht="12">
      <c r="B260" s="150"/>
      <c r="D260" s="151" t="s">
        <v>270</v>
      </c>
      <c r="E260" s="152" t="s">
        <v>1</v>
      </c>
      <c r="F260" s="153" t="s">
        <v>403</v>
      </c>
      <c r="H260" s="154">
        <v>382.25</v>
      </c>
      <c r="I260" s="155"/>
      <c r="L260" s="150"/>
      <c r="M260" s="156"/>
      <c r="T260" s="157"/>
      <c r="AT260" s="152" t="s">
        <v>270</v>
      </c>
      <c r="AU260" s="152" t="s">
        <v>87</v>
      </c>
      <c r="AV260" s="12" t="s">
        <v>87</v>
      </c>
      <c r="AW260" s="12" t="s">
        <v>32</v>
      </c>
      <c r="AX260" s="12" t="s">
        <v>77</v>
      </c>
      <c r="AY260" s="152" t="s">
        <v>262</v>
      </c>
    </row>
    <row r="261" spans="2:51" s="13" customFormat="1" ht="12">
      <c r="B261" s="158"/>
      <c r="D261" s="151" t="s">
        <v>270</v>
      </c>
      <c r="E261" s="159" t="s">
        <v>1</v>
      </c>
      <c r="F261" s="160" t="s">
        <v>273</v>
      </c>
      <c r="H261" s="161">
        <v>456.39</v>
      </c>
      <c r="I261" s="162"/>
      <c r="L261" s="158"/>
      <c r="M261" s="163"/>
      <c r="T261" s="164"/>
      <c r="AT261" s="159" t="s">
        <v>270</v>
      </c>
      <c r="AU261" s="159" t="s">
        <v>87</v>
      </c>
      <c r="AV261" s="13" t="s">
        <v>268</v>
      </c>
      <c r="AW261" s="13" t="s">
        <v>32</v>
      </c>
      <c r="AX261" s="13" t="s">
        <v>85</v>
      </c>
      <c r="AY261" s="159" t="s">
        <v>262</v>
      </c>
    </row>
    <row r="262" spans="2:51" s="12" customFormat="1" ht="12">
      <c r="B262" s="150"/>
      <c r="D262" s="151" t="s">
        <v>270</v>
      </c>
      <c r="F262" s="153" t="s">
        <v>404</v>
      </c>
      <c r="H262" s="154">
        <v>1597.37</v>
      </c>
      <c r="I262" s="155"/>
      <c r="L262" s="150"/>
      <c r="M262" s="156"/>
      <c r="T262" s="157"/>
      <c r="AT262" s="152" t="s">
        <v>270</v>
      </c>
      <c r="AU262" s="152" t="s">
        <v>87</v>
      </c>
      <c r="AV262" s="12" t="s">
        <v>87</v>
      </c>
      <c r="AW262" s="12" t="s">
        <v>4</v>
      </c>
      <c r="AX262" s="12" t="s">
        <v>85</v>
      </c>
      <c r="AY262" s="152" t="s">
        <v>262</v>
      </c>
    </row>
    <row r="263" spans="2:65" s="1" customFormat="1" ht="24.2" customHeight="1">
      <c r="B263" s="32"/>
      <c r="C263" s="178" t="s">
        <v>7</v>
      </c>
      <c r="D263" s="178" t="s">
        <v>300</v>
      </c>
      <c r="E263" s="179" t="s">
        <v>365</v>
      </c>
      <c r="F263" s="180" t="s">
        <v>366</v>
      </c>
      <c r="G263" s="181" t="s">
        <v>152</v>
      </c>
      <c r="H263" s="182">
        <v>77.85</v>
      </c>
      <c r="I263" s="183"/>
      <c r="J263" s="182">
        <f>ROUND(I263*H263,2)</f>
        <v>0</v>
      </c>
      <c r="K263" s="180" t="s">
        <v>267</v>
      </c>
      <c r="L263" s="184"/>
      <c r="M263" s="185" t="s">
        <v>1</v>
      </c>
      <c r="N263" s="186" t="s">
        <v>42</v>
      </c>
      <c r="P263" s="146">
        <f>O263*H263</f>
        <v>0</v>
      </c>
      <c r="Q263" s="146">
        <v>0.0045</v>
      </c>
      <c r="R263" s="146">
        <f>Q263*H263</f>
        <v>0.35032499999999994</v>
      </c>
      <c r="S263" s="146">
        <v>0</v>
      </c>
      <c r="T263" s="147">
        <f>S263*H263</f>
        <v>0</v>
      </c>
      <c r="AR263" s="148" t="s">
        <v>304</v>
      </c>
      <c r="AT263" s="148" t="s">
        <v>300</v>
      </c>
      <c r="AU263" s="148" t="s">
        <v>87</v>
      </c>
      <c r="AY263" s="17" t="s">
        <v>262</v>
      </c>
      <c r="BE263" s="149">
        <f>IF(N263="základní",J263,0)</f>
        <v>0</v>
      </c>
      <c r="BF263" s="149">
        <f>IF(N263="snížená",J263,0)</f>
        <v>0</v>
      </c>
      <c r="BG263" s="149">
        <f>IF(N263="zákl. přenesená",J263,0)</f>
        <v>0</v>
      </c>
      <c r="BH263" s="149">
        <f>IF(N263="sníž. přenesená",J263,0)</f>
        <v>0</v>
      </c>
      <c r="BI263" s="149">
        <f>IF(N263="nulová",J263,0)</f>
        <v>0</v>
      </c>
      <c r="BJ263" s="17" t="s">
        <v>85</v>
      </c>
      <c r="BK263" s="149">
        <f>ROUND(I263*H263,2)</f>
        <v>0</v>
      </c>
      <c r="BL263" s="17" t="s">
        <v>268</v>
      </c>
      <c r="BM263" s="148" t="s">
        <v>405</v>
      </c>
    </row>
    <row r="264" spans="2:51" s="12" customFormat="1" ht="12">
      <c r="B264" s="150"/>
      <c r="D264" s="151" t="s">
        <v>270</v>
      </c>
      <c r="E264" s="152" t="s">
        <v>1</v>
      </c>
      <c r="F264" s="153" t="s">
        <v>402</v>
      </c>
      <c r="H264" s="154">
        <v>74.14</v>
      </c>
      <c r="I264" s="155"/>
      <c r="L264" s="150"/>
      <c r="M264" s="156"/>
      <c r="T264" s="157"/>
      <c r="AT264" s="152" t="s">
        <v>270</v>
      </c>
      <c r="AU264" s="152" t="s">
        <v>87</v>
      </c>
      <c r="AV264" s="12" t="s">
        <v>87</v>
      </c>
      <c r="AW264" s="12" t="s">
        <v>32</v>
      </c>
      <c r="AX264" s="12" t="s">
        <v>77</v>
      </c>
      <c r="AY264" s="152" t="s">
        <v>262</v>
      </c>
    </row>
    <row r="265" spans="2:51" s="13" customFormat="1" ht="12">
      <c r="B265" s="158"/>
      <c r="D265" s="151" t="s">
        <v>270</v>
      </c>
      <c r="E265" s="159" t="s">
        <v>1</v>
      </c>
      <c r="F265" s="160" t="s">
        <v>273</v>
      </c>
      <c r="H265" s="161">
        <v>74.14</v>
      </c>
      <c r="I265" s="162"/>
      <c r="L265" s="158"/>
      <c r="M265" s="163"/>
      <c r="T265" s="164"/>
      <c r="AT265" s="159" t="s">
        <v>270</v>
      </c>
      <c r="AU265" s="159" t="s">
        <v>87</v>
      </c>
      <c r="AV265" s="13" t="s">
        <v>268</v>
      </c>
      <c r="AW265" s="13" t="s">
        <v>32</v>
      </c>
      <c r="AX265" s="13" t="s">
        <v>85</v>
      </c>
      <c r="AY265" s="159" t="s">
        <v>262</v>
      </c>
    </row>
    <row r="266" spans="2:51" s="12" customFormat="1" ht="12">
      <c r="B266" s="150"/>
      <c r="D266" s="151" t="s">
        <v>270</v>
      </c>
      <c r="F266" s="153" t="s">
        <v>406</v>
      </c>
      <c r="H266" s="154">
        <v>77.85</v>
      </c>
      <c r="I266" s="155"/>
      <c r="L266" s="150"/>
      <c r="M266" s="156"/>
      <c r="T266" s="157"/>
      <c r="AT266" s="152" t="s">
        <v>270</v>
      </c>
      <c r="AU266" s="152" t="s">
        <v>87</v>
      </c>
      <c r="AV266" s="12" t="s">
        <v>87</v>
      </c>
      <c r="AW266" s="12" t="s">
        <v>4</v>
      </c>
      <c r="AX266" s="12" t="s">
        <v>85</v>
      </c>
      <c r="AY266" s="152" t="s">
        <v>262</v>
      </c>
    </row>
    <row r="267" spans="2:65" s="1" customFormat="1" ht="24.2" customHeight="1">
      <c r="B267" s="32"/>
      <c r="C267" s="178" t="s">
        <v>407</v>
      </c>
      <c r="D267" s="178" t="s">
        <v>300</v>
      </c>
      <c r="E267" s="179" t="s">
        <v>408</v>
      </c>
      <c r="F267" s="180" t="s">
        <v>409</v>
      </c>
      <c r="G267" s="181" t="s">
        <v>152</v>
      </c>
      <c r="H267" s="182">
        <v>401.36</v>
      </c>
      <c r="I267" s="183"/>
      <c r="J267" s="182">
        <f>ROUND(I267*H267,2)</f>
        <v>0</v>
      </c>
      <c r="K267" s="180" t="s">
        <v>267</v>
      </c>
      <c r="L267" s="184"/>
      <c r="M267" s="185" t="s">
        <v>1</v>
      </c>
      <c r="N267" s="186" t="s">
        <v>42</v>
      </c>
      <c r="P267" s="146">
        <f>O267*H267</f>
        <v>0</v>
      </c>
      <c r="Q267" s="146">
        <v>0.0048</v>
      </c>
      <c r="R267" s="146">
        <f>Q267*H267</f>
        <v>1.9265279999999998</v>
      </c>
      <c r="S267" s="146">
        <v>0</v>
      </c>
      <c r="T267" s="147">
        <f>S267*H267</f>
        <v>0</v>
      </c>
      <c r="AR267" s="148" t="s">
        <v>304</v>
      </c>
      <c r="AT267" s="148" t="s">
        <v>300</v>
      </c>
      <c r="AU267" s="148" t="s">
        <v>87</v>
      </c>
      <c r="AY267" s="17" t="s">
        <v>262</v>
      </c>
      <c r="BE267" s="149">
        <f>IF(N267="základní",J267,0)</f>
        <v>0</v>
      </c>
      <c r="BF267" s="149">
        <f>IF(N267="snížená",J267,0)</f>
        <v>0</v>
      </c>
      <c r="BG267" s="149">
        <f>IF(N267="zákl. přenesená",J267,0)</f>
        <v>0</v>
      </c>
      <c r="BH267" s="149">
        <f>IF(N267="sníž. přenesená",J267,0)</f>
        <v>0</v>
      </c>
      <c r="BI267" s="149">
        <f>IF(N267="nulová",J267,0)</f>
        <v>0</v>
      </c>
      <c r="BJ267" s="17" t="s">
        <v>85</v>
      </c>
      <c r="BK267" s="149">
        <f>ROUND(I267*H267,2)</f>
        <v>0</v>
      </c>
      <c r="BL267" s="17" t="s">
        <v>268</v>
      </c>
      <c r="BM267" s="148" t="s">
        <v>410</v>
      </c>
    </row>
    <row r="268" spans="2:51" s="12" customFormat="1" ht="12">
      <c r="B268" s="150"/>
      <c r="D268" s="151" t="s">
        <v>270</v>
      </c>
      <c r="E268" s="152" t="s">
        <v>1</v>
      </c>
      <c r="F268" s="153" t="s">
        <v>411</v>
      </c>
      <c r="H268" s="154">
        <v>382.25</v>
      </c>
      <c r="I268" s="155"/>
      <c r="L268" s="150"/>
      <c r="M268" s="156"/>
      <c r="T268" s="157"/>
      <c r="AT268" s="152" t="s">
        <v>270</v>
      </c>
      <c r="AU268" s="152" t="s">
        <v>87</v>
      </c>
      <c r="AV268" s="12" t="s">
        <v>87</v>
      </c>
      <c r="AW268" s="12" t="s">
        <v>32</v>
      </c>
      <c r="AX268" s="12" t="s">
        <v>77</v>
      </c>
      <c r="AY268" s="152" t="s">
        <v>262</v>
      </c>
    </row>
    <row r="269" spans="2:51" s="13" customFormat="1" ht="12">
      <c r="B269" s="158"/>
      <c r="D269" s="151" t="s">
        <v>270</v>
      </c>
      <c r="E269" s="159" t="s">
        <v>1</v>
      </c>
      <c r="F269" s="160" t="s">
        <v>273</v>
      </c>
      <c r="H269" s="161">
        <v>382.25</v>
      </c>
      <c r="I269" s="162"/>
      <c r="L269" s="158"/>
      <c r="M269" s="163"/>
      <c r="T269" s="164"/>
      <c r="AT269" s="159" t="s">
        <v>270</v>
      </c>
      <c r="AU269" s="159" t="s">
        <v>87</v>
      </c>
      <c r="AV269" s="13" t="s">
        <v>268</v>
      </c>
      <c r="AW269" s="13" t="s">
        <v>32</v>
      </c>
      <c r="AX269" s="13" t="s">
        <v>85</v>
      </c>
      <c r="AY269" s="159" t="s">
        <v>262</v>
      </c>
    </row>
    <row r="270" spans="2:51" s="12" customFormat="1" ht="12">
      <c r="B270" s="150"/>
      <c r="D270" s="151" t="s">
        <v>270</v>
      </c>
      <c r="F270" s="153" t="s">
        <v>412</v>
      </c>
      <c r="H270" s="154">
        <v>401.36</v>
      </c>
      <c r="I270" s="155"/>
      <c r="L270" s="150"/>
      <c r="M270" s="156"/>
      <c r="T270" s="157"/>
      <c r="AT270" s="152" t="s">
        <v>270</v>
      </c>
      <c r="AU270" s="152" t="s">
        <v>87</v>
      </c>
      <c r="AV270" s="12" t="s">
        <v>87</v>
      </c>
      <c r="AW270" s="12" t="s">
        <v>4</v>
      </c>
      <c r="AX270" s="12" t="s">
        <v>85</v>
      </c>
      <c r="AY270" s="152" t="s">
        <v>262</v>
      </c>
    </row>
    <row r="271" spans="2:65" s="1" customFormat="1" ht="37.9" customHeight="1">
      <c r="B271" s="32"/>
      <c r="C271" s="138" t="s">
        <v>413</v>
      </c>
      <c r="D271" s="138" t="s">
        <v>264</v>
      </c>
      <c r="E271" s="139" t="s">
        <v>414</v>
      </c>
      <c r="F271" s="140" t="s">
        <v>415</v>
      </c>
      <c r="G271" s="141" t="s">
        <v>416</v>
      </c>
      <c r="H271" s="142">
        <v>152.46</v>
      </c>
      <c r="I271" s="143"/>
      <c r="J271" s="142">
        <f>ROUND(I271*H271,2)</f>
        <v>0</v>
      </c>
      <c r="K271" s="140" t="s">
        <v>1</v>
      </c>
      <c r="L271" s="32"/>
      <c r="M271" s="144" t="s">
        <v>1</v>
      </c>
      <c r="N271" s="145" t="s">
        <v>42</v>
      </c>
      <c r="P271" s="146">
        <f>O271*H271</f>
        <v>0</v>
      </c>
      <c r="Q271" s="146">
        <v>0.00197</v>
      </c>
      <c r="R271" s="146">
        <f>Q271*H271</f>
        <v>0.3003462</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417</v>
      </c>
    </row>
    <row r="272" spans="2:51" s="12" customFormat="1" ht="33.75">
      <c r="B272" s="150"/>
      <c r="D272" s="151" t="s">
        <v>270</v>
      </c>
      <c r="E272" s="152" t="s">
        <v>1</v>
      </c>
      <c r="F272" s="153" t="s">
        <v>418</v>
      </c>
      <c r="H272" s="154">
        <v>109.87</v>
      </c>
      <c r="I272" s="155"/>
      <c r="L272" s="150"/>
      <c r="M272" s="156"/>
      <c r="T272" s="157"/>
      <c r="AT272" s="152" t="s">
        <v>270</v>
      </c>
      <c r="AU272" s="152" t="s">
        <v>87</v>
      </c>
      <c r="AV272" s="12" t="s">
        <v>87</v>
      </c>
      <c r="AW272" s="12" t="s">
        <v>32</v>
      </c>
      <c r="AX272" s="12" t="s">
        <v>77</v>
      </c>
      <c r="AY272" s="152" t="s">
        <v>262</v>
      </c>
    </row>
    <row r="273" spans="2:51" s="14" customFormat="1" ht="12">
      <c r="B273" s="165"/>
      <c r="D273" s="151" t="s">
        <v>270</v>
      </c>
      <c r="E273" s="166" t="s">
        <v>1</v>
      </c>
      <c r="F273" s="167" t="s">
        <v>419</v>
      </c>
      <c r="H273" s="166" t="s">
        <v>1</v>
      </c>
      <c r="I273" s="168"/>
      <c r="L273" s="165"/>
      <c r="M273" s="169"/>
      <c r="T273" s="170"/>
      <c r="AT273" s="166" t="s">
        <v>270</v>
      </c>
      <c r="AU273" s="166" t="s">
        <v>87</v>
      </c>
      <c r="AV273" s="14" t="s">
        <v>85</v>
      </c>
      <c r="AW273" s="14" t="s">
        <v>32</v>
      </c>
      <c r="AX273" s="14" t="s">
        <v>77</v>
      </c>
      <c r="AY273" s="166" t="s">
        <v>262</v>
      </c>
    </row>
    <row r="274" spans="2:51" s="12" customFormat="1" ht="12">
      <c r="B274" s="150"/>
      <c r="D274" s="151" t="s">
        <v>270</v>
      </c>
      <c r="E274" s="152" t="s">
        <v>1</v>
      </c>
      <c r="F274" s="153" t="s">
        <v>420</v>
      </c>
      <c r="H274" s="154">
        <v>12.27</v>
      </c>
      <c r="I274" s="155"/>
      <c r="L274" s="150"/>
      <c r="M274" s="156"/>
      <c r="T274" s="157"/>
      <c r="AT274" s="152" t="s">
        <v>270</v>
      </c>
      <c r="AU274" s="152" t="s">
        <v>87</v>
      </c>
      <c r="AV274" s="12" t="s">
        <v>87</v>
      </c>
      <c r="AW274" s="12" t="s">
        <v>32</v>
      </c>
      <c r="AX274" s="12" t="s">
        <v>77</v>
      </c>
      <c r="AY274" s="152" t="s">
        <v>262</v>
      </c>
    </row>
    <row r="275" spans="2:51" s="12" customFormat="1" ht="12">
      <c r="B275" s="150"/>
      <c r="D275" s="151" t="s">
        <v>270</v>
      </c>
      <c r="E275" s="152" t="s">
        <v>1</v>
      </c>
      <c r="F275" s="153" t="s">
        <v>421</v>
      </c>
      <c r="H275" s="154">
        <v>12.62</v>
      </c>
      <c r="I275" s="155"/>
      <c r="L275" s="150"/>
      <c r="M275" s="156"/>
      <c r="T275" s="157"/>
      <c r="AT275" s="152" t="s">
        <v>270</v>
      </c>
      <c r="AU275" s="152" t="s">
        <v>87</v>
      </c>
      <c r="AV275" s="12" t="s">
        <v>87</v>
      </c>
      <c r="AW275" s="12" t="s">
        <v>32</v>
      </c>
      <c r="AX275" s="12" t="s">
        <v>77</v>
      </c>
      <c r="AY275" s="152" t="s">
        <v>262</v>
      </c>
    </row>
    <row r="276" spans="2:51" s="12" customFormat="1" ht="12">
      <c r="B276" s="150"/>
      <c r="D276" s="151" t="s">
        <v>270</v>
      </c>
      <c r="E276" s="152" t="s">
        <v>1</v>
      </c>
      <c r="F276" s="153" t="s">
        <v>422</v>
      </c>
      <c r="H276" s="154">
        <v>17.7</v>
      </c>
      <c r="I276" s="155"/>
      <c r="L276" s="150"/>
      <c r="M276" s="156"/>
      <c r="T276" s="157"/>
      <c r="AT276" s="152" t="s">
        <v>270</v>
      </c>
      <c r="AU276" s="152" t="s">
        <v>87</v>
      </c>
      <c r="AV276" s="12" t="s">
        <v>87</v>
      </c>
      <c r="AW276" s="12" t="s">
        <v>32</v>
      </c>
      <c r="AX276" s="12" t="s">
        <v>77</v>
      </c>
      <c r="AY276" s="152" t="s">
        <v>262</v>
      </c>
    </row>
    <row r="277" spans="2:51" s="13" customFormat="1" ht="12">
      <c r="B277" s="158"/>
      <c r="D277" s="151" t="s">
        <v>270</v>
      </c>
      <c r="E277" s="159" t="s">
        <v>1</v>
      </c>
      <c r="F277" s="160" t="s">
        <v>273</v>
      </c>
      <c r="H277" s="161">
        <v>152.46</v>
      </c>
      <c r="I277" s="162"/>
      <c r="L277" s="158"/>
      <c r="M277" s="163"/>
      <c r="T277" s="164"/>
      <c r="AT277" s="159" t="s">
        <v>270</v>
      </c>
      <c r="AU277" s="159" t="s">
        <v>87</v>
      </c>
      <c r="AV277" s="13" t="s">
        <v>268</v>
      </c>
      <c r="AW277" s="13" t="s">
        <v>32</v>
      </c>
      <c r="AX277" s="13" t="s">
        <v>85</v>
      </c>
      <c r="AY277" s="159" t="s">
        <v>262</v>
      </c>
    </row>
    <row r="278" spans="2:65" s="1" customFormat="1" ht="16.5" customHeight="1">
      <c r="B278" s="32"/>
      <c r="C278" s="178" t="s">
        <v>423</v>
      </c>
      <c r="D278" s="178" t="s">
        <v>300</v>
      </c>
      <c r="E278" s="179" t="s">
        <v>360</v>
      </c>
      <c r="F278" s="180" t="s">
        <v>361</v>
      </c>
      <c r="G278" s="181" t="s">
        <v>362</v>
      </c>
      <c r="H278" s="182">
        <v>213.44</v>
      </c>
      <c r="I278" s="183"/>
      <c r="J278" s="182">
        <f>ROUND(I278*H278,2)</f>
        <v>0</v>
      </c>
      <c r="K278" s="180" t="s">
        <v>1</v>
      </c>
      <c r="L278" s="184"/>
      <c r="M278" s="185" t="s">
        <v>1</v>
      </c>
      <c r="N278" s="186" t="s">
        <v>42</v>
      </c>
      <c r="P278" s="146">
        <f>O278*H278</f>
        <v>0</v>
      </c>
      <c r="Q278" s="146">
        <v>0.001</v>
      </c>
      <c r="R278" s="146">
        <f>Q278*H278</f>
        <v>0.21344</v>
      </c>
      <c r="S278" s="146">
        <v>0</v>
      </c>
      <c r="T278" s="147">
        <f>S278*H278</f>
        <v>0</v>
      </c>
      <c r="AR278" s="148" t="s">
        <v>304</v>
      </c>
      <c r="AT278" s="148" t="s">
        <v>300</v>
      </c>
      <c r="AU278" s="148" t="s">
        <v>87</v>
      </c>
      <c r="AY278" s="17" t="s">
        <v>262</v>
      </c>
      <c r="BE278" s="149">
        <f>IF(N278="základní",J278,0)</f>
        <v>0</v>
      </c>
      <c r="BF278" s="149">
        <f>IF(N278="snížená",J278,0)</f>
        <v>0</v>
      </c>
      <c r="BG278" s="149">
        <f>IF(N278="zákl. přenesená",J278,0)</f>
        <v>0</v>
      </c>
      <c r="BH278" s="149">
        <f>IF(N278="sníž. přenesená",J278,0)</f>
        <v>0</v>
      </c>
      <c r="BI278" s="149">
        <f>IF(N278="nulová",J278,0)</f>
        <v>0</v>
      </c>
      <c r="BJ278" s="17" t="s">
        <v>85</v>
      </c>
      <c r="BK278" s="149">
        <f>ROUND(I278*H278,2)</f>
        <v>0</v>
      </c>
      <c r="BL278" s="17" t="s">
        <v>268</v>
      </c>
      <c r="BM278" s="148" t="s">
        <v>424</v>
      </c>
    </row>
    <row r="279" spans="2:51" s="12" customFormat="1" ht="12">
      <c r="B279" s="150"/>
      <c r="D279" s="151" t="s">
        <v>270</v>
      </c>
      <c r="F279" s="153" t="s">
        <v>425</v>
      </c>
      <c r="H279" s="154">
        <v>213.44</v>
      </c>
      <c r="I279" s="155"/>
      <c r="L279" s="150"/>
      <c r="M279" s="156"/>
      <c r="T279" s="157"/>
      <c r="AT279" s="152" t="s">
        <v>270</v>
      </c>
      <c r="AU279" s="152" t="s">
        <v>87</v>
      </c>
      <c r="AV279" s="12" t="s">
        <v>87</v>
      </c>
      <c r="AW279" s="12" t="s">
        <v>4</v>
      </c>
      <c r="AX279" s="12" t="s">
        <v>85</v>
      </c>
      <c r="AY279" s="152" t="s">
        <v>262</v>
      </c>
    </row>
    <row r="280" spans="2:65" s="1" customFormat="1" ht="24.2" customHeight="1">
      <c r="B280" s="32"/>
      <c r="C280" s="178" t="s">
        <v>426</v>
      </c>
      <c r="D280" s="178" t="s">
        <v>300</v>
      </c>
      <c r="E280" s="179" t="s">
        <v>427</v>
      </c>
      <c r="F280" s="180" t="s">
        <v>428</v>
      </c>
      <c r="G280" s="181" t="s">
        <v>152</v>
      </c>
      <c r="H280" s="182">
        <v>27.44</v>
      </c>
      <c r="I280" s="183"/>
      <c r="J280" s="182">
        <f>ROUND(I280*H280,2)</f>
        <v>0</v>
      </c>
      <c r="K280" s="180" t="s">
        <v>267</v>
      </c>
      <c r="L280" s="184"/>
      <c r="M280" s="185" t="s">
        <v>1</v>
      </c>
      <c r="N280" s="186" t="s">
        <v>42</v>
      </c>
      <c r="P280" s="146">
        <f>O280*H280</f>
        <v>0</v>
      </c>
      <c r="Q280" s="146">
        <v>0.0012</v>
      </c>
      <c r="R280" s="146">
        <f>Q280*H280</f>
        <v>0.032928</v>
      </c>
      <c r="S280" s="146">
        <v>0</v>
      </c>
      <c r="T280" s="147">
        <f>S280*H280</f>
        <v>0</v>
      </c>
      <c r="AR280" s="148" t="s">
        <v>304</v>
      </c>
      <c r="AT280" s="148" t="s">
        <v>300</v>
      </c>
      <c r="AU280" s="148" t="s">
        <v>87</v>
      </c>
      <c r="AY280" s="17" t="s">
        <v>262</v>
      </c>
      <c r="BE280" s="149">
        <f>IF(N280="základní",J280,0)</f>
        <v>0</v>
      </c>
      <c r="BF280" s="149">
        <f>IF(N280="snížená",J280,0)</f>
        <v>0</v>
      </c>
      <c r="BG280" s="149">
        <f>IF(N280="zákl. přenesená",J280,0)</f>
        <v>0</v>
      </c>
      <c r="BH280" s="149">
        <f>IF(N280="sníž. přenesená",J280,0)</f>
        <v>0</v>
      </c>
      <c r="BI280" s="149">
        <f>IF(N280="nulová",J280,0)</f>
        <v>0</v>
      </c>
      <c r="BJ280" s="17" t="s">
        <v>85</v>
      </c>
      <c r="BK280" s="149">
        <f>ROUND(I280*H280,2)</f>
        <v>0</v>
      </c>
      <c r="BL280" s="17" t="s">
        <v>268</v>
      </c>
      <c r="BM280" s="148" t="s">
        <v>429</v>
      </c>
    </row>
    <row r="281" spans="2:51" s="12" customFormat="1" ht="12">
      <c r="B281" s="150"/>
      <c r="D281" s="151" t="s">
        <v>270</v>
      </c>
      <c r="F281" s="153" t="s">
        <v>430</v>
      </c>
      <c r="H281" s="154">
        <v>27.44</v>
      </c>
      <c r="I281" s="155"/>
      <c r="L281" s="150"/>
      <c r="M281" s="156"/>
      <c r="T281" s="157"/>
      <c r="AT281" s="152" t="s">
        <v>270</v>
      </c>
      <c r="AU281" s="152" t="s">
        <v>87</v>
      </c>
      <c r="AV281" s="12" t="s">
        <v>87</v>
      </c>
      <c r="AW281" s="12" t="s">
        <v>4</v>
      </c>
      <c r="AX281" s="12" t="s">
        <v>85</v>
      </c>
      <c r="AY281" s="152" t="s">
        <v>262</v>
      </c>
    </row>
    <row r="282" spans="2:65" s="1" customFormat="1" ht="44.25" customHeight="1">
      <c r="B282" s="32"/>
      <c r="C282" s="138" t="s">
        <v>431</v>
      </c>
      <c r="D282" s="138" t="s">
        <v>264</v>
      </c>
      <c r="E282" s="139" t="s">
        <v>432</v>
      </c>
      <c r="F282" s="140" t="s">
        <v>433</v>
      </c>
      <c r="G282" s="141" t="s">
        <v>152</v>
      </c>
      <c r="H282" s="142">
        <v>22.19</v>
      </c>
      <c r="I282" s="143"/>
      <c r="J282" s="142">
        <f>ROUND(I282*H282,2)</f>
        <v>0</v>
      </c>
      <c r="K282" s="140" t="s">
        <v>1</v>
      </c>
      <c r="L282" s="32"/>
      <c r="M282" s="144" t="s">
        <v>1</v>
      </c>
      <c r="N282" s="145" t="s">
        <v>42</v>
      </c>
      <c r="P282" s="146">
        <f>O282*H282</f>
        <v>0</v>
      </c>
      <c r="Q282" s="146">
        <v>0.01822155</v>
      </c>
      <c r="R282" s="146">
        <f>Q282*H282</f>
        <v>0.4043361945</v>
      </c>
      <c r="S282" s="146">
        <v>0</v>
      </c>
      <c r="T282" s="147">
        <f>S282*H282</f>
        <v>0</v>
      </c>
      <c r="AR282" s="148" t="s">
        <v>268</v>
      </c>
      <c r="AT282" s="148" t="s">
        <v>264</v>
      </c>
      <c r="AU282" s="148" t="s">
        <v>87</v>
      </c>
      <c r="AY282" s="17" t="s">
        <v>262</v>
      </c>
      <c r="BE282" s="149">
        <f>IF(N282="základní",J282,0)</f>
        <v>0</v>
      </c>
      <c r="BF282" s="149">
        <f>IF(N282="snížená",J282,0)</f>
        <v>0</v>
      </c>
      <c r="BG282" s="149">
        <f>IF(N282="zákl. přenesená",J282,0)</f>
        <v>0</v>
      </c>
      <c r="BH282" s="149">
        <f>IF(N282="sníž. přenesená",J282,0)</f>
        <v>0</v>
      </c>
      <c r="BI282" s="149">
        <f>IF(N282="nulová",J282,0)</f>
        <v>0</v>
      </c>
      <c r="BJ282" s="17" t="s">
        <v>85</v>
      </c>
      <c r="BK282" s="149">
        <f>ROUND(I282*H282,2)</f>
        <v>0</v>
      </c>
      <c r="BL282" s="17" t="s">
        <v>268</v>
      </c>
      <c r="BM282" s="148" t="s">
        <v>434</v>
      </c>
    </row>
    <row r="283" spans="2:51" s="12" customFormat="1" ht="12">
      <c r="B283" s="150"/>
      <c r="D283" s="151" t="s">
        <v>270</v>
      </c>
      <c r="E283" s="152" t="s">
        <v>1</v>
      </c>
      <c r="F283" s="153" t="s">
        <v>435</v>
      </c>
      <c r="H283" s="154">
        <v>22.19</v>
      </c>
      <c r="I283" s="155"/>
      <c r="L283" s="150"/>
      <c r="M283" s="156"/>
      <c r="T283" s="157"/>
      <c r="AT283" s="152" t="s">
        <v>270</v>
      </c>
      <c r="AU283" s="152" t="s">
        <v>87</v>
      </c>
      <c r="AV283" s="12" t="s">
        <v>87</v>
      </c>
      <c r="AW283" s="12" t="s">
        <v>32</v>
      </c>
      <c r="AX283" s="12" t="s">
        <v>77</v>
      </c>
      <c r="AY283" s="152" t="s">
        <v>262</v>
      </c>
    </row>
    <row r="284" spans="2:51" s="13" customFormat="1" ht="12">
      <c r="B284" s="158"/>
      <c r="D284" s="151" t="s">
        <v>270</v>
      </c>
      <c r="E284" s="159" t="s">
        <v>1</v>
      </c>
      <c r="F284" s="160" t="s">
        <v>273</v>
      </c>
      <c r="H284" s="161">
        <v>22.19</v>
      </c>
      <c r="I284" s="162"/>
      <c r="L284" s="158"/>
      <c r="M284" s="163"/>
      <c r="T284" s="164"/>
      <c r="AT284" s="159" t="s">
        <v>270</v>
      </c>
      <c r="AU284" s="159" t="s">
        <v>87</v>
      </c>
      <c r="AV284" s="13" t="s">
        <v>268</v>
      </c>
      <c r="AW284" s="13" t="s">
        <v>32</v>
      </c>
      <c r="AX284" s="13" t="s">
        <v>85</v>
      </c>
      <c r="AY284" s="159" t="s">
        <v>262</v>
      </c>
    </row>
    <row r="285" spans="2:65" s="1" customFormat="1" ht="24.2" customHeight="1">
      <c r="B285" s="32"/>
      <c r="C285" s="178" t="s">
        <v>436</v>
      </c>
      <c r="D285" s="178" t="s">
        <v>300</v>
      </c>
      <c r="E285" s="179" t="s">
        <v>437</v>
      </c>
      <c r="F285" s="180" t="s">
        <v>438</v>
      </c>
      <c r="G285" s="181" t="s">
        <v>152</v>
      </c>
      <c r="H285" s="182">
        <v>23.3</v>
      </c>
      <c r="I285" s="183"/>
      <c r="J285" s="182">
        <f>ROUND(I285*H285,2)</f>
        <v>0</v>
      </c>
      <c r="K285" s="180" t="s">
        <v>267</v>
      </c>
      <c r="L285" s="184"/>
      <c r="M285" s="185" t="s">
        <v>1</v>
      </c>
      <c r="N285" s="186" t="s">
        <v>42</v>
      </c>
      <c r="P285" s="146">
        <f>O285*H285</f>
        <v>0</v>
      </c>
      <c r="Q285" s="146">
        <v>0.0048</v>
      </c>
      <c r="R285" s="146">
        <f>Q285*H285</f>
        <v>0.11184</v>
      </c>
      <c r="S285" s="146">
        <v>0</v>
      </c>
      <c r="T285" s="147">
        <f>S285*H285</f>
        <v>0</v>
      </c>
      <c r="AR285" s="148" t="s">
        <v>304</v>
      </c>
      <c r="AT285" s="148" t="s">
        <v>300</v>
      </c>
      <c r="AU285" s="148" t="s">
        <v>87</v>
      </c>
      <c r="AY285" s="17" t="s">
        <v>262</v>
      </c>
      <c r="BE285" s="149">
        <f>IF(N285="základní",J285,0)</f>
        <v>0</v>
      </c>
      <c r="BF285" s="149">
        <f>IF(N285="snížená",J285,0)</f>
        <v>0</v>
      </c>
      <c r="BG285" s="149">
        <f>IF(N285="zákl. přenesená",J285,0)</f>
        <v>0</v>
      </c>
      <c r="BH285" s="149">
        <f>IF(N285="sníž. přenesená",J285,0)</f>
        <v>0</v>
      </c>
      <c r="BI285" s="149">
        <f>IF(N285="nulová",J285,0)</f>
        <v>0</v>
      </c>
      <c r="BJ285" s="17" t="s">
        <v>85</v>
      </c>
      <c r="BK285" s="149">
        <f>ROUND(I285*H285,2)</f>
        <v>0</v>
      </c>
      <c r="BL285" s="17" t="s">
        <v>268</v>
      </c>
      <c r="BM285" s="148" t="s">
        <v>439</v>
      </c>
    </row>
    <row r="286" spans="2:51" s="12" customFormat="1" ht="12">
      <c r="B286" s="150"/>
      <c r="D286" s="151" t="s">
        <v>270</v>
      </c>
      <c r="F286" s="153" t="s">
        <v>440</v>
      </c>
      <c r="H286" s="154">
        <v>23.3</v>
      </c>
      <c r="I286" s="155"/>
      <c r="L286" s="150"/>
      <c r="M286" s="156"/>
      <c r="T286" s="157"/>
      <c r="AT286" s="152" t="s">
        <v>270</v>
      </c>
      <c r="AU286" s="152" t="s">
        <v>87</v>
      </c>
      <c r="AV286" s="12" t="s">
        <v>87</v>
      </c>
      <c r="AW286" s="12" t="s">
        <v>4</v>
      </c>
      <c r="AX286" s="12" t="s">
        <v>85</v>
      </c>
      <c r="AY286" s="152" t="s">
        <v>262</v>
      </c>
    </row>
    <row r="287" spans="2:65" s="1" customFormat="1" ht="44.25" customHeight="1">
      <c r="B287" s="32"/>
      <c r="C287" s="138" t="s">
        <v>441</v>
      </c>
      <c r="D287" s="138" t="s">
        <v>264</v>
      </c>
      <c r="E287" s="139" t="s">
        <v>442</v>
      </c>
      <c r="F287" s="140" t="s">
        <v>443</v>
      </c>
      <c r="G287" s="141" t="s">
        <v>152</v>
      </c>
      <c r="H287" s="142">
        <v>8.78</v>
      </c>
      <c r="I287" s="143"/>
      <c r="J287" s="142">
        <f>ROUND(I287*H287,2)</f>
        <v>0</v>
      </c>
      <c r="K287" s="140" t="s">
        <v>1</v>
      </c>
      <c r="L287" s="32"/>
      <c r="M287" s="144" t="s">
        <v>1</v>
      </c>
      <c r="N287" s="145" t="s">
        <v>42</v>
      </c>
      <c r="P287" s="146">
        <f>O287*H287</f>
        <v>0</v>
      </c>
      <c r="Q287" s="146">
        <v>0.01822496</v>
      </c>
      <c r="R287" s="146">
        <f>Q287*H287</f>
        <v>0.16001514879999998</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444</v>
      </c>
    </row>
    <row r="288" spans="2:51" s="12" customFormat="1" ht="12">
      <c r="B288" s="150"/>
      <c r="D288" s="151" t="s">
        <v>270</v>
      </c>
      <c r="E288" s="152" t="s">
        <v>1</v>
      </c>
      <c r="F288" s="153" t="s">
        <v>445</v>
      </c>
      <c r="H288" s="154">
        <v>8.78</v>
      </c>
      <c r="I288" s="155"/>
      <c r="L288" s="150"/>
      <c r="M288" s="156"/>
      <c r="T288" s="157"/>
      <c r="AT288" s="152" t="s">
        <v>270</v>
      </c>
      <c r="AU288" s="152" t="s">
        <v>87</v>
      </c>
      <c r="AV288" s="12" t="s">
        <v>87</v>
      </c>
      <c r="AW288" s="12" t="s">
        <v>32</v>
      </c>
      <c r="AX288" s="12" t="s">
        <v>77</v>
      </c>
      <c r="AY288" s="152" t="s">
        <v>262</v>
      </c>
    </row>
    <row r="289" spans="2:51" s="13" customFormat="1" ht="12">
      <c r="B289" s="158"/>
      <c r="D289" s="151" t="s">
        <v>270</v>
      </c>
      <c r="E289" s="159" t="s">
        <v>1</v>
      </c>
      <c r="F289" s="160" t="s">
        <v>273</v>
      </c>
      <c r="H289" s="161">
        <v>8.78</v>
      </c>
      <c r="I289" s="162"/>
      <c r="L289" s="158"/>
      <c r="M289" s="163"/>
      <c r="T289" s="164"/>
      <c r="AT289" s="159" t="s">
        <v>270</v>
      </c>
      <c r="AU289" s="159" t="s">
        <v>87</v>
      </c>
      <c r="AV289" s="13" t="s">
        <v>268</v>
      </c>
      <c r="AW289" s="13" t="s">
        <v>32</v>
      </c>
      <c r="AX289" s="13" t="s">
        <v>85</v>
      </c>
      <c r="AY289" s="159" t="s">
        <v>262</v>
      </c>
    </row>
    <row r="290" spans="2:65" s="1" customFormat="1" ht="24.2" customHeight="1">
      <c r="B290" s="32"/>
      <c r="C290" s="178" t="s">
        <v>446</v>
      </c>
      <c r="D290" s="178" t="s">
        <v>300</v>
      </c>
      <c r="E290" s="179" t="s">
        <v>447</v>
      </c>
      <c r="F290" s="180" t="s">
        <v>448</v>
      </c>
      <c r="G290" s="181" t="s">
        <v>152</v>
      </c>
      <c r="H290" s="182">
        <v>9.22</v>
      </c>
      <c r="I290" s="183"/>
      <c r="J290" s="182">
        <f>ROUND(I290*H290,2)</f>
        <v>0</v>
      </c>
      <c r="K290" s="180" t="s">
        <v>267</v>
      </c>
      <c r="L290" s="184"/>
      <c r="M290" s="185" t="s">
        <v>1</v>
      </c>
      <c r="N290" s="186" t="s">
        <v>42</v>
      </c>
      <c r="P290" s="146">
        <f>O290*H290</f>
        <v>0</v>
      </c>
      <c r="Q290" s="146">
        <v>0.0155</v>
      </c>
      <c r="R290" s="146">
        <f>Q290*H290</f>
        <v>0.14291</v>
      </c>
      <c r="S290" s="146">
        <v>0</v>
      </c>
      <c r="T290" s="147">
        <f>S290*H290</f>
        <v>0</v>
      </c>
      <c r="AR290" s="148" t="s">
        <v>304</v>
      </c>
      <c r="AT290" s="148" t="s">
        <v>300</v>
      </c>
      <c r="AU290" s="148" t="s">
        <v>87</v>
      </c>
      <c r="AY290" s="17" t="s">
        <v>262</v>
      </c>
      <c r="BE290" s="149">
        <f>IF(N290="základní",J290,0)</f>
        <v>0</v>
      </c>
      <c r="BF290" s="149">
        <f>IF(N290="snížená",J290,0)</f>
        <v>0</v>
      </c>
      <c r="BG290" s="149">
        <f>IF(N290="zákl. přenesená",J290,0)</f>
        <v>0</v>
      </c>
      <c r="BH290" s="149">
        <f>IF(N290="sníž. přenesená",J290,0)</f>
        <v>0</v>
      </c>
      <c r="BI290" s="149">
        <f>IF(N290="nulová",J290,0)</f>
        <v>0</v>
      </c>
      <c r="BJ290" s="17" t="s">
        <v>85</v>
      </c>
      <c r="BK290" s="149">
        <f>ROUND(I290*H290,2)</f>
        <v>0</v>
      </c>
      <c r="BL290" s="17" t="s">
        <v>268</v>
      </c>
      <c r="BM290" s="148" t="s">
        <v>449</v>
      </c>
    </row>
    <row r="291" spans="2:51" s="12" customFormat="1" ht="12">
      <c r="B291" s="150"/>
      <c r="D291" s="151" t="s">
        <v>270</v>
      </c>
      <c r="F291" s="153" t="s">
        <v>450</v>
      </c>
      <c r="H291" s="154">
        <v>9.22</v>
      </c>
      <c r="I291" s="155"/>
      <c r="L291" s="150"/>
      <c r="M291" s="156"/>
      <c r="T291" s="157"/>
      <c r="AT291" s="152" t="s">
        <v>270</v>
      </c>
      <c r="AU291" s="152" t="s">
        <v>87</v>
      </c>
      <c r="AV291" s="12" t="s">
        <v>87</v>
      </c>
      <c r="AW291" s="12" t="s">
        <v>4</v>
      </c>
      <c r="AX291" s="12" t="s">
        <v>85</v>
      </c>
      <c r="AY291" s="152" t="s">
        <v>262</v>
      </c>
    </row>
    <row r="292" spans="2:65" s="1" customFormat="1" ht="44.25" customHeight="1">
      <c r="B292" s="32"/>
      <c r="C292" s="138" t="s">
        <v>451</v>
      </c>
      <c r="D292" s="138" t="s">
        <v>264</v>
      </c>
      <c r="E292" s="139" t="s">
        <v>452</v>
      </c>
      <c r="F292" s="140" t="s">
        <v>453</v>
      </c>
      <c r="G292" s="141" t="s">
        <v>152</v>
      </c>
      <c r="H292" s="142">
        <v>1069.25</v>
      </c>
      <c r="I292" s="143"/>
      <c r="J292" s="142">
        <f>ROUND(I292*H292,2)</f>
        <v>0</v>
      </c>
      <c r="K292" s="140" t="s">
        <v>1</v>
      </c>
      <c r="L292" s="32"/>
      <c r="M292" s="144" t="s">
        <v>1</v>
      </c>
      <c r="N292" s="145" t="s">
        <v>42</v>
      </c>
      <c r="P292" s="146">
        <f>O292*H292</f>
        <v>0</v>
      </c>
      <c r="Q292" s="146">
        <v>0.01822496</v>
      </c>
      <c r="R292" s="146">
        <f>Q292*H292</f>
        <v>19.48703848</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454</v>
      </c>
    </row>
    <row r="293" spans="2:51" s="12" customFormat="1" ht="12">
      <c r="B293" s="150"/>
      <c r="D293" s="151" t="s">
        <v>270</v>
      </c>
      <c r="E293" s="152" t="s">
        <v>1</v>
      </c>
      <c r="F293" s="153" t="s">
        <v>214</v>
      </c>
      <c r="H293" s="154">
        <v>1069.25</v>
      </c>
      <c r="I293" s="155"/>
      <c r="L293" s="150"/>
      <c r="M293" s="156"/>
      <c r="T293" s="157"/>
      <c r="AT293" s="152" t="s">
        <v>270</v>
      </c>
      <c r="AU293" s="152" t="s">
        <v>87</v>
      </c>
      <c r="AV293" s="12" t="s">
        <v>87</v>
      </c>
      <c r="AW293" s="12" t="s">
        <v>32</v>
      </c>
      <c r="AX293" s="12" t="s">
        <v>85</v>
      </c>
      <c r="AY293" s="152" t="s">
        <v>262</v>
      </c>
    </row>
    <row r="294" spans="2:65" s="1" customFormat="1" ht="24.2" customHeight="1">
      <c r="B294" s="32"/>
      <c r="C294" s="178" t="s">
        <v>189</v>
      </c>
      <c r="D294" s="178" t="s">
        <v>300</v>
      </c>
      <c r="E294" s="179" t="s">
        <v>455</v>
      </c>
      <c r="F294" s="180" t="s">
        <v>456</v>
      </c>
      <c r="G294" s="181" t="s">
        <v>152</v>
      </c>
      <c r="H294" s="182">
        <v>1122.71</v>
      </c>
      <c r="I294" s="183"/>
      <c r="J294" s="182">
        <f>ROUND(I294*H294,2)</f>
        <v>0</v>
      </c>
      <c r="K294" s="180" t="s">
        <v>267</v>
      </c>
      <c r="L294" s="184"/>
      <c r="M294" s="185" t="s">
        <v>1</v>
      </c>
      <c r="N294" s="186" t="s">
        <v>42</v>
      </c>
      <c r="P294" s="146">
        <f>O294*H294</f>
        <v>0</v>
      </c>
      <c r="Q294" s="146">
        <v>0.025</v>
      </c>
      <c r="R294" s="146">
        <f>Q294*H294</f>
        <v>28.067750000000004</v>
      </c>
      <c r="S294" s="146">
        <v>0</v>
      </c>
      <c r="T294" s="147">
        <f>S294*H294</f>
        <v>0</v>
      </c>
      <c r="AR294" s="148" t="s">
        <v>304</v>
      </c>
      <c r="AT294" s="148" t="s">
        <v>300</v>
      </c>
      <c r="AU294" s="148" t="s">
        <v>87</v>
      </c>
      <c r="AY294" s="17" t="s">
        <v>262</v>
      </c>
      <c r="BE294" s="149">
        <f>IF(N294="základní",J294,0)</f>
        <v>0</v>
      </c>
      <c r="BF294" s="149">
        <f>IF(N294="snížená",J294,0)</f>
        <v>0</v>
      </c>
      <c r="BG294" s="149">
        <f>IF(N294="zákl. přenesená",J294,0)</f>
        <v>0</v>
      </c>
      <c r="BH294" s="149">
        <f>IF(N294="sníž. přenesená",J294,0)</f>
        <v>0</v>
      </c>
      <c r="BI294" s="149">
        <f>IF(N294="nulová",J294,0)</f>
        <v>0</v>
      </c>
      <c r="BJ294" s="17" t="s">
        <v>85</v>
      </c>
      <c r="BK294" s="149">
        <f>ROUND(I294*H294,2)</f>
        <v>0</v>
      </c>
      <c r="BL294" s="17" t="s">
        <v>268</v>
      </c>
      <c r="BM294" s="148" t="s">
        <v>457</v>
      </c>
    </row>
    <row r="295" spans="2:51" s="12" customFormat="1" ht="12">
      <c r="B295" s="150"/>
      <c r="D295" s="151" t="s">
        <v>270</v>
      </c>
      <c r="F295" s="153" t="s">
        <v>458</v>
      </c>
      <c r="H295" s="154">
        <v>1122.71</v>
      </c>
      <c r="I295" s="155"/>
      <c r="L295" s="150"/>
      <c r="M295" s="156"/>
      <c r="T295" s="157"/>
      <c r="AT295" s="152" t="s">
        <v>270</v>
      </c>
      <c r="AU295" s="152" t="s">
        <v>87</v>
      </c>
      <c r="AV295" s="12" t="s">
        <v>87</v>
      </c>
      <c r="AW295" s="12" t="s">
        <v>4</v>
      </c>
      <c r="AX295" s="12" t="s">
        <v>85</v>
      </c>
      <c r="AY295" s="152" t="s">
        <v>262</v>
      </c>
    </row>
    <row r="296" spans="2:65" s="1" customFormat="1" ht="37.9" customHeight="1">
      <c r="B296" s="32"/>
      <c r="C296" s="138" t="s">
        <v>459</v>
      </c>
      <c r="D296" s="138" t="s">
        <v>264</v>
      </c>
      <c r="E296" s="139" t="s">
        <v>460</v>
      </c>
      <c r="F296" s="140" t="s">
        <v>461</v>
      </c>
      <c r="G296" s="141" t="s">
        <v>416</v>
      </c>
      <c r="H296" s="142">
        <v>179.01</v>
      </c>
      <c r="I296" s="143"/>
      <c r="J296" s="142">
        <f>ROUND(I296*H296,2)</f>
        <v>0</v>
      </c>
      <c r="K296" s="140" t="s">
        <v>1</v>
      </c>
      <c r="L296" s="32"/>
      <c r="M296" s="144" t="s">
        <v>1</v>
      </c>
      <c r="N296" s="145" t="s">
        <v>42</v>
      </c>
      <c r="P296" s="146">
        <f>O296*H296</f>
        <v>0</v>
      </c>
      <c r="Q296" s="146">
        <v>0.00317</v>
      </c>
      <c r="R296" s="146">
        <f>Q296*H296</f>
        <v>0.5674617</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462</v>
      </c>
    </row>
    <row r="297" spans="2:51" s="12" customFormat="1" ht="22.5">
      <c r="B297" s="150"/>
      <c r="D297" s="151" t="s">
        <v>270</v>
      </c>
      <c r="E297" s="152" t="s">
        <v>1</v>
      </c>
      <c r="F297" s="153" t="s">
        <v>463</v>
      </c>
      <c r="H297" s="154">
        <v>125.04</v>
      </c>
      <c r="I297" s="155"/>
      <c r="L297" s="150"/>
      <c r="M297" s="156"/>
      <c r="T297" s="157"/>
      <c r="AT297" s="152" t="s">
        <v>270</v>
      </c>
      <c r="AU297" s="152" t="s">
        <v>87</v>
      </c>
      <c r="AV297" s="12" t="s">
        <v>87</v>
      </c>
      <c r="AW297" s="12" t="s">
        <v>32</v>
      </c>
      <c r="AX297" s="12" t="s">
        <v>77</v>
      </c>
      <c r="AY297" s="152" t="s">
        <v>262</v>
      </c>
    </row>
    <row r="298" spans="2:51" s="12" customFormat="1" ht="22.5">
      <c r="B298" s="150"/>
      <c r="D298" s="151" t="s">
        <v>270</v>
      </c>
      <c r="E298" s="152" t="s">
        <v>1</v>
      </c>
      <c r="F298" s="153" t="s">
        <v>464</v>
      </c>
      <c r="H298" s="154">
        <v>71.07</v>
      </c>
      <c r="I298" s="155"/>
      <c r="L298" s="150"/>
      <c r="M298" s="156"/>
      <c r="T298" s="157"/>
      <c r="AT298" s="152" t="s">
        <v>270</v>
      </c>
      <c r="AU298" s="152" t="s">
        <v>87</v>
      </c>
      <c r="AV298" s="12" t="s">
        <v>87</v>
      </c>
      <c r="AW298" s="12" t="s">
        <v>32</v>
      </c>
      <c r="AX298" s="12" t="s">
        <v>77</v>
      </c>
      <c r="AY298" s="152" t="s">
        <v>262</v>
      </c>
    </row>
    <row r="299" spans="2:51" s="12" customFormat="1" ht="22.5">
      <c r="B299" s="150"/>
      <c r="D299" s="151" t="s">
        <v>270</v>
      </c>
      <c r="E299" s="152" t="s">
        <v>1</v>
      </c>
      <c r="F299" s="153" t="s">
        <v>465</v>
      </c>
      <c r="H299" s="154">
        <v>135.36</v>
      </c>
      <c r="I299" s="155"/>
      <c r="L299" s="150"/>
      <c r="M299" s="156"/>
      <c r="T299" s="157"/>
      <c r="AT299" s="152" t="s">
        <v>270</v>
      </c>
      <c r="AU299" s="152" t="s">
        <v>87</v>
      </c>
      <c r="AV299" s="12" t="s">
        <v>87</v>
      </c>
      <c r="AW299" s="12" t="s">
        <v>32</v>
      </c>
      <c r="AX299" s="12" t="s">
        <v>77</v>
      </c>
      <c r="AY299" s="152" t="s">
        <v>262</v>
      </c>
    </row>
    <row r="300" spans="2:51" s="12" customFormat="1" ht="12">
      <c r="B300" s="150"/>
      <c r="D300" s="151" t="s">
        <v>270</v>
      </c>
      <c r="E300" s="152" t="s">
        <v>1</v>
      </c>
      <c r="F300" s="153" t="s">
        <v>466</v>
      </c>
      <c r="H300" s="154">
        <v>-152.46</v>
      </c>
      <c r="I300" s="155"/>
      <c r="L300" s="150"/>
      <c r="M300" s="156"/>
      <c r="T300" s="157"/>
      <c r="AT300" s="152" t="s">
        <v>270</v>
      </c>
      <c r="AU300" s="152" t="s">
        <v>87</v>
      </c>
      <c r="AV300" s="12" t="s">
        <v>87</v>
      </c>
      <c r="AW300" s="12" t="s">
        <v>32</v>
      </c>
      <c r="AX300" s="12" t="s">
        <v>77</v>
      </c>
      <c r="AY300" s="152" t="s">
        <v>262</v>
      </c>
    </row>
    <row r="301" spans="2:51" s="13" customFormat="1" ht="12">
      <c r="B301" s="158"/>
      <c r="D301" s="151" t="s">
        <v>270</v>
      </c>
      <c r="E301" s="159" t="s">
        <v>1</v>
      </c>
      <c r="F301" s="160" t="s">
        <v>273</v>
      </c>
      <c r="H301" s="161">
        <v>179.01</v>
      </c>
      <c r="I301" s="162"/>
      <c r="L301" s="158"/>
      <c r="M301" s="163"/>
      <c r="T301" s="164"/>
      <c r="AT301" s="159" t="s">
        <v>270</v>
      </c>
      <c r="AU301" s="159" t="s">
        <v>87</v>
      </c>
      <c r="AV301" s="13" t="s">
        <v>268</v>
      </c>
      <c r="AW301" s="13" t="s">
        <v>32</v>
      </c>
      <c r="AX301" s="13" t="s">
        <v>85</v>
      </c>
      <c r="AY301" s="159" t="s">
        <v>262</v>
      </c>
    </row>
    <row r="302" spans="2:65" s="1" customFormat="1" ht="24.2" customHeight="1">
      <c r="B302" s="32"/>
      <c r="C302" s="178" t="s">
        <v>467</v>
      </c>
      <c r="D302" s="178" t="s">
        <v>300</v>
      </c>
      <c r="E302" s="179" t="s">
        <v>468</v>
      </c>
      <c r="F302" s="180" t="s">
        <v>469</v>
      </c>
      <c r="G302" s="181" t="s">
        <v>152</v>
      </c>
      <c r="H302" s="182">
        <v>32.22</v>
      </c>
      <c r="I302" s="183"/>
      <c r="J302" s="182">
        <f>ROUND(I302*H302,2)</f>
        <v>0</v>
      </c>
      <c r="K302" s="180" t="s">
        <v>267</v>
      </c>
      <c r="L302" s="184"/>
      <c r="M302" s="185" t="s">
        <v>1</v>
      </c>
      <c r="N302" s="186" t="s">
        <v>42</v>
      </c>
      <c r="P302" s="146">
        <f>O302*H302</f>
        <v>0</v>
      </c>
      <c r="Q302" s="146">
        <v>0.006</v>
      </c>
      <c r="R302" s="146">
        <f>Q302*H302</f>
        <v>0.19332</v>
      </c>
      <c r="S302" s="146">
        <v>0</v>
      </c>
      <c r="T302" s="147">
        <f>S302*H302</f>
        <v>0</v>
      </c>
      <c r="AR302" s="148" t="s">
        <v>304</v>
      </c>
      <c r="AT302" s="148" t="s">
        <v>300</v>
      </c>
      <c r="AU302" s="148" t="s">
        <v>87</v>
      </c>
      <c r="AY302" s="17" t="s">
        <v>262</v>
      </c>
      <c r="BE302" s="149">
        <f>IF(N302="základní",J302,0)</f>
        <v>0</v>
      </c>
      <c r="BF302" s="149">
        <f>IF(N302="snížená",J302,0)</f>
        <v>0</v>
      </c>
      <c r="BG302" s="149">
        <f>IF(N302="zákl. přenesená",J302,0)</f>
        <v>0</v>
      </c>
      <c r="BH302" s="149">
        <f>IF(N302="sníž. přenesená",J302,0)</f>
        <v>0</v>
      </c>
      <c r="BI302" s="149">
        <f>IF(N302="nulová",J302,0)</f>
        <v>0</v>
      </c>
      <c r="BJ302" s="17" t="s">
        <v>85</v>
      </c>
      <c r="BK302" s="149">
        <f>ROUND(I302*H302,2)</f>
        <v>0</v>
      </c>
      <c r="BL302" s="17" t="s">
        <v>268</v>
      </c>
      <c r="BM302" s="148" t="s">
        <v>470</v>
      </c>
    </row>
    <row r="303" spans="2:51" s="12" customFormat="1" ht="12">
      <c r="B303" s="150"/>
      <c r="D303" s="151" t="s">
        <v>270</v>
      </c>
      <c r="F303" s="153" t="s">
        <v>471</v>
      </c>
      <c r="H303" s="154">
        <v>32.22</v>
      </c>
      <c r="I303" s="155"/>
      <c r="L303" s="150"/>
      <c r="M303" s="156"/>
      <c r="T303" s="157"/>
      <c r="AT303" s="152" t="s">
        <v>270</v>
      </c>
      <c r="AU303" s="152" t="s">
        <v>87</v>
      </c>
      <c r="AV303" s="12" t="s">
        <v>87</v>
      </c>
      <c r="AW303" s="12" t="s">
        <v>4</v>
      </c>
      <c r="AX303" s="12" t="s">
        <v>85</v>
      </c>
      <c r="AY303" s="152" t="s">
        <v>262</v>
      </c>
    </row>
    <row r="304" spans="2:65" s="1" customFormat="1" ht="37.9" customHeight="1">
      <c r="B304" s="32"/>
      <c r="C304" s="138" t="s">
        <v>472</v>
      </c>
      <c r="D304" s="138" t="s">
        <v>264</v>
      </c>
      <c r="E304" s="139" t="s">
        <v>473</v>
      </c>
      <c r="F304" s="140" t="s">
        <v>474</v>
      </c>
      <c r="G304" s="141" t="s">
        <v>152</v>
      </c>
      <c r="H304" s="142">
        <v>456.39</v>
      </c>
      <c r="I304" s="143"/>
      <c r="J304" s="142">
        <f>ROUND(I304*H304,2)</f>
        <v>0</v>
      </c>
      <c r="K304" s="140" t="s">
        <v>267</v>
      </c>
      <c r="L304" s="32"/>
      <c r="M304" s="144" t="s">
        <v>1</v>
      </c>
      <c r="N304" s="145" t="s">
        <v>42</v>
      </c>
      <c r="P304" s="146">
        <f>O304*H304</f>
        <v>0</v>
      </c>
      <c r="Q304" s="146">
        <v>8.06E-05</v>
      </c>
      <c r="R304" s="146">
        <f>Q304*H304</f>
        <v>0.036785033999999994</v>
      </c>
      <c r="S304" s="146">
        <v>0</v>
      </c>
      <c r="T304" s="147">
        <f>S304*H304</f>
        <v>0</v>
      </c>
      <c r="AR304" s="148" t="s">
        <v>268</v>
      </c>
      <c r="AT304" s="148" t="s">
        <v>264</v>
      </c>
      <c r="AU304" s="148" t="s">
        <v>87</v>
      </c>
      <c r="AY304" s="17" t="s">
        <v>262</v>
      </c>
      <c r="BE304" s="149">
        <f>IF(N304="základní",J304,0)</f>
        <v>0</v>
      </c>
      <c r="BF304" s="149">
        <f>IF(N304="snížená",J304,0)</f>
        <v>0</v>
      </c>
      <c r="BG304" s="149">
        <f>IF(N304="zákl. přenesená",J304,0)</f>
        <v>0</v>
      </c>
      <c r="BH304" s="149">
        <f>IF(N304="sníž. přenesená",J304,0)</f>
        <v>0</v>
      </c>
      <c r="BI304" s="149">
        <f>IF(N304="nulová",J304,0)</f>
        <v>0</v>
      </c>
      <c r="BJ304" s="17" t="s">
        <v>85</v>
      </c>
      <c r="BK304" s="149">
        <f>ROUND(I304*H304,2)</f>
        <v>0</v>
      </c>
      <c r="BL304" s="17" t="s">
        <v>268</v>
      </c>
      <c r="BM304" s="148" t="s">
        <v>475</v>
      </c>
    </row>
    <row r="305" spans="2:51" s="12" customFormat="1" ht="12">
      <c r="B305" s="150"/>
      <c r="D305" s="151" t="s">
        <v>270</v>
      </c>
      <c r="E305" s="152" t="s">
        <v>1</v>
      </c>
      <c r="F305" s="153" t="s">
        <v>402</v>
      </c>
      <c r="H305" s="154">
        <v>74.14</v>
      </c>
      <c r="I305" s="155"/>
      <c r="L305" s="150"/>
      <c r="M305" s="156"/>
      <c r="T305" s="157"/>
      <c r="AT305" s="152" t="s">
        <v>270</v>
      </c>
      <c r="AU305" s="152" t="s">
        <v>87</v>
      </c>
      <c r="AV305" s="12" t="s">
        <v>87</v>
      </c>
      <c r="AW305" s="12" t="s">
        <v>32</v>
      </c>
      <c r="AX305" s="12" t="s">
        <v>77</v>
      </c>
      <c r="AY305" s="152" t="s">
        <v>262</v>
      </c>
    </row>
    <row r="306" spans="2:51" s="12" customFormat="1" ht="12">
      <c r="B306" s="150"/>
      <c r="D306" s="151" t="s">
        <v>270</v>
      </c>
      <c r="E306" s="152" t="s">
        <v>1</v>
      </c>
      <c r="F306" s="153" t="s">
        <v>411</v>
      </c>
      <c r="H306" s="154">
        <v>382.25</v>
      </c>
      <c r="I306" s="155"/>
      <c r="L306" s="150"/>
      <c r="M306" s="156"/>
      <c r="T306" s="157"/>
      <c r="AT306" s="152" t="s">
        <v>270</v>
      </c>
      <c r="AU306" s="152" t="s">
        <v>87</v>
      </c>
      <c r="AV306" s="12" t="s">
        <v>87</v>
      </c>
      <c r="AW306" s="12" t="s">
        <v>32</v>
      </c>
      <c r="AX306" s="12" t="s">
        <v>77</v>
      </c>
      <c r="AY306" s="152" t="s">
        <v>262</v>
      </c>
    </row>
    <row r="307" spans="2:51" s="13" customFormat="1" ht="12">
      <c r="B307" s="158"/>
      <c r="D307" s="151" t="s">
        <v>270</v>
      </c>
      <c r="E307" s="159" t="s">
        <v>1</v>
      </c>
      <c r="F307" s="160" t="s">
        <v>273</v>
      </c>
      <c r="H307" s="161">
        <v>456.39</v>
      </c>
      <c r="I307" s="162"/>
      <c r="L307" s="158"/>
      <c r="M307" s="163"/>
      <c r="T307" s="164"/>
      <c r="AT307" s="159" t="s">
        <v>270</v>
      </c>
      <c r="AU307" s="159" t="s">
        <v>87</v>
      </c>
      <c r="AV307" s="13" t="s">
        <v>268</v>
      </c>
      <c r="AW307" s="13" t="s">
        <v>32</v>
      </c>
      <c r="AX307" s="13" t="s">
        <v>85</v>
      </c>
      <c r="AY307" s="159" t="s">
        <v>262</v>
      </c>
    </row>
    <row r="308" spans="2:65" s="1" customFormat="1" ht="37.9" customHeight="1">
      <c r="B308" s="32"/>
      <c r="C308" s="138" t="s">
        <v>476</v>
      </c>
      <c r="D308" s="138" t="s">
        <v>264</v>
      </c>
      <c r="E308" s="139" t="s">
        <v>477</v>
      </c>
      <c r="F308" s="140" t="s">
        <v>478</v>
      </c>
      <c r="G308" s="141" t="s">
        <v>152</v>
      </c>
      <c r="H308" s="142">
        <v>1078.03</v>
      </c>
      <c r="I308" s="143"/>
      <c r="J308" s="142">
        <f>ROUND(I308*H308,2)</f>
        <v>0</v>
      </c>
      <c r="K308" s="140" t="s">
        <v>267</v>
      </c>
      <c r="L308" s="32"/>
      <c r="M308" s="144" t="s">
        <v>1</v>
      </c>
      <c r="N308" s="145" t="s">
        <v>42</v>
      </c>
      <c r="P308" s="146">
        <f>O308*H308</f>
        <v>0</v>
      </c>
      <c r="Q308" s="146">
        <v>8.06E-05</v>
      </c>
      <c r="R308" s="146">
        <f>Q308*H308</f>
        <v>0.08688921799999999</v>
      </c>
      <c r="S308" s="146">
        <v>0</v>
      </c>
      <c r="T308" s="147">
        <f>S308*H308</f>
        <v>0</v>
      </c>
      <c r="AR308" s="148" t="s">
        <v>268</v>
      </c>
      <c r="AT308" s="148" t="s">
        <v>264</v>
      </c>
      <c r="AU308" s="148" t="s">
        <v>87</v>
      </c>
      <c r="AY308" s="17" t="s">
        <v>262</v>
      </c>
      <c r="BE308" s="149">
        <f>IF(N308="základní",J308,0)</f>
        <v>0</v>
      </c>
      <c r="BF308" s="149">
        <f>IF(N308="snížená",J308,0)</f>
        <v>0</v>
      </c>
      <c r="BG308" s="149">
        <f>IF(N308="zákl. přenesená",J308,0)</f>
        <v>0</v>
      </c>
      <c r="BH308" s="149">
        <f>IF(N308="sníž. přenesená",J308,0)</f>
        <v>0</v>
      </c>
      <c r="BI308" s="149">
        <f>IF(N308="nulová",J308,0)</f>
        <v>0</v>
      </c>
      <c r="BJ308" s="17" t="s">
        <v>85</v>
      </c>
      <c r="BK308" s="149">
        <f>ROUND(I308*H308,2)</f>
        <v>0</v>
      </c>
      <c r="BL308" s="17" t="s">
        <v>268</v>
      </c>
      <c r="BM308" s="148" t="s">
        <v>479</v>
      </c>
    </row>
    <row r="309" spans="2:51" s="12" customFormat="1" ht="12">
      <c r="B309" s="150"/>
      <c r="D309" s="151" t="s">
        <v>270</v>
      </c>
      <c r="E309" s="152" t="s">
        <v>1</v>
      </c>
      <c r="F309" s="153" t="s">
        <v>214</v>
      </c>
      <c r="H309" s="154">
        <v>1069.25</v>
      </c>
      <c r="I309" s="155"/>
      <c r="L309" s="150"/>
      <c r="M309" s="156"/>
      <c r="T309" s="157"/>
      <c r="AT309" s="152" t="s">
        <v>270</v>
      </c>
      <c r="AU309" s="152" t="s">
        <v>87</v>
      </c>
      <c r="AV309" s="12" t="s">
        <v>87</v>
      </c>
      <c r="AW309" s="12" t="s">
        <v>32</v>
      </c>
      <c r="AX309" s="12" t="s">
        <v>77</v>
      </c>
      <c r="AY309" s="152" t="s">
        <v>262</v>
      </c>
    </row>
    <row r="310" spans="2:51" s="12" customFormat="1" ht="12">
      <c r="B310" s="150"/>
      <c r="D310" s="151" t="s">
        <v>270</v>
      </c>
      <c r="E310" s="152" t="s">
        <v>1</v>
      </c>
      <c r="F310" s="153" t="s">
        <v>445</v>
      </c>
      <c r="H310" s="154">
        <v>8.78</v>
      </c>
      <c r="I310" s="155"/>
      <c r="L310" s="150"/>
      <c r="M310" s="156"/>
      <c r="T310" s="157"/>
      <c r="AT310" s="152" t="s">
        <v>270</v>
      </c>
      <c r="AU310" s="152" t="s">
        <v>87</v>
      </c>
      <c r="AV310" s="12" t="s">
        <v>87</v>
      </c>
      <c r="AW310" s="12" t="s">
        <v>32</v>
      </c>
      <c r="AX310" s="12" t="s">
        <v>77</v>
      </c>
      <c r="AY310" s="152" t="s">
        <v>262</v>
      </c>
    </row>
    <row r="311" spans="2:51" s="13" customFormat="1" ht="12">
      <c r="B311" s="158"/>
      <c r="D311" s="151" t="s">
        <v>270</v>
      </c>
      <c r="E311" s="159" t="s">
        <v>1</v>
      </c>
      <c r="F311" s="160" t="s">
        <v>273</v>
      </c>
      <c r="H311" s="161">
        <v>1078.03</v>
      </c>
      <c r="I311" s="162"/>
      <c r="L311" s="158"/>
      <c r="M311" s="163"/>
      <c r="T311" s="164"/>
      <c r="AT311" s="159" t="s">
        <v>270</v>
      </c>
      <c r="AU311" s="159" t="s">
        <v>87</v>
      </c>
      <c r="AV311" s="13" t="s">
        <v>268</v>
      </c>
      <c r="AW311" s="13" t="s">
        <v>32</v>
      </c>
      <c r="AX311" s="13" t="s">
        <v>85</v>
      </c>
      <c r="AY311" s="159" t="s">
        <v>262</v>
      </c>
    </row>
    <row r="312" spans="2:65" s="1" customFormat="1" ht="16.5" customHeight="1">
      <c r="B312" s="32"/>
      <c r="C312" s="138" t="s">
        <v>480</v>
      </c>
      <c r="D312" s="138" t="s">
        <v>264</v>
      </c>
      <c r="E312" s="139" t="s">
        <v>481</v>
      </c>
      <c r="F312" s="140" t="s">
        <v>482</v>
      </c>
      <c r="G312" s="141" t="s">
        <v>416</v>
      </c>
      <c r="H312" s="142">
        <v>800.96</v>
      </c>
      <c r="I312" s="143"/>
      <c r="J312" s="142">
        <f>ROUND(I312*H312,2)</f>
        <v>0</v>
      </c>
      <c r="K312" s="140" t="s">
        <v>267</v>
      </c>
      <c r="L312" s="32"/>
      <c r="M312" s="144" t="s">
        <v>1</v>
      </c>
      <c r="N312" s="145" t="s">
        <v>42</v>
      </c>
      <c r="P312" s="146">
        <f>O312*H312</f>
        <v>0</v>
      </c>
      <c r="Q312" s="146">
        <v>0</v>
      </c>
      <c r="R312" s="146">
        <f>Q312*H312</f>
        <v>0</v>
      </c>
      <c r="S312" s="146">
        <v>0</v>
      </c>
      <c r="T312" s="147">
        <f>S312*H312</f>
        <v>0</v>
      </c>
      <c r="AR312" s="148" t="s">
        <v>268</v>
      </c>
      <c r="AT312" s="148" t="s">
        <v>264</v>
      </c>
      <c r="AU312" s="148" t="s">
        <v>87</v>
      </c>
      <c r="AY312" s="17" t="s">
        <v>262</v>
      </c>
      <c r="BE312" s="149">
        <f>IF(N312="základní",J312,0)</f>
        <v>0</v>
      </c>
      <c r="BF312" s="149">
        <f>IF(N312="snížená",J312,0)</f>
        <v>0</v>
      </c>
      <c r="BG312" s="149">
        <f>IF(N312="zákl. přenesená",J312,0)</f>
        <v>0</v>
      </c>
      <c r="BH312" s="149">
        <f>IF(N312="sníž. přenesená",J312,0)</f>
        <v>0</v>
      </c>
      <c r="BI312" s="149">
        <f>IF(N312="nulová",J312,0)</f>
        <v>0</v>
      </c>
      <c r="BJ312" s="17" t="s">
        <v>85</v>
      </c>
      <c r="BK312" s="149">
        <f>ROUND(I312*H312,2)</f>
        <v>0</v>
      </c>
      <c r="BL312" s="17" t="s">
        <v>268</v>
      </c>
      <c r="BM312" s="148" t="s">
        <v>483</v>
      </c>
    </row>
    <row r="313" spans="2:65" s="1" customFormat="1" ht="24.2" customHeight="1">
      <c r="B313" s="32"/>
      <c r="C313" s="178" t="s">
        <v>484</v>
      </c>
      <c r="D313" s="178" t="s">
        <v>300</v>
      </c>
      <c r="E313" s="179" t="s">
        <v>485</v>
      </c>
      <c r="F313" s="180" t="s">
        <v>486</v>
      </c>
      <c r="G313" s="181" t="s">
        <v>416</v>
      </c>
      <c r="H313" s="182">
        <v>264.27</v>
      </c>
      <c r="I313" s="183"/>
      <c r="J313" s="182">
        <f>ROUND(I313*H313,2)</f>
        <v>0</v>
      </c>
      <c r="K313" s="180" t="s">
        <v>267</v>
      </c>
      <c r="L313" s="184"/>
      <c r="M313" s="185" t="s">
        <v>1</v>
      </c>
      <c r="N313" s="186" t="s">
        <v>42</v>
      </c>
      <c r="P313" s="146">
        <f>O313*H313</f>
        <v>0</v>
      </c>
      <c r="Q313" s="146">
        <v>0.0001</v>
      </c>
      <c r="R313" s="146">
        <f>Q313*H313</f>
        <v>0.026427</v>
      </c>
      <c r="S313" s="146">
        <v>0</v>
      </c>
      <c r="T313" s="147">
        <f>S313*H313</f>
        <v>0</v>
      </c>
      <c r="AR313" s="148" t="s">
        <v>304</v>
      </c>
      <c r="AT313" s="148" t="s">
        <v>300</v>
      </c>
      <c r="AU313" s="148" t="s">
        <v>87</v>
      </c>
      <c r="AY313" s="17" t="s">
        <v>262</v>
      </c>
      <c r="BE313" s="149">
        <f>IF(N313="základní",J313,0)</f>
        <v>0</v>
      </c>
      <c r="BF313" s="149">
        <f>IF(N313="snížená",J313,0)</f>
        <v>0</v>
      </c>
      <c r="BG313" s="149">
        <f>IF(N313="zákl. přenesená",J313,0)</f>
        <v>0</v>
      </c>
      <c r="BH313" s="149">
        <f>IF(N313="sníž. přenesená",J313,0)</f>
        <v>0</v>
      </c>
      <c r="BI313" s="149">
        <f>IF(N313="nulová",J313,0)</f>
        <v>0</v>
      </c>
      <c r="BJ313" s="17" t="s">
        <v>85</v>
      </c>
      <c r="BK313" s="149">
        <f>ROUND(I313*H313,2)</f>
        <v>0</v>
      </c>
      <c r="BL313" s="17" t="s">
        <v>268</v>
      </c>
      <c r="BM313" s="148" t="s">
        <v>487</v>
      </c>
    </row>
    <row r="314" spans="2:51" s="12" customFormat="1" ht="22.5">
      <c r="B314" s="150"/>
      <c r="D314" s="151" t="s">
        <v>270</v>
      </c>
      <c r="E314" s="152" t="s">
        <v>1</v>
      </c>
      <c r="F314" s="153" t="s">
        <v>488</v>
      </c>
      <c r="H314" s="154">
        <v>101.64</v>
      </c>
      <c r="I314" s="155"/>
      <c r="L314" s="150"/>
      <c r="M314" s="156"/>
      <c r="T314" s="157"/>
      <c r="AT314" s="152" t="s">
        <v>270</v>
      </c>
      <c r="AU314" s="152" t="s">
        <v>87</v>
      </c>
      <c r="AV314" s="12" t="s">
        <v>87</v>
      </c>
      <c r="AW314" s="12" t="s">
        <v>32</v>
      </c>
      <c r="AX314" s="12" t="s">
        <v>77</v>
      </c>
      <c r="AY314" s="152" t="s">
        <v>262</v>
      </c>
    </row>
    <row r="315" spans="2:51" s="12" customFormat="1" ht="22.5">
      <c r="B315" s="150"/>
      <c r="D315" s="151" t="s">
        <v>270</v>
      </c>
      <c r="E315" s="152" t="s">
        <v>1</v>
      </c>
      <c r="F315" s="153" t="s">
        <v>489</v>
      </c>
      <c r="H315" s="154">
        <v>57.88</v>
      </c>
      <c r="I315" s="155"/>
      <c r="L315" s="150"/>
      <c r="M315" s="156"/>
      <c r="T315" s="157"/>
      <c r="AT315" s="152" t="s">
        <v>270</v>
      </c>
      <c r="AU315" s="152" t="s">
        <v>87</v>
      </c>
      <c r="AV315" s="12" t="s">
        <v>87</v>
      </c>
      <c r="AW315" s="12" t="s">
        <v>32</v>
      </c>
      <c r="AX315" s="12" t="s">
        <v>77</v>
      </c>
      <c r="AY315" s="152" t="s">
        <v>262</v>
      </c>
    </row>
    <row r="316" spans="2:51" s="12" customFormat="1" ht="22.5">
      <c r="B316" s="150"/>
      <c r="D316" s="151" t="s">
        <v>270</v>
      </c>
      <c r="E316" s="152" t="s">
        <v>1</v>
      </c>
      <c r="F316" s="153" t="s">
        <v>490</v>
      </c>
      <c r="H316" s="154">
        <v>92.17</v>
      </c>
      <c r="I316" s="155"/>
      <c r="L316" s="150"/>
      <c r="M316" s="156"/>
      <c r="T316" s="157"/>
      <c r="AT316" s="152" t="s">
        <v>270</v>
      </c>
      <c r="AU316" s="152" t="s">
        <v>87</v>
      </c>
      <c r="AV316" s="12" t="s">
        <v>87</v>
      </c>
      <c r="AW316" s="12" t="s">
        <v>32</v>
      </c>
      <c r="AX316" s="12" t="s">
        <v>77</v>
      </c>
      <c r="AY316" s="152" t="s">
        <v>262</v>
      </c>
    </row>
    <row r="317" spans="2:51" s="13" customFormat="1" ht="12">
      <c r="B317" s="158"/>
      <c r="D317" s="151" t="s">
        <v>270</v>
      </c>
      <c r="E317" s="159" t="s">
        <v>1</v>
      </c>
      <c r="F317" s="160" t="s">
        <v>273</v>
      </c>
      <c r="H317" s="161">
        <v>251.69</v>
      </c>
      <c r="I317" s="162"/>
      <c r="L317" s="158"/>
      <c r="M317" s="163"/>
      <c r="T317" s="164"/>
      <c r="AT317" s="159" t="s">
        <v>270</v>
      </c>
      <c r="AU317" s="159" t="s">
        <v>87</v>
      </c>
      <c r="AV317" s="13" t="s">
        <v>268</v>
      </c>
      <c r="AW317" s="13" t="s">
        <v>32</v>
      </c>
      <c r="AX317" s="13" t="s">
        <v>85</v>
      </c>
      <c r="AY317" s="159" t="s">
        <v>262</v>
      </c>
    </row>
    <row r="318" spans="2:51" s="12" customFormat="1" ht="12">
      <c r="B318" s="150"/>
      <c r="D318" s="151" t="s">
        <v>270</v>
      </c>
      <c r="F318" s="153" t="s">
        <v>491</v>
      </c>
      <c r="H318" s="154">
        <v>264.27</v>
      </c>
      <c r="I318" s="155"/>
      <c r="L318" s="150"/>
      <c r="M318" s="156"/>
      <c r="T318" s="157"/>
      <c r="AT318" s="152" t="s">
        <v>270</v>
      </c>
      <c r="AU318" s="152" t="s">
        <v>87</v>
      </c>
      <c r="AV318" s="12" t="s">
        <v>87</v>
      </c>
      <c r="AW318" s="12" t="s">
        <v>4</v>
      </c>
      <c r="AX318" s="12" t="s">
        <v>85</v>
      </c>
      <c r="AY318" s="152" t="s">
        <v>262</v>
      </c>
    </row>
    <row r="319" spans="2:65" s="1" customFormat="1" ht="24.2" customHeight="1">
      <c r="B319" s="32"/>
      <c r="C319" s="178" t="s">
        <v>492</v>
      </c>
      <c r="D319" s="178" t="s">
        <v>300</v>
      </c>
      <c r="E319" s="179" t="s">
        <v>493</v>
      </c>
      <c r="F319" s="180" t="s">
        <v>494</v>
      </c>
      <c r="G319" s="181" t="s">
        <v>416</v>
      </c>
      <c r="H319" s="182">
        <v>84</v>
      </c>
      <c r="I319" s="183"/>
      <c r="J319" s="182">
        <f>ROUND(I319*H319,2)</f>
        <v>0</v>
      </c>
      <c r="K319" s="180" t="s">
        <v>267</v>
      </c>
      <c r="L319" s="184"/>
      <c r="M319" s="185" t="s">
        <v>1</v>
      </c>
      <c r="N319" s="186" t="s">
        <v>42</v>
      </c>
      <c r="P319" s="146">
        <f>O319*H319</f>
        <v>0</v>
      </c>
      <c r="Q319" s="146">
        <v>0.0005</v>
      </c>
      <c r="R319" s="146">
        <f>Q319*H319</f>
        <v>0.042</v>
      </c>
      <c r="S319" s="146">
        <v>0</v>
      </c>
      <c r="T319" s="147">
        <f>S319*H319</f>
        <v>0</v>
      </c>
      <c r="AR319" s="148" t="s">
        <v>304</v>
      </c>
      <c r="AT319" s="148" t="s">
        <v>300</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495</v>
      </c>
    </row>
    <row r="320" spans="2:51" s="12" customFormat="1" ht="12">
      <c r="B320" s="150"/>
      <c r="D320" s="151" t="s">
        <v>270</v>
      </c>
      <c r="E320" s="152" t="s">
        <v>1</v>
      </c>
      <c r="F320" s="153" t="s">
        <v>496</v>
      </c>
      <c r="H320" s="154">
        <v>80</v>
      </c>
      <c r="I320" s="155"/>
      <c r="L320" s="150"/>
      <c r="M320" s="156"/>
      <c r="T320" s="157"/>
      <c r="AT320" s="152" t="s">
        <v>270</v>
      </c>
      <c r="AU320" s="152" t="s">
        <v>87</v>
      </c>
      <c r="AV320" s="12" t="s">
        <v>87</v>
      </c>
      <c r="AW320" s="12" t="s">
        <v>32</v>
      </c>
      <c r="AX320" s="12" t="s">
        <v>85</v>
      </c>
      <c r="AY320" s="152" t="s">
        <v>262</v>
      </c>
    </row>
    <row r="321" spans="2:51" s="12" customFormat="1" ht="12">
      <c r="B321" s="150"/>
      <c r="D321" s="151" t="s">
        <v>270</v>
      </c>
      <c r="F321" s="153" t="s">
        <v>497</v>
      </c>
      <c r="H321" s="154">
        <v>84</v>
      </c>
      <c r="I321" s="155"/>
      <c r="L321" s="150"/>
      <c r="M321" s="156"/>
      <c r="T321" s="157"/>
      <c r="AT321" s="152" t="s">
        <v>270</v>
      </c>
      <c r="AU321" s="152" t="s">
        <v>87</v>
      </c>
      <c r="AV321" s="12" t="s">
        <v>87</v>
      </c>
      <c r="AW321" s="12" t="s">
        <v>4</v>
      </c>
      <c r="AX321" s="12" t="s">
        <v>85</v>
      </c>
      <c r="AY321" s="152" t="s">
        <v>262</v>
      </c>
    </row>
    <row r="322" spans="2:65" s="1" customFormat="1" ht="24.2" customHeight="1">
      <c r="B322" s="32"/>
      <c r="C322" s="178" t="s">
        <v>498</v>
      </c>
      <c r="D322" s="178" t="s">
        <v>300</v>
      </c>
      <c r="E322" s="179" t="s">
        <v>499</v>
      </c>
      <c r="F322" s="180" t="s">
        <v>500</v>
      </c>
      <c r="G322" s="181" t="s">
        <v>416</v>
      </c>
      <c r="H322" s="182">
        <v>348.04</v>
      </c>
      <c r="I322" s="183"/>
      <c r="J322" s="182">
        <f>ROUND(I322*H322,2)</f>
        <v>0</v>
      </c>
      <c r="K322" s="180" t="s">
        <v>267</v>
      </c>
      <c r="L322" s="184"/>
      <c r="M322" s="185" t="s">
        <v>1</v>
      </c>
      <c r="N322" s="186" t="s">
        <v>42</v>
      </c>
      <c r="P322" s="146">
        <f>O322*H322</f>
        <v>0</v>
      </c>
      <c r="Q322" s="146">
        <v>4E-05</v>
      </c>
      <c r="R322" s="146">
        <f>Q322*H322</f>
        <v>0.013921600000000003</v>
      </c>
      <c r="S322" s="146">
        <v>0</v>
      </c>
      <c r="T322" s="147">
        <f>S322*H322</f>
        <v>0</v>
      </c>
      <c r="AR322" s="148" t="s">
        <v>304</v>
      </c>
      <c r="AT322" s="148" t="s">
        <v>300</v>
      </c>
      <c r="AU322" s="148" t="s">
        <v>87</v>
      </c>
      <c r="AY322" s="17" t="s">
        <v>262</v>
      </c>
      <c r="BE322" s="149">
        <f>IF(N322="základní",J322,0)</f>
        <v>0</v>
      </c>
      <c r="BF322" s="149">
        <f>IF(N322="snížená",J322,0)</f>
        <v>0</v>
      </c>
      <c r="BG322" s="149">
        <f>IF(N322="zákl. přenesená",J322,0)</f>
        <v>0</v>
      </c>
      <c r="BH322" s="149">
        <f>IF(N322="sníž. přenesená",J322,0)</f>
        <v>0</v>
      </c>
      <c r="BI322" s="149">
        <f>IF(N322="nulová",J322,0)</f>
        <v>0</v>
      </c>
      <c r="BJ322" s="17" t="s">
        <v>85</v>
      </c>
      <c r="BK322" s="149">
        <f>ROUND(I322*H322,2)</f>
        <v>0</v>
      </c>
      <c r="BL322" s="17" t="s">
        <v>268</v>
      </c>
      <c r="BM322" s="148" t="s">
        <v>501</v>
      </c>
    </row>
    <row r="323" spans="2:51" s="12" customFormat="1" ht="22.5">
      <c r="B323" s="150"/>
      <c r="D323" s="151" t="s">
        <v>270</v>
      </c>
      <c r="E323" s="152" t="s">
        <v>1</v>
      </c>
      <c r="F323" s="153" t="s">
        <v>463</v>
      </c>
      <c r="H323" s="154">
        <v>125.04</v>
      </c>
      <c r="I323" s="155"/>
      <c r="L323" s="150"/>
      <c r="M323" s="156"/>
      <c r="T323" s="157"/>
      <c r="AT323" s="152" t="s">
        <v>270</v>
      </c>
      <c r="AU323" s="152" t="s">
        <v>87</v>
      </c>
      <c r="AV323" s="12" t="s">
        <v>87</v>
      </c>
      <c r="AW323" s="12" t="s">
        <v>32</v>
      </c>
      <c r="AX323" s="12" t="s">
        <v>77</v>
      </c>
      <c r="AY323" s="152" t="s">
        <v>262</v>
      </c>
    </row>
    <row r="324" spans="2:51" s="12" customFormat="1" ht="22.5">
      <c r="B324" s="150"/>
      <c r="D324" s="151" t="s">
        <v>270</v>
      </c>
      <c r="E324" s="152" t="s">
        <v>1</v>
      </c>
      <c r="F324" s="153" t="s">
        <v>464</v>
      </c>
      <c r="H324" s="154">
        <v>71.07</v>
      </c>
      <c r="I324" s="155"/>
      <c r="L324" s="150"/>
      <c r="M324" s="156"/>
      <c r="T324" s="157"/>
      <c r="AT324" s="152" t="s">
        <v>270</v>
      </c>
      <c r="AU324" s="152" t="s">
        <v>87</v>
      </c>
      <c r="AV324" s="12" t="s">
        <v>87</v>
      </c>
      <c r="AW324" s="12" t="s">
        <v>32</v>
      </c>
      <c r="AX324" s="12" t="s">
        <v>77</v>
      </c>
      <c r="AY324" s="152" t="s">
        <v>262</v>
      </c>
    </row>
    <row r="325" spans="2:51" s="12" customFormat="1" ht="22.5">
      <c r="B325" s="150"/>
      <c r="D325" s="151" t="s">
        <v>270</v>
      </c>
      <c r="E325" s="152" t="s">
        <v>1</v>
      </c>
      <c r="F325" s="153" t="s">
        <v>465</v>
      </c>
      <c r="H325" s="154">
        <v>135.36</v>
      </c>
      <c r="I325" s="155"/>
      <c r="L325" s="150"/>
      <c r="M325" s="156"/>
      <c r="T325" s="157"/>
      <c r="AT325" s="152" t="s">
        <v>270</v>
      </c>
      <c r="AU325" s="152" t="s">
        <v>87</v>
      </c>
      <c r="AV325" s="12" t="s">
        <v>87</v>
      </c>
      <c r="AW325" s="12" t="s">
        <v>32</v>
      </c>
      <c r="AX325" s="12" t="s">
        <v>77</v>
      </c>
      <c r="AY325" s="152" t="s">
        <v>262</v>
      </c>
    </row>
    <row r="326" spans="2:51" s="13" customFormat="1" ht="12">
      <c r="B326" s="158"/>
      <c r="D326" s="151" t="s">
        <v>270</v>
      </c>
      <c r="E326" s="159" t="s">
        <v>1</v>
      </c>
      <c r="F326" s="160" t="s">
        <v>273</v>
      </c>
      <c r="H326" s="161">
        <v>331.47</v>
      </c>
      <c r="I326" s="162"/>
      <c r="L326" s="158"/>
      <c r="M326" s="163"/>
      <c r="T326" s="164"/>
      <c r="AT326" s="159" t="s">
        <v>270</v>
      </c>
      <c r="AU326" s="159" t="s">
        <v>87</v>
      </c>
      <c r="AV326" s="13" t="s">
        <v>268</v>
      </c>
      <c r="AW326" s="13" t="s">
        <v>32</v>
      </c>
      <c r="AX326" s="13" t="s">
        <v>85</v>
      </c>
      <c r="AY326" s="159" t="s">
        <v>262</v>
      </c>
    </row>
    <row r="327" spans="2:51" s="12" customFormat="1" ht="12">
      <c r="B327" s="150"/>
      <c r="D327" s="151" t="s">
        <v>270</v>
      </c>
      <c r="F327" s="153" t="s">
        <v>502</v>
      </c>
      <c r="H327" s="154">
        <v>348.04</v>
      </c>
      <c r="I327" s="155"/>
      <c r="L327" s="150"/>
      <c r="M327" s="156"/>
      <c r="T327" s="157"/>
      <c r="AT327" s="152" t="s">
        <v>270</v>
      </c>
      <c r="AU327" s="152" t="s">
        <v>87</v>
      </c>
      <c r="AV327" s="12" t="s">
        <v>87</v>
      </c>
      <c r="AW327" s="12" t="s">
        <v>4</v>
      </c>
      <c r="AX327" s="12" t="s">
        <v>85</v>
      </c>
      <c r="AY327" s="152" t="s">
        <v>262</v>
      </c>
    </row>
    <row r="328" spans="2:65" s="1" customFormat="1" ht="24.2" customHeight="1">
      <c r="B328" s="32"/>
      <c r="C328" s="178" t="s">
        <v>503</v>
      </c>
      <c r="D328" s="178" t="s">
        <v>300</v>
      </c>
      <c r="E328" s="179" t="s">
        <v>504</v>
      </c>
      <c r="F328" s="180" t="s">
        <v>505</v>
      </c>
      <c r="G328" s="181" t="s">
        <v>416</v>
      </c>
      <c r="H328" s="182">
        <v>80.78</v>
      </c>
      <c r="I328" s="183"/>
      <c r="J328" s="182">
        <f>ROUND(I328*H328,2)</f>
        <v>0</v>
      </c>
      <c r="K328" s="180" t="s">
        <v>267</v>
      </c>
      <c r="L328" s="184"/>
      <c r="M328" s="185" t="s">
        <v>1</v>
      </c>
      <c r="N328" s="186" t="s">
        <v>42</v>
      </c>
      <c r="P328" s="146">
        <f>O328*H328</f>
        <v>0</v>
      </c>
      <c r="Q328" s="146">
        <v>0.0003</v>
      </c>
      <c r="R328" s="146">
        <f>Q328*H328</f>
        <v>0.024234</v>
      </c>
      <c r="S328" s="146">
        <v>0</v>
      </c>
      <c r="T328" s="147">
        <f>S328*H328</f>
        <v>0</v>
      </c>
      <c r="AR328" s="148" t="s">
        <v>304</v>
      </c>
      <c r="AT328" s="148" t="s">
        <v>300</v>
      </c>
      <c r="AU328" s="148" t="s">
        <v>87</v>
      </c>
      <c r="AY328" s="17" t="s">
        <v>262</v>
      </c>
      <c r="BE328" s="149">
        <f>IF(N328="základní",J328,0)</f>
        <v>0</v>
      </c>
      <c r="BF328" s="149">
        <f>IF(N328="snížená",J328,0)</f>
        <v>0</v>
      </c>
      <c r="BG328" s="149">
        <f>IF(N328="zákl. přenesená",J328,0)</f>
        <v>0</v>
      </c>
      <c r="BH328" s="149">
        <f>IF(N328="sníž. přenesená",J328,0)</f>
        <v>0</v>
      </c>
      <c r="BI328" s="149">
        <f>IF(N328="nulová",J328,0)</f>
        <v>0</v>
      </c>
      <c r="BJ328" s="17" t="s">
        <v>85</v>
      </c>
      <c r="BK328" s="149">
        <f>ROUND(I328*H328,2)</f>
        <v>0</v>
      </c>
      <c r="BL328" s="17" t="s">
        <v>268</v>
      </c>
      <c r="BM328" s="148" t="s">
        <v>506</v>
      </c>
    </row>
    <row r="329" spans="2:51" s="12" customFormat="1" ht="22.5">
      <c r="B329" s="150"/>
      <c r="D329" s="151" t="s">
        <v>270</v>
      </c>
      <c r="E329" s="152" t="s">
        <v>1</v>
      </c>
      <c r="F329" s="153" t="s">
        <v>507</v>
      </c>
      <c r="H329" s="154">
        <v>27.34</v>
      </c>
      <c r="I329" s="155"/>
      <c r="L329" s="150"/>
      <c r="M329" s="156"/>
      <c r="T329" s="157"/>
      <c r="AT329" s="152" t="s">
        <v>270</v>
      </c>
      <c r="AU329" s="152" t="s">
        <v>87</v>
      </c>
      <c r="AV329" s="12" t="s">
        <v>87</v>
      </c>
      <c r="AW329" s="12" t="s">
        <v>32</v>
      </c>
      <c r="AX329" s="12" t="s">
        <v>77</v>
      </c>
      <c r="AY329" s="152" t="s">
        <v>262</v>
      </c>
    </row>
    <row r="330" spans="2:51" s="12" customFormat="1" ht="12">
      <c r="B330" s="150"/>
      <c r="D330" s="151" t="s">
        <v>270</v>
      </c>
      <c r="E330" s="152" t="s">
        <v>1</v>
      </c>
      <c r="F330" s="153" t="s">
        <v>508</v>
      </c>
      <c r="H330" s="154">
        <v>20.92</v>
      </c>
      <c r="I330" s="155"/>
      <c r="L330" s="150"/>
      <c r="M330" s="156"/>
      <c r="T330" s="157"/>
      <c r="AT330" s="152" t="s">
        <v>270</v>
      </c>
      <c r="AU330" s="152" t="s">
        <v>87</v>
      </c>
      <c r="AV330" s="12" t="s">
        <v>87</v>
      </c>
      <c r="AW330" s="12" t="s">
        <v>32</v>
      </c>
      <c r="AX330" s="12" t="s">
        <v>77</v>
      </c>
      <c r="AY330" s="152" t="s">
        <v>262</v>
      </c>
    </row>
    <row r="331" spans="2:51" s="12" customFormat="1" ht="22.5">
      <c r="B331" s="150"/>
      <c r="D331" s="151" t="s">
        <v>270</v>
      </c>
      <c r="E331" s="152" t="s">
        <v>1</v>
      </c>
      <c r="F331" s="153" t="s">
        <v>509</v>
      </c>
      <c r="H331" s="154">
        <v>28.67</v>
      </c>
      <c r="I331" s="155"/>
      <c r="L331" s="150"/>
      <c r="M331" s="156"/>
      <c r="T331" s="157"/>
      <c r="AT331" s="152" t="s">
        <v>270</v>
      </c>
      <c r="AU331" s="152" t="s">
        <v>87</v>
      </c>
      <c r="AV331" s="12" t="s">
        <v>87</v>
      </c>
      <c r="AW331" s="12" t="s">
        <v>32</v>
      </c>
      <c r="AX331" s="12" t="s">
        <v>77</v>
      </c>
      <c r="AY331" s="152" t="s">
        <v>262</v>
      </c>
    </row>
    <row r="332" spans="2:51" s="13" customFormat="1" ht="12">
      <c r="B332" s="158"/>
      <c r="D332" s="151" t="s">
        <v>270</v>
      </c>
      <c r="E332" s="159" t="s">
        <v>1</v>
      </c>
      <c r="F332" s="160" t="s">
        <v>273</v>
      </c>
      <c r="H332" s="161">
        <v>76.93</v>
      </c>
      <c r="I332" s="162"/>
      <c r="L332" s="158"/>
      <c r="M332" s="163"/>
      <c r="T332" s="164"/>
      <c r="AT332" s="159" t="s">
        <v>270</v>
      </c>
      <c r="AU332" s="159" t="s">
        <v>87</v>
      </c>
      <c r="AV332" s="13" t="s">
        <v>268</v>
      </c>
      <c r="AW332" s="13" t="s">
        <v>32</v>
      </c>
      <c r="AX332" s="13" t="s">
        <v>85</v>
      </c>
      <c r="AY332" s="159" t="s">
        <v>262</v>
      </c>
    </row>
    <row r="333" spans="2:51" s="12" customFormat="1" ht="12">
      <c r="B333" s="150"/>
      <c r="D333" s="151" t="s">
        <v>270</v>
      </c>
      <c r="F333" s="153" t="s">
        <v>510</v>
      </c>
      <c r="H333" s="154">
        <v>80.78</v>
      </c>
      <c r="I333" s="155"/>
      <c r="L333" s="150"/>
      <c r="M333" s="156"/>
      <c r="T333" s="157"/>
      <c r="AT333" s="152" t="s">
        <v>270</v>
      </c>
      <c r="AU333" s="152" t="s">
        <v>87</v>
      </c>
      <c r="AV333" s="12" t="s">
        <v>87</v>
      </c>
      <c r="AW333" s="12" t="s">
        <v>4</v>
      </c>
      <c r="AX333" s="12" t="s">
        <v>85</v>
      </c>
      <c r="AY333" s="152" t="s">
        <v>262</v>
      </c>
    </row>
    <row r="334" spans="2:65" s="1" customFormat="1" ht="24.2" customHeight="1">
      <c r="B334" s="32"/>
      <c r="C334" s="178" t="s">
        <v>511</v>
      </c>
      <c r="D334" s="178" t="s">
        <v>300</v>
      </c>
      <c r="E334" s="179" t="s">
        <v>512</v>
      </c>
      <c r="F334" s="180" t="s">
        <v>513</v>
      </c>
      <c r="G334" s="181" t="s">
        <v>416</v>
      </c>
      <c r="H334" s="182">
        <v>63.91</v>
      </c>
      <c r="I334" s="183"/>
      <c r="J334" s="182">
        <f>ROUND(I334*H334,2)</f>
        <v>0</v>
      </c>
      <c r="K334" s="180" t="s">
        <v>267</v>
      </c>
      <c r="L334" s="184"/>
      <c r="M334" s="185" t="s">
        <v>1</v>
      </c>
      <c r="N334" s="186" t="s">
        <v>42</v>
      </c>
      <c r="P334" s="146">
        <f>O334*H334</f>
        <v>0</v>
      </c>
      <c r="Q334" s="146">
        <v>0.0002</v>
      </c>
      <c r="R334" s="146">
        <f>Q334*H334</f>
        <v>0.012782</v>
      </c>
      <c r="S334" s="146">
        <v>0</v>
      </c>
      <c r="T334" s="147">
        <f>S334*H334</f>
        <v>0</v>
      </c>
      <c r="AR334" s="148" t="s">
        <v>304</v>
      </c>
      <c r="AT334" s="148" t="s">
        <v>300</v>
      </c>
      <c r="AU334" s="148" t="s">
        <v>87</v>
      </c>
      <c r="AY334" s="17" t="s">
        <v>262</v>
      </c>
      <c r="BE334" s="149">
        <f>IF(N334="základní",J334,0)</f>
        <v>0</v>
      </c>
      <c r="BF334" s="149">
        <f>IF(N334="snížená",J334,0)</f>
        <v>0</v>
      </c>
      <c r="BG334" s="149">
        <f>IF(N334="zákl. přenesená",J334,0)</f>
        <v>0</v>
      </c>
      <c r="BH334" s="149">
        <f>IF(N334="sníž. přenesená",J334,0)</f>
        <v>0</v>
      </c>
      <c r="BI334" s="149">
        <f>IF(N334="nulová",J334,0)</f>
        <v>0</v>
      </c>
      <c r="BJ334" s="17" t="s">
        <v>85</v>
      </c>
      <c r="BK334" s="149">
        <f>ROUND(I334*H334,2)</f>
        <v>0</v>
      </c>
      <c r="BL334" s="17" t="s">
        <v>268</v>
      </c>
      <c r="BM334" s="148" t="s">
        <v>514</v>
      </c>
    </row>
    <row r="335" spans="2:51" s="12" customFormat="1" ht="12">
      <c r="B335" s="150"/>
      <c r="D335" s="151" t="s">
        <v>270</v>
      </c>
      <c r="E335" s="152" t="s">
        <v>1</v>
      </c>
      <c r="F335" s="153" t="s">
        <v>515</v>
      </c>
      <c r="H335" s="154">
        <v>1.8</v>
      </c>
      <c r="I335" s="155"/>
      <c r="L335" s="150"/>
      <c r="M335" s="156"/>
      <c r="T335" s="157"/>
      <c r="AT335" s="152" t="s">
        <v>270</v>
      </c>
      <c r="AU335" s="152" t="s">
        <v>87</v>
      </c>
      <c r="AV335" s="12" t="s">
        <v>87</v>
      </c>
      <c r="AW335" s="12" t="s">
        <v>32</v>
      </c>
      <c r="AX335" s="12" t="s">
        <v>77</v>
      </c>
      <c r="AY335" s="152" t="s">
        <v>262</v>
      </c>
    </row>
    <row r="336" spans="2:51" s="12" customFormat="1" ht="12">
      <c r="B336" s="150"/>
      <c r="D336" s="151" t="s">
        <v>270</v>
      </c>
      <c r="E336" s="152" t="s">
        <v>1</v>
      </c>
      <c r="F336" s="153" t="s">
        <v>516</v>
      </c>
      <c r="H336" s="154">
        <v>7.8</v>
      </c>
      <c r="I336" s="155"/>
      <c r="L336" s="150"/>
      <c r="M336" s="156"/>
      <c r="T336" s="157"/>
      <c r="AT336" s="152" t="s">
        <v>270</v>
      </c>
      <c r="AU336" s="152" t="s">
        <v>87</v>
      </c>
      <c r="AV336" s="12" t="s">
        <v>87</v>
      </c>
      <c r="AW336" s="12" t="s">
        <v>32</v>
      </c>
      <c r="AX336" s="12" t="s">
        <v>77</v>
      </c>
      <c r="AY336" s="152" t="s">
        <v>262</v>
      </c>
    </row>
    <row r="337" spans="2:51" s="12" customFormat="1" ht="12">
      <c r="B337" s="150"/>
      <c r="D337" s="151" t="s">
        <v>270</v>
      </c>
      <c r="E337" s="152" t="s">
        <v>1</v>
      </c>
      <c r="F337" s="153" t="s">
        <v>517</v>
      </c>
      <c r="H337" s="154">
        <v>6.6</v>
      </c>
      <c r="I337" s="155"/>
      <c r="L337" s="150"/>
      <c r="M337" s="156"/>
      <c r="T337" s="157"/>
      <c r="AT337" s="152" t="s">
        <v>270</v>
      </c>
      <c r="AU337" s="152" t="s">
        <v>87</v>
      </c>
      <c r="AV337" s="12" t="s">
        <v>87</v>
      </c>
      <c r="AW337" s="12" t="s">
        <v>32</v>
      </c>
      <c r="AX337" s="12" t="s">
        <v>77</v>
      </c>
      <c r="AY337" s="152" t="s">
        <v>262</v>
      </c>
    </row>
    <row r="338" spans="2:51" s="12" customFormat="1" ht="12">
      <c r="B338" s="150"/>
      <c r="D338" s="151" t="s">
        <v>270</v>
      </c>
      <c r="E338" s="152" t="s">
        <v>1</v>
      </c>
      <c r="F338" s="153" t="s">
        <v>518</v>
      </c>
      <c r="H338" s="154">
        <v>5.7</v>
      </c>
      <c r="I338" s="155"/>
      <c r="L338" s="150"/>
      <c r="M338" s="156"/>
      <c r="T338" s="157"/>
      <c r="AT338" s="152" t="s">
        <v>270</v>
      </c>
      <c r="AU338" s="152" t="s">
        <v>87</v>
      </c>
      <c r="AV338" s="12" t="s">
        <v>87</v>
      </c>
      <c r="AW338" s="12" t="s">
        <v>32</v>
      </c>
      <c r="AX338" s="12" t="s">
        <v>77</v>
      </c>
      <c r="AY338" s="152" t="s">
        <v>262</v>
      </c>
    </row>
    <row r="339" spans="2:51" s="12" customFormat="1" ht="12">
      <c r="B339" s="150"/>
      <c r="D339" s="151" t="s">
        <v>270</v>
      </c>
      <c r="E339" s="152" t="s">
        <v>1</v>
      </c>
      <c r="F339" s="153" t="s">
        <v>519</v>
      </c>
      <c r="H339" s="154">
        <v>3</v>
      </c>
      <c r="I339" s="155"/>
      <c r="L339" s="150"/>
      <c r="M339" s="156"/>
      <c r="T339" s="157"/>
      <c r="AT339" s="152" t="s">
        <v>270</v>
      </c>
      <c r="AU339" s="152" t="s">
        <v>87</v>
      </c>
      <c r="AV339" s="12" t="s">
        <v>87</v>
      </c>
      <c r="AW339" s="12" t="s">
        <v>32</v>
      </c>
      <c r="AX339" s="12" t="s">
        <v>77</v>
      </c>
      <c r="AY339" s="152" t="s">
        <v>262</v>
      </c>
    </row>
    <row r="340" spans="2:51" s="12" customFormat="1" ht="12">
      <c r="B340" s="150"/>
      <c r="D340" s="151" t="s">
        <v>270</v>
      </c>
      <c r="E340" s="152" t="s">
        <v>1</v>
      </c>
      <c r="F340" s="153" t="s">
        <v>520</v>
      </c>
      <c r="H340" s="154">
        <v>4</v>
      </c>
      <c r="I340" s="155"/>
      <c r="L340" s="150"/>
      <c r="M340" s="156"/>
      <c r="T340" s="157"/>
      <c r="AT340" s="152" t="s">
        <v>270</v>
      </c>
      <c r="AU340" s="152" t="s">
        <v>87</v>
      </c>
      <c r="AV340" s="12" t="s">
        <v>87</v>
      </c>
      <c r="AW340" s="12" t="s">
        <v>32</v>
      </c>
      <c r="AX340" s="12" t="s">
        <v>77</v>
      </c>
      <c r="AY340" s="152" t="s">
        <v>262</v>
      </c>
    </row>
    <row r="341" spans="2:51" s="12" customFormat="1" ht="12">
      <c r="B341" s="150"/>
      <c r="D341" s="151" t="s">
        <v>270</v>
      </c>
      <c r="E341" s="152" t="s">
        <v>1</v>
      </c>
      <c r="F341" s="153" t="s">
        <v>521</v>
      </c>
      <c r="H341" s="154">
        <v>5</v>
      </c>
      <c r="I341" s="155"/>
      <c r="L341" s="150"/>
      <c r="M341" s="156"/>
      <c r="T341" s="157"/>
      <c r="AT341" s="152" t="s">
        <v>270</v>
      </c>
      <c r="AU341" s="152" t="s">
        <v>87</v>
      </c>
      <c r="AV341" s="12" t="s">
        <v>87</v>
      </c>
      <c r="AW341" s="12" t="s">
        <v>32</v>
      </c>
      <c r="AX341" s="12" t="s">
        <v>77</v>
      </c>
      <c r="AY341" s="152" t="s">
        <v>262</v>
      </c>
    </row>
    <row r="342" spans="2:51" s="12" customFormat="1" ht="12">
      <c r="B342" s="150"/>
      <c r="D342" s="151" t="s">
        <v>270</v>
      </c>
      <c r="E342" s="152" t="s">
        <v>1</v>
      </c>
      <c r="F342" s="153" t="s">
        <v>522</v>
      </c>
      <c r="H342" s="154">
        <v>3.2</v>
      </c>
      <c r="I342" s="155"/>
      <c r="L342" s="150"/>
      <c r="M342" s="156"/>
      <c r="T342" s="157"/>
      <c r="AT342" s="152" t="s">
        <v>270</v>
      </c>
      <c r="AU342" s="152" t="s">
        <v>87</v>
      </c>
      <c r="AV342" s="12" t="s">
        <v>87</v>
      </c>
      <c r="AW342" s="12" t="s">
        <v>32</v>
      </c>
      <c r="AX342" s="12" t="s">
        <v>77</v>
      </c>
      <c r="AY342" s="152" t="s">
        <v>262</v>
      </c>
    </row>
    <row r="343" spans="2:51" s="12" customFormat="1" ht="12">
      <c r="B343" s="150"/>
      <c r="D343" s="151" t="s">
        <v>270</v>
      </c>
      <c r="E343" s="152" t="s">
        <v>1</v>
      </c>
      <c r="F343" s="153" t="s">
        <v>523</v>
      </c>
      <c r="H343" s="154">
        <v>4</v>
      </c>
      <c r="I343" s="155"/>
      <c r="L343" s="150"/>
      <c r="M343" s="156"/>
      <c r="T343" s="157"/>
      <c r="AT343" s="152" t="s">
        <v>270</v>
      </c>
      <c r="AU343" s="152" t="s">
        <v>87</v>
      </c>
      <c r="AV343" s="12" t="s">
        <v>87</v>
      </c>
      <c r="AW343" s="12" t="s">
        <v>32</v>
      </c>
      <c r="AX343" s="12" t="s">
        <v>77</v>
      </c>
      <c r="AY343" s="152" t="s">
        <v>262</v>
      </c>
    </row>
    <row r="344" spans="2:51" s="12" customFormat="1" ht="12">
      <c r="B344" s="150"/>
      <c r="D344" s="151" t="s">
        <v>270</v>
      </c>
      <c r="E344" s="152" t="s">
        <v>1</v>
      </c>
      <c r="F344" s="153" t="s">
        <v>524</v>
      </c>
      <c r="H344" s="154">
        <v>6</v>
      </c>
      <c r="I344" s="155"/>
      <c r="L344" s="150"/>
      <c r="M344" s="156"/>
      <c r="T344" s="157"/>
      <c r="AT344" s="152" t="s">
        <v>270</v>
      </c>
      <c r="AU344" s="152" t="s">
        <v>87</v>
      </c>
      <c r="AV344" s="12" t="s">
        <v>87</v>
      </c>
      <c r="AW344" s="12" t="s">
        <v>32</v>
      </c>
      <c r="AX344" s="12" t="s">
        <v>77</v>
      </c>
      <c r="AY344" s="152" t="s">
        <v>262</v>
      </c>
    </row>
    <row r="345" spans="2:51" s="12" customFormat="1" ht="12">
      <c r="B345" s="150"/>
      <c r="D345" s="151" t="s">
        <v>270</v>
      </c>
      <c r="E345" s="152" t="s">
        <v>1</v>
      </c>
      <c r="F345" s="153" t="s">
        <v>525</v>
      </c>
      <c r="H345" s="154">
        <v>1.7</v>
      </c>
      <c r="I345" s="155"/>
      <c r="L345" s="150"/>
      <c r="M345" s="156"/>
      <c r="T345" s="157"/>
      <c r="AT345" s="152" t="s">
        <v>270</v>
      </c>
      <c r="AU345" s="152" t="s">
        <v>87</v>
      </c>
      <c r="AV345" s="12" t="s">
        <v>87</v>
      </c>
      <c r="AW345" s="12" t="s">
        <v>32</v>
      </c>
      <c r="AX345" s="12" t="s">
        <v>77</v>
      </c>
      <c r="AY345" s="152" t="s">
        <v>262</v>
      </c>
    </row>
    <row r="346" spans="2:51" s="15" customFormat="1" ht="12">
      <c r="B346" s="171"/>
      <c r="D346" s="151" t="s">
        <v>270</v>
      </c>
      <c r="E346" s="172" t="s">
        <v>1</v>
      </c>
      <c r="F346" s="173" t="s">
        <v>281</v>
      </c>
      <c r="H346" s="174">
        <v>48.8</v>
      </c>
      <c r="I346" s="175"/>
      <c r="L346" s="171"/>
      <c r="M346" s="176"/>
      <c r="T346" s="177"/>
      <c r="AT346" s="172" t="s">
        <v>270</v>
      </c>
      <c r="AU346" s="172" t="s">
        <v>87</v>
      </c>
      <c r="AV346" s="15" t="s">
        <v>103</v>
      </c>
      <c r="AW346" s="15" t="s">
        <v>32</v>
      </c>
      <c r="AX346" s="15" t="s">
        <v>77</v>
      </c>
      <c r="AY346" s="172" t="s">
        <v>262</v>
      </c>
    </row>
    <row r="347" spans="2:51" s="12" customFormat="1" ht="12">
      <c r="B347" s="150"/>
      <c r="D347" s="151" t="s">
        <v>270</v>
      </c>
      <c r="E347" s="152" t="s">
        <v>1</v>
      </c>
      <c r="F347" s="153" t="s">
        <v>526</v>
      </c>
      <c r="H347" s="154">
        <v>7.32</v>
      </c>
      <c r="I347" s="155"/>
      <c r="L347" s="150"/>
      <c r="M347" s="156"/>
      <c r="T347" s="157"/>
      <c r="AT347" s="152" t="s">
        <v>270</v>
      </c>
      <c r="AU347" s="152" t="s">
        <v>87</v>
      </c>
      <c r="AV347" s="12" t="s">
        <v>87</v>
      </c>
      <c r="AW347" s="12" t="s">
        <v>32</v>
      </c>
      <c r="AX347" s="12" t="s">
        <v>77</v>
      </c>
      <c r="AY347" s="152" t="s">
        <v>262</v>
      </c>
    </row>
    <row r="348" spans="2:51" s="12" customFormat="1" ht="12">
      <c r="B348" s="150"/>
      <c r="D348" s="151" t="s">
        <v>270</v>
      </c>
      <c r="E348" s="152" t="s">
        <v>1</v>
      </c>
      <c r="F348" s="153" t="s">
        <v>527</v>
      </c>
      <c r="H348" s="154">
        <v>4.75</v>
      </c>
      <c r="I348" s="155"/>
      <c r="L348" s="150"/>
      <c r="M348" s="156"/>
      <c r="T348" s="157"/>
      <c r="AT348" s="152" t="s">
        <v>270</v>
      </c>
      <c r="AU348" s="152" t="s">
        <v>87</v>
      </c>
      <c r="AV348" s="12" t="s">
        <v>87</v>
      </c>
      <c r="AW348" s="12" t="s">
        <v>32</v>
      </c>
      <c r="AX348" s="12" t="s">
        <v>77</v>
      </c>
      <c r="AY348" s="152" t="s">
        <v>262</v>
      </c>
    </row>
    <row r="349" spans="2:51" s="15" customFormat="1" ht="12">
      <c r="B349" s="171"/>
      <c r="D349" s="151" t="s">
        <v>270</v>
      </c>
      <c r="E349" s="172" t="s">
        <v>1</v>
      </c>
      <c r="F349" s="173" t="s">
        <v>281</v>
      </c>
      <c r="H349" s="174">
        <v>12.07</v>
      </c>
      <c r="I349" s="175"/>
      <c r="L349" s="171"/>
      <c r="M349" s="176"/>
      <c r="T349" s="177"/>
      <c r="AT349" s="172" t="s">
        <v>270</v>
      </c>
      <c r="AU349" s="172" t="s">
        <v>87</v>
      </c>
      <c r="AV349" s="15" t="s">
        <v>103</v>
      </c>
      <c r="AW349" s="15" t="s">
        <v>32</v>
      </c>
      <c r="AX349" s="15" t="s">
        <v>77</v>
      </c>
      <c r="AY349" s="172" t="s">
        <v>262</v>
      </c>
    </row>
    <row r="350" spans="2:51" s="13" customFormat="1" ht="12">
      <c r="B350" s="158"/>
      <c r="D350" s="151" t="s">
        <v>270</v>
      </c>
      <c r="E350" s="159" t="s">
        <v>1</v>
      </c>
      <c r="F350" s="160" t="s">
        <v>273</v>
      </c>
      <c r="H350" s="161">
        <v>60.87</v>
      </c>
      <c r="I350" s="162"/>
      <c r="L350" s="158"/>
      <c r="M350" s="163"/>
      <c r="T350" s="164"/>
      <c r="AT350" s="159" t="s">
        <v>270</v>
      </c>
      <c r="AU350" s="159" t="s">
        <v>87</v>
      </c>
      <c r="AV350" s="13" t="s">
        <v>268</v>
      </c>
      <c r="AW350" s="13" t="s">
        <v>32</v>
      </c>
      <c r="AX350" s="13" t="s">
        <v>85</v>
      </c>
      <c r="AY350" s="159" t="s">
        <v>262</v>
      </c>
    </row>
    <row r="351" spans="2:51" s="12" customFormat="1" ht="12">
      <c r="B351" s="150"/>
      <c r="D351" s="151" t="s">
        <v>270</v>
      </c>
      <c r="F351" s="153" t="s">
        <v>528</v>
      </c>
      <c r="H351" s="154">
        <v>63.91</v>
      </c>
      <c r="I351" s="155"/>
      <c r="L351" s="150"/>
      <c r="M351" s="156"/>
      <c r="T351" s="157"/>
      <c r="AT351" s="152" t="s">
        <v>270</v>
      </c>
      <c r="AU351" s="152" t="s">
        <v>87</v>
      </c>
      <c r="AV351" s="12" t="s">
        <v>87</v>
      </c>
      <c r="AW351" s="12" t="s">
        <v>4</v>
      </c>
      <c r="AX351" s="12" t="s">
        <v>85</v>
      </c>
      <c r="AY351" s="152" t="s">
        <v>262</v>
      </c>
    </row>
    <row r="352" spans="2:65" s="1" customFormat="1" ht="24.2" customHeight="1">
      <c r="B352" s="32"/>
      <c r="C352" s="138" t="s">
        <v>529</v>
      </c>
      <c r="D352" s="138" t="s">
        <v>264</v>
      </c>
      <c r="E352" s="139" t="s">
        <v>530</v>
      </c>
      <c r="F352" s="140" t="s">
        <v>531</v>
      </c>
      <c r="G352" s="141" t="s">
        <v>152</v>
      </c>
      <c r="H352" s="142">
        <v>178.4</v>
      </c>
      <c r="I352" s="143"/>
      <c r="J352" s="142">
        <f>ROUND(I352*H352,2)</f>
        <v>0</v>
      </c>
      <c r="K352" s="140" t="s">
        <v>1</v>
      </c>
      <c r="L352" s="32"/>
      <c r="M352" s="144" t="s">
        <v>1</v>
      </c>
      <c r="N352" s="145" t="s">
        <v>42</v>
      </c>
      <c r="P352" s="146">
        <f>O352*H352</f>
        <v>0</v>
      </c>
      <c r="Q352" s="146">
        <v>0.005</v>
      </c>
      <c r="R352" s="146">
        <f>Q352*H352</f>
        <v>0.892</v>
      </c>
      <c r="S352" s="146">
        <v>0</v>
      </c>
      <c r="T352" s="147">
        <f>S352*H352</f>
        <v>0</v>
      </c>
      <c r="AR352" s="148" t="s">
        <v>268</v>
      </c>
      <c r="AT352" s="148" t="s">
        <v>264</v>
      </c>
      <c r="AU352" s="148" t="s">
        <v>87</v>
      </c>
      <c r="AY352" s="17" t="s">
        <v>262</v>
      </c>
      <c r="BE352" s="149">
        <f>IF(N352="základní",J352,0)</f>
        <v>0</v>
      </c>
      <c r="BF352" s="149">
        <f>IF(N352="snížená",J352,0)</f>
        <v>0</v>
      </c>
      <c r="BG352" s="149">
        <f>IF(N352="zákl. přenesená",J352,0)</f>
        <v>0</v>
      </c>
      <c r="BH352" s="149">
        <f>IF(N352="sníž. přenesená",J352,0)</f>
        <v>0</v>
      </c>
      <c r="BI352" s="149">
        <f>IF(N352="nulová",J352,0)</f>
        <v>0</v>
      </c>
      <c r="BJ352" s="17" t="s">
        <v>85</v>
      </c>
      <c r="BK352" s="149">
        <f>ROUND(I352*H352,2)</f>
        <v>0</v>
      </c>
      <c r="BL352" s="17" t="s">
        <v>268</v>
      </c>
      <c r="BM352" s="148" t="s">
        <v>532</v>
      </c>
    </row>
    <row r="353" spans="2:51" s="14" customFormat="1" ht="12">
      <c r="B353" s="165"/>
      <c r="D353" s="151" t="s">
        <v>270</v>
      </c>
      <c r="E353" s="166" t="s">
        <v>1</v>
      </c>
      <c r="F353" s="167" t="s">
        <v>533</v>
      </c>
      <c r="H353" s="166" t="s">
        <v>1</v>
      </c>
      <c r="I353" s="168"/>
      <c r="L353" s="165"/>
      <c r="M353" s="169"/>
      <c r="T353" s="170"/>
      <c r="AT353" s="166" t="s">
        <v>270</v>
      </c>
      <c r="AU353" s="166" t="s">
        <v>87</v>
      </c>
      <c r="AV353" s="14" t="s">
        <v>85</v>
      </c>
      <c r="AW353" s="14" t="s">
        <v>32</v>
      </c>
      <c r="AX353" s="14" t="s">
        <v>77</v>
      </c>
      <c r="AY353" s="166" t="s">
        <v>262</v>
      </c>
    </row>
    <row r="354" spans="2:51" s="12" customFormat="1" ht="33.75">
      <c r="B354" s="150"/>
      <c r="D354" s="151" t="s">
        <v>270</v>
      </c>
      <c r="E354" s="152" t="s">
        <v>1</v>
      </c>
      <c r="F354" s="153" t="s">
        <v>388</v>
      </c>
      <c r="H354" s="154">
        <v>58.37</v>
      </c>
      <c r="I354" s="155"/>
      <c r="L354" s="150"/>
      <c r="M354" s="156"/>
      <c r="T354" s="157"/>
      <c r="AT354" s="152" t="s">
        <v>270</v>
      </c>
      <c r="AU354" s="152" t="s">
        <v>87</v>
      </c>
      <c r="AV354" s="12" t="s">
        <v>87</v>
      </c>
      <c r="AW354" s="12" t="s">
        <v>32</v>
      </c>
      <c r="AX354" s="12" t="s">
        <v>77</v>
      </c>
      <c r="AY354" s="152" t="s">
        <v>262</v>
      </c>
    </row>
    <row r="355" spans="2:51" s="12" customFormat="1" ht="12">
      <c r="B355" s="150"/>
      <c r="D355" s="151" t="s">
        <v>270</v>
      </c>
      <c r="E355" s="152" t="s">
        <v>1</v>
      </c>
      <c r="F355" s="153" t="s">
        <v>389</v>
      </c>
      <c r="H355" s="154">
        <v>5.25</v>
      </c>
      <c r="I355" s="155"/>
      <c r="L355" s="150"/>
      <c r="M355" s="156"/>
      <c r="T355" s="157"/>
      <c r="AT355" s="152" t="s">
        <v>270</v>
      </c>
      <c r="AU355" s="152" t="s">
        <v>87</v>
      </c>
      <c r="AV355" s="12" t="s">
        <v>87</v>
      </c>
      <c r="AW355" s="12" t="s">
        <v>32</v>
      </c>
      <c r="AX355" s="12" t="s">
        <v>77</v>
      </c>
      <c r="AY355" s="152" t="s">
        <v>262</v>
      </c>
    </row>
    <row r="356" spans="2:51" s="12" customFormat="1" ht="12">
      <c r="B356" s="150"/>
      <c r="D356" s="151" t="s">
        <v>270</v>
      </c>
      <c r="E356" s="152" t="s">
        <v>1</v>
      </c>
      <c r="F356" s="153" t="s">
        <v>390</v>
      </c>
      <c r="H356" s="154">
        <v>36.92</v>
      </c>
      <c r="I356" s="155"/>
      <c r="L356" s="150"/>
      <c r="M356" s="156"/>
      <c r="T356" s="157"/>
      <c r="AT356" s="152" t="s">
        <v>270</v>
      </c>
      <c r="AU356" s="152" t="s">
        <v>87</v>
      </c>
      <c r="AV356" s="12" t="s">
        <v>87</v>
      </c>
      <c r="AW356" s="12" t="s">
        <v>32</v>
      </c>
      <c r="AX356" s="12" t="s">
        <v>77</v>
      </c>
      <c r="AY356" s="152" t="s">
        <v>262</v>
      </c>
    </row>
    <row r="357" spans="2:51" s="12" customFormat="1" ht="12">
      <c r="B357" s="150"/>
      <c r="D357" s="151" t="s">
        <v>270</v>
      </c>
      <c r="E357" s="152" t="s">
        <v>1</v>
      </c>
      <c r="F357" s="153" t="s">
        <v>391</v>
      </c>
      <c r="H357" s="154">
        <v>0.85</v>
      </c>
      <c r="I357" s="155"/>
      <c r="L357" s="150"/>
      <c r="M357" s="156"/>
      <c r="T357" s="157"/>
      <c r="AT357" s="152" t="s">
        <v>270</v>
      </c>
      <c r="AU357" s="152" t="s">
        <v>87</v>
      </c>
      <c r="AV357" s="12" t="s">
        <v>87</v>
      </c>
      <c r="AW357" s="12" t="s">
        <v>32</v>
      </c>
      <c r="AX357" s="12" t="s">
        <v>77</v>
      </c>
      <c r="AY357" s="152" t="s">
        <v>262</v>
      </c>
    </row>
    <row r="358" spans="2:51" s="12" customFormat="1" ht="12">
      <c r="B358" s="150"/>
      <c r="D358" s="151" t="s">
        <v>270</v>
      </c>
      <c r="E358" s="152" t="s">
        <v>1</v>
      </c>
      <c r="F358" s="153" t="s">
        <v>392</v>
      </c>
      <c r="H358" s="154">
        <v>38.4</v>
      </c>
      <c r="I358" s="155"/>
      <c r="L358" s="150"/>
      <c r="M358" s="156"/>
      <c r="T358" s="157"/>
      <c r="AT358" s="152" t="s">
        <v>270</v>
      </c>
      <c r="AU358" s="152" t="s">
        <v>87</v>
      </c>
      <c r="AV358" s="12" t="s">
        <v>87</v>
      </c>
      <c r="AW358" s="12" t="s">
        <v>32</v>
      </c>
      <c r="AX358" s="12" t="s">
        <v>77</v>
      </c>
      <c r="AY358" s="152" t="s">
        <v>262</v>
      </c>
    </row>
    <row r="359" spans="2:51" s="12" customFormat="1" ht="12">
      <c r="B359" s="150"/>
      <c r="D359" s="151" t="s">
        <v>270</v>
      </c>
      <c r="E359" s="152" t="s">
        <v>1</v>
      </c>
      <c r="F359" s="153" t="s">
        <v>393</v>
      </c>
      <c r="H359" s="154">
        <v>3.3</v>
      </c>
      <c r="I359" s="155"/>
      <c r="L359" s="150"/>
      <c r="M359" s="156"/>
      <c r="T359" s="157"/>
      <c r="AT359" s="152" t="s">
        <v>270</v>
      </c>
      <c r="AU359" s="152" t="s">
        <v>87</v>
      </c>
      <c r="AV359" s="12" t="s">
        <v>87</v>
      </c>
      <c r="AW359" s="12" t="s">
        <v>32</v>
      </c>
      <c r="AX359" s="12" t="s">
        <v>77</v>
      </c>
      <c r="AY359" s="152" t="s">
        <v>262</v>
      </c>
    </row>
    <row r="360" spans="2:51" s="12" customFormat="1" ht="12">
      <c r="B360" s="150"/>
      <c r="D360" s="151" t="s">
        <v>270</v>
      </c>
      <c r="E360" s="152" t="s">
        <v>1</v>
      </c>
      <c r="F360" s="153" t="s">
        <v>394</v>
      </c>
      <c r="H360" s="154">
        <v>35.31</v>
      </c>
      <c r="I360" s="155"/>
      <c r="L360" s="150"/>
      <c r="M360" s="156"/>
      <c r="T360" s="157"/>
      <c r="AT360" s="152" t="s">
        <v>270</v>
      </c>
      <c r="AU360" s="152" t="s">
        <v>87</v>
      </c>
      <c r="AV360" s="12" t="s">
        <v>87</v>
      </c>
      <c r="AW360" s="12" t="s">
        <v>32</v>
      </c>
      <c r="AX360" s="12" t="s">
        <v>77</v>
      </c>
      <c r="AY360" s="152" t="s">
        <v>262</v>
      </c>
    </row>
    <row r="361" spans="2:51" s="13" customFormat="1" ht="12">
      <c r="B361" s="158"/>
      <c r="D361" s="151" t="s">
        <v>270</v>
      </c>
      <c r="E361" s="159" t="s">
        <v>1</v>
      </c>
      <c r="F361" s="160" t="s">
        <v>273</v>
      </c>
      <c r="H361" s="161">
        <v>178.4</v>
      </c>
      <c r="I361" s="162"/>
      <c r="L361" s="158"/>
      <c r="M361" s="163"/>
      <c r="T361" s="164"/>
      <c r="AT361" s="159" t="s">
        <v>270</v>
      </c>
      <c r="AU361" s="159" t="s">
        <v>87</v>
      </c>
      <c r="AV361" s="13" t="s">
        <v>268</v>
      </c>
      <c r="AW361" s="13" t="s">
        <v>32</v>
      </c>
      <c r="AX361" s="13" t="s">
        <v>85</v>
      </c>
      <c r="AY361" s="159" t="s">
        <v>262</v>
      </c>
    </row>
    <row r="362" spans="2:65" s="1" customFormat="1" ht="24.2" customHeight="1">
      <c r="B362" s="32"/>
      <c r="C362" s="138" t="s">
        <v>534</v>
      </c>
      <c r="D362" s="138" t="s">
        <v>264</v>
      </c>
      <c r="E362" s="139" t="s">
        <v>535</v>
      </c>
      <c r="F362" s="140" t="s">
        <v>536</v>
      </c>
      <c r="G362" s="141" t="s">
        <v>152</v>
      </c>
      <c r="H362" s="142">
        <v>1307.25</v>
      </c>
      <c r="I362" s="143"/>
      <c r="J362" s="142">
        <f>ROUND(I362*H362,2)</f>
        <v>0</v>
      </c>
      <c r="K362" s="140" t="s">
        <v>1</v>
      </c>
      <c r="L362" s="32"/>
      <c r="M362" s="144" t="s">
        <v>1</v>
      </c>
      <c r="N362" s="145" t="s">
        <v>42</v>
      </c>
      <c r="P362" s="146">
        <f>O362*H362</f>
        <v>0</v>
      </c>
      <c r="Q362" s="146">
        <v>0.0024</v>
      </c>
      <c r="R362" s="146">
        <f>Q362*H362</f>
        <v>3.1373999999999995</v>
      </c>
      <c r="S362" s="146">
        <v>0</v>
      </c>
      <c r="T362" s="147">
        <f>S362*H362</f>
        <v>0</v>
      </c>
      <c r="AR362" s="148" t="s">
        <v>268</v>
      </c>
      <c r="AT362" s="148" t="s">
        <v>264</v>
      </c>
      <c r="AU362" s="148" t="s">
        <v>87</v>
      </c>
      <c r="AY362" s="17" t="s">
        <v>262</v>
      </c>
      <c r="BE362" s="149">
        <f>IF(N362="základní",J362,0)</f>
        <v>0</v>
      </c>
      <c r="BF362" s="149">
        <f>IF(N362="snížená",J362,0)</f>
        <v>0</v>
      </c>
      <c r="BG362" s="149">
        <f>IF(N362="zákl. přenesená",J362,0)</f>
        <v>0</v>
      </c>
      <c r="BH362" s="149">
        <f>IF(N362="sníž. přenesená",J362,0)</f>
        <v>0</v>
      </c>
      <c r="BI362" s="149">
        <f>IF(N362="nulová",J362,0)</f>
        <v>0</v>
      </c>
      <c r="BJ362" s="17" t="s">
        <v>85</v>
      </c>
      <c r="BK362" s="149">
        <f>ROUND(I362*H362,2)</f>
        <v>0</v>
      </c>
      <c r="BL362" s="17" t="s">
        <v>268</v>
      </c>
      <c r="BM362" s="148" t="s">
        <v>537</v>
      </c>
    </row>
    <row r="363" spans="2:51" s="12" customFormat="1" ht="12">
      <c r="B363" s="150"/>
      <c r="D363" s="151" t="s">
        <v>270</v>
      </c>
      <c r="E363" s="152" t="s">
        <v>1</v>
      </c>
      <c r="F363" s="153" t="s">
        <v>214</v>
      </c>
      <c r="H363" s="154">
        <v>1069.25</v>
      </c>
      <c r="I363" s="155"/>
      <c r="L363" s="150"/>
      <c r="M363" s="156"/>
      <c r="T363" s="157"/>
      <c r="AT363" s="152" t="s">
        <v>270</v>
      </c>
      <c r="AU363" s="152" t="s">
        <v>87</v>
      </c>
      <c r="AV363" s="12" t="s">
        <v>87</v>
      </c>
      <c r="AW363" s="12" t="s">
        <v>32</v>
      </c>
      <c r="AX363" s="12" t="s">
        <v>77</v>
      </c>
      <c r="AY363" s="152" t="s">
        <v>262</v>
      </c>
    </row>
    <row r="364" spans="2:51" s="12" customFormat="1" ht="12">
      <c r="B364" s="150"/>
      <c r="D364" s="151" t="s">
        <v>270</v>
      </c>
      <c r="E364" s="152" t="s">
        <v>1</v>
      </c>
      <c r="F364" s="153" t="s">
        <v>386</v>
      </c>
      <c r="H364" s="154">
        <v>28.64</v>
      </c>
      <c r="I364" s="155"/>
      <c r="L364" s="150"/>
      <c r="M364" s="156"/>
      <c r="T364" s="157"/>
      <c r="AT364" s="152" t="s">
        <v>270</v>
      </c>
      <c r="AU364" s="152" t="s">
        <v>87</v>
      </c>
      <c r="AV364" s="12" t="s">
        <v>87</v>
      </c>
      <c r="AW364" s="12" t="s">
        <v>32</v>
      </c>
      <c r="AX364" s="12" t="s">
        <v>77</v>
      </c>
      <c r="AY364" s="152" t="s">
        <v>262</v>
      </c>
    </row>
    <row r="365" spans="2:51" s="12" customFormat="1" ht="12">
      <c r="B365" s="150"/>
      <c r="D365" s="151" t="s">
        <v>270</v>
      </c>
      <c r="E365" s="152" t="s">
        <v>1</v>
      </c>
      <c r="F365" s="153" t="s">
        <v>374</v>
      </c>
      <c r="H365" s="154">
        <v>30.96</v>
      </c>
      <c r="I365" s="155"/>
      <c r="L365" s="150"/>
      <c r="M365" s="156"/>
      <c r="T365" s="157"/>
      <c r="AT365" s="152" t="s">
        <v>270</v>
      </c>
      <c r="AU365" s="152" t="s">
        <v>87</v>
      </c>
      <c r="AV365" s="12" t="s">
        <v>87</v>
      </c>
      <c r="AW365" s="12" t="s">
        <v>32</v>
      </c>
      <c r="AX365" s="12" t="s">
        <v>77</v>
      </c>
      <c r="AY365" s="152" t="s">
        <v>262</v>
      </c>
    </row>
    <row r="366" spans="2:51" s="14" customFormat="1" ht="12">
      <c r="B366" s="165"/>
      <c r="D366" s="151" t="s">
        <v>270</v>
      </c>
      <c r="E366" s="166" t="s">
        <v>1</v>
      </c>
      <c r="F366" s="167" t="s">
        <v>387</v>
      </c>
      <c r="H366" s="166" t="s">
        <v>1</v>
      </c>
      <c r="I366" s="168"/>
      <c r="L366" s="165"/>
      <c r="M366" s="169"/>
      <c r="T366" s="170"/>
      <c r="AT366" s="166" t="s">
        <v>270</v>
      </c>
      <c r="AU366" s="166" t="s">
        <v>87</v>
      </c>
      <c r="AV366" s="14" t="s">
        <v>85</v>
      </c>
      <c r="AW366" s="14" t="s">
        <v>32</v>
      </c>
      <c r="AX366" s="14" t="s">
        <v>77</v>
      </c>
      <c r="AY366" s="166" t="s">
        <v>262</v>
      </c>
    </row>
    <row r="367" spans="2:51" s="12" customFormat="1" ht="33.75">
      <c r="B367" s="150"/>
      <c r="D367" s="151" t="s">
        <v>270</v>
      </c>
      <c r="E367" s="152" t="s">
        <v>1</v>
      </c>
      <c r="F367" s="153" t="s">
        <v>388</v>
      </c>
      <c r="H367" s="154">
        <v>58.37</v>
      </c>
      <c r="I367" s="155"/>
      <c r="L367" s="150"/>
      <c r="M367" s="156"/>
      <c r="T367" s="157"/>
      <c r="AT367" s="152" t="s">
        <v>270</v>
      </c>
      <c r="AU367" s="152" t="s">
        <v>87</v>
      </c>
      <c r="AV367" s="12" t="s">
        <v>87</v>
      </c>
      <c r="AW367" s="12" t="s">
        <v>32</v>
      </c>
      <c r="AX367" s="12" t="s">
        <v>77</v>
      </c>
      <c r="AY367" s="152" t="s">
        <v>262</v>
      </c>
    </row>
    <row r="368" spans="2:51" s="12" customFormat="1" ht="12">
      <c r="B368" s="150"/>
      <c r="D368" s="151" t="s">
        <v>270</v>
      </c>
      <c r="E368" s="152" t="s">
        <v>1</v>
      </c>
      <c r="F368" s="153" t="s">
        <v>389</v>
      </c>
      <c r="H368" s="154">
        <v>5.25</v>
      </c>
      <c r="I368" s="155"/>
      <c r="L368" s="150"/>
      <c r="M368" s="156"/>
      <c r="T368" s="157"/>
      <c r="AT368" s="152" t="s">
        <v>270</v>
      </c>
      <c r="AU368" s="152" t="s">
        <v>87</v>
      </c>
      <c r="AV368" s="12" t="s">
        <v>87</v>
      </c>
      <c r="AW368" s="12" t="s">
        <v>32</v>
      </c>
      <c r="AX368" s="12" t="s">
        <v>77</v>
      </c>
      <c r="AY368" s="152" t="s">
        <v>262</v>
      </c>
    </row>
    <row r="369" spans="2:51" s="12" customFormat="1" ht="12">
      <c r="B369" s="150"/>
      <c r="D369" s="151" t="s">
        <v>270</v>
      </c>
      <c r="E369" s="152" t="s">
        <v>1</v>
      </c>
      <c r="F369" s="153" t="s">
        <v>390</v>
      </c>
      <c r="H369" s="154">
        <v>36.92</v>
      </c>
      <c r="I369" s="155"/>
      <c r="L369" s="150"/>
      <c r="M369" s="156"/>
      <c r="T369" s="157"/>
      <c r="AT369" s="152" t="s">
        <v>270</v>
      </c>
      <c r="AU369" s="152" t="s">
        <v>87</v>
      </c>
      <c r="AV369" s="12" t="s">
        <v>87</v>
      </c>
      <c r="AW369" s="12" t="s">
        <v>32</v>
      </c>
      <c r="AX369" s="12" t="s">
        <v>77</v>
      </c>
      <c r="AY369" s="152" t="s">
        <v>262</v>
      </c>
    </row>
    <row r="370" spans="2:51" s="12" customFormat="1" ht="12">
      <c r="B370" s="150"/>
      <c r="D370" s="151" t="s">
        <v>270</v>
      </c>
      <c r="E370" s="152" t="s">
        <v>1</v>
      </c>
      <c r="F370" s="153" t="s">
        <v>391</v>
      </c>
      <c r="H370" s="154">
        <v>0.85</v>
      </c>
      <c r="I370" s="155"/>
      <c r="L370" s="150"/>
      <c r="M370" s="156"/>
      <c r="T370" s="157"/>
      <c r="AT370" s="152" t="s">
        <v>270</v>
      </c>
      <c r="AU370" s="152" t="s">
        <v>87</v>
      </c>
      <c r="AV370" s="12" t="s">
        <v>87</v>
      </c>
      <c r="AW370" s="12" t="s">
        <v>32</v>
      </c>
      <c r="AX370" s="12" t="s">
        <v>77</v>
      </c>
      <c r="AY370" s="152" t="s">
        <v>262</v>
      </c>
    </row>
    <row r="371" spans="2:51" s="12" customFormat="1" ht="12">
      <c r="B371" s="150"/>
      <c r="D371" s="151" t="s">
        <v>270</v>
      </c>
      <c r="E371" s="152" t="s">
        <v>1</v>
      </c>
      <c r="F371" s="153" t="s">
        <v>392</v>
      </c>
      <c r="H371" s="154">
        <v>38.4</v>
      </c>
      <c r="I371" s="155"/>
      <c r="L371" s="150"/>
      <c r="M371" s="156"/>
      <c r="T371" s="157"/>
      <c r="AT371" s="152" t="s">
        <v>270</v>
      </c>
      <c r="AU371" s="152" t="s">
        <v>87</v>
      </c>
      <c r="AV371" s="12" t="s">
        <v>87</v>
      </c>
      <c r="AW371" s="12" t="s">
        <v>32</v>
      </c>
      <c r="AX371" s="12" t="s">
        <v>77</v>
      </c>
      <c r="AY371" s="152" t="s">
        <v>262</v>
      </c>
    </row>
    <row r="372" spans="2:51" s="12" customFormat="1" ht="12">
      <c r="B372" s="150"/>
      <c r="D372" s="151" t="s">
        <v>270</v>
      </c>
      <c r="E372" s="152" t="s">
        <v>1</v>
      </c>
      <c r="F372" s="153" t="s">
        <v>393</v>
      </c>
      <c r="H372" s="154">
        <v>3.3</v>
      </c>
      <c r="I372" s="155"/>
      <c r="L372" s="150"/>
      <c r="M372" s="156"/>
      <c r="T372" s="157"/>
      <c r="AT372" s="152" t="s">
        <v>270</v>
      </c>
      <c r="AU372" s="152" t="s">
        <v>87</v>
      </c>
      <c r="AV372" s="12" t="s">
        <v>87</v>
      </c>
      <c r="AW372" s="12" t="s">
        <v>32</v>
      </c>
      <c r="AX372" s="12" t="s">
        <v>77</v>
      </c>
      <c r="AY372" s="152" t="s">
        <v>262</v>
      </c>
    </row>
    <row r="373" spans="2:51" s="12" customFormat="1" ht="12">
      <c r="B373" s="150"/>
      <c r="D373" s="151" t="s">
        <v>270</v>
      </c>
      <c r="E373" s="152" t="s">
        <v>1</v>
      </c>
      <c r="F373" s="153" t="s">
        <v>394</v>
      </c>
      <c r="H373" s="154">
        <v>35.31</v>
      </c>
      <c r="I373" s="155"/>
      <c r="L373" s="150"/>
      <c r="M373" s="156"/>
      <c r="T373" s="157"/>
      <c r="AT373" s="152" t="s">
        <v>270</v>
      </c>
      <c r="AU373" s="152" t="s">
        <v>87</v>
      </c>
      <c r="AV373" s="12" t="s">
        <v>87</v>
      </c>
      <c r="AW373" s="12" t="s">
        <v>32</v>
      </c>
      <c r="AX373" s="12" t="s">
        <v>77</v>
      </c>
      <c r="AY373" s="152" t="s">
        <v>262</v>
      </c>
    </row>
    <row r="374" spans="2:51" s="13" customFormat="1" ht="12">
      <c r="B374" s="158"/>
      <c r="D374" s="151" t="s">
        <v>270</v>
      </c>
      <c r="E374" s="159" t="s">
        <v>1</v>
      </c>
      <c r="F374" s="160" t="s">
        <v>273</v>
      </c>
      <c r="H374" s="161">
        <v>1307.25</v>
      </c>
      <c r="I374" s="162"/>
      <c r="L374" s="158"/>
      <c r="M374" s="163"/>
      <c r="T374" s="164"/>
      <c r="AT374" s="159" t="s">
        <v>270</v>
      </c>
      <c r="AU374" s="159" t="s">
        <v>87</v>
      </c>
      <c r="AV374" s="13" t="s">
        <v>268</v>
      </c>
      <c r="AW374" s="13" t="s">
        <v>32</v>
      </c>
      <c r="AX374" s="13" t="s">
        <v>85</v>
      </c>
      <c r="AY374" s="159" t="s">
        <v>262</v>
      </c>
    </row>
    <row r="375" spans="2:65" s="1" customFormat="1" ht="24.2" customHeight="1">
      <c r="B375" s="32"/>
      <c r="C375" s="138" t="s">
        <v>538</v>
      </c>
      <c r="D375" s="138" t="s">
        <v>264</v>
      </c>
      <c r="E375" s="139" t="s">
        <v>539</v>
      </c>
      <c r="F375" s="140" t="s">
        <v>540</v>
      </c>
      <c r="G375" s="141" t="s">
        <v>152</v>
      </c>
      <c r="H375" s="142">
        <v>255.62</v>
      </c>
      <c r="I375" s="143"/>
      <c r="J375" s="142">
        <f>ROUND(I375*H375,2)</f>
        <v>0</v>
      </c>
      <c r="K375" s="140" t="s">
        <v>267</v>
      </c>
      <c r="L375" s="32"/>
      <c r="M375" s="144" t="s">
        <v>1</v>
      </c>
      <c r="N375" s="145" t="s">
        <v>42</v>
      </c>
      <c r="P375" s="146">
        <f>O375*H375</f>
        <v>0</v>
      </c>
      <c r="Q375" s="146">
        <v>0</v>
      </c>
      <c r="R375" s="146">
        <f>Q375*H375</f>
        <v>0</v>
      </c>
      <c r="S375" s="146">
        <v>0</v>
      </c>
      <c r="T375" s="147">
        <f>S375*H375</f>
        <v>0</v>
      </c>
      <c r="AR375" s="148" t="s">
        <v>268</v>
      </c>
      <c r="AT375" s="148" t="s">
        <v>264</v>
      </c>
      <c r="AU375" s="148" t="s">
        <v>87</v>
      </c>
      <c r="AY375" s="17" t="s">
        <v>262</v>
      </c>
      <c r="BE375" s="149">
        <f>IF(N375="základní",J375,0)</f>
        <v>0</v>
      </c>
      <c r="BF375" s="149">
        <f>IF(N375="snížená",J375,0)</f>
        <v>0</v>
      </c>
      <c r="BG375" s="149">
        <f>IF(N375="zákl. přenesená",J375,0)</f>
        <v>0</v>
      </c>
      <c r="BH375" s="149">
        <f>IF(N375="sníž. přenesená",J375,0)</f>
        <v>0</v>
      </c>
      <c r="BI375" s="149">
        <f>IF(N375="nulová",J375,0)</f>
        <v>0</v>
      </c>
      <c r="BJ375" s="17" t="s">
        <v>85</v>
      </c>
      <c r="BK375" s="149">
        <f>ROUND(I375*H375,2)</f>
        <v>0</v>
      </c>
      <c r="BL375" s="17" t="s">
        <v>268</v>
      </c>
      <c r="BM375" s="148" t="s">
        <v>541</v>
      </c>
    </row>
    <row r="376" spans="2:51" s="12" customFormat="1" ht="22.5">
      <c r="B376" s="150"/>
      <c r="D376" s="151" t="s">
        <v>270</v>
      </c>
      <c r="E376" s="152" t="s">
        <v>1</v>
      </c>
      <c r="F376" s="153" t="s">
        <v>542</v>
      </c>
      <c r="H376" s="154">
        <v>83.57</v>
      </c>
      <c r="I376" s="155"/>
      <c r="L376" s="150"/>
      <c r="M376" s="156"/>
      <c r="T376" s="157"/>
      <c r="AT376" s="152" t="s">
        <v>270</v>
      </c>
      <c r="AU376" s="152" t="s">
        <v>87</v>
      </c>
      <c r="AV376" s="12" t="s">
        <v>87</v>
      </c>
      <c r="AW376" s="12" t="s">
        <v>32</v>
      </c>
      <c r="AX376" s="12" t="s">
        <v>77</v>
      </c>
      <c r="AY376" s="152" t="s">
        <v>262</v>
      </c>
    </row>
    <row r="377" spans="2:51" s="12" customFormat="1" ht="22.5">
      <c r="B377" s="150"/>
      <c r="D377" s="151" t="s">
        <v>270</v>
      </c>
      <c r="E377" s="152" t="s">
        <v>1</v>
      </c>
      <c r="F377" s="153" t="s">
        <v>543</v>
      </c>
      <c r="H377" s="154">
        <v>99.98</v>
      </c>
      <c r="I377" s="155"/>
      <c r="L377" s="150"/>
      <c r="M377" s="156"/>
      <c r="T377" s="157"/>
      <c r="AT377" s="152" t="s">
        <v>270</v>
      </c>
      <c r="AU377" s="152" t="s">
        <v>87</v>
      </c>
      <c r="AV377" s="12" t="s">
        <v>87</v>
      </c>
      <c r="AW377" s="12" t="s">
        <v>32</v>
      </c>
      <c r="AX377" s="12" t="s">
        <v>77</v>
      </c>
      <c r="AY377" s="152" t="s">
        <v>262</v>
      </c>
    </row>
    <row r="378" spans="2:51" s="12" customFormat="1" ht="22.5">
      <c r="B378" s="150"/>
      <c r="D378" s="151" t="s">
        <v>270</v>
      </c>
      <c r="E378" s="152" t="s">
        <v>1</v>
      </c>
      <c r="F378" s="153" t="s">
        <v>544</v>
      </c>
      <c r="H378" s="154">
        <v>72.07</v>
      </c>
      <c r="I378" s="155"/>
      <c r="L378" s="150"/>
      <c r="M378" s="156"/>
      <c r="T378" s="157"/>
      <c r="AT378" s="152" t="s">
        <v>270</v>
      </c>
      <c r="AU378" s="152" t="s">
        <v>87</v>
      </c>
      <c r="AV378" s="12" t="s">
        <v>87</v>
      </c>
      <c r="AW378" s="12" t="s">
        <v>32</v>
      </c>
      <c r="AX378" s="12" t="s">
        <v>77</v>
      </c>
      <c r="AY378" s="152" t="s">
        <v>262</v>
      </c>
    </row>
    <row r="379" spans="2:51" s="13" customFormat="1" ht="12">
      <c r="B379" s="158"/>
      <c r="D379" s="151" t="s">
        <v>270</v>
      </c>
      <c r="E379" s="159" t="s">
        <v>1</v>
      </c>
      <c r="F379" s="160" t="s">
        <v>273</v>
      </c>
      <c r="H379" s="161">
        <v>255.62</v>
      </c>
      <c r="I379" s="162"/>
      <c r="L379" s="158"/>
      <c r="M379" s="163"/>
      <c r="T379" s="164"/>
      <c r="AT379" s="159" t="s">
        <v>270</v>
      </c>
      <c r="AU379" s="159" t="s">
        <v>87</v>
      </c>
      <c r="AV379" s="13" t="s">
        <v>268</v>
      </c>
      <c r="AW379" s="13" t="s">
        <v>32</v>
      </c>
      <c r="AX379" s="13" t="s">
        <v>85</v>
      </c>
      <c r="AY379" s="159" t="s">
        <v>262</v>
      </c>
    </row>
    <row r="380" spans="2:65" s="1" customFormat="1" ht="24.2" customHeight="1">
      <c r="B380" s="32"/>
      <c r="C380" s="138" t="s">
        <v>545</v>
      </c>
      <c r="D380" s="138" t="s">
        <v>264</v>
      </c>
      <c r="E380" s="139" t="s">
        <v>546</v>
      </c>
      <c r="F380" s="140" t="s">
        <v>547</v>
      </c>
      <c r="G380" s="141" t="s">
        <v>152</v>
      </c>
      <c r="H380" s="142">
        <v>1525.64</v>
      </c>
      <c r="I380" s="143"/>
      <c r="J380" s="142">
        <f>ROUND(I380*H380,2)</f>
        <v>0</v>
      </c>
      <c r="K380" s="140" t="s">
        <v>267</v>
      </c>
      <c r="L380" s="32"/>
      <c r="M380" s="144" t="s">
        <v>1</v>
      </c>
      <c r="N380" s="145" t="s">
        <v>42</v>
      </c>
      <c r="P380" s="146">
        <f>O380*H380</f>
        <v>0</v>
      </c>
      <c r="Q380" s="146">
        <v>0</v>
      </c>
      <c r="R380" s="146">
        <f>Q380*H380</f>
        <v>0</v>
      </c>
      <c r="S380" s="146">
        <v>0</v>
      </c>
      <c r="T380" s="147">
        <f>S380*H380</f>
        <v>0</v>
      </c>
      <c r="AR380" s="148" t="s">
        <v>268</v>
      </c>
      <c r="AT380" s="148" t="s">
        <v>264</v>
      </c>
      <c r="AU380" s="148" t="s">
        <v>87</v>
      </c>
      <c r="AY380" s="17" t="s">
        <v>262</v>
      </c>
      <c r="BE380" s="149">
        <f>IF(N380="základní",J380,0)</f>
        <v>0</v>
      </c>
      <c r="BF380" s="149">
        <f>IF(N380="snížená",J380,0)</f>
        <v>0</v>
      </c>
      <c r="BG380" s="149">
        <f>IF(N380="zákl. přenesená",J380,0)</f>
        <v>0</v>
      </c>
      <c r="BH380" s="149">
        <f>IF(N380="sníž. přenesená",J380,0)</f>
        <v>0</v>
      </c>
      <c r="BI380" s="149">
        <f>IF(N380="nulová",J380,0)</f>
        <v>0</v>
      </c>
      <c r="BJ380" s="17" t="s">
        <v>85</v>
      </c>
      <c r="BK380" s="149">
        <f>ROUND(I380*H380,2)</f>
        <v>0</v>
      </c>
      <c r="BL380" s="17" t="s">
        <v>268</v>
      </c>
      <c r="BM380" s="148" t="s">
        <v>548</v>
      </c>
    </row>
    <row r="381" spans="2:51" s="12" customFormat="1" ht="12">
      <c r="B381" s="150"/>
      <c r="D381" s="151" t="s">
        <v>270</v>
      </c>
      <c r="E381" s="152" t="s">
        <v>1</v>
      </c>
      <c r="F381" s="153" t="s">
        <v>373</v>
      </c>
      <c r="H381" s="154">
        <v>1525.64</v>
      </c>
      <c r="I381" s="155"/>
      <c r="L381" s="150"/>
      <c r="M381" s="156"/>
      <c r="T381" s="157"/>
      <c r="AT381" s="152" t="s">
        <v>270</v>
      </c>
      <c r="AU381" s="152" t="s">
        <v>87</v>
      </c>
      <c r="AV381" s="12" t="s">
        <v>87</v>
      </c>
      <c r="AW381" s="12" t="s">
        <v>32</v>
      </c>
      <c r="AX381" s="12" t="s">
        <v>77</v>
      </c>
      <c r="AY381" s="152" t="s">
        <v>262</v>
      </c>
    </row>
    <row r="382" spans="2:51" s="13" customFormat="1" ht="12">
      <c r="B382" s="158"/>
      <c r="D382" s="151" t="s">
        <v>270</v>
      </c>
      <c r="E382" s="159" t="s">
        <v>1</v>
      </c>
      <c r="F382" s="160" t="s">
        <v>273</v>
      </c>
      <c r="H382" s="161">
        <v>1525.64</v>
      </c>
      <c r="I382" s="162"/>
      <c r="L382" s="158"/>
      <c r="M382" s="163"/>
      <c r="T382" s="164"/>
      <c r="AT382" s="159" t="s">
        <v>270</v>
      </c>
      <c r="AU382" s="159" t="s">
        <v>87</v>
      </c>
      <c r="AV382" s="13" t="s">
        <v>268</v>
      </c>
      <c r="AW382" s="13" t="s">
        <v>32</v>
      </c>
      <c r="AX382" s="13" t="s">
        <v>85</v>
      </c>
      <c r="AY382" s="159" t="s">
        <v>262</v>
      </c>
    </row>
    <row r="383" spans="2:65" s="1" customFormat="1" ht="33" customHeight="1">
      <c r="B383" s="32"/>
      <c r="C383" s="138" t="s">
        <v>549</v>
      </c>
      <c r="D383" s="138" t="s">
        <v>264</v>
      </c>
      <c r="E383" s="139" t="s">
        <v>550</v>
      </c>
      <c r="F383" s="140" t="s">
        <v>551</v>
      </c>
      <c r="G383" s="141" t="s">
        <v>552</v>
      </c>
      <c r="H383" s="142">
        <v>6.97</v>
      </c>
      <c r="I383" s="143"/>
      <c r="J383" s="142">
        <f>ROUND(I383*H383,2)</f>
        <v>0</v>
      </c>
      <c r="K383" s="140" t="s">
        <v>267</v>
      </c>
      <c r="L383" s="32"/>
      <c r="M383" s="144" t="s">
        <v>1</v>
      </c>
      <c r="N383" s="145" t="s">
        <v>42</v>
      </c>
      <c r="P383" s="146">
        <f>O383*H383</f>
        <v>0</v>
      </c>
      <c r="Q383" s="146">
        <v>2.50187</v>
      </c>
      <c r="R383" s="146">
        <f>Q383*H383</f>
        <v>17.438033899999997</v>
      </c>
      <c r="S383" s="146">
        <v>0</v>
      </c>
      <c r="T383" s="147">
        <f>S383*H383</f>
        <v>0</v>
      </c>
      <c r="AR383" s="148" t="s">
        <v>268</v>
      </c>
      <c r="AT383" s="148" t="s">
        <v>264</v>
      </c>
      <c r="AU383" s="148" t="s">
        <v>87</v>
      </c>
      <c r="AY383" s="17" t="s">
        <v>262</v>
      </c>
      <c r="BE383" s="149">
        <f>IF(N383="základní",J383,0)</f>
        <v>0</v>
      </c>
      <c r="BF383" s="149">
        <f>IF(N383="snížená",J383,0)</f>
        <v>0</v>
      </c>
      <c r="BG383" s="149">
        <f>IF(N383="zákl. přenesená",J383,0)</f>
        <v>0</v>
      </c>
      <c r="BH383" s="149">
        <f>IF(N383="sníž. přenesená",J383,0)</f>
        <v>0</v>
      </c>
      <c r="BI383" s="149">
        <f>IF(N383="nulová",J383,0)</f>
        <v>0</v>
      </c>
      <c r="BJ383" s="17" t="s">
        <v>85</v>
      </c>
      <c r="BK383" s="149">
        <f>ROUND(I383*H383,2)</f>
        <v>0</v>
      </c>
      <c r="BL383" s="17" t="s">
        <v>268</v>
      </c>
      <c r="BM383" s="148" t="s">
        <v>553</v>
      </c>
    </row>
    <row r="384" spans="2:51" s="14" customFormat="1" ht="12">
      <c r="B384" s="165"/>
      <c r="D384" s="151" t="s">
        <v>270</v>
      </c>
      <c r="E384" s="166" t="s">
        <v>1</v>
      </c>
      <c r="F384" s="167" t="s">
        <v>554</v>
      </c>
      <c r="H384" s="166" t="s">
        <v>1</v>
      </c>
      <c r="I384" s="168"/>
      <c r="L384" s="165"/>
      <c r="M384" s="169"/>
      <c r="T384" s="170"/>
      <c r="AT384" s="166" t="s">
        <v>270</v>
      </c>
      <c r="AU384" s="166" t="s">
        <v>87</v>
      </c>
      <c r="AV384" s="14" t="s">
        <v>85</v>
      </c>
      <c r="AW384" s="14" t="s">
        <v>32</v>
      </c>
      <c r="AX384" s="14" t="s">
        <v>77</v>
      </c>
      <c r="AY384" s="166" t="s">
        <v>262</v>
      </c>
    </row>
    <row r="385" spans="2:51" s="12" customFormat="1" ht="12">
      <c r="B385" s="150"/>
      <c r="D385" s="151" t="s">
        <v>270</v>
      </c>
      <c r="E385" s="152" t="s">
        <v>1</v>
      </c>
      <c r="F385" s="153" t="s">
        <v>555</v>
      </c>
      <c r="H385" s="154">
        <v>1.47</v>
      </c>
      <c r="I385" s="155"/>
      <c r="L385" s="150"/>
      <c r="M385" s="156"/>
      <c r="T385" s="157"/>
      <c r="AT385" s="152" t="s">
        <v>270</v>
      </c>
      <c r="AU385" s="152" t="s">
        <v>87</v>
      </c>
      <c r="AV385" s="12" t="s">
        <v>87</v>
      </c>
      <c r="AW385" s="12" t="s">
        <v>32</v>
      </c>
      <c r="AX385" s="12" t="s">
        <v>77</v>
      </c>
      <c r="AY385" s="152" t="s">
        <v>262</v>
      </c>
    </row>
    <row r="386" spans="2:51" s="15" customFormat="1" ht="12">
      <c r="B386" s="171"/>
      <c r="D386" s="151" t="s">
        <v>270</v>
      </c>
      <c r="E386" s="172" t="s">
        <v>1</v>
      </c>
      <c r="F386" s="173" t="s">
        <v>281</v>
      </c>
      <c r="H386" s="174">
        <v>1.47</v>
      </c>
      <c r="I386" s="175"/>
      <c r="L386" s="171"/>
      <c r="M386" s="176"/>
      <c r="T386" s="177"/>
      <c r="AT386" s="172" t="s">
        <v>270</v>
      </c>
      <c r="AU386" s="172" t="s">
        <v>87</v>
      </c>
      <c r="AV386" s="15" t="s">
        <v>103</v>
      </c>
      <c r="AW386" s="15" t="s">
        <v>32</v>
      </c>
      <c r="AX386" s="15" t="s">
        <v>77</v>
      </c>
      <c r="AY386" s="172" t="s">
        <v>262</v>
      </c>
    </row>
    <row r="387" spans="2:51" s="14" customFormat="1" ht="12">
      <c r="B387" s="165"/>
      <c r="D387" s="151" t="s">
        <v>270</v>
      </c>
      <c r="E387" s="166" t="s">
        <v>1</v>
      </c>
      <c r="F387" s="167" t="s">
        <v>556</v>
      </c>
      <c r="H387" s="166" t="s">
        <v>1</v>
      </c>
      <c r="I387" s="168"/>
      <c r="L387" s="165"/>
      <c r="M387" s="169"/>
      <c r="T387" s="170"/>
      <c r="AT387" s="166" t="s">
        <v>270</v>
      </c>
      <c r="AU387" s="166" t="s">
        <v>87</v>
      </c>
      <c r="AV387" s="14" t="s">
        <v>85</v>
      </c>
      <c r="AW387" s="14" t="s">
        <v>32</v>
      </c>
      <c r="AX387" s="14" t="s">
        <v>77</v>
      </c>
      <c r="AY387" s="166" t="s">
        <v>262</v>
      </c>
    </row>
    <row r="388" spans="2:51" s="12" customFormat="1" ht="12">
      <c r="B388" s="150"/>
      <c r="D388" s="151" t="s">
        <v>270</v>
      </c>
      <c r="E388" s="152" t="s">
        <v>1</v>
      </c>
      <c r="F388" s="153" t="s">
        <v>557</v>
      </c>
      <c r="H388" s="154">
        <v>2.05</v>
      </c>
      <c r="I388" s="155"/>
      <c r="L388" s="150"/>
      <c r="M388" s="156"/>
      <c r="T388" s="157"/>
      <c r="AT388" s="152" t="s">
        <v>270</v>
      </c>
      <c r="AU388" s="152" t="s">
        <v>87</v>
      </c>
      <c r="AV388" s="12" t="s">
        <v>87</v>
      </c>
      <c r="AW388" s="12" t="s">
        <v>32</v>
      </c>
      <c r="AX388" s="12" t="s">
        <v>77</v>
      </c>
      <c r="AY388" s="152" t="s">
        <v>262</v>
      </c>
    </row>
    <row r="389" spans="2:51" s="15" customFormat="1" ht="12">
      <c r="B389" s="171"/>
      <c r="D389" s="151" t="s">
        <v>270</v>
      </c>
      <c r="E389" s="172" t="s">
        <v>1</v>
      </c>
      <c r="F389" s="173" t="s">
        <v>281</v>
      </c>
      <c r="H389" s="174">
        <v>2.05</v>
      </c>
      <c r="I389" s="175"/>
      <c r="L389" s="171"/>
      <c r="M389" s="176"/>
      <c r="T389" s="177"/>
      <c r="AT389" s="172" t="s">
        <v>270</v>
      </c>
      <c r="AU389" s="172" t="s">
        <v>87</v>
      </c>
      <c r="AV389" s="15" t="s">
        <v>103</v>
      </c>
      <c r="AW389" s="15" t="s">
        <v>32</v>
      </c>
      <c r="AX389" s="15" t="s">
        <v>77</v>
      </c>
      <c r="AY389" s="172" t="s">
        <v>262</v>
      </c>
    </row>
    <row r="390" spans="2:51" s="14" customFormat="1" ht="12">
      <c r="B390" s="165"/>
      <c r="D390" s="151" t="s">
        <v>270</v>
      </c>
      <c r="E390" s="166" t="s">
        <v>1</v>
      </c>
      <c r="F390" s="167" t="s">
        <v>554</v>
      </c>
      <c r="H390" s="166" t="s">
        <v>1</v>
      </c>
      <c r="I390" s="168"/>
      <c r="L390" s="165"/>
      <c r="M390" s="169"/>
      <c r="T390" s="170"/>
      <c r="AT390" s="166" t="s">
        <v>270</v>
      </c>
      <c r="AU390" s="166" t="s">
        <v>87</v>
      </c>
      <c r="AV390" s="14" t="s">
        <v>85</v>
      </c>
      <c r="AW390" s="14" t="s">
        <v>32</v>
      </c>
      <c r="AX390" s="14" t="s">
        <v>77</v>
      </c>
      <c r="AY390" s="166" t="s">
        <v>262</v>
      </c>
    </row>
    <row r="391" spans="2:51" s="12" customFormat="1" ht="12">
      <c r="B391" s="150"/>
      <c r="D391" s="151" t="s">
        <v>270</v>
      </c>
      <c r="E391" s="152" t="s">
        <v>1</v>
      </c>
      <c r="F391" s="153" t="s">
        <v>558</v>
      </c>
      <c r="H391" s="154">
        <v>3.45</v>
      </c>
      <c r="I391" s="155"/>
      <c r="L391" s="150"/>
      <c r="M391" s="156"/>
      <c r="T391" s="157"/>
      <c r="AT391" s="152" t="s">
        <v>270</v>
      </c>
      <c r="AU391" s="152" t="s">
        <v>87</v>
      </c>
      <c r="AV391" s="12" t="s">
        <v>87</v>
      </c>
      <c r="AW391" s="12" t="s">
        <v>32</v>
      </c>
      <c r="AX391" s="12" t="s">
        <v>77</v>
      </c>
      <c r="AY391" s="152" t="s">
        <v>262</v>
      </c>
    </row>
    <row r="392" spans="2:51" s="15" customFormat="1" ht="12">
      <c r="B392" s="171"/>
      <c r="D392" s="151" t="s">
        <v>270</v>
      </c>
      <c r="E392" s="172" t="s">
        <v>1</v>
      </c>
      <c r="F392" s="173" t="s">
        <v>281</v>
      </c>
      <c r="H392" s="174">
        <v>3.45</v>
      </c>
      <c r="I392" s="175"/>
      <c r="L392" s="171"/>
      <c r="M392" s="176"/>
      <c r="T392" s="177"/>
      <c r="AT392" s="172" t="s">
        <v>270</v>
      </c>
      <c r="AU392" s="172" t="s">
        <v>87</v>
      </c>
      <c r="AV392" s="15" t="s">
        <v>103</v>
      </c>
      <c r="AW392" s="15" t="s">
        <v>32</v>
      </c>
      <c r="AX392" s="15" t="s">
        <v>77</v>
      </c>
      <c r="AY392" s="172" t="s">
        <v>262</v>
      </c>
    </row>
    <row r="393" spans="2:51" s="13" customFormat="1" ht="12">
      <c r="B393" s="158"/>
      <c r="D393" s="151" t="s">
        <v>270</v>
      </c>
      <c r="E393" s="159" t="s">
        <v>1</v>
      </c>
      <c r="F393" s="160" t="s">
        <v>273</v>
      </c>
      <c r="H393" s="161">
        <v>6.97</v>
      </c>
      <c r="I393" s="162"/>
      <c r="L393" s="158"/>
      <c r="M393" s="163"/>
      <c r="T393" s="164"/>
      <c r="AT393" s="159" t="s">
        <v>270</v>
      </c>
      <c r="AU393" s="159" t="s">
        <v>87</v>
      </c>
      <c r="AV393" s="13" t="s">
        <v>268</v>
      </c>
      <c r="AW393" s="13" t="s">
        <v>32</v>
      </c>
      <c r="AX393" s="13" t="s">
        <v>85</v>
      </c>
      <c r="AY393" s="159" t="s">
        <v>262</v>
      </c>
    </row>
    <row r="394" spans="2:65" s="1" customFormat="1" ht="24.2" customHeight="1">
      <c r="B394" s="32"/>
      <c r="C394" s="138" t="s">
        <v>559</v>
      </c>
      <c r="D394" s="138" t="s">
        <v>264</v>
      </c>
      <c r="E394" s="139" t="s">
        <v>560</v>
      </c>
      <c r="F394" s="140" t="s">
        <v>561</v>
      </c>
      <c r="G394" s="141" t="s">
        <v>152</v>
      </c>
      <c r="H394" s="142">
        <v>5.33</v>
      </c>
      <c r="I394" s="143"/>
      <c r="J394" s="142">
        <f>ROUND(I394*H394,2)</f>
        <v>0</v>
      </c>
      <c r="K394" s="140" t="s">
        <v>267</v>
      </c>
      <c r="L394" s="32"/>
      <c r="M394" s="144" t="s">
        <v>1</v>
      </c>
      <c r="N394" s="145" t="s">
        <v>42</v>
      </c>
      <c r="P394" s="146">
        <f>O394*H394</f>
        <v>0</v>
      </c>
      <c r="Q394" s="146">
        <v>0.088</v>
      </c>
      <c r="R394" s="146">
        <f>Q394*H394</f>
        <v>0.46903999999999996</v>
      </c>
      <c r="S394" s="146">
        <v>0</v>
      </c>
      <c r="T394" s="147">
        <f>S394*H394</f>
        <v>0</v>
      </c>
      <c r="AR394" s="148" t="s">
        <v>268</v>
      </c>
      <c r="AT394" s="148" t="s">
        <v>264</v>
      </c>
      <c r="AU394" s="148" t="s">
        <v>87</v>
      </c>
      <c r="AY394" s="17" t="s">
        <v>262</v>
      </c>
      <c r="BE394" s="149">
        <f>IF(N394="základní",J394,0)</f>
        <v>0</v>
      </c>
      <c r="BF394" s="149">
        <f>IF(N394="snížená",J394,0)</f>
        <v>0</v>
      </c>
      <c r="BG394" s="149">
        <f>IF(N394="zákl. přenesená",J394,0)</f>
        <v>0</v>
      </c>
      <c r="BH394" s="149">
        <f>IF(N394="sníž. přenesená",J394,0)</f>
        <v>0</v>
      </c>
      <c r="BI394" s="149">
        <f>IF(N394="nulová",J394,0)</f>
        <v>0</v>
      </c>
      <c r="BJ394" s="17" t="s">
        <v>85</v>
      </c>
      <c r="BK394" s="149">
        <f>ROUND(I394*H394,2)</f>
        <v>0</v>
      </c>
      <c r="BL394" s="17" t="s">
        <v>268</v>
      </c>
      <c r="BM394" s="148" t="s">
        <v>562</v>
      </c>
    </row>
    <row r="395" spans="2:51" s="12" customFormat="1" ht="12">
      <c r="B395" s="150"/>
      <c r="D395" s="151" t="s">
        <v>270</v>
      </c>
      <c r="E395" s="152" t="s">
        <v>1</v>
      </c>
      <c r="F395" s="153" t="s">
        <v>186</v>
      </c>
      <c r="H395" s="154">
        <v>5.33</v>
      </c>
      <c r="I395" s="155"/>
      <c r="L395" s="150"/>
      <c r="M395" s="156"/>
      <c r="T395" s="157"/>
      <c r="AT395" s="152" t="s">
        <v>270</v>
      </c>
      <c r="AU395" s="152" t="s">
        <v>87</v>
      </c>
      <c r="AV395" s="12" t="s">
        <v>87</v>
      </c>
      <c r="AW395" s="12" t="s">
        <v>32</v>
      </c>
      <c r="AX395" s="12" t="s">
        <v>77</v>
      </c>
      <c r="AY395" s="152" t="s">
        <v>262</v>
      </c>
    </row>
    <row r="396" spans="2:51" s="13" customFormat="1" ht="12">
      <c r="B396" s="158"/>
      <c r="D396" s="151" t="s">
        <v>270</v>
      </c>
      <c r="E396" s="159" t="s">
        <v>1</v>
      </c>
      <c r="F396" s="160" t="s">
        <v>273</v>
      </c>
      <c r="H396" s="161">
        <v>5.33</v>
      </c>
      <c r="I396" s="162"/>
      <c r="L396" s="158"/>
      <c r="M396" s="163"/>
      <c r="T396" s="164"/>
      <c r="AT396" s="159" t="s">
        <v>270</v>
      </c>
      <c r="AU396" s="159" t="s">
        <v>87</v>
      </c>
      <c r="AV396" s="13" t="s">
        <v>268</v>
      </c>
      <c r="AW396" s="13" t="s">
        <v>32</v>
      </c>
      <c r="AX396" s="13" t="s">
        <v>85</v>
      </c>
      <c r="AY396" s="159" t="s">
        <v>262</v>
      </c>
    </row>
    <row r="397" spans="2:65" s="1" customFormat="1" ht="24.2" customHeight="1">
      <c r="B397" s="32"/>
      <c r="C397" s="138" t="s">
        <v>563</v>
      </c>
      <c r="D397" s="138" t="s">
        <v>264</v>
      </c>
      <c r="E397" s="139" t="s">
        <v>564</v>
      </c>
      <c r="F397" s="140" t="s">
        <v>565</v>
      </c>
      <c r="G397" s="141" t="s">
        <v>152</v>
      </c>
      <c r="H397" s="142">
        <v>304.6</v>
      </c>
      <c r="I397" s="143"/>
      <c r="J397" s="142">
        <f>ROUND(I397*H397,2)</f>
        <v>0</v>
      </c>
      <c r="K397" s="140" t="s">
        <v>267</v>
      </c>
      <c r="L397" s="32"/>
      <c r="M397" s="144" t="s">
        <v>1</v>
      </c>
      <c r="N397" s="145" t="s">
        <v>42</v>
      </c>
      <c r="P397" s="146">
        <f>O397*H397</f>
        <v>0</v>
      </c>
      <c r="Q397" s="146">
        <v>0.099</v>
      </c>
      <c r="R397" s="146">
        <f>Q397*H397</f>
        <v>30.155400000000004</v>
      </c>
      <c r="S397" s="146">
        <v>0</v>
      </c>
      <c r="T397" s="147">
        <f>S397*H397</f>
        <v>0</v>
      </c>
      <c r="AR397" s="148" t="s">
        <v>268</v>
      </c>
      <c r="AT397" s="148" t="s">
        <v>264</v>
      </c>
      <c r="AU397" s="148" t="s">
        <v>87</v>
      </c>
      <c r="AY397" s="17" t="s">
        <v>262</v>
      </c>
      <c r="BE397" s="149">
        <f>IF(N397="základní",J397,0)</f>
        <v>0</v>
      </c>
      <c r="BF397" s="149">
        <f>IF(N397="snížená",J397,0)</f>
        <v>0</v>
      </c>
      <c r="BG397" s="149">
        <f>IF(N397="zákl. přenesená",J397,0)</f>
        <v>0</v>
      </c>
      <c r="BH397" s="149">
        <f>IF(N397="sníž. přenesená",J397,0)</f>
        <v>0</v>
      </c>
      <c r="BI397" s="149">
        <f>IF(N397="nulová",J397,0)</f>
        <v>0</v>
      </c>
      <c r="BJ397" s="17" t="s">
        <v>85</v>
      </c>
      <c r="BK397" s="149">
        <f>ROUND(I397*H397,2)</f>
        <v>0</v>
      </c>
      <c r="BL397" s="17" t="s">
        <v>268</v>
      </c>
      <c r="BM397" s="148" t="s">
        <v>566</v>
      </c>
    </row>
    <row r="398" spans="2:51" s="12" customFormat="1" ht="12">
      <c r="B398" s="150"/>
      <c r="D398" s="151" t="s">
        <v>270</v>
      </c>
      <c r="E398" s="152" t="s">
        <v>1</v>
      </c>
      <c r="F398" s="153" t="s">
        <v>168</v>
      </c>
      <c r="H398" s="154">
        <v>9.13</v>
      </c>
      <c r="I398" s="155"/>
      <c r="L398" s="150"/>
      <c r="M398" s="156"/>
      <c r="T398" s="157"/>
      <c r="AT398" s="152" t="s">
        <v>270</v>
      </c>
      <c r="AU398" s="152" t="s">
        <v>87</v>
      </c>
      <c r="AV398" s="12" t="s">
        <v>87</v>
      </c>
      <c r="AW398" s="12" t="s">
        <v>32</v>
      </c>
      <c r="AX398" s="12" t="s">
        <v>77</v>
      </c>
      <c r="AY398" s="152" t="s">
        <v>262</v>
      </c>
    </row>
    <row r="399" spans="2:51" s="15" customFormat="1" ht="12">
      <c r="B399" s="171"/>
      <c r="D399" s="151" t="s">
        <v>270</v>
      </c>
      <c r="E399" s="172" t="s">
        <v>1</v>
      </c>
      <c r="F399" s="173" t="s">
        <v>281</v>
      </c>
      <c r="H399" s="174">
        <v>9.13</v>
      </c>
      <c r="I399" s="175"/>
      <c r="L399" s="171"/>
      <c r="M399" s="176"/>
      <c r="T399" s="177"/>
      <c r="AT399" s="172" t="s">
        <v>270</v>
      </c>
      <c r="AU399" s="172" t="s">
        <v>87</v>
      </c>
      <c r="AV399" s="15" t="s">
        <v>103</v>
      </c>
      <c r="AW399" s="15" t="s">
        <v>32</v>
      </c>
      <c r="AX399" s="15" t="s">
        <v>77</v>
      </c>
      <c r="AY399" s="172" t="s">
        <v>262</v>
      </c>
    </row>
    <row r="400" spans="2:51" s="12" customFormat="1" ht="12">
      <c r="B400" s="150"/>
      <c r="D400" s="151" t="s">
        <v>270</v>
      </c>
      <c r="E400" s="152" t="s">
        <v>1</v>
      </c>
      <c r="F400" s="153" t="s">
        <v>178</v>
      </c>
      <c r="H400" s="154">
        <v>14.1</v>
      </c>
      <c r="I400" s="155"/>
      <c r="L400" s="150"/>
      <c r="M400" s="156"/>
      <c r="T400" s="157"/>
      <c r="AT400" s="152" t="s">
        <v>270</v>
      </c>
      <c r="AU400" s="152" t="s">
        <v>87</v>
      </c>
      <c r="AV400" s="12" t="s">
        <v>87</v>
      </c>
      <c r="AW400" s="12" t="s">
        <v>32</v>
      </c>
      <c r="AX400" s="12" t="s">
        <v>77</v>
      </c>
      <c r="AY400" s="152" t="s">
        <v>262</v>
      </c>
    </row>
    <row r="401" spans="2:51" s="15" customFormat="1" ht="12">
      <c r="B401" s="171"/>
      <c r="D401" s="151" t="s">
        <v>270</v>
      </c>
      <c r="E401" s="172" t="s">
        <v>1</v>
      </c>
      <c r="F401" s="173" t="s">
        <v>281</v>
      </c>
      <c r="H401" s="174">
        <v>14.1</v>
      </c>
      <c r="I401" s="175"/>
      <c r="L401" s="171"/>
      <c r="M401" s="176"/>
      <c r="T401" s="177"/>
      <c r="AT401" s="172" t="s">
        <v>270</v>
      </c>
      <c r="AU401" s="172" t="s">
        <v>87</v>
      </c>
      <c r="AV401" s="15" t="s">
        <v>103</v>
      </c>
      <c r="AW401" s="15" t="s">
        <v>32</v>
      </c>
      <c r="AX401" s="15" t="s">
        <v>77</v>
      </c>
      <c r="AY401" s="172" t="s">
        <v>262</v>
      </c>
    </row>
    <row r="402" spans="2:51" s="12" customFormat="1" ht="12">
      <c r="B402" s="150"/>
      <c r="D402" s="151" t="s">
        <v>270</v>
      </c>
      <c r="E402" s="152" t="s">
        <v>1</v>
      </c>
      <c r="F402" s="153" t="s">
        <v>180</v>
      </c>
      <c r="H402" s="154">
        <v>133.8</v>
      </c>
      <c r="I402" s="155"/>
      <c r="L402" s="150"/>
      <c r="M402" s="156"/>
      <c r="T402" s="157"/>
      <c r="AT402" s="152" t="s">
        <v>270</v>
      </c>
      <c r="AU402" s="152" t="s">
        <v>87</v>
      </c>
      <c r="AV402" s="12" t="s">
        <v>87</v>
      </c>
      <c r="AW402" s="12" t="s">
        <v>32</v>
      </c>
      <c r="AX402" s="12" t="s">
        <v>77</v>
      </c>
      <c r="AY402" s="152" t="s">
        <v>262</v>
      </c>
    </row>
    <row r="403" spans="2:51" s="12" customFormat="1" ht="12">
      <c r="B403" s="150"/>
      <c r="D403" s="151" t="s">
        <v>270</v>
      </c>
      <c r="E403" s="152" t="s">
        <v>1</v>
      </c>
      <c r="F403" s="153" t="s">
        <v>182</v>
      </c>
      <c r="H403" s="154">
        <v>104.2</v>
      </c>
      <c r="I403" s="155"/>
      <c r="L403" s="150"/>
      <c r="M403" s="156"/>
      <c r="T403" s="157"/>
      <c r="AT403" s="152" t="s">
        <v>270</v>
      </c>
      <c r="AU403" s="152" t="s">
        <v>87</v>
      </c>
      <c r="AV403" s="12" t="s">
        <v>87</v>
      </c>
      <c r="AW403" s="12" t="s">
        <v>32</v>
      </c>
      <c r="AX403" s="12" t="s">
        <v>77</v>
      </c>
      <c r="AY403" s="152" t="s">
        <v>262</v>
      </c>
    </row>
    <row r="404" spans="2:51" s="15" customFormat="1" ht="12">
      <c r="B404" s="171"/>
      <c r="D404" s="151" t="s">
        <v>270</v>
      </c>
      <c r="E404" s="172" t="s">
        <v>1</v>
      </c>
      <c r="F404" s="173" t="s">
        <v>281</v>
      </c>
      <c r="H404" s="174">
        <v>238</v>
      </c>
      <c r="I404" s="175"/>
      <c r="L404" s="171"/>
      <c r="M404" s="176"/>
      <c r="T404" s="177"/>
      <c r="AT404" s="172" t="s">
        <v>270</v>
      </c>
      <c r="AU404" s="172" t="s">
        <v>87</v>
      </c>
      <c r="AV404" s="15" t="s">
        <v>103</v>
      </c>
      <c r="AW404" s="15" t="s">
        <v>32</v>
      </c>
      <c r="AX404" s="15" t="s">
        <v>77</v>
      </c>
      <c r="AY404" s="172" t="s">
        <v>262</v>
      </c>
    </row>
    <row r="405" spans="2:51" s="12" customFormat="1" ht="12">
      <c r="B405" s="150"/>
      <c r="D405" s="151" t="s">
        <v>270</v>
      </c>
      <c r="E405" s="152" t="s">
        <v>1</v>
      </c>
      <c r="F405" s="153" t="s">
        <v>184</v>
      </c>
      <c r="H405" s="154">
        <v>12.37</v>
      </c>
      <c r="I405" s="155"/>
      <c r="L405" s="150"/>
      <c r="M405" s="156"/>
      <c r="T405" s="157"/>
      <c r="AT405" s="152" t="s">
        <v>270</v>
      </c>
      <c r="AU405" s="152" t="s">
        <v>87</v>
      </c>
      <c r="AV405" s="12" t="s">
        <v>87</v>
      </c>
      <c r="AW405" s="12" t="s">
        <v>32</v>
      </c>
      <c r="AX405" s="12" t="s">
        <v>77</v>
      </c>
      <c r="AY405" s="152" t="s">
        <v>262</v>
      </c>
    </row>
    <row r="406" spans="2:51" s="12" customFormat="1" ht="12">
      <c r="B406" s="150"/>
      <c r="D406" s="151" t="s">
        <v>270</v>
      </c>
      <c r="E406" s="152" t="s">
        <v>1</v>
      </c>
      <c r="F406" s="153" t="s">
        <v>188</v>
      </c>
      <c r="H406" s="154">
        <v>31</v>
      </c>
      <c r="I406" s="155"/>
      <c r="L406" s="150"/>
      <c r="M406" s="156"/>
      <c r="T406" s="157"/>
      <c r="AT406" s="152" t="s">
        <v>270</v>
      </c>
      <c r="AU406" s="152" t="s">
        <v>87</v>
      </c>
      <c r="AV406" s="12" t="s">
        <v>87</v>
      </c>
      <c r="AW406" s="12" t="s">
        <v>32</v>
      </c>
      <c r="AX406" s="12" t="s">
        <v>77</v>
      </c>
      <c r="AY406" s="152" t="s">
        <v>262</v>
      </c>
    </row>
    <row r="407" spans="2:51" s="15" customFormat="1" ht="12">
      <c r="B407" s="171"/>
      <c r="D407" s="151" t="s">
        <v>270</v>
      </c>
      <c r="E407" s="172" t="s">
        <v>1</v>
      </c>
      <c r="F407" s="173" t="s">
        <v>281</v>
      </c>
      <c r="H407" s="174">
        <v>43.37</v>
      </c>
      <c r="I407" s="175"/>
      <c r="L407" s="171"/>
      <c r="M407" s="176"/>
      <c r="T407" s="177"/>
      <c r="AT407" s="172" t="s">
        <v>270</v>
      </c>
      <c r="AU407" s="172" t="s">
        <v>87</v>
      </c>
      <c r="AV407" s="15" t="s">
        <v>103</v>
      </c>
      <c r="AW407" s="15" t="s">
        <v>32</v>
      </c>
      <c r="AX407" s="15" t="s">
        <v>77</v>
      </c>
      <c r="AY407" s="172" t="s">
        <v>262</v>
      </c>
    </row>
    <row r="408" spans="2:51" s="13" customFormat="1" ht="12">
      <c r="B408" s="158"/>
      <c r="D408" s="151" t="s">
        <v>270</v>
      </c>
      <c r="E408" s="159" t="s">
        <v>1</v>
      </c>
      <c r="F408" s="160" t="s">
        <v>273</v>
      </c>
      <c r="H408" s="161">
        <v>304.6</v>
      </c>
      <c r="I408" s="162"/>
      <c r="L408" s="158"/>
      <c r="M408" s="163"/>
      <c r="T408" s="164"/>
      <c r="AT408" s="159" t="s">
        <v>270</v>
      </c>
      <c r="AU408" s="159" t="s">
        <v>87</v>
      </c>
      <c r="AV408" s="13" t="s">
        <v>268</v>
      </c>
      <c r="AW408" s="13" t="s">
        <v>32</v>
      </c>
      <c r="AX408" s="13" t="s">
        <v>85</v>
      </c>
      <c r="AY408" s="159" t="s">
        <v>262</v>
      </c>
    </row>
    <row r="409" spans="2:65" s="1" customFormat="1" ht="24.2" customHeight="1">
      <c r="B409" s="32"/>
      <c r="C409" s="138" t="s">
        <v>567</v>
      </c>
      <c r="D409" s="138" t="s">
        <v>264</v>
      </c>
      <c r="E409" s="139" t="s">
        <v>568</v>
      </c>
      <c r="F409" s="140" t="s">
        <v>569</v>
      </c>
      <c r="G409" s="141" t="s">
        <v>152</v>
      </c>
      <c r="H409" s="142">
        <v>778.7</v>
      </c>
      <c r="I409" s="143"/>
      <c r="J409" s="142">
        <f>ROUND(I409*H409,2)</f>
        <v>0</v>
      </c>
      <c r="K409" s="140" t="s">
        <v>267</v>
      </c>
      <c r="L409" s="32"/>
      <c r="M409" s="144" t="s">
        <v>1</v>
      </c>
      <c r="N409" s="145" t="s">
        <v>42</v>
      </c>
      <c r="P409" s="146">
        <f>O409*H409</f>
        <v>0</v>
      </c>
      <c r="Q409" s="146">
        <v>0.11</v>
      </c>
      <c r="R409" s="146">
        <f>Q409*H409</f>
        <v>85.65700000000001</v>
      </c>
      <c r="S409" s="146">
        <v>0</v>
      </c>
      <c r="T409" s="147">
        <f>S409*H409</f>
        <v>0</v>
      </c>
      <c r="AR409" s="148" t="s">
        <v>268</v>
      </c>
      <c r="AT409" s="148" t="s">
        <v>264</v>
      </c>
      <c r="AU409" s="148" t="s">
        <v>87</v>
      </c>
      <c r="AY409" s="17" t="s">
        <v>262</v>
      </c>
      <c r="BE409" s="149">
        <f>IF(N409="základní",J409,0)</f>
        <v>0</v>
      </c>
      <c r="BF409" s="149">
        <f>IF(N409="snížená",J409,0)</f>
        <v>0</v>
      </c>
      <c r="BG409" s="149">
        <f>IF(N409="zákl. přenesená",J409,0)</f>
        <v>0</v>
      </c>
      <c r="BH409" s="149">
        <f>IF(N409="sníž. přenesená",J409,0)</f>
        <v>0</v>
      </c>
      <c r="BI409" s="149">
        <f>IF(N409="nulová",J409,0)</f>
        <v>0</v>
      </c>
      <c r="BJ409" s="17" t="s">
        <v>85</v>
      </c>
      <c r="BK409" s="149">
        <f>ROUND(I409*H409,2)</f>
        <v>0</v>
      </c>
      <c r="BL409" s="17" t="s">
        <v>268</v>
      </c>
      <c r="BM409" s="148" t="s">
        <v>570</v>
      </c>
    </row>
    <row r="410" spans="2:51" s="12" customFormat="1" ht="12">
      <c r="B410" s="150"/>
      <c r="D410" s="151" t="s">
        <v>270</v>
      </c>
      <c r="E410" s="152" t="s">
        <v>1</v>
      </c>
      <c r="F410" s="153" t="s">
        <v>151</v>
      </c>
      <c r="H410" s="154">
        <v>242.62</v>
      </c>
      <c r="I410" s="155"/>
      <c r="L410" s="150"/>
      <c r="M410" s="156"/>
      <c r="T410" s="157"/>
      <c r="AT410" s="152" t="s">
        <v>270</v>
      </c>
      <c r="AU410" s="152" t="s">
        <v>87</v>
      </c>
      <c r="AV410" s="12" t="s">
        <v>87</v>
      </c>
      <c r="AW410" s="12" t="s">
        <v>32</v>
      </c>
      <c r="AX410" s="12" t="s">
        <v>77</v>
      </c>
      <c r="AY410" s="152" t="s">
        <v>262</v>
      </c>
    </row>
    <row r="411" spans="2:51" s="12" customFormat="1" ht="12">
      <c r="B411" s="150"/>
      <c r="D411" s="151" t="s">
        <v>270</v>
      </c>
      <c r="E411" s="152" t="s">
        <v>1</v>
      </c>
      <c r="F411" s="153" t="s">
        <v>157</v>
      </c>
      <c r="H411" s="154">
        <v>2.3</v>
      </c>
      <c r="I411" s="155"/>
      <c r="L411" s="150"/>
      <c r="M411" s="156"/>
      <c r="T411" s="157"/>
      <c r="AT411" s="152" t="s">
        <v>270</v>
      </c>
      <c r="AU411" s="152" t="s">
        <v>87</v>
      </c>
      <c r="AV411" s="12" t="s">
        <v>87</v>
      </c>
      <c r="AW411" s="12" t="s">
        <v>32</v>
      </c>
      <c r="AX411" s="12" t="s">
        <v>77</v>
      </c>
      <c r="AY411" s="152" t="s">
        <v>262</v>
      </c>
    </row>
    <row r="412" spans="2:51" s="15" customFormat="1" ht="12">
      <c r="B412" s="171"/>
      <c r="D412" s="151" t="s">
        <v>270</v>
      </c>
      <c r="E412" s="172" t="s">
        <v>1</v>
      </c>
      <c r="F412" s="173" t="s">
        <v>281</v>
      </c>
      <c r="H412" s="174">
        <v>244.92</v>
      </c>
      <c r="I412" s="175"/>
      <c r="L412" s="171"/>
      <c r="M412" s="176"/>
      <c r="T412" s="177"/>
      <c r="AT412" s="172" t="s">
        <v>270</v>
      </c>
      <c r="AU412" s="172" t="s">
        <v>87</v>
      </c>
      <c r="AV412" s="15" t="s">
        <v>103</v>
      </c>
      <c r="AW412" s="15" t="s">
        <v>32</v>
      </c>
      <c r="AX412" s="15" t="s">
        <v>77</v>
      </c>
      <c r="AY412" s="172" t="s">
        <v>262</v>
      </c>
    </row>
    <row r="413" spans="2:51" s="12" customFormat="1" ht="12">
      <c r="B413" s="150"/>
      <c r="D413" s="151" t="s">
        <v>270</v>
      </c>
      <c r="E413" s="152" t="s">
        <v>1</v>
      </c>
      <c r="F413" s="153" t="s">
        <v>160</v>
      </c>
      <c r="H413" s="154">
        <v>39.5</v>
      </c>
      <c r="I413" s="155"/>
      <c r="L413" s="150"/>
      <c r="M413" s="156"/>
      <c r="T413" s="157"/>
      <c r="AT413" s="152" t="s">
        <v>270</v>
      </c>
      <c r="AU413" s="152" t="s">
        <v>87</v>
      </c>
      <c r="AV413" s="12" t="s">
        <v>87</v>
      </c>
      <c r="AW413" s="12" t="s">
        <v>32</v>
      </c>
      <c r="AX413" s="12" t="s">
        <v>77</v>
      </c>
      <c r="AY413" s="152" t="s">
        <v>262</v>
      </c>
    </row>
    <row r="414" spans="2:51" s="12" customFormat="1" ht="12">
      <c r="B414" s="150"/>
      <c r="D414" s="151" t="s">
        <v>270</v>
      </c>
      <c r="E414" s="152" t="s">
        <v>1</v>
      </c>
      <c r="F414" s="153" t="s">
        <v>162</v>
      </c>
      <c r="H414" s="154">
        <v>113.4</v>
      </c>
      <c r="I414" s="155"/>
      <c r="L414" s="150"/>
      <c r="M414" s="156"/>
      <c r="T414" s="157"/>
      <c r="AT414" s="152" t="s">
        <v>270</v>
      </c>
      <c r="AU414" s="152" t="s">
        <v>87</v>
      </c>
      <c r="AV414" s="12" t="s">
        <v>87</v>
      </c>
      <c r="AW414" s="12" t="s">
        <v>32</v>
      </c>
      <c r="AX414" s="12" t="s">
        <v>77</v>
      </c>
      <c r="AY414" s="152" t="s">
        <v>262</v>
      </c>
    </row>
    <row r="415" spans="2:51" s="15" customFormat="1" ht="12">
      <c r="B415" s="171"/>
      <c r="D415" s="151" t="s">
        <v>270</v>
      </c>
      <c r="E415" s="172" t="s">
        <v>1</v>
      </c>
      <c r="F415" s="173" t="s">
        <v>281</v>
      </c>
      <c r="H415" s="174">
        <v>152.9</v>
      </c>
      <c r="I415" s="175"/>
      <c r="L415" s="171"/>
      <c r="M415" s="176"/>
      <c r="T415" s="177"/>
      <c r="AT415" s="172" t="s">
        <v>270</v>
      </c>
      <c r="AU415" s="172" t="s">
        <v>87</v>
      </c>
      <c r="AV415" s="15" t="s">
        <v>103</v>
      </c>
      <c r="AW415" s="15" t="s">
        <v>32</v>
      </c>
      <c r="AX415" s="15" t="s">
        <v>77</v>
      </c>
      <c r="AY415" s="172" t="s">
        <v>262</v>
      </c>
    </row>
    <row r="416" spans="2:51" s="12" customFormat="1" ht="12">
      <c r="B416" s="150"/>
      <c r="D416" s="151" t="s">
        <v>270</v>
      </c>
      <c r="E416" s="152" t="s">
        <v>1</v>
      </c>
      <c r="F416" s="153" t="s">
        <v>165</v>
      </c>
      <c r="H416" s="154">
        <v>216.08</v>
      </c>
      <c r="I416" s="155"/>
      <c r="L416" s="150"/>
      <c r="M416" s="156"/>
      <c r="T416" s="157"/>
      <c r="AT416" s="152" t="s">
        <v>270</v>
      </c>
      <c r="AU416" s="152" t="s">
        <v>87</v>
      </c>
      <c r="AV416" s="12" t="s">
        <v>87</v>
      </c>
      <c r="AW416" s="12" t="s">
        <v>32</v>
      </c>
      <c r="AX416" s="12" t="s">
        <v>77</v>
      </c>
      <c r="AY416" s="152" t="s">
        <v>262</v>
      </c>
    </row>
    <row r="417" spans="2:51" s="12" customFormat="1" ht="12">
      <c r="B417" s="150"/>
      <c r="D417" s="151" t="s">
        <v>270</v>
      </c>
      <c r="E417" s="152" t="s">
        <v>1</v>
      </c>
      <c r="F417" s="153" t="s">
        <v>170</v>
      </c>
      <c r="H417" s="154">
        <v>10.7</v>
      </c>
      <c r="I417" s="155"/>
      <c r="L417" s="150"/>
      <c r="M417" s="156"/>
      <c r="T417" s="157"/>
      <c r="AT417" s="152" t="s">
        <v>270</v>
      </c>
      <c r="AU417" s="152" t="s">
        <v>87</v>
      </c>
      <c r="AV417" s="12" t="s">
        <v>87</v>
      </c>
      <c r="AW417" s="12" t="s">
        <v>32</v>
      </c>
      <c r="AX417" s="12" t="s">
        <v>77</v>
      </c>
      <c r="AY417" s="152" t="s">
        <v>262</v>
      </c>
    </row>
    <row r="418" spans="2:51" s="15" customFormat="1" ht="12">
      <c r="B418" s="171"/>
      <c r="D418" s="151" t="s">
        <v>270</v>
      </c>
      <c r="E418" s="172" t="s">
        <v>1</v>
      </c>
      <c r="F418" s="173" t="s">
        <v>281</v>
      </c>
      <c r="H418" s="174">
        <v>226.78</v>
      </c>
      <c r="I418" s="175"/>
      <c r="L418" s="171"/>
      <c r="M418" s="176"/>
      <c r="T418" s="177"/>
      <c r="AT418" s="172" t="s">
        <v>270</v>
      </c>
      <c r="AU418" s="172" t="s">
        <v>87</v>
      </c>
      <c r="AV418" s="15" t="s">
        <v>103</v>
      </c>
      <c r="AW418" s="15" t="s">
        <v>32</v>
      </c>
      <c r="AX418" s="15" t="s">
        <v>77</v>
      </c>
      <c r="AY418" s="172" t="s">
        <v>262</v>
      </c>
    </row>
    <row r="419" spans="2:51" s="12" customFormat="1" ht="12">
      <c r="B419" s="150"/>
      <c r="D419" s="151" t="s">
        <v>270</v>
      </c>
      <c r="E419" s="152" t="s">
        <v>1</v>
      </c>
      <c r="F419" s="153" t="s">
        <v>174</v>
      </c>
      <c r="H419" s="154">
        <v>141.2</v>
      </c>
      <c r="I419" s="155"/>
      <c r="L419" s="150"/>
      <c r="M419" s="156"/>
      <c r="T419" s="157"/>
      <c r="AT419" s="152" t="s">
        <v>270</v>
      </c>
      <c r="AU419" s="152" t="s">
        <v>87</v>
      </c>
      <c r="AV419" s="12" t="s">
        <v>87</v>
      </c>
      <c r="AW419" s="12" t="s">
        <v>32</v>
      </c>
      <c r="AX419" s="12" t="s">
        <v>77</v>
      </c>
      <c r="AY419" s="152" t="s">
        <v>262</v>
      </c>
    </row>
    <row r="420" spans="2:51" s="15" customFormat="1" ht="12">
      <c r="B420" s="171"/>
      <c r="D420" s="151" t="s">
        <v>270</v>
      </c>
      <c r="E420" s="172" t="s">
        <v>1</v>
      </c>
      <c r="F420" s="173" t="s">
        <v>281</v>
      </c>
      <c r="H420" s="174">
        <v>141.2</v>
      </c>
      <c r="I420" s="175"/>
      <c r="L420" s="171"/>
      <c r="M420" s="176"/>
      <c r="T420" s="177"/>
      <c r="AT420" s="172" t="s">
        <v>270</v>
      </c>
      <c r="AU420" s="172" t="s">
        <v>87</v>
      </c>
      <c r="AV420" s="15" t="s">
        <v>103</v>
      </c>
      <c r="AW420" s="15" t="s">
        <v>32</v>
      </c>
      <c r="AX420" s="15" t="s">
        <v>77</v>
      </c>
      <c r="AY420" s="172" t="s">
        <v>262</v>
      </c>
    </row>
    <row r="421" spans="2:51" s="12" customFormat="1" ht="12">
      <c r="B421" s="150"/>
      <c r="D421" s="151" t="s">
        <v>270</v>
      </c>
      <c r="E421" s="152" t="s">
        <v>1</v>
      </c>
      <c r="F421" s="153" t="s">
        <v>190</v>
      </c>
      <c r="H421" s="154">
        <v>10.6</v>
      </c>
      <c r="I421" s="155"/>
      <c r="L421" s="150"/>
      <c r="M421" s="156"/>
      <c r="T421" s="157"/>
      <c r="AT421" s="152" t="s">
        <v>270</v>
      </c>
      <c r="AU421" s="152" t="s">
        <v>87</v>
      </c>
      <c r="AV421" s="12" t="s">
        <v>87</v>
      </c>
      <c r="AW421" s="12" t="s">
        <v>32</v>
      </c>
      <c r="AX421" s="12" t="s">
        <v>77</v>
      </c>
      <c r="AY421" s="152" t="s">
        <v>262</v>
      </c>
    </row>
    <row r="422" spans="2:51" s="15" customFormat="1" ht="12">
      <c r="B422" s="171"/>
      <c r="D422" s="151" t="s">
        <v>270</v>
      </c>
      <c r="E422" s="172" t="s">
        <v>1</v>
      </c>
      <c r="F422" s="173" t="s">
        <v>281</v>
      </c>
      <c r="H422" s="174">
        <v>10.6</v>
      </c>
      <c r="I422" s="175"/>
      <c r="L422" s="171"/>
      <c r="M422" s="176"/>
      <c r="T422" s="177"/>
      <c r="AT422" s="172" t="s">
        <v>270</v>
      </c>
      <c r="AU422" s="172" t="s">
        <v>87</v>
      </c>
      <c r="AV422" s="15" t="s">
        <v>103</v>
      </c>
      <c r="AW422" s="15" t="s">
        <v>32</v>
      </c>
      <c r="AX422" s="15" t="s">
        <v>77</v>
      </c>
      <c r="AY422" s="172" t="s">
        <v>262</v>
      </c>
    </row>
    <row r="423" spans="2:51" s="12" customFormat="1" ht="12">
      <c r="B423" s="150"/>
      <c r="D423" s="151" t="s">
        <v>270</v>
      </c>
      <c r="E423" s="152" t="s">
        <v>1</v>
      </c>
      <c r="F423" s="153" t="s">
        <v>154</v>
      </c>
      <c r="H423" s="154">
        <v>2.3</v>
      </c>
      <c r="I423" s="155"/>
      <c r="L423" s="150"/>
      <c r="M423" s="156"/>
      <c r="T423" s="157"/>
      <c r="AT423" s="152" t="s">
        <v>270</v>
      </c>
      <c r="AU423" s="152" t="s">
        <v>87</v>
      </c>
      <c r="AV423" s="12" t="s">
        <v>87</v>
      </c>
      <c r="AW423" s="12" t="s">
        <v>32</v>
      </c>
      <c r="AX423" s="12" t="s">
        <v>77</v>
      </c>
      <c r="AY423" s="152" t="s">
        <v>262</v>
      </c>
    </row>
    <row r="424" spans="2:51" s="15" customFormat="1" ht="12">
      <c r="B424" s="171"/>
      <c r="D424" s="151" t="s">
        <v>270</v>
      </c>
      <c r="E424" s="172" t="s">
        <v>1</v>
      </c>
      <c r="F424" s="173" t="s">
        <v>281</v>
      </c>
      <c r="H424" s="174">
        <v>2.3</v>
      </c>
      <c r="I424" s="175"/>
      <c r="L424" s="171"/>
      <c r="M424" s="176"/>
      <c r="T424" s="177"/>
      <c r="AT424" s="172" t="s">
        <v>270</v>
      </c>
      <c r="AU424" s="172" t="s">
        <v>87</v>
      </c>
      <c r="AV424" s="15" t="s">
        <v>103</v>
      </c>
      <c r="AW424" s="15" t="s">
        <v>32</v>
      </c>
      <c r="AX424" s="15" t="s">
        <v>77</v>
      </c>
      <c r="AY424" s="172" t="s">
        <v>262</v>
      </c>
    </row>
    <row r="425" spans="2:51" s="13" customFormat="1" ht="12">
      <c r="B425" s="158"/>
      <c r="D425" s="151" t="s">
        <v>270</v>
      </c>
      <c r="E425" s="159" t="s">
        <v>1</v>
      </c>
      <c r="F425" s="160" t="s">
        <v>273</v>
      </c>
      <c r="H425" s="161">
        <v>778.7</v>
      </c>
      <c r="I425" s="162"/>
      <c r="L425" s="158"/>
      <c r="M425" s="163"/>
      <c r="T425" s="164"/>
      <c r="AT425" s="159" t="s">
        <v>270</v>
      </c>
      <c r="AU425" s="159" t="s">
        <v>87</v>
      </c>
      <c r="AV425" s="13" t="s">
        <v>268</v>
      </c>
      <c r="AW425" s="13" t="s">
        <v>32</v>
      </c>
      <c r="AX425" s="13" t="s">
        <v>85</v>
      </c>
      <c r="AY425" s="159" t="s">
        <v>262</v>
      </c>
    </row>
    <row r="426" spans="2:65" s="1" customFormat="1" ht="24.2" customHeight="1">
      <c r="B426" s="32"/>
      <c r="C426" s="138" t="s">
        <v>571</v>
      </c>
      <c r="D426" s="138" t="s">
        <v>264</v>
      </c>
      <c r="E426" s="139" t="s">
        <v>572</v>
      </c>
      <c r="F426" s="140" t="s">
        <v>573</v>
      </c>
      <c r="G426" s="141" t="s">
        <v>152</v>
      </c>
      <c r="H426" s="142">
        <v>771</v>
      </c>
      <c r="I426" s="143"/>
      <c r="J426" s="142">
        <f>ROUND(I426*H426,2)</f>
        <v>0</v>
      </c>
      <c r="K426" s="140" t="s">
        <v>267</v>
      </c>
      <c r="L426" s="32"/>
      <c r="M426" s="144" t="s">
        <v>1</v>
      </c>
      <c r="N426" s="145" t="s">
        <v>42</v>
      </c>
      <c r="P426" s="146">
        <f>O426*H426</f>
        <v>0</v>
      </c>
      <c r="Q426" s="146">
        <v>0.011</v>
      </c>
      <c r="R426" s="146">
        <f>Q426*H426</f>
        <v>8.481</v>
      </c>
      <c r="S426" s="146">
        <v>0</v>
      </c>
      <c r="T426" s="147">
        <f>S426*H426</f>
        <v>0</v>
      </c>
      <c r="AR426" s="148" t="s">
        <v>268</v>
      </c>
      <c r="AT426" s="148" t="s">
        <v>264</v>
      </c>
      <c r="AU426" s="148" t="s">
        <v>87</v>
      </c>
      <c r="AY426" s="17" t="s">
        <v>262</v>
      </c>
      <c r="BE426" s="149">
        <f>IF(N426="základní",J426,0)</f>
        <v>0</v>
      </c>
      <c r="BF426" s="149">
        <f>IF(N426="snížená",J426,0)</f>
        <v>0</v>
      </c>
      <c r="BG426" s="149">
        <f>IF(N426="zákl. přenesená",J426,0)</f>
        <v>0</v>
      </c>
      <c r="BH426" s="149">
        <f>IF(N426="sníž. přenesená",J426,0)</f>
        <v>0</v>
      </c>
      <c r="BI426" s="149">
        <f>IF(N426="nulová",J426,0)</f>
        <v>0</v>
      </c>
      <c r="BJ426" s="17" t="s">
        <v>85</v>
      </c>
      <c r="BK426" s="149">
        <f>ROUND(I426*H426,2)</f>
        <v>0</v>
      </c>
      <c r="BL426" s="17" t="s">
        <v>268</v>
      </c>
      <c r="BM426" s="148" t="s">
        <v>574</v>
      </c>
    </row>
    <row r="427" spans="2:51" s="14" customFormat="1" ht="12">
      <c r="B427" s="165"/>
      <c r="D427" s="151" t="s">
        <v>270</v>
      </c>
      <c r="E427" s="166" t="s">
        <v>1</v>
      </c>
      <c r="F427" s="167" t="s">
        <v>575</v>
      </c>
      <c r="H427" s="166" t="s">
        <v>1</v>
      </c>
      <c r="I427" s="168"/>
      <c r="L427" s="165"/>
      <c r="M427" s="169"/>
      <c r="T427" s="170"/>
      <c r="AT427" s="166" t="s">
        <v>270</v>
      </c>
      <c r="AU427" s="166" t="s">
        <v>87</v>
      </c>
      <c r="AV427" s="14" t="s">
        <v>85</v>
      </c>
      <c r="AW427" s="14" t="s">
        <v>32</v>
      </c>
      <c r="AX427" s="14" t="s">
        <v>77</v>
      </c>
      <c r="AY427" s="166" t="s">
        <v>262</v>
      </c>
    </row>
    <row r="428" spans="2:51" s="12" customFormat="1" ht="12">
      <c r="B428" s="150"/>
      <c r="D428" s="151" t="s">
        <v>270</v>
      </c>
      <c r="E428" s="152" t="s">
        <v>1</v>
      </c>
      <c r="F428" s="153" t="s">
        <v>576</v>
      </c>
      <c r="H428" s="154">
        <v>648.24</v>
      </c>
      <c r="I428" s="155"/>
      <c r="L428" s="150"/>
      <c r="M428" s="156"/>
      <c r="T428" s="157"/>
      <c r="AT428" s="152" t="s">
        <v>270</v>
      </c>
      <c r="AU428" s="152" t="s">
        <v>87</v>
      </c>
      <c r="AV428" s="12" t="s">
        <v>87</v>
      </c>
      <c r="AW428" s="12" t="s">
        <v>32</v>
      </c>
      <c r="AX428" s="12" t="s">
        <v>77</v>
      </c>
      <c r="AY428" s="152" t="s">
        <v>262</v>
      </c>
    </row>
    <row r="429" spans="2:51" s="12" customFormat="1" ht="12">
      <c r="B429" s="150"/>
      <c r="D429" s="151" t="s">
        <v>270</v>
      </c>
      <c r="E429" s="152" t="s">
        <v>1</v>
      </c>
      <c r="F429" s="153" t="s">
        <v>577</v>
      </c>
      <c r="H429" s="154">
        <v>32.1</v>
      </c>
      <c r="I429" s="155"/>
      <c r="L429" s="150"/>
      <c r="M429" s="156"/>
      <c r="T429" s="157"/>
      <c r="AT429" s="152" t="s">
        <v>270</v>
      </c>
      <c r="AU429" s="152" t="s">
        <v>87</v>
      </c>
      <c r="AV429" s="12" t="s">
        <v>87</v>
      </c>
      <c r="AW429" s="12" t="s">
        <v>32</v>
      </c>
      <c r="AX429" s="12" t="s">
        <v>77</v>
      </c>
      <c r="AY429" s="152" t="s">
        <v>262</v>
      </c>
    </row>
    <row r="430" spans="2:51" s="15" customFormat="1" ht="12">
      <c r="B430" s="171"/>
      <c r="D430" s="151" t="s">
        <v>270</v>
      </c>
      <c r="E430" s="172" t="s">
        <v>1</v>
      </c>
      <c r="F430" s="173" t="s">
        <v>281</v>
      </c>
      <c r="H430" s="174">
        <v>680.34</v>
      </c>
      <c r="I430" s="175"/>
      <c r="L430" s="171"/>
      <c r="M430" s="176"/>
      <c r="T430" s="177"/>
      <c r="AT430" s="172" t="s">
        <v>270</v>
      </c>
      <c r="AU430" s="172" t="s">
        <v>87</v>
      </c>
      <c r="AV430" s="15" t="s">
        <v>103</v>
      </c>
      <c r="AW430" s="15" t="s">
        <v>32</v>
      </c>
      <c r="AX430" s="15" t="s">
        <v>77</v>
      </c>
      <c r="AY430" s="172" t="s">
        <v>262</v>
      </c>
    </row>
    <row r="431" spans="2:51" s="12" customFormat="1" ht="12">
      <c r="B431" s="150"/>
      <c r="D431" s="151" t="s">
        <v>270</v>
      </c>
      <c r="E431" s="152" t="s">
        <v>1</v>
      </c>
      <c r="F431" s="153" t="s">
        <v>578</v>
      </c>
      <c r="H431" s="154">
        <v>90.66</v>
      </c>
      <c r="I431" s="155"/>
      <c r="L431" s="150"/>
      <c r="M431" s="156"/>
      <c r="T431" s="157"/>
      <c r="AT431" s="152" t="s">
        <v>270</v>
      </c>
      <c r="AU431" s="152" t="s">
        <v>87</v>
      </c>
      <c r="AV431" s="12" t="s">
        <v>87</v>
      </c>
      <c r="AW431" s="12" t="s">
        <v>32</v>
      </c>
      <c r="AX431" s="12" t="s">
        <v>77</v>
      </c>
      <c r="AY431" s="152" t="s">
        <v>262</v>
      </c>
    </row>
    <row r="432" spans="2:51" s="15" customFormat="1" ht="12">
      <c r="B432" s="171"/>
      <c r="D432" s="151" t="s">
        <v>270</v>
      </c>
      <c r="E432" s="172" t="s">
        <v>1</v>
      </c>
      <c r="F432" s="173" t="s">
        <v>281</v>
      </c>
      <c r="H432" s="174">
        <v>90.66</v>
      </c>
      <c r="I432" s="175"/>
      <c r="L432" s="171"/>
      <c r="M432" s="176"/>
      <c r="T432" s="177"/>
      <c r="AT432" s="172" t="s">
        <v>270</v>
      </c>
      <c r="AU432" s="172" t="s">
        <v>87</v>
      </c>
      <c r="AV432" s="15" t="s">
        <v>103</v>
      </c>
      <c r="AW432" s="15" t="s">
        <v>32</v>
      </c>
      <c r="AX432" s="15" t="s">
        <v>77</v>
      </c>
      <c r="AY432" s="172" t="s">
        <v>262</v>
      </c>
    </row>
    <row r="433" spans="2:51" s="13" customFormat="1" ht="12">
      <c r="B433" s="158"/>
      <c r="D433" s="151" t="s">
        <v>270</v>
      </c>
      <c r="E433" s="159" t="s">
        <v>1</v>
      </c>
      <c r="F433" s="160" t="s">
        <v>273</v>
      </c>
      <c r="H433" s="161">
        <v>771</v>
      </c>
      <c r="I433" s="162"/>
      <c r="L433" s="158"/>
      <c r="M433" s="163"/>
      <c r="T433" s="164"/>
      <c r="AT433" s="159" t="s">
        <v>270</v>
      </c>
      <c r="AU433" s="159" t="s">
        <v>87</v>
      </c>
      <c r="AV433" s="13" t="s">
        <v>268</v>
      </c>
      <c r="AW433" s="13" t="s">
        <v>32</v>
      </c>
      <c r="AX433" s="13" t="s">
        <v>85</v>
      </c>
      <c r="AY433" s="159" t="s">
        <v>262</v>
      </c>
    </row>
    <row r="434" spans="2:65" s="1" customFormat="1" ht="16.5" customHeight="1">
      <c r="B434" s="32"/>
      <c r="C434" s="138" t="s">
        <v>579</v>
      </c>
      <c r="D434" s="138" t="s">
        <v>264</v>
      </c>
      <c r="E434" s="139" t="s">
        <v>580</v>
      </c>
      <c r="F434" s="140" t="s">
        <v>581</v>
      </c>
      <c r="G434" s="141" t="s">
        <v>152</v>
      </c>
      <c r="H434" s="142">
        <v>984.43</v>
      </c>
      <c r="I434" s="143"/>
      <c r="J434" s="142">
        <f>ROUND(I434*H434,2)</f>
        <v>0</v>
      </c>
      <c r="K434" s="140" t="s">
        <v>267</v>
      </c>
      <c r="L434" s="32"/>
      <c r="M434" s="144" t="s">
        <v>1</v>
      </c>
      <c r="N434" s="145" t="s">
        <v>42</v>
      </c>
      <c r="P434" s="146">
        <f>O434*H434</f>
        <v>0</v>
      </c>
      <c r="Q434" s="146">
        <v>0.00013</v>
      </c>
      <c r="R434" s="146">
        <f>Q434*H434</f>
        <v>0.12797589999999998</v>
      </c>
      <c r="S434" s="146">
        <v>0</v>
      </c>
      <c r="T434" s="147">
        <f>S434*H434</f>
        <v>0</v>
      </c>
      <c r="AR434" s="148" t="s">
        <v>268</v>
      </c>
      <c r="AT434" s="148" t="s">
        <v>264</v>
      </c>
      <c r="AU434" s="148" t="s">
        <v>87</v>
      </c>
      <c r="AY434" s="17" t="s">
        <v>262</v>
      </c>
      <c r="BE434" s="149">
        <f>IF(N434="základní",J434,0)</f>
        <v>0</v>
      </c>
      <c r="BF434" s="149">
        <f>IF(N434="snížená",J434,0)</f>
        <v>0</v>
      </c>
      <c r="BG434" s="149">
        <f>IF(N434="zákl. přenesená",J434,0)</f>
        <v>0</v>
      </c>
      <c r="BH434" s="149">
        <f>IF(N434="sníž. přenesená",J434,0)</f>
        <v>0</v>
      </c>
      <c r="BI434" s="149">
        <f>IF(N434="nulová",J434,0)</f>
        <v>0</v>
      </c>
      <c r="BJ434" s="17" t="s">
        <v>85</v>
      </c>
      <c r="BK434" s="149">
        <f>ROUND(I434*H434,2)</f>
        <v>0</v>
      </c>
      <c r="BL434" s="17" t="s">
        <v>268</v>
      </c>
      <c r="BM434" s="148" t="s">
        <v>582</v>
      </c>
    </row>
    <row r="435" spans="2:51" s="12" customFormat="1" ht="12">
      <c r="B435" s="150"/>
      <c r="D435" s="151" t="s">
        <v>270</v>
      </c>
      <c r="E435" s="152" t="s">
        <v>1</v>
      </c>
      <c r="F435" s="153" t="s">
        <v>151</v>
      </c>
      <c r="H435" s="154">
        <v>242.62</v>
      </c>
      <c r="I435" s="155"/>
      <c r="L435" s="150"/>
      <c r="M435" s="156"/>
      <c r="T435" s="157"/>
      <c r="AT435" s="152" t="s">
        <v>270</v>
      </c>
      <c r="AU435" s="152" t="s">
        <v>87</v>
      </c>
      <c r="AV435" s="12" t="s">
        <v>87</v>
      </c>
      <c r="AW435" s="12" t="s">
        <v>32</v>
      </c>
      <c r="AX435" s="12" t="s">
        <v>77</v>
      </c>
      <c r="AY435" s="152" t="s">
        <v>262</v>
      </c>
    </row>
    <row r="436" spans="2:51" s="12" customFormat="1" ht="12">
      <c r="B436" s="150"/>
      <c r="D436" s="151" t="s">
        <v>270</v>
      </c>
      <c r="E436" s="152" t="s">
        <v>1</v>
      </c>
      <c r="F436" s="153" t="s">
        <v>157</v>
      </c>
      <c r="H436" s="154">
        <v>2.3</v>
      </c>
      <c r="I436" s="155"/>
      <c r="L436" s="150"/>
      <c r="M436" s="156"/>
      <c r="T436" s="157"/>
      <c r="AT436" s="152" t="s">
        <v>270</v>
      </c>
      <c r="AU436" s="152" t="s">
        <v>87</v>
      </c>
      <c r="AV436" s="12" t="s">
        <v>87</v>
      </c>
      <c r="AW436" s="12" t="s">
        <v>32</v>
      </c>
      <c r="AX436" s="12" t="s">
        <v>77</v>
      </c>
      <c r="AY436" s="152" t="s">
        <v>262</v>
      </c>
    </row>
    <row r="437" spans="2:51" s="15" customFormat="1" ht="12">
      <c r="B437" s="171"/>
      <c r="D437" s="151" t="s">
        <v>270</v>
      </c>
      <c r="E437" s="172" t="s">
        <v>1</v>
      </c>
      <c r="F437" s="173" t="s">
        <v>281</v>
      </c>
      <c r="H437" s="174">
        <v>244.92</v>
      </c>
      <c r="I437" s="175"/>
      <c r="L437" s="171"/>
      <c r="M437" s="176"/>
      <c r="T437" s="177"/>
      <c r="AT437" s="172" t="s">
        <v>270</v>
      </c>
      <c r="AU437" s="172" t="s">
        <v>87</v>
      </c>
      <c r="AV437" s="15" t="s">
        <v>103</v>
      </c>
      <c r="AW437" s="15" t="s">
        <v>32</v>
      </c>
      <c r="AX437" s="15" t="s">
        <v>77</v>
      </c>
      <c r="AY437" s="172" t="s">
        <v>262</v>
      </c>
    </row>
    <row r="438" spans="2:51" s="12" customFormat="1" ht="12">
      <c r="B438" s="150"/>
      <c r="D438" s="151" t="s">
        <v>270</v>
      </c>
      <c r="E438" s="152" t="s">
        <v>1</v>
      </c>
      <c r="F438" s="153" t="s">
        <v>160</v>
      </c>
      <c r="H438" s="154">
        <v>39.5</v>
      </c>
      <c r="I438" s="155"/>
      <c r="L438" s="150"/>
      <c r="M438" s="156"/>
      <c r="T438" s="157"/>
      <c r="AT438" s="152" t="s">
        <v>270</v>
      </c>
      <c r="AU438" s="152" t="s">
        <v>87</v>
      </c>
      <c r="AV438" s="12" t="s">
        <v>87</v>
      </c>
      <c r="AW438" s="12" t="s">
        <v>32</v>
      </c>
      <c r="AX438" s="12" t="s">
        <v>77</v>
      </c>
      <c r="AY438" s="152" t="s">
        <v>262</v>
      </c>
    </row>
    <row r="439" spans="2:51" s="12" customFormat="1" ht="12">
      <c r="B439" s="150"/>
      <c r="D439" s="151" t="s">
        <v>270</v>
      </c>
      <c r="E439" s="152" t="s">
        <v>1</v>
      </c>
      <c r="F439" s="153" t="s">
        <v>162</v>
      </c>
      <c r="H439" s="154">
        <v>113.4</v>
      </c>
      <c r="I439" s="155"/>
      <c r="L439" s="150"/>
      <c r="M439" s="156"/>
      <c r="T439" s="157"/>
      <c r="AT439" s="152" t="s">
        <v>270</v>
      </c>
      <c r="AU439" s="152" t="s">
        <v>87</v>
      </c>
      <c r="AV439" s="12" t="s">
        <v>87</v>
      </c>
      <c r="AW439" s="12" t="s">
        <v>32</v>
      </c>
      <c r="AX439" s="12" t="s">
        <v>77</v>
      </c>
      <c r="AY439" s="152" t="s">
        <v>262</v>
      </c>
    </row>
    <row r="440" spans="2:51" s="15" customFormat="1" ht="12">
      <c r="B440" s="171"/>
      <c r="D440" s="151" t="s">
        <v>270</v>
      </c>
      <c r="E440" s="172" t="s">
        <v>1</v>
      </c>
      <c r="F440" s="173" t="s">
        <v>281</v>
      </c>
      <c r="H440" s="174">
        <v>152.9</v>
      </c>
      <c r="I440" s="175"/>
      <c r="L440" s="171"/>
      <c r="M440" s="176"/>
      <c r="T440" s="177"/>
      <c r="AT440" s="172" t="s">
        <v>270</v>
      </c>
      <c r="AU440" s="172" t="s">
        <v>87</v>
      </c>
      <c r="AV440" s="15" t="s">
        <v>103</v>
      </c>
      <c r="AW440" s="15" t="s">
        <v>32</v>
      </c>
      <c r="AX440" s="15" t="s">
        <v>77</v>
      </c>
      <c r="AY440" s="172" t="s">
        <v>262</v>
      </c>
    </row>
    <row r="441" spans="2:51" s="12" customFormat="1" ht="12">
      <c r="B441" s="150"/>
      <c r="D441" s="151" t="s">
        <v>270</v>
      </c>
      <c r="E441" s="152" t="s">
        <v>1</v>
      </c>
      <c r="F441" s="153" t="s">
        <v>165</v>
      </c>
      <c r="H441" s="154">
        <v>216.08</v>
      </c>
      <c r="I441" s="155"/>
      <c r="L441" s="150"/>
      <c r="M441" s="156"/>
      <c r="T441" s="157"/>
      <c r="AT441" s="152" t="s">
        <v>270</v>
      </c>
      <c r="AU441" s="152" t="s">
        <v>87</v>
      </c>
      <c r="AV441" s="12" t="s">
        <v>87</v>
      </c>
      <c r="AW441" s="12" t="s">
        <v>32</v>
      </c>
      <c r="AX441" s="12" t="s">
        <v>77</v>
      </c>
      <c r="AY441" s="152" t="s">
        <v>262</v>
      </c>
    </row>
    <row r="442" spans="2:51" s="12" customFormat="1" ht="12">
      <c r="B442" s="150"/>
      <c r="D442" s="151" t="s">
        <v>270</v>
      </c>
      <c r="E442" s="152" t="s">
        <v>1</v>
      </c>
      <c r="F442" s="153" t="s">
        <v>168</v>
      </c>
      <c r="H442" s="154">
        <v>9.13</v>
      </c>
      <c r="I442" s="155"/>
      <c r="L442" s="150"/>
      <c r="M442" s="156"/>
      <c r="T442" s="157"/>
      <c r="AT442" s="152" t="s">
        <v>270</v>
      </c>
      <c r="AU442" s="152" t="s">
        <v>87</v>
      </c>
      <c r="AV442" s="12" t="s">
        <v>87</v>
      </c>
      <c r="AW442" s="12" t="s">
        <v>32</v>
      </c>
      <c r="AX442" s="12" t="s">
        <v>77</v>
      </c>
      <c r="AY442" s="152" t="s">
        <v>262</v>
      </c>
    </row>
    <row r="443" spans="2:51" s="12" customFormat="1" ht="12">
      <c r="B443" s="150"/>
      <c r="D443" s="151" t="s">
        <v>270</v>
      </c>
      <c r="E443" s="152" t="s">
        <v>1</v>
      </c>
      <c r="F443" s="153" t="s">
        <v>170</v>
      </c>
      <c r="H443" s="154">
        <v>10.7</v>
      </c>
      <c r="I443" s="155"/>
      <c r="L443" s="150"/>
      <c r="M443" s="156"/>
      <c r="T443" s="157"/>
      <c r="AT443" s="152" t="s">
        <v>270</v>
      </c>
      <c r="AU443" s="152" t="s">
        <v>87</v>
      </c>
      <c r="AV443" s="12" t="s">
        <v>87</v>
      </c>
      <c r="AW443" s="12" t="s">
        <v>32</v>
      </c>
      <c r="AX443" s="12" t="s">
        <v>77</v>
      </c>
      <c r="AY443" s="152" t="s">
        <v>262</v>
      </c>
    </row>
    <row r="444" spans="2:51" s="15" customFormat="1" ht="12">
      <c r="B444" s="171"/>
      <c r="D444" s="151" t="s">
        <v>270</v>
      </c>
      <c r="E444" s="172" t="s">
        <v>1</v>
      </c>
      <c r="F444" s="173" t="s">
        <v>281</v>
      </c>
      <c r="H444" s="174">
        <v>235.91</v>
      </c>
      <c r="I444" s="175"/>
      <c r="L444" s="171"/>
      <c r="M444" s="176"/>
      <c r="T444" s="177"/>
      <c r="AT444" s="172" t="s">
        <v>270</v>
      </c>
      <c r="AU444" s="172" t="s">
        <v>87</v>
      </c>
      <c r="AV444" s="15" t="s">
        <v>103</v>
      </c>
      <c r="AW444" s="15" t="s">
        <v>32</v>
      </c>
      <c r="AX444" s="15" t="s">
        <v>77</v>
      </c>
      <c r="AY444" s="172" t="s">
        <v>262</v>
      </c>
    </row>
    <row r="445" spans="2:51" s="12" customFormat="1" ht="12">
      <c r="B445" s="150"/>
      <c r="D445" s="151" t="s">
        <v>270</v>
      </c>
      <c r="E445" s="152" t="s">
        <v>1</v>
      </c>
      <c r="F445" s="153" t="s">
        <v>174</v>
      </c>
      <c r="H445" s="154">
        <v>141.2</v>
      </c>
      <c r="I445" s="155"/>
      <c r="L445" s="150"/>
      <c r="M445" s="156"/>
      <c r="T445" s="157"/>
      <c r="AT445" s="152" t="s">
        <v>270</v>
      </c>
      <c r="AU445" s="152" t="s">
        <v>87</v>
      </c>
      <c r="AV445" s="12" t="s">
        <v>87</v>
      </c>
      <c r="AW445" s="12" t="s">
        <v>32</v>
      </c>
      <c r="AX445" s="12" t="s">
        <v>77</v>
      </c>
      <c r="AY445" s="152" t="s">
        <v>262</v>
      </c>
    </row>
    <row r="446" spans="2:51" s="15" customFormat="1" ht="12">
      <c r="B446" s="171"/>
      <c r="D446" s="151" t="s">
        <v>270</v>
      </c>
      <c r="E446" s="172" t="s">
        <v>1</v>
      </c>
      <c r="F446" s="173" t="s">
        <v>281</v>
      </c>
      <c r="H446" s="174">
        <v>141.2</v>
      </c>
      <c r="I446" s="175"/>
      <c r="L446" s="171"/>
      <c r="M446" s="176"/>
      <c r="T446" s="177"/>
      <c r="AT446" s="172" t="s">
        <v>270</v>
      </c>
      <c r="AU446" s="172" t="s">
        <v>87</v>
      </c>
      <c r="AV446" s="15" t="s">
        <v>103</v>
      </c>
      <c r="AW446" s="15" t="s">
        <v>32</v>
      </c>
      <c r="AX446" s="15" t="s">
        <v>77</v>
      </c>
      <c r="AY446" s="172" t="s">
        <v>262</v>
      </c>
    </row>
    <row r="447" spans="2:51" s="12" customFormat="1" ht="12">
      <c r="B447" s="150"/>
      <c r="D447" s="151" t="s">
        <v>270</v>
      </c>
      <c r="E447" s="152" t="s">
        <v>1</v>
      </c>
      <c r="F447" s="153" t="s">
        <v>178</v>
      </c>
      <c r="H447" s="154">
        <v>14.1</v>
      </c>
      <c r="I447" s="155"/>
      <c r="L447" s="150"/>
      <c r="M447" s="156"/>
      <c r="T447" s="157"/>
      <c r="AT447" s="152" t="s">
        <v>270</v>
      </c>
      <c r="AU447" s="152" t="s">
        <v>87</v>
      </c>
      <c r="AV447" s="12" t="s">
        <v>87</v>
      </c>
      <c r="AW447" s="12" t="s">
        <v>32</v>
      </c>
      <c r="AX447" s="12" t="s">
        <v>77</v>
      </c>
      <c r="AY447" s="152" t="s">
        <v>262</v>
      </c>
    </row>
    <row r="448" spans="2:51" s="15" customFormat="1" ht="12">
      <c r="B448" s="171"/>
      <c r="D448" s="151" t="s">
        <v>270</v>
      </c>
      <c r="E448" s="172" t="s">
        <v>1</v>
      </c>
      <c r="F448" s="173" t="s">
        <v>281</v>
      </c>
      <c r="H448" s="174">
        <v>14.1</v>
      </c>
      <c r="I448" s="175"/>
      <c r="L448" s="171"/>
      <c r="M448" s="176"/>
      <c r="T448" s="177"/>
      <c r="AT448" s="172" t="s">
        <v>270</v>
      </c>
      <c r="AU448" s="172" t="s">
        <v>87</v>
      </c>
      <c r="AV448" s="15" t="s">
        <v>103</v>
      </c>
      <c r="AW448" s="15" t="s">
        <v>32</v>
      </c>
      <c r="AX448" s="15" t="s">
        <v>77</v>
      </c>
      <c r="AY448" s="172" t="s">
        <v>262</v>
      </c>
    </row>
    <row r="449" spans="2:51" s="12" customFormat="1" ht="12">
      <c r="B449" s="150"/>
      <c r="D449" s="151" t="s">
        <v>270</v>
      </c>
      <c r="E449" s="152" t="s">
        <v>1</v>
      </c>
      <c r="F449" s="153" t="s">
        <v>180</v>
      </c>
      <c r="H449" s="154">
        <v>133.8</v>
      </c>
      <c r="I449" s="155"/>
      <c r="L449" s="150"/>
      <c r="M449" s="156"/>
      <c r="T449" s="157"/>
      <c r="AT449" s="152" t="s">
        <v>270</v>
      </c>
      <c r="AU449" s="152" t="s">
        <v>87</v>
      </c>
      <c r="AV449" s="12" t="s">
        <v>87</v>
      </c>
      <c r="AW449" s="12" t="s">
        <v>32</v>
      </c>
      <c r="AX449" s="12" t="s">
        <v>77</v>
      </c>
      <c r="AY449" s="152" t="s">
        <v>262</v>
      </c>
    </row>
    <row r="450" spans="2:51" s="15" customFormat="1" ht="12">
      <c r="B450" s="171"/>
      <c r="D450" s="151" t="s">
        <v>270</v>
      </c>
      <c r="E450" s="172" t="s">
        <v>1</v>
      </c>
      <c r="F450" s="173" t="s">
        <v>281</v>
      </c>
      <c r="H450" s="174">
        <v>133.8</v>
      </c>
      <c r="I450" s="175"/>
      <c r="L450" s="171"/>
      <c r="M450" s="176"/>
      <c r="T450" s="177"/>
      <c r="AT450" s="172" t="s">
        <v>270</v>
      </c>
      <c r="AU450" s="172" t="s">
        <v>87</v>
      </c>
      <c r="AV450" s="15" t="s">
        <v>103</v>
      </c>
      <c r="AW450" s="15" t="s">
        <v>32</v>
      </c>
      <c r="AX450" s="15" t="s">
        <v>77</v>
      </c>
      <c r="AY450" s="172" t="s">
        <v>262</v>
      </c>
    </row>
    <row r="451" spans="2:51" s="12" customFormat="1" ht="12">
      <c r="B451" s="150"/>
      <c r="D451" s="151" t="s">
        <v>270</v>
      </c>
      <c r="E451" s="152" t="s">
        <v>1</v>
      </c>
      <c r="F451" s="153" t="s">
        <v>184</v>
      </c>
      <c r="H451" s="154">
        <v>12.37</v>
      </c>
      <c r="I451" s="155"/>
      <c r="L451" s="150"/>
      <c r="M451" s="156"/>
      <c r="T451" s="157"/>
      <c r="AT451" s="152" t="s">
        <v>270</v>
      </c>
      <c r="AU451" s="152" t="s">
        <v>87</v>
      </c>
      <c r="AV451" s="12" t="s">
        <v>87</v>
      </c>
      <c r="AW451" s="12" t="s">
        <v>32</v>
      </c>
      <c r="AX451" s="12" t="s">
        <v>77</v>
      </c>
      <c r="AY451" s="152" t="s">
        <v>262</v>
      </c>
    </row>
    <row r="452" spans="2:51" s="12" customFormat="1" ht="12">
      <c r="B452" s="150"/>
      <c r="D452" s="151" t="s">
        <v>270</v>
      </c>
      <c r="E452" s="152" t="s">
        <v>1</v>
      </c>
      <c r="F452" s="153" t="s">
        <v>186</v>
      </c>
      <c r="H452" s="154">
        <v>5.33</v>
      </c>
      <c r="I452" s="155"/>
      <c r="L452" s="150"/>
      <c r="M452" s="156"/>
      <c r="T452" s="157"/>
      <c r="AT452" s="152" t="s">
        <v>270</v>
      </c>
      <c r="AU452" s="152" t="s">
        <v>87</v>
      </c>
      <c r="AV452" s="12" t="s">
        <v>87</v>
      </c>
      <c r="AW452" s="12" t="s">
        <v>32</v>
      </c>
      <c r="AX452" s="12" t="s">
        <v>77</v>
      </c>
      <c r="AY452" s="152" t="s">
        <v>262</v>
      </c>
    </row>
    <row r="453" spans="2:51" s="12" customFormat="1" ht="12">
      <c r="B453" s="150"/>
      <c r="D453" s="151" t="s">
        <v>270</v>
      </c>
      <c r="E453" s="152" t="s">
        <v>1</v>
      </c>
      <c r="F453" s="153" t="s">
        <v>188</v>
      </c>
      <c r="H453" s="154">
        <v>31</v>
      </c>
      <c r="I453" s="155"/>
      <c r="L453" s="150"/>
      <c r="M453" s="156"/>
      <c r="T453" s="157"/>
      <c r="AT453" s="152" t="s">
        <v>270</v>
      </c>
      <c r="AU453" s="152" t="s">
        <v>87</v>
      </c>
      <c r="AV453" s="12" t="s">
        <v>87</v>
      </c>
      <c r="AW453" s="12" t="s">
        <v>32</v>
      </c>
      <c r="AX453" s="12" t="s">
        <v>77</v>
      </c>
      <c r="AY453" s="152" t="s">
        <v>262</v>
      </c>
    </row>
    <row r="454" spans="2:51" s="15" customFormat="1" ht="12">
      <c r="B454" s="171"/>
      <c r="D454" s="151" t="s">
        <v>270</v>
      </c>
      <c r="E454" s="172" t="s">
        <v>1</v>
      </c>
      <c r="F454" s="173" t="s">
        <v>281</v>
      </c>
      <c r="H454" s="174">
        <v>48.7</v>
      </c>
      <c r="I454" s="175"/>
      <c r="L454" s="171"/>
      <c r="M454" s="176"/>
      <c r="T454" s="177"/>
      <c r="AT454" s="172" t="s">
        <v>270</v>
      </c>
      <c r="AU454" s="172" t="s">
        <v>87</v>
      </c>
      <c r="AV454" s="15" t="s">
        <v>103</v>
      </c>
      <c r="AW454" s="15" t="s">
        <v>32</v>
      </c>
      <c r="AX454" s="15" t="s">
        <v>77</v>
      </c>
      <c r="AY454" s="172" t="s">
        <v>262</v>
      </c>
    </row>
    <row r="455" spans="2:51" s="12" customFormat="1" ht="12">
      <c r="B455" s="150"/>
      <c r="D455" s="151" t="s">
        <v>270</v>
      </c>
      <c r="E455" s="152" t="s">
        <v>1</v>
      </c>
      <c r="F455" s="153" t="s">
        <v>190</v>
      </c>
      <c r="H455" s="154">
        <v>10.6</v>
      </c>
      <c r="I455" s="155"/>
      <c r="L455" s="150"/>
      <c r="M455" s="156"/>
      <c r="T455" s="157"/>
      <c r="AT455" s="152" t="s">
        <v>270</v>
      </c>
      <c r="AU455" s="152" t="s">
        <v>87</v>
      </c>
      <c r="AV455" s="12" t="s">
        <v>87</v>
      </c>
      <c r="AW455" s="12" t="s">
        <v>32</v>
      </c>
      <c r="AX455" s="12" t="s">
        <v>77</v>
      </c>
      <c r="AY455" s="152" t="s">
        <v>262</v>
      </c>
    </row>
    <row r="456" spans="2:51" s="15" customFormat="1" ht="12">
      <c r="B456" s="171"/>
      <c r="D456" s="151" t="s">
        <v>270</v>
      </c>
      <c r="E456" s="172" t="s">
        <v>1</v>
      </c>
      <c r="F456" s="173" t="s">
        <v>281</v>
      </c>
      <c r="H456" s="174">
        <v>10.6</v>
      </c>
      <c r="I456" s="175"/>
      <c r="L456" s="171"/>
      <c r="M456" s="176"/>
      <c r="T456" s="177"/>
      <c r="AT456" s="172" t="s">
        <v>270</v>
      </c>
      <c r="AU456" s="172" t="s">
        <v>87</v>
      </c>
      <c r="AV456" s="15" t="s">
        <v>103</v>
      </c>
      <c r="AW456" s="15" t="s">
        <v>32</v>
      </c>
      <c r="AX456" s="15" t="s">
        <v>77</v>
      </c>
      <c r="AY456" s="172" t="s">
        <v>262</v>
      </c>
    </row>
    <row r="457" spans="2:51" s="12" customFormat="1" ht="12">
      <c r="B457" s="150"/>
      <c r="D457" s="151" t="s">
        <v>270</v>
      </c>
      <c r="E457" s="152" t="s">
        <v>1</v>
      </c>
      <c r="F457" s="153" t="s">
        <v>154</v>
      </c>
      <c r="H457" s="154">
        <v>2.3</v>
      </c>
      <c r="I457" s="155"/>
      <c r="L457" s="150"/>
      <c r="M457" s="156"/>
      <c r="T457" s="157"/>
      <c r="AT457" s="152" t="s">
        <v>270</v>
      </c>
      <c r="AU457" s="152" t="s">
        <v>87</v>
      </c>
      <c r="AV457" s="12" t="s">
        <v>87</v>
      </c>
      <c r="AW457" s="12" t="s">
        <v>32</v>
      </c>
      <c r="AX457" s="12" t="s">
        <v>77</v>
      </c>
      <c r="AY457" s="152" t="s">
        <v>262</v>
      </c>
    </row>
    <row r="458" spans="2:51" s="15" customFormat="1" ht="12">
      <c r="B458" s="171"/>
      <c r="D458" s="151" t="s">
        <v>270</v>
      </c>
      <c r="E458" s="172" t="s">
        <v>1</v>
      </c>
      <c r="F458" s="173" t="s">
        <v>281</v>
      </c>
      <c r="H458" s="174">
        <v>2.3</v>
      </c>
      <c r="I458" s="175"/>
      <c r="L458" s="171"/>
      <c r="M458" s="176"/>
      <c r="T458" s="177"/>
      <c r="AT458" s="172" t="s">
        <v>270</v>
      </c>
      <c r="AU458" s="172" t="s">
        <v>87</v>
      </c>
      <c r="AV458" s="15" t="s">
        <v>103</v>
      </c>
      <c r="AW458" s="15" t="s">
        <v>32</v>
      </c>
      <c r="AX458" s="15" t="s">
        <v>77</v>
      </c>
      <c r="AY458" s="172" t="s">
        <v>262</v>
      </c>
    </row>
    <row r="459" spans="2:51" s="13" customFormat="1" ht="12">
      <c r="B459" s="158"/>
      <c r="D459" s="151" t="s">
        <v>270</v>
      </c>
      <c r="E459" s="159" t="s">
        <v>1</v>
      </c>
      <c r="F459" s="160" t="s">
        <v>273</v>
      </c>
      <c r="H459" s="161">
        <v>984.43</v>
      </c>
      <c r="I459" s="162"/>
      <c r="L459" s="158"/>
      <c r="M459" s="163"/>
      <c r="T459" s="164"/>
      <c r="AT459" s="159" t="s">
        <v>270</v>
      </c>
      <c r="AU459" s="159" t="s">
        <v>87</v>
      </c>
      <c r="AV459" s="13" t="s">
        <v>268</v>
      </c>
      <c r="AW459" s="13" t="s">
        <v>32</v>
      </c>
      <c r="AX459" s="13" t="s">
        <v>85</v>
      </c>
      <c r="AY459" s="159" t="s">
        <v>262</v>
      </c>
    </row>
    <row r="460" spans="2:65" s="1" customFormat="1" ht="33" customHeight="1">
      <c r="B460" s="32"/>
      <c r="C460" s="138" t="s">
        <v>583</v>
      </c>
      <c r="D460" s="138" t="s">
        <v>264</v>
      </c>
      <c r="E460" s="139" t="s">
        <v>584</v>
      </c>
      <c r="F460" s="140" t="s">
        <v>585</v>
      </c>
      <c r="G460" s="141" t="s">
        <v>416</v>
      </c>
      <c r="H460" s="142">
        <v>54.42</v>
      </c>
      <c r="I460" s="143"/>
      <c r="J460" s="142">
        <f>ROUND(I460*H460,2)</f>
        <v>0</v>
      </c>
      <c r="K460" s="140" t="s">
        <v>267</v>
      </c>
      <c r="L460" s="32"/>
      <c r="M460" s="144" t="s">
        <v>1</v>
      </c>
      <c r="N460" s="145" t="s">
        <v>42</v>
      </c>
      <c r="P460" s="146">
        <f>O460*H460</f>
        <v>0</v>
      </c>
      <c r="Q460" s="146">
        <v>2E-05</v>
      </c>
      <c r="R460" s="146">
        <f>Q460*H460</f>
        <v>0.0010884000000000002</v>
      </c>
      <c r="S460" s="146">
        <v>0</v>
      </c>
      <c r="T460" s="147">
        <f>S460*H460</f>
        <v>0</v>
      </c>
      <c r="AR460" s="148" t="s">
        <v>268</v>
      </c>
      <c r="AT460" s="148" t="s">
        <v>264</v>
      </c>
      <c r="AU460" s="148" t="s">
        <v>87</v>
      </c>
      <c r="AY460" s="17" t="s">
        <v>262</v>
      </c>
      <c r="BE460" s="149">
        <f>IF(N460="základní",J460,0)</f>
        <v>0</v>
      </c>
      <c r="BF460" s="149">
        <f>IF(N460="snížená",J460,0)</f>
        <v>0</v>
      </c>
      <c r="BG460" s="149">
        <f>IF(N460="zákl. přenesená",J460,0)</f>
        <v>0</v>
      </c>
      <c r="BH460" s="149">
        <f>IF(N460="sníž. přenesená",J460,0)</f>
        <v>0</v>
      </c>
      <c r="BI460" s="149">
        <f>IF(N460="nulová",J460,0)</f>
        <v>0</v>
      </c>
      <c r="BJ460" s="17" t="s">
        <v>85</v>
      </c>
      <c r="BK460" s="149">
        <f>ROUND(I460*H460,2)</f>
        <v>0</v>
      </c>
      <c r="BL460" s="17" t="s">
        <v>268</v>
      </c>
      <c r="BM460" s="148" t="s">
        <v>586</v>
      </c>
    </row>
    <row r="461" spans="2:51" s="14" customFormat="1" ht="12">
      <c r="B461" s="165"/>
      <c r="D461" s="151" t="s">
        <v>270</v>
      </c>
      <c r="E461" s="166" t="s">
        <v>1</v>
      </c>
      <c r="F461" s="167" t="s">
        <v>554</v>
      </c>
      <c r="H461" s="166" t="s">
        <v>1</v>
      </c>
      <c r="I461" s="168"/>
      <c r="L461" s="165"/>
      <c r="M461" s="169"/>
      <c r="T461" s="170"/>
      <c r="AT461" s="166" t="s">
        <v>270</v>
      </c>
      <c r="AU461" s="166" t="s">
        <v>87</v>
      </c>
      <c r="AV461" s="14" t="s">
        <v>85</v>
      </c>
      <c r="AW461" s="14" t="s">
        <v>32</v>
      </c>
      <c r="AX461" s="14" t="s">
        <v>77</v>
      </c>
      <c r="AY461" s="166" t="s">
        <v>262</v>
      </c>
    </row>
    <row r="462" spans="2:51" s="12" customFormat="1" ht="12">
      <c r="B462" s="150"/>
      <c r="D462" s="151" t="s">
        <v>270</v>
      </c>
      <c r="E462" s="152" t="s">
        <v>1</v>
      </c>
      <c r="F462" s="153" t="s">
        <v>587</v>
      </c>
      <c r="H462" s="154">
        <v>54.42</v>
      </c>
      <c r="I462" s="155"/>
      <c r="L462" s="150"/>
      <c r="M462" s="156"/>
      <c r="T462" s="157"/>
      <c r="AT462" s="152" t="s">
        <v>270</v>
      </c>
      <c r="AU462" s="152" t="s">
        <v>87</v>
      </c>
      <c r="AV462" s="12" t="s">
        <v>87</v>
      </c>
      <c r="AW462" s="12" t="s">
        <v>32</v>
      </c>
      <c r="AX462" s="12" t="s">
        <v>77</v>
      </c>
      <c r="AY462" s="152" t="s">
        <v>262</v>
      </c>
    </row>
    <row r="463" spans="2:51" s="15" customFormat="1" ht="12">
      <c r="B463" s="171"/>
      <c r="D463" s="151" t="s">
        <v>270</v>
      </c>
      <c r="E463" s="172" t="s">
        <v>1</v>
      </c>
      <c r="F463" s="173" t="s">
        <v>281</v>
      </c>
      <c r="H463" s="174">
        <v>54.42</v>
      </c>
      <c r="I463" s="175"/>
      <c r="L463" s="171"/>
      <c r="M463" s="176"/>
      <c r="T463" s="177"/>
      <c r="AT463" s="172" t="s">
        <v>270</v>
      </c>
      <c r="AU463" s="172" t="s">
        <v>87</v>
      </c>
      <c r="AV463" s="15" t="s">
        <v>103</v>
      </c>
      <c r="AW463" s="15" t="s">
        <v>32</v>
      </c>
      <c r="AX463" s="15" t="s">
        <v>77</v>
      </c>
      <c r="AY463" s="172" t="s">
        <v>262</v>
      </c>
    </row>
    <row r="464" spans="2:51" s="13" customFormat="1" ht="12">
      <c r="B464" s="158"/>
      <c r="D464" s="151" t="s">
        <v>270</v>
      </c>
      <c r="E464" s="159" t="s">
        <v>1</v>
      </c>
      <c r="F464" s="160" t="s">
        <v>273</v>
      </c>
      <c r="H464" s="161">
        <v>54.42</v>
      </c>
      <c r="I464" s="162"/>
      <c r="L464" s="158"/>
      <c r="M464" s="163"/>
      <c r="T464" s="164"/>
      <c r="AT464" s="159" t="s">
        <v>270</v>
      </c>
      <c r="AU464" s="159" t="s">
        <v>87</v>
      </c>
      <c r="AV464" s="13" t="s">
        <v>268</v>
      </c>
      <c r="AW464" s="13" t="s">
        <v>32</v>
      </c>
      <c r="AX464" s="13" t="s">
        <v>85</v>
      </c>
      <c r="AY464" s="159" t="s">
        <v>262</v>
      </c>
    </row>
    <row r="465" spans="2:65" s="1" customFormat="1" ht="33" customHeight="1">
      <c r="B465" s="32"/>
      <c r="C465" s="138" t="s">
        <v>588</v>
      </c>
      <c r="D465" s="138" t="s">
        <v>264</v>
      </c>
      <c r="E465" s="139" t="s">
        <v>589</v>
      </c>
      <c r="F465" s="140" t="s">
        <v>590</v>
      </c>
      <c r="G465" s="141" t="s">
        <v>416</v>
      </c>
      <c r="H465" s="142">
        <v>740.51</v>
      </c>
      <c r="I465" s="143"/>
      <c r="J465" s="142">
        <f>ROUND(I465*H465,2)</f>
        <v>0</v>
      </c>
      <c r="K465" s="140" t="s">
        <v>267</v>
      </c>
      <c r="L465" s="32"/>
      <c r="M465" s="144" t="s">
        <v>1</v>
      </c>
      <c r="N465" s="145" t="s">
        <v>42</v>
      </c>
      <c r="P465" s="146">
        <f>O465*H465</f>
        <v>0</v>
      </c>
      <c r="Q465" s="146">
        <v>2E-05</v>
      </c>
      <c r="R465" s="146">
        <f>Q465*H465</f>
        <v>0.0148102</v>
      </c>
      <c r="S465" s="146">
        <v>0</v>
      </c>
      <c r="T465" s="147">
        <f>S465*H465</f>
        <v>0</v>
      </c>
      <c r="AR465" s="148" t="s">
        <v>268</v>
      </c>
      <c r="AT465" s="148" t="s">
        <v>264</v>
      </c>
      <c r="AU465" s="148" t="s">
        <v>87</v>
      </c>
      <c r="AY465" s="17" t="s">
        <v>262</v>
      </c>
      <c r="BE465" s="149">
        <f>IF(N465="základní",J465,0)</f>
        <v>0</v>
      </c>
      <c r="BF465" s="149">
        <f>IF(N465="snížená",J465,0)</f>
        <v>0</v>
      </c>
      <c r="BG465" s="149">
        <f>IF(N465="zákl. přenesená",J465,0)</f>
        <v>0</v>
      </c>
      <c r="BH465" s="149">
        <f>IF(N465="sníž. přenesená",J465,0)</f>
        <v>0</v>
      </c>
      <c r="BI465" s="149">
        <f>IF(N465="nulová",J465,0)</f>
        <v>0</v>
      </c>
      <c r="BJ465" s="17" t="s">
        <v>85</v>
      </c>
      <c r="BK465" s="149">
        <f>ROUND(I465*H465,2)</f>
        <v>0</v>
      </c>
      <c r="BL465" s="17" t="s">
        <v>268</v>
      </c>
      <c r="BM465" s="148" t="s">
        <v>591</v>
      </c>
    </row>
    <row r="466" spans="2:51" s="14" customFormat="1" ht="12">
      <c r="B466" s="165"/>
      <c r="D466" s="151" t="s">
        <v>270</v>
      </c>
      <c r="E466" s="166" t="s">
        <v>1</v>
      </c>
      <c r="F466" s="167" t="s">
        <v>592</v>
      </c>
      <c r="H466" s="166" t="s">
        <v>1</v>
      </c>
      <c r="I466" s="168"/>
      <c r="L466" s="165"/>
      <c r="M466" s="169"/>
      <c r="T466" s="170"/>
      <c r="AT466" s="166" t="s">
        <v>270</v>
      </c>
      <c r="AU466" s="166" t="s">
        <v>87</v>
      </c>
      <c r="AV466" s="14" t="s">
        <v>85</v>
      </c>
      <c r="AW466" s="14" t="s">
        <v>32</v>
      </c>
      <c r="AX466" s="14" t="s">
        <v>77</v>
      </c>
      <c r="AY466" s="166" t="s">
        <v>262</v>
      </c>
    </row>
    <row r="467" spans="2:51" s="12" customFormat="1" ht="12">
      <c r="B467" s="150"/>
      <c r="D467" s="151" t="s">
        <v>270</v>
      </c>
      <c r="E467" s="152" t="s">
        <v>1</v>
      </c>
      <c r="F467" s="153" t="s">
        <v>593</v>
      </c>
      <c r="H467" s="154">
        <v>38.52</v>
      </c>
      <c r="I467" s="155"/>
      <c r="L467" s="150"/>
      <c r="M467" s="156"/>
      <c r="T467" s="157"/>
      <c r="AT467" s="152" t="s">
        <v>270</v>
      </c>
      <c r="AU467" s="152" t="s">
        <v>87</v>
      </c>
      <c r="AV467" s="12" t="s">
        <v>87</v>
      </c>
      <c r="AW467" s="12" t="s">
        <v>32</v>
      </c>
      <c r="AX467" s="12" t="s">
        <v>77</v>
      </c>
      <c r="AY467" s="152" t="s">
        <v>262</v>
      </c>
    </row>
    <row r="468" spans="2:51" s="12" customFormat="1" ht="22.5">
      <c r="B468" s="150"/>
      <c r="D468" s="151" t="s">
        <v>270</v>
      </c>
      <c r="E468" s="152" t="s">
        <v>1</v>
      </c>
      <c r="F468" s="153" t="s">
        <v>594</v>
      </c>
      <c r="H468" s="154">
        <v>69.76</v>
      </c>
      <c r="I468" s="155"/>
      <c r="L468" s="150"/>
      <c r="M468" s="156"/>
      <c r="T468" s="157"/>
      <c r="AT468" s="152" t="s">
        <v>270</v>
      </c>
      <c r="AU468" s="152" t="s">
        <v>87</v>
      </c>
      <c r="AV468" s="12" t="s">
        <v>87</v>
      </c>
      <c r="AW468" s="12" t="s">
        <v>32</v>
      </c>
      <c r="AX468" s="12" t="s">
        <v>77</v>
      </c>
      <c r="AY468" s="152" t="s">
        <v>262</v>
      </c>
    </row>
    <row r="469" spans="2:51" s="12" customFormat="1" ht="12">
      <c r="B469" s="150"/>
      <c r="D469" s="151" t="s">
        <v>270</v>
      </c>
      <c r="E469" s="152" t="s">
        <v>1</v>
      </c>
      <c r="F469" s="153" t="s">
        <v>595</v>
      </c>
      <c r="H469" s="154">
        <v>17.95</v>
      </c>
      <c r="I469" s="155"/>
      <c r="L469" s="150"/>
      <c r="M469" s="156"/>
      <c r="T469" s="157"/>
      <c r="AT469" s="152" t="s">
        <v>270</v>
      </c>
      <c r="AU469" s="152" t="s">
        <v>87</v>
      </c>
      <c r="AV469" s="12" t="s">
        <v>87</v>
      </c>
      <c r="AW469" s="12" t="s">
        <v>32</v>
      </c>
      <c r="AX469" s="12" t="s">
        <v>77</v>
      </c>
      <c r="AY469" s="152" t="s">
        <v>262</v>
      </c>
    </row>
    <row r="470" spans="2:51" s="15" customFormat="1" ht="12">
      <c r="B470" s="171"/>
      <c r="D470" s="151" t="s">
        <v>270</v>
      </c>
      <c r="E470" s="172" t="s">
        <v>1</v>
      </c>
      <c r="F470" s="173" t="s">
        <v>281</v>
      </c>
      <c r="H470" s="174">
        <v>126.23</v>
      </c>
      <c r="I470" s="175"/>
      <c r="L470" s="171"/>
      <c r="M470" s="176"/>
      <c r="T470" s="177"/>
      <c r="AT470" s="172" t="s">
        <v>270</v>
      </c>
      <c r="AU470" s="172" t="s">
        <v>87</v>
      </c>
      <c r="AV470" s="15" t="s">
        <v>103</v>
      </c>
      <c r="AW470" s="15" t="s">
        <v>32</v>
      </c>
      <c r="AX470" s="15" t="s">
        <v>77</v>
      </c>
      <c r="AY470" s="172" t="s">
        <v>262</v>
      </c>
    </row>
    <row r="471" spans="2:51" s="14" customFormat="1" ht="12">
      <c r="B471" s="165"/>
      <c r="D471" s="151" t="s">
        <v>270</v>
      </c>
      <c r="E471" s="166" t="s">
        <v>1</v>
      </c>
      <c r="F471" s="167" t="s">
        <v>592</v>
      </c>
      <c r="H471" s="166" t="s">
        <v>1</v>
      </c>
      <c r="I471" s="168"/>
      <c r="L471" s="165"/>
      <c r="M471" s="169"/>
      <c r="T471" s="170"/>
      <c r="AT471" s="166" t="s">
        <v>270</v>
      </c>
      <c r="AU471" s="166" t="s">
        <v>87</v>
      </c>
      <c r="AV471" s="14" t="s">
        <v>85</v>
      </c>
      <c r="AW471" s="14" t="s">
        <v>32</v>
      </c>
      <c r="AX471" s="14" t="s">
        <v>77</v>
      </c>
      <c r="AY471" s="166" t="s">
        <v>262</v>
      </c>
    </row>
    <row r="472" spans="2:51" s="12" customFormat="1" ht="12">
      <c r="B472" s="150"/>
      <c r="D472" s="151" t="s">
        <v>270</v>
      </c>
      <c r="E472" s="152" t="s">
        <v>1</v>
      </c>
      <c r="F472" s="153" t="s">
        <v>596</v>
      </c>
      <c r="H472" s="154">
        <v>73.68</v>
      </c>
      <c r="I472" s="155"/>
      <c r="L472" s="150"/>
      <c r="M472" s="156"/>
      <c r="T472" s="157"/>
      <c r="AT472" s="152" t="s">
        <v>270</v>
      </c>
      <c r="AU472" s="152" t="s">
        <v>87</v>
      </c>
      <c r="AV472" s="12" t="s">
        <v>87</v>
      </c>
      <c r="AW472" s="12" t="s">
        <v>32</v>
      </c>
      <c r="AX472" s="12" t="s">
        <v>77</v>
      </c>
      <c r="AY472" s="152" t="s">
        <v>262</v>
      </c>
    </row>
    <row r="473" spans="2:51" s="12" customFormat="1" ht="12">
      <c r="B473" s="150"/>
      <c r="D473" s="151" t="s">
        <v>270</v>
      </c>
      <c r="E473" s="152" t="s">
        <v>1</v>
      </c>
      <c r="F473" s="153" t="s">
        <v>597</v>
      </c>
      <c r="H473" s="154">
        <v>182.7</v>
      </c>
      <c r="I473" s="155"/>
      <c r="L473" s="150"/>
      <c r="M473" s="156"/>
      <c r="T473" s="157"/>
      <c r="AT473" s="152" t="s">
        <v>270</v>
      </c>
      <c r="AU473" s="152" t="s">
        <v>87</v>
      </c>
      <c r="AV473" s="12" t="s">
        <v>87</v>
      </c>
      <c r="AW473" s="12" t="s">
        <v>32</v>
      </c>
      <c r="AX473" s="12" t="s">
        <v>77</v>
      </c>
      <c r="AY473" s="152" t="s">
        <v>262</v>
      </c>
    </row>
    <row r="474" spans="2:51" s="15" customFormat="1" ht="12">
      <c r="B474" s="171"/>
      <c r="D474" s="151" t="s">
        <v>270</v>
      </c>
      <c r="E474" s="172" t="s">
        <v>1</v>
      </c>
      <c r="F474" s="173" t="s">
        <v>281</v>
      </c>
      <c r="H474" s="174">
        <v>256.38</v>
      </c>
      <c r="I474" s="175"/>
      <c r="L474" s="171"/>
      <c r="M474" s="176"/>
      <c r="T474" s="177"/>
      <c r="AT474" s="172" t="s">
        <v>270</v>
      </c>
      <c r="AU474" s="172" t="s">
        <v>87</v>
      </c>
      <c r="AV474" s="15" t="s">
        <v>103</v>
      </c>
      <c r="AW474" s="15" t="s">
        <v>32</v>
      </c>
      <c r="AX474" s="15" t="s">
        <v>77</v>
      </c>
      <c r="AY474" s="172" t="s">
        <v>262</v>
      </c>
    </row>
    <row r="475" spans="2:51" s="14" customFormat="1" ht="12">
      <c r="B475" s="165"/>
      <c r="D475" s="151" t="s">
        <v>270</v>
      </c>
      <c r="E475" s="166" t="s">
        <v>1</v>
      </c>
      <c r="F475" s="167" t="s">
        <v>592</v>
      </c>
      <c r="H475" s="166" t="s">
        <v>1</v>
      </c>
      <c r="I475" s="168"/>
      <c r="L475" s="165"/>
      <c r="M475" s="169"/>
      <c r="T475" s="170"/>
      <c r="AT475" s="166" t="s">
        <v>270</v>
      </c>
      <c r="AU475" s="166" t="s">
        <v>87</v>
      </c>
      <c r="AV475" s="14" t="s">
        <v>85</v>
      </c>
      <c r="AW475" s="14" t="s">
        <v>32</v>
      </c>
      <c r="AX475" s="14" t="s">
        <v>77</v>
      </c>
      <c r="AY475" s="166" t="s">
        <v>262</v>
      </c>
    </row>
    <row r="476" spans="2:51" s="12" customFormat="1" ht="12">
      <c r="B476" s="150"/>
      <c r="D476" s="151" t="s">
        <v>270</v>
      </c>
      <c r="E476" s="152" t="s">
        <v>1</v>
      </c>
      <c r="F476" s="153" t="s">
        <v>598</v>
      </c>
      <c r="H476" s="154">
        <v>24.2</v>
      </c>
      <c r="I476" s="155"/>
      <c r="L476" s="150"/>
      <c r="M476" s="156"/>
      <c r="T476" s="157"/>
      <c r="AT476" s="152" t="s">
        <v>270</v>
      </c>
      <c r="AU476" s="152" t="s">
        <v>87</v>
      </c>
      <c r="AV476" s="12" t="s">
        <v>87</v>
      </c>
      <c r="AW476" s="12" t="s">
        <v>32</v>
      </c>
      <c r="AX476" s="12" t="s">
        <v>77</v>
      </c>
      <c r="AY476" s="152" t="s">
        <v>262</v>
      </c>
    </row>
    <row r="477" spans="2:51" s="12" customFormat="1" ht="12">
      <c r="B477" s="150"/>
      <c r="D477" s="151" t="s">
        <v>270</v>
      </c>
      <c r="E477" s="152" t="s">
        <v>1</v>
      </c>
      <c r="F477" s="153" t="s">
        <v>599</v>
      </c>
      <c r="H477" s="154">
        <v>91.26</v>
      </c>
      <c r="I477" s="155"/>
      <c r="L477" s="150"/>
      <c r="M477" s="156"/>
      <c r="T477" s="157"/>
      <c r="AT477" s="152" t="s">
        <v>270</v>
      </c>
      <c r="AU477" s="152" t="s">
        <v>87</v>
      </c>
      <c r="AV477" s="12" t="s">
        <v>87</v>
      </c>
      <c r="AW477" s="12" t="s">
        <v>32</v>
      </c>
      <c r="AX477" s="12" t="s">
        <v>77</v>
      </c>
      <c r="AY477" s="152" t="s">
        <v>262</v>
      </c>
    </row>
    <row r="478" spans="2:51" s="12" customFormat="1" ht="12">
      <c r="B478" s="150"/>
      <c r="D478" s="151" t="s">
        <v>270</v>
      </c>
      <c r="E478" s="152" t="s">
        <v>1</v>
      </c>
      <c r="F478" s="153" t="s">
        <v>600</v>
      </c>
      <c r="H478" s="154">
        <v>47.45</v>
      </c>
      <c r="I478" s="155"/>
      <c r="L478" s="150"/>
      <c r="M478" s="156"/>
      <c r="T478" s="157"/>
      <c r="AT478" s="152" t="s">
        <v>270</v>
      </c>
      <c r="AU478" s="152" t="s">
        <v>87</v>
      </c>
      <c r="AV478" s="12" t="s">
        <v>87</v>
      </c>
      <c r="AW478" s="12" t="s">
        <v>32</v>
      </c>
      <c r="AX478" s="12" t="s">
        <v>77</v>
      </c>
      <c r="AY478" s="152" t="s">
        <v>262</v>
      </c>
    </row>
    <row r="479" spans="2:51" s="15" customFormat="1" ht="12">
      <c r="B479" s="171"/>
      <c r="D479" s="151" t="s">
        <v>270</v>
      </c>
      <c r="E479" s="172" t="s">
        <v>1</v>
      </c>
      <c r="F479" s="173" t="s">
        <v>281</v>
      </c>
      <c r="H479" s="174">
        <v>162.91</v>
      </c>
      <c r="I479" s="175"/>
      <c r="L479" s="171"/>
      <c r="M479" s="176"/>
      <c r="T479" s="177"/>
      <c r="AT479" s="172" t="s">
        <v>270</v>
      </c>
      <c r="AU479" s="172" t="s">
        <v>87</v>
      </c>
      <c r="AV479" s="15" t="s">
        <v>103</v>
      </c>
      <c r="AW479" s="15" t="s">
        <v>32</v>
      </c>
      <c r="AX479" s="15" t="s">
        <v>77</v>
      </c>
      <c r="AY479" s="172" t="s">
        <v>262</v>
      </c>
    </row>
    <row r="480" spans="2:51" s="14" customFormat="1" ht="12">
      <c r="B480" s="165"/>
      <c r="D480" s="151" t="s">
        <v>270</v>
      </c>
      <c r="E480" s="166" t="s">
        <v>1</v>
      </c>
      <c r="F480" s="167" t="s">
        <v>601</v>
      </c>
      <c r="H480" s="166" t="s">
        <v>1</v>
      </c>
      <c r="I480" s="168"/>
      <c r="L480" s="165"/>
      <c r="M480" s="169"/>
      <c r="T480" s="170"/>
      <c r="AT480" s="166" t="s">
        <v>270</v>
      </c>
      <c r="AU480" s="166" t="s">
        <v>87</v>
      </c>
      <c r="AV480" s="14" t="s">
        <v>85</v>
      </c>
      <c r="AW480" s="14" t="s">
        <v>32</v>
      </c>
      <c r="AX480" s="14" t="s">
        <v>77</v>
      </c>
      <c r="AY480" s="166" t="s">
        <v>262</v>
      </c>
    </row>
    <row r="481" spans="2:51" s="12" customFormat="1" ht="12">
      <c r="B481" s="150"/>
      <c r="D481" s="151" t="s">
        <v>270</v>
      </c>
      <c r="E481" s="152" t="s">
        <v>1</v>
      </c>
      <c r="F481" s="153" t="s">
        <v>602</v>
      </c>
      <c r="H481" s="154">
        <v>60.65</v>
      </c>
      <c r="I481" s="155"/>
      <c r="L481" s="150"/>
      <c r="M481" s="156"/>
      <c r="T481" s="157"/>
      <c r="AT481" s="152" t="s">
        <v>270</v>
      </c>
      <c r="AU481" s="152" t="s">
        <v>87</v>
      </c>
      <c r="AV481" s="12" t="s">
        <v>87</v>
      </c>
      <c r="AW481" s="12" t="s">
        <v>32</v>
      </c>
      <c r="AX481" s="12" t="s">
        <v>77</v>
      </c>
      <c r="AY481" s="152" t="s">
        <v>262</v>
      </c>
    </row>
    <row r="482" spans="2:51" s="12" customFormat="1" ht="12">
      <c r="B482" s="150"/>
      <c r="D482" s="151" t="s">
        <v>270</v>
      </c>
      <c r="E482" s="152" t="s">
        <v>1</v>
      </c>
      <c r="F482" s="153" t="s">
        <v>603</v>
      </c>
      <c r="H482" s="154">
        <v>59.55</v>
      </c>
      <c r="I482" s="155"/>
      <c r="L482" s="150"/>
      <c r="M482" s="156"/>
      <c r="T482" s="157"/>
      <c r="AT482" s="152" t="s">
        <v>270</v>
      </c>
      <c r="AU482" s="152" t="s">
        <v>87</v>
      </c>
      <c r="AV482" s="12" t="s">
        <v>87</v>
      </c>
      <c r="AW482" s="12" t="s">
        <v>32</v>
      </c>
      <c r="AX482" s="12" t="s">
        <v>77</v>
      </c>
      <c r="AY482" s="152" t="s">
        <v>262</v>
      </c>
    </row>
    <row r="483" spans="2:51" s="15" customFormat="1" ht="12">
      <c r="B483" s="171"/>
      <c r="D483" s="151" t="s">
        <v>270</v>
      </c>
      <c r="E483" s="172" t="s">
        <v>1</v>
      </c>
      <c r="F483" s="173" t="s">
        <v>281</v>
      </c>
      <c r="H483" s="174">
        <v>120.2</v>
      </c>
      <c r="I483" s="175"/>
      <c r="L483" s="171"/>
      <c r="M483" s="176"/>
      <c r="T483" s="177"/>
      <c r="AT483" s="172" t="s">
        <v>270</v>
      </c>
      <c r="AU483" s="172" t="s">
        <v>87</v>
      </c>
      <c r="AV483" s="15" t="s">
        <v>103</v>
      </c>
      <c r="AW483" s="15" t="s">
        <v>32</v>
      </c>
      <c r="AX483" s="15" t="s">
        <v>77</v>
      </c>
      <c r="AY483" s="172" t="s">
        <v>262</v>
      </c>
    </row>
    <row r="484" spans="2:51" s="14" customFormat="1" ht="12">
      <c r="B484" s="165"/>
      <c r="D484" s="151" t="s">
        <v>270</v>
      </c>
      <c r="E484" s="166" t="s">
        <v>1</v>
      </c>
      <c r="F484" s="167" t="s">
        <v>601</v>
      </c>
      <c r="H484" s="166" t="s">
        <v>1</v>
      </c>
      <c r="I484" s="168"/>
      <c r="L484" s="165"/>
      <c r="M484" s="169"/>
      <c r="T484" s="170"/>
      <c r="AT484" s="166" t="s">
        <v>270</v>
      </c>
      <c r="AU484" s="166" t="s">
        <v>87</v>
      </c>
      <c r="AV484" s="14" t="s">
        <v>85</v>
      </c>
      <c r="AW484" s="14" t="s">
        <v>32</v>
      </c>
      <c r="AX484" s="14" t="s">
        <v>77</v>
      </c>
      <c r="AY484" s="166" t="s">
        <v>262</v>
      </c>
    </row>
    <row r="485" spans="2:51" s="12" customFormat="1" ht="12">
      <c r="B485" s="150"/>
      <c r="D485" s="151" t="s">
        <v>270</v>
      </c>
      <c r="E485" s="152" t="s">
        <v>1</v>
      </c>
      <c r="F485" s="153" t="s">
        <v>604</v>
      </c>
      <c r="H485" s="154">
        <v>37.15</v>
      </c>
      <c r="I485" s="155"/>
      <c r="L485" s="150"/>
      <c r="M485" s="156"/>
      <c r="T485" s="157"/>
      <c r="AT485" s="152" t="s">
        <v>270</v>
      </c>
      <c r="AU485" s="152" t="s">
        <v>87</v>
      </c>
      <c r="AV485" s="12" t="s">
        <v>87</v>
      </c>
      <c r="AW485" s="12" t="s">
        <v>32</v>
      </c>
      <c r="AX485" s="12" t="s">
        <v>77</v>
      </c>
      <c r="AY485" s="152" t="s">
        <v>262</v>
      </c>
    </row>
    <row r="486" spans="2:51" s="12" customFormat="1" ht="12">
      <c r="B486" s="150"/>
      <c r="D486" s="151" t="s">
        <v>270</v>
      </c>
      <c r="E486" s="152" t="s">
        <v>1</v>
      </c>
      <c r="F486" s="153" t="s">
        <v>605</v>
      </c>
      <c r="H486" s="154">
        <v>37.64</v>
      </c>
      <c r="I486" s="155"/>
      <c r="L486" s="150"/>
      <c r="M486" s="156"/>
      <c r="T486" s="157"/>
      <c r="AT486" s="152" t="s">
        <v>270</v>
      </c>
      <c r="AU486" s="152" t="s">
        <v>87</v>
      </c>
      <c r="AV486" s="12" t="s">
        <v>87</v>
      </c>
      <c r="AW486" s="12" t="s">
        <v>32</v>
      </c>
      <c r="AX486" s="12" t="s">
        <v>77</v>
      </c>
      <c r="AY486" s="152" t="s">
        <v>262</v>
      </c>
    </row>
    <row r="487" spans="2:51" s="15" customFormat="1" ht="12">
      <c r="B487" s="171"/>
      <c r="D487" s="151" t="s">
        <v>270</v>
      </c>
      <c r="E487" s="172" t="s">
        <v>1</v>
      </c>
      <c r="F487" s="173" t="s">
        <v>281</v>
      </c>
      <c r="H487" s="174">
        <v>74.79</v>
      </c>
      <c r="I487" s="175"/>
      <c r="L487" s="171"/>
      <c r="M487" s="176"/>
      <c r="T487" s="177"/>
      <c r="AT487" s="172" t="s">
        <v>270</v>
      </c>
      <c r="AU487" s="172" t="s">
        <v>87</v>
      </c>
      <c r="AV487" s="15" t="s">
        <v>103</v>
      </c>
      <c r="AW487" s="15" t="s">
        <v>32</v>
      </c>
      <c r="AX487" s="15" t="s">
        <v>77</v>
      </c>
      <c r="AY487" s="172" t="s">
        <v>262</v>
      </c>
    </row>
    <row r="488" spans="2:51" s="13" customFormat="1" ht="12">
      <c r="B488" s="158"/>
      <c r="D488" s="151" t="s">
        <v>270</v>
      </c>
      <c r="E488" s="159" t="s">
        <v>1</v>
      </c>
      <c r="F488" s="160" t="s">
        <v>273</v>
      </c>
      <c r="H488" s="161">
        <v>740.51</v>
      </c>
      <c r="I488" s="162"/>
      <c r="L488" s="158"/>
      <c r="M488" s="163"/>
      <c r="T488" s="164"/>
      <c r="AT488" s="159" t="s">
        <v>270</v>
      </c>
      <c r="AU488" s="159" t="s">
        <v>87</v>
      </c>
      <c r="AV488" s="13" t="s">
        <v>268</v>
      </c>
      <c r="AW488" s="13" t="s">
        <v>32</v>
      </c>
      <c r="AX488" s="13" t="s">
        <v>85</v>
      </c>
      <c r="AY488" s="159" t="s">
        <v>262</v>
      </c>
    </row>
    <row r="489" spans="2:65" s="1" customFormat="1" ht="33" customHeight="1">
      <c r="B489" s="32"/>
      <c r="C489" s="138" t="s">
        <v>606</v>
      </c>
      <c r="D489" s="138" t="s">
        <v>264</v>
      </c>
      <c r="E489" s="139" t="s">
        <v>607</v>
      </c>
      <c r="F489" s="140" t="s">
        <v>608</v>
      </c>
      <c r="G489" s="141" t="s">
        <v>416</v>
      </c>
      <c r="H489" s="142">
        <v>66.48</v>
      </c>
      <c r="I489" s="143"/>
      <c r="J489" s="142">
        <f>ROUND(I489*H489,2)</f>
        <v>0</v>
      </c>
      <c r="K489" s="140" t="s">
        <v>267</v>
      </c>
      <c r="L489" s="32"/>
      <c r="M489" s="144" t="s">
        <v>1</v>
      </c>
      <c r="N489" s="145" t="s">
        <v>42</v>
      </c>
      <c r="P489" s="146">
        <f>O489*H489</f>
        <v>0</v>
      </c>
      <c r="Q489" s="146">
        <v>2E-05</v>
      </c>
      <c r="R489" s="146">
        <f>Q489*H489</f>
        <v>0.0013296000000000002</v>
      </c>
      <c r="S489" s="146">
        <v>0</v>
      </c>
      <c r="T489" s="147">
        <f>S489*H489</f>
        <v>0</v>
      </c>
      <c r="AR489" s="148" t="s">
        <v>268</v>
      </c>
      <c r="AT489" s="148" t="s">
        <v>264</v>
      </c>
      <c r="AU489" s="148" t="s">
        <v>87</v>
      </c>
      <c r="AY489" s="17" t="s">
        <v>262</v>
      </c>
      <c r="BE489" s="149">
        <f>IF(N489="základní",J489,0)</f>
        <v>0</v>
      </c>
      <c r="BF489" s="149">
        <f>IF(N489="snížená",J489,0)</f>
        <v>0</v>
      </c>
      <c r="BG489" s="149">
        <f>IF(N489="zákl. přenesená",J489,0)</f>
        <v>0</v>
      </c>
      <c r="BH489" s="149">
        <f>IF(N489="sníž. přenesená",J489,0)</f>
        <v>0</v>
      </c>
      <c r="BI489" s="149">
        <f>IF(N489="nulová",J489,0)</f>
        <v>0</v>
      </c>
      <c r="BJ489" s="17" t="s">
        <v>85</v>
      </c>
      <c r="BK489" s="149">
        <f>ROUND(I489*H489,2)</f>
        <v>0</v>
      </c>
      <c r="BL489" s="17" t="s">
        <v>268</v>
      </c>
      <c r="BM489" s="148" t="s">
        <v>609</v>
      </c>
    </row>
    <row r="490" spans="2:51" s="14" customFormat="1" ht="12">
      <c r="B490" s="165"/>
      <c r="D490" s="151" t="s">
        <v>270</v>
      </c>
      <c r="E490" s="166" t="s">
        <v>1</v>
      </c>
      <c r="F490" s="167" t="s">
        <v>556</v>
      </c>
      <c r="H490" s="166" t="s">
        <v>1</v>
      </c>
      <c r="I490" s="168"/>
      <c r="L490" s="165"/>
      <c r="M490" s="169"/>
      <c r="T490" s="170"/>
      <c r="AT490" s="166" t="s">
        <v>270</v>
      </c>
      <c r="AU490" s="166" t="s">
        <v>87</v>
      </c>
      <c r="AV490" s="14" t="s">
        <v>85</v>
      </c>
      <c r="AW490" s="14" t="s">
        <v>32</v>
      </c>
      <c r="AX490" s="14" t="s">
        <v>77</v>
      </c>
      <c r="AY490" s="166" t="s">
        <v>262</v>
      </c>
    </row>
    <row r="491" spans="2:51" s="12" customFormat="1" ht="12">
      <c r="B491" s="150"/>
      <c r="D491" s="151" t="s">
        <v>270</v>
      </c>
      <c r="E491" s="152" t="s">
        <v>1</v>
      </c>
      <c r="F491" s="153" t="s">
        <v>610</v>
      </c>
      <c r="H491" s="154">
        <v>66.48</v>
      </c>
      <c r="I491" s="155"/>
      <c r="L491" s="150"/>
      <c r="M491" s="156"/>
      <c r="T491" s="157"/>
      <c r="AT491" s="152" t="s">
        <v>270</v>
      </c>
      <c r="AU491" s="152" t="s">
        <v>87</v>
      </c>
      <c r="AV491" s="12" t="s">
        <v>87</v>
      </c>
      <c r="AW491" s="12" t="s">
        <v>32</v>
      </c>
      <c r="AX491" s="12" t="s">
        <v>77</v>
      </c>
      <c r="AY491" s="152" t="s">
        <v>262</v>
      </c>
    </row>
    <row r="492" spans="2:51" s="15" customFormat="1" ht="12">
      <c r="B492" s="171"/>
      <c r="D492" s="151" t="s">
        <v>270</v>
      </c>
      <c r="E492" s="172" t="s">
        <v>1</v>
      </c>
      <c r="F492" s="173" t="s">
        <v>281</v>
      </c>
      <c r="H492" s="174">
        <v>66.48</v>
      </c>
      <c r="I492" s="175"/>
      <c r="L492" s="171"/>
      <c r="M492" s="176"/>
      <c r="T492" s="177"/>
      <c r="AT492" s="172" t="s">
        <v>270</v>
      </c>
      <c r="AU492" s="172" t="s">
        <v>87</v>
      </c>
      <c r="AV492" s="15" t="s">
        <v>103</v>
      </c>
      <c r="AW492" s="15" t="s">
        <v>32</v>
      </c>
      <c r="AX492" s="15" t="s">
        <v>77</v>
      </c>
      <c r="AY492" s="172" t="s">
        <v>262</v>
      </c>
    </row>
    <row r="493" spans="2:51" s="13" customFormat="1" ht="12">
      <c r="B493" s="158"/>
      <c r="D493" s="151" t="s">
        <v>270</v>
      </c>
      <c r="E493" s="159" t="s">
        <v>1</v>
      </c>
      <c r="F493" s="160" t="s">
        <v>273</v>
      </c>
      <c r="H493" s="161">
        <v>66.48</v>
      </c>
      <c r="I493" s="162"/>
      <c r="L493" s="158"/>
      <c r="M493" s="163"/>
      <c r="T493" s="164"/>
      <c r="AT493" s="159" t="s">
        <v>270</v>
      </c>
      <c r="AU493" s="159" t="s">
        <v>87</v>
      </c>
      <c r="AV493" s="13" t="s">
        <v>268</v>
      </c>
      <c r="AW493" s="13" t="s">
        <v>32</v>
      </c>
      <c r="AX493" s="13" t="s">
        <v>85</v>
      </c>
      <c r="AY493" s="159" t="s">
        <v>262</v>
      </c>
    </row>
    <row r="494" spans="2:65" s="1" customFormat="1" ht="24.2" customHeight="1">
      <c r="B494" s="32"/>
      <c r="C494" s="138" t="s">
        <v>611</v>
      </c>
      <c r="D494" s="138" t="s">
        <v>264</v>
      </c>
      <c r="E494" s="139" t="s">
        <v>612</v>
      </c>
      <c r="F494" s="140" t="s">
        <v>613</v>
      </c>
      <c r="G494" s="141" t="s">
        <v>416</v>
      </c>
      <c r="H494" s="142">
        <v>77.45</v>
      </c>
      <c r="I494" s="143"/>
      <c r="J494" s="142">
        <f>ROUND(I494*H494,2)</f>
        <v>0</v>
      </c>
      <c r="K494" s="140" t="s">
        <v>1</v>
      </c>
      <c r="L494" s="32"/>
      <c r="M494" s="144" t="s">
        <v>1</v>
      </c>
      <c r="N494" s="145" t="s">
        <v>42</v>
      </c>
      <c r="P494" s="146">
        <f>O494*H494</f>
        <v>0</v>
      </c>
      <c r="Q494" s="146">
        <v>8E-05</v>
      </c>
      <c r="R494" s="146">
        <f>Q494*H494</f>
        <v>0.006196000000000001</v>
      </c>
      <c r="S494" s="146">
        <v>0</v>
      </c>
      <c r="T494" s="147">
        <f>S494*H494</f>
        <v>0</v>
      </c>
      <c r="AR494" s="148" t="s">
        <v>268</v>
      </c>
      <c r="AT494" s="148" t="s">
        <v>264</v>
      </c>
      <c r="AU494" s="148" t="s">
        <v>87</v>
      </c>
      <c r="AY494" s="17" t="s">
        <v>262</v>
      </c>
      <c r="BE494" s="149">
        <f>IF(N494="základní",J494,0)</f>
        <v>0</v>
      </c>
      <c r="BF494" s="149">
        <f>IF(N494="snížená",J494,0)</f>
        <v>0</v>
      </c>
      <c r="BG494" s="149">
        <f>IF(N494="zákl. přenesená",J494,0)</f>
        <v>0</v>
      </c>
      <c r="BH494" s="149">
        <f>IF(N494="sníž. přenesená",J494,0)</f>
        <v>0</v>
      </c>
      <c r="BI494" s="149">
        <f>IF(N494="nulová",J494,0)</f>
        <v>0</v>
      </c>
      <c r="BJ494" s="17" t="s">
        <v>85</v>
      </c>
      <c r="BK494" s="149">
        <f>ROUND(I494*H494,2)</f>
        <v>0</v>
      </c>
      <c r="BL494" s="17" t="s">
        <v>268</v>
      </c>
      <c r="BM494" s="148" t="s">
        <v>614</v>
      </c>
    </row>
    <row r="495" spans="2:51" s="12" customFormat="1" ht="12">
      <c r="B495" s="150"/>
      <c r="D495" s="151" t="s">
        <v>270</v>
      </c>
      <c r="E495" s="152" t="s">
        <v>1</v>
      </c>
      <c r="F495" s="153" t="s">
        <v>615</v>
      </c>
      <c r="H495" s="154">
        <v>10.93</v>
      </c>
      <c r="I495" s="155"/>
      <c r="L495" s="150"/>
      <c r="M495" s="156"/>
      <c r="T495" s="157"/>
      <c r="AT495" s="152" t="s">
        <v>270</v>
      </c>
      <c r="AU495" s="152" t="s">
        <v>87</v>
      </c>
      <c r="AV495" s="12" t="s">
        <v>87</v>
      </c>
      <c r="AW495" s="12" t="s">
        <v>32</v>
      </c>
      <c r="AX495" s="12" t="s">
        <v>77</v>
      </c>
      <c r="AY495" s="152" t="s">
        <v>262</v>
      </c>
    </row>
    <row r="496" spans="2:51" s="12" customFormat="1" ht="12">
      <c r="B496" s="150"/>
      <c r="D496" s="151" t="s">
        <v>270</v>
      </c>
      <c r="E496" s="152" t="s">
        <v>1</v>
      </c>
      <c r="F496" s="153" t="s">
        <v>616</v>
      </c>
      <c r="H496" s="154">
        <v>13.84</v>
      </c>
      <c r="I496" s="155"/>
      <c r="L496" s="150"/>
      <c r="M496" s="156"/>
      <c r="T496" s="157"/>
      <c r="AT496" s="152" t="s">
        <v>270</v>
      </c>
      <c r="AU496" s="152" t="s">
        <v>87</v>
      </c>
      <c r="AV496" s="12" t="s">
        <v>87</v>
      </c>
      <c r="AW496" s="12" t="s">
        <v>32</v>
      </c>
      <c r="AX496" s="12" t="s">
        <v>77</v>
      </c>
      <c r="AY496" s="152" t="s">
        <v>262</v>
      </c>
    </row>
    <row r="497" spans="2:51" s="12" customFormat="1" ht="12">
      <c r="B497" s="150"/>
      <c r="D497" s="151" t="s">
        <v>270</v>
      </c>
      <c r="E497" s="152" t="s">
        <v>1</v>
      </c>
      <c r="F497" s="153" t="s">
        <v>617</v>
      </c>
      <c r="H497" s="154">
        <v>15.34</v>
      </c>
      <c r="I497" s="155"/>
      <c r="L497" s="150"/>
      <c r="M497" s="156"/>
      <c r="T497" s="157"/>
      <c r="AT497" s="152" t="s">
        <v>270</v>
      </c>
      <c r="AU497" s="152" t="s">
        <v>87</v>
      </c>
      <c r="AV497" s="12" t="s">
        <v>87</v>
      </c>
      <c r="AW497" s="12" t="s">
        <v>32</v>
      </c>
      <c r="AX497" s="12" t="s">
        <v>77</v>
      </c>
      <c r="AY497" s="152" t="s">
        <v>262</v>
      </c>
    </row>
    <row r="498" spans="2:51" s="12" customFormat="1" ht="12">
      <c r="B498" s="150"/>
      <c r="D498" s="151" t="s">
        <v>270</v>
      </c>
      <c r="E498" s="152" t="s">
        <v>1</v>
      </c>
      <c r="F498" s="153" t="s">
        <v>618</v>
      </c>
      <c r="H498" s="154">
        <v>15.34</v>
      </c>
      <c r="I498" s="155"/>
      <c r="L498" s="150"/>
      <c r="M498" s="156"/>
      <c r="T498" s="157"/>
      <c r="AT498" s="152" t="s">
        <v>270</v>
      </c>
      <c r="AU498" s="152" t="s">
        <v>87</v>
      </c>
      <c r="AV498" s="12" t="s">
        <v>87</v>
      </c>
      <c r="AW498" s="12" t="s">
        <v>32</v>
      </c>
      <c r="AX498" s="12" t="s">
        <v>77</v>
      </c>
      <c r="AY498" s="152" t="s">
        <v>262</v>
      </c>
    </row>
    <row r="499" spans="2:51" s="15" customFormat="1" ht="12">
      <c r="B499" s="171"/>
      <c r="D499" s="151" t="s">
        <v>270</v>
      </c>
      <c r="E499" s="172" t="s">
        <v>1</v>
      </c>
      <c r="F499" s="173" t="s">
        <v>281</v>
      </c>
      <c r="H499" s="174">
        <v>55.45</v>
      </c>
      <c r="I499" s="175"/>
      <c r="L499" s="171"/>
      <c r="M499" s="176"/>
      <c r="T499" s="177"/>
      <c r="AT499" s="172" t="s">
        <v>270</v>
      </c>
      <c r="AU499" s="172" t="s">
        <v>87</v>
      </c>
      <c r="AV499" s="15" t="s">
        <v>103</v>
      </c>
      <c r="AW499" s="15" t="s">
        <v>32</v>
      </c>
      <c r="AX499" s="15" t="s">
        <v>77</v>
      </c>
      <c r="AY499" s="172" t="s">
        <v>262</v>
      </c>
    </row>
    <row r="500" spans="2:51" s="12" customFormat="1" ht="12">
      <c r="B500" s="150"/>
      <c r="D500" s="151" t="s">
        <v>270</v>
      </c>
      <c r="E500" s="152" t="s">
        <v>1</v>
      </c>
      <c r="F500" s="153" t="s">
        <v>619</v>
      </c>
      <c r="H500" s="154">
        <v>3.88</v>
      </c>
      <c r="I500" s="155"/>
      <c r="L500" s="150"/>
      <c r="M500" s="156"/>
      <c r="T500" s="157"/>
      <c r="AT500" s="152" t="s">
        <v>270</v>
      </c>
      <c r="AU500" s="152" t="s">
        <v>87</v>
      </c>
      <c r="AV500" s="12" t="s">
        <v>87</v>
      </c>
      <c r="AW500" s="12" t="s">
        <v>32</v>
      </c>
      <c r="AX500" s="12" t="s">
        <v>77</v>
      </c>
      <c r="AY500" s="152" t="s">
        <v>262</v>
      </c>
    </row>
    <row r="501" spans="2:51" s="12" customFormat="1" ht="12">
      <c r="B501" s="150"/>
      <c r="D501" s="151" t="s">
        <v>270</v>
      </c>
      <c r="E501" s="152" t="s">
        <v>1</v>
      </c>
      <c r="F501" s="153" t="s">
        <v>620</v>
      </c>
      <c r="H501" s="154">
        <v>7.76</v>
      </c>
      <c r="I501" s="155"/>
      <c r="L501" s="150"/>
      <c r="M501" s="156"/>
      <c r="T501" s="157"/>
      <c r="AT501" s="152" t="s">
        <v>270</v>
      </c>
      <c r="AU501" s="152" t="s">
        <v>87</v>
      </c>
      <c r="AV501" s="12" t="s">
        <v>87</v>
      </c>
      <c r="AW501" s="12" t="s">
        <v>32</v>
      </c>
      <c r="AX501" s="12" t="s">
        <v>77</v>
      </c>
      <c r="AY501" s="152" t="s">
        <v>262</v>
      </c>
    </row>
    <row r="502" spans="2:51" s="12" customFormat="1" ht="12">
      <c r="B502" s="150"/>
      <c r="D502" s="151" t="s">
        <v>270</v>
      </c>
      <c r="E502" s="152" t="s">
        <v>1</v>
      </c>
      <c r="F502" s="153" t="s">
        <v>621</v>
      </c>
      <c r="H502" s="154">
        <v>10.36</v>
      </c>
      <c r="I502" s="155"/>
      <c r="L502" s="150"/>
      <c r="M502" s="156"/>
      <c r="T502" s="157"/>
      <c r="AT502" s="152" t="s">
        <v>270</v>
      </c>
      <c r="AU502" s="152" t="s">
        <v>87</v>
      </c>
      <c r="AV502" s="12" t="s">
        <v>87</v>
      </c>
      <c r="AW502" s="12" t="s">
        <v>32</v>
      </c>
      <c r="AX502" s="12" t="s">
        <v>77</v>
      </c>
      <c r="AY502" s="152" t="s">
        <v>262</v>
      </c>
    </row>
    <row r="503" spans="2:51" s="15" customFormat="1" ht="12">
      <c r="B503" s="171"/>
      <c r="D503" s="151" t="s">
        <v>270</v>
      </c>
      <c r="E503" s="172" t="s">
        <v>1</v>
      </c>
      <c r="F503" s="173" t="s">
        <v>281</v>
      </c>
      <c r="H503" s="174">
        <v>22</v>
      </c>
      <c r="I503" s="175"/>
      <c r="L503" s="171"/>
      <c r="M503" s="176"/>
      <c r="T503" s="177"/>
      <c r="AT503" s="172" t="s">
        <v>270</v>
      </c>
      <c r="AU503" s="172" t="s">
        <v>87</v>
      </c>
      <c r="AV503" s="15" t="s">
        <v>103</v>
      </c>
      <c r="AW503" s="15" t="s">
        <v>32</v>
      </c>
      <c r="AX503" s="15" t="s">
        <v>77</v>
      </c>
      <c r="AY503" s="172" t="s">
        <v>262</v>
      </c>
    </row>
    <row r="504" spans="2:51" s="13" customFormat="1" ht="12">
      <c r="B504" s="158"/>
      <c r="D504" s="151" t="s">
        <v>270</v>
      </c>
      <c r="E504" s="159" t="s">
        <v>1</v>
      </c>
      <c r="F504" s="160" t="s">
        <v>273</v>
      </c>
      <c r="H504" s="161">
        <v>77.45</v>
      </c>
      <c r="I504" s="162"/>
      <c r="L504" s="158"/>
      <c r="M504" s="163"/>
      <c r="T504" s="164"/>
      <c r="AT504" s="159" t="s">
        <v>270</v>
      </c>
      <c r="AU504" s="159" t="s">
        <v>87</v>
      </c>
      <c r="AV504" s="13" t="s">
        <v>268</v>
      </c>
      <c r="AW504" s="13" t="s">
        <v>32</v>
      </c>
      <c r="AX504" s="13" t="s">
        <v>85</v>
      </c>
      <c r="AY504" s="159" t="s">
        <v>262</v>
      </c>
    </row>
    <row r="505" spans="2:65" s="1" customFormat="1" ht="24.2" customHeight="1">
      <c r="B505" s="32"/>
      <c r="C505" s="138" t="s">
        <v>622</v>
      </c>
      <c r="D505" s="138" t="s">
        <v>264</v>
      </c>
      <c r="E505" s="139" t="s">
        <v>623</v>
      </c>
      <c r="F505" s="140" t="s">
        <v>624</v>
      </c>
      <c r="G505" s="141" t="s">
        <v>416</v>
      </c>
      <c r="H505" s="142">
        <v>861.41</v>
      </c>
      <c r="I505" s="143"/>
      <c r="J505" s="142">
        <f>ROUND(I505*H505,2)</f>
        <v>0</v>
      </c>
      <c r="K505" s="140" t="s">
        <v>267</v>
      </c>
      <c r="L505" s="32"/>
      <c r="M505" s="144" t="s">
        <v>1</v>
      </c>
      <c r="N505" s="145" t="s">
        <v>42</v>
      </c>
      <c r="P505" s="146">
        <f>O505*H505</f>
        <v>0</v>
      </c>
      <c r="Q505" s="146">
        <v>8E-05</v>
      </c>
      <c r="R505" s="146">
        <f>Q505*H505</f>
        <v>0.0689128</v>
      </c>
      <c r="S505" s="146">
        <v>0</v>
      </c>
      <c r="T505" s="147">
        <f>S505*H505</f>
        <v>0</v>
      </c>
      <c r="AR505" s="148" t="s">
        <v>268</v>
      </c>
      <c r="AT505" s="148" t="s">
        <v>264</v>
      </c>
      <c r="AU505" s="148" t="s">
        <v>87</v>
      </c>
      <c r="AY505" s="17" t="s">
        <v>262</v>
      </c>
      <c r="BE505" s="149">
        <f>IF(N505="základní",J505,0)</f>
        <v>0</v>
      </c>
      <c r="BF505" s="149">
        <f>IF(N505="snížená",J505,0)</f>
        <v>0</v>
      </c>
      <c r="BG505" s="149">
        <f>IF(N505="zákl. přenesená",J505,0)</f>
        <v>0</v>
      </c>
      <c r="BH505" s="149">
        <f>IF(N505="sníž. přenesená",J505,0)</f>
        <v>0</v>
      </c>
      <c r="BI505" s="149">
        <f>IF(N505="nulová",J505,0)</f>
        <v>0</v>
      </c>
      <c r="BJ505" s="17" t="s">
        <v>85</v>
      </c>
      <c r="BK505" s="149">
        <f>ROUND(I505*H505,2)</f>
        <v>0</v>
      </c>
      <c r="BL505" s="17" t="s">
        <v>268</v>
      </c>
      <c r="BM505" s="148" t="s">
        <v>625</v>
      </c>
    </row>
    <row r="506" spans="2:51" s="14" customFormat="1" ht="12">
      <c r="B506" s="165"/>
      <c r="D506" s="151" t="s">
        <v>270</v>
      </c>
      <c r="E506" s="166" t="s">
        <v>1</v>
      </c>
      <c r="F506" s="167" t="s">
        <v>592</v>
      </c>
      <c r="H506" s="166" t="s">
        <v>1</v>
      </c>
      <c r="I506" s="168"/>
      <c r="L506" s="165"/>
      <c r="M506" s="169"/>
      <c r="T506" s="170"/>
      <c r="AT506" s="166" t="s">
        <v>270</v>
      </c>
      <c r="AU506" s="166" t="s">
        <v>87</v>
      </c>
      <c r="AV506" s="14" t="s">
        <v>85</v>
      </c>
      <c r="AW506" s="14" t="s">
        <v>32</v>
      </c>
      <c r="AX506" s="14" t="s">
        <v>77</v>
      </c>
      <c r="AY506" s="166" t="s">
        <v>262</v>
      </c>
    </row>
    <row r="507" spans="2:51" s="12" customFormat="1" ht="12">
      <c r="B507" s="150"/>
      <c r="D507" s="151" t="s">
        <v>270</v>
      </c>
      <c r="E507" s="152" t="s">
        <v>1</v>
      </c>
      <c r="F507" s="153" t="s">
        <v>593</v>
      </c>
      <c r="H507" s="154">
        <v>38.52</v>
      </c>
      <c r="I507" s="155"/>
      <c r="L507" s="150"/>
      <c r="M507" s="156"/>
      <c r="T507" s="157"/>
      <c r="AT507" s="152" t="s">
        <v>270</v>
      </c>
      <c r="AU507" s="152" t="s">
        <v>87</v>
      </c>
      <c r="AV507" s="12" t="s">
        <v>87</v>
      </c>
      <c r="AW507" s="12" t="s">
        <v>32</v>
      </c>
      <c r="AX507" s="12" t="s">
        <v>77</v>
      </c>
      <c r="AY507" s="152" t="s">
        <v>262</v>
      </c>
    </row>
    <row r="508" spans="2:51" s="12" customFormat="1" ht="22.5">
      <c r="B508" s="150"/>
      <c r="D508" s="151" t="s">
        <v>270</v>
      </c>
      <c r="E508" s="152" t="s">
        <v>1</v>
      </c>
      <c r="F508" s="153" t="s">
        <v>594</v>
      </c>
      <c r="H508" s="154">
        <v>69.76</v>
      </c>
      <c r="I508" s="155"/>
      <c r="L508" s="150"/>
      <c r="M508" s="156"/>
      <c r="T508" s="157"/>
      <c r="AT508" s="152" t="s">
        <v>270</v>
      </c>
      <c r="AU508" s="152" t="s">
        <v>87</v>
      </c>
      <c r="AV508" s="12" t="s">
        <v>87</v>
      </c>
      <c r="AW508" s="12" t="s">
        <v>32</v>
      </c>
      <c r="AX508" s="12" t="s">
        <v>77</v>
      </c>
      <c r="AY508" s="152" t="s">
        <v>262</v>
      </c>
    </row>
    <row r="509" spans="2:51" s="12" customFormat="1" ht="12">
      <c r="B509" s="150"/>
      <c r="D509" s="151" t="s">
        <v>270</v>
      </c>
      <c r="E509" s="152" t="s">
        <v>1</v>
      </c>
      <c r="F509" s="153" t="s">
        <v>595</v>
      </c>
      <c r="H509" s="154">
        <v>17.95</v>
      </c>
      <c r="I509" s="155"/>
      <c r="L509" s="150"/>
      <c r="M509" s="156"/>
      <c r="T509" s="157"/>
      <c r="AT509" s="152" t="s">
        <v>270</v>
      </c>
      <c r="AU509" s="152" t="s">
        <v>87</v>
      </c>
      <c r="AV509" s="12" t="s">
        <v>87</v>
      </c>
      <c r="AW509" s="12" t="s">
        <v>32</v>
      </c>
      <c r="AX509" s="12" t="s">
        <v>77</v>
      </c>
      <c r="AY509" s="152" t="s">
        <v>262</v>
      </c>
    </row>
    <row r="510" spans="2:51" s="15" customFormat="1" ht="12">
      <c r="B510" s="171"/>
      <c r="D510" s="151" t="s">
        <v>270</v>
      </c>
      <c r="E510" s="172" t="s">
        <v>1</v>
      </c>
      <c r="F510" s="173" t="s">
        <v>281</v>
      </c>
      <c r="H510" s="174">
        <v>126.23</v>
      </c>
      <c r="I510" s="175"/>
      <c r="L510" s="171"/>
      <c r="M510" s="176"/>
      <c r="T510" s="177"/>
      <c r="AT510" s="172" t="s">
        <v>270</v>
      </c>
      <c r="AU510" s="172" t="s">
        <v>87</v>
      </c>
      <c r="AV510" s="15" t="s">
        <v>103</v>
      </c>
      <c r="AW510" s="15" t="s">
        <v>32</v>
      </c>
      <c r="AX510" s="15" t="s">
        <v>77</v>
      </c>
      <c r="AY510" s="172" t="s">
        <v>262</v>
      </c>
    </row>
    <row r="511" spans="2:51" s="14" customFormat="1" ht="12">
      <c r="B511" s="165"/>
      <c r="D511" s="151" t="s">
        <v>270</v>
      </c>
      <c r="E511" s="166" t="s">
        <v>1</v>
      </c>
      <c r="F511" s="167" t="s">
        <v>592</v>
      </c>
      <c r="H511" s="166" t="s">
        <v>1</v>
      </c>
      <c r="I511" s="168"/>
      <c r="L511" s="165"/>
      <c r="M511" s="169"/>
      <c r="T511" s="170"/>
      <c r="AT511" s="166" t="s">
        <v>270</v>
      </c>
      <c r="AU511" s="166" t="s">
        <v>87</v>
      </c>
      <c r="AV511" s="14" t="s">
        <v>85</v>
      </c>
      <c r="AW511" s="14" t="s">
        <v>32</v>
      </c>
      <c r="AX511" s="14" t="s">
        <v>77</v>
      </c>
      <c r="AY511" s="166" t="s">
        <v>262</v>
      </c>
    </row>
    <row r="512" spans="2:51" s="12" customFormat="1" ht="12">
      <c r="B512" s="150"/>
      <c r="D512" s="151" t="s">
        <v>270</v>
      </c>
      <c r="E512" s="152" t="s">
        <v>1</v>
      </c>
      <c r="F512" s="153" t="s">
        <v>596</v>
      </c>
      <c r="H512" s="154">
        <v>73.68</v>
      </c>
      <c r="I512" s="155"/>
      <c r="L512" s="150"/>
      <c r="M512" s="156"/>
      <c r="T512" s="157"/>
      <c r="AT512" s="152" t="s">
        <v>270</v>
      </c>
      <c r="AU512" s="152" t="s">
        <v>87</v>
      </c>
      <c r="AV512" s="12" t="s">
        <v>87</v>
      </c>
      <c r="AW512" s="12" t="s">
        <v>32</v>
      </c>
      <c r="AX512" s="12" t="s">
        <v>77</v>
      </c>
      <c r="AY512" s="152" t="s">
        <v>262</v>
      </c>
    </row>
    <row r="513" spans="2:51" s="12" customFormat="1" ht="12">
      <c r="B513" s="150"/>
      <c r="D513" s="151" t="s">
        <v>270</v>
      </c>
      <c r="E513" s="152" t="s">
        <v>1</v>
      </c>
      <c r="F513" s="153" t="s">
        <v>597</v>
      </c>
      <c r="H513" s="154">
        <v>182.7</v>
      </c>
      <c r="I513" s="155"/>
      <c r="L513" s="150"/>
      <c r="M513" s="156"/>
      <c r="T513" s="157"/>
      <c r="AT513" s="152" t="s">
        <v>270</v>
      </c>
      <c r="AU513" s="152" t="s">
        <v>87</v>
      </c>
      <c r="AV513" s="12" t="s">
        <v>87</v>
      </c>
      <c r="AW513" s="12" t="s">
        <v>32</v>
      </c>
      <c r="AX513" s="12" t="s">
        <v>77</v>
      </c>
      <c r="AY513" s="152" t="s">
        <v>262</v>
      </c>
    </row>
    <row r="514" spans="2:51" s="15" customFormat="1" ht="12">
      <c r="B514" s="171"/>
      <c r="D514" s="151" t="s">
        <v>270</v>
      </c>
      <c r="E514" s="172" t="s">
        <v>1</v>
      </c>
      <c r="F514" s="173" t="s">
        <v>281</v>
      </c>
      <c r="H514" s="174">
        <v>256.38</v>
      </c>
      <c r="I514" s="175"/>
      <c r="L514" s="171"/>
      <c r="M514" s="176"/>
      <c r="T514" s="177"/>
      <c r="AT514" s="172" t="s">
        <v>270</v>
      </c>
      <c r="AU514" s="172" t="s">
        <v>87</v>
      </c>
      <c r="AV514" s="15" t="s">
        <v>103</v>
      </c>
      <c r="AW514" s="15" t="s">
        <v>32</v>
      </c>
      <c r="AX514" s="15" t="s">
        <v>77</v>
      </c>
      <c r="AY514" s="172" t="s">
        <v>262</v>
      </c>
    </row>
    <row r="515" spans="2:51" s="14" customFormat="1" ht="12">
      <c r="B515" s="165"/>
      <c r="D515" s="151" t="s">
        <v>270</v>
      </c>
      <c r="E515" s="166" t="s">
        <v>1</v>
      </c>
      <c r="F515" s="167" t="s">
        <v>592</v>
      </c>
      <c r="H515" s="166" t="s">
        <v>1</v>
      </c>
      <c r="I515" s="168"/>
      <c r="L515" s="165"/>
      <c r="M515" s="169"/>
      <c r="T515" s="170"/>
      <c r="AT515" s="166" t="s">
        <v>270</v>
      </c>
      <c r="AU515" s="166" t="s">
        <v>87</v>
      </c>
      <c r="AV515" s="14" t="s">
        <v>85</v>
      </c>
      <c r="AW515" s="14" t="s">
        <v>32</v>
      </c>
      <c r="AX515" s="14" t="s">
        <v>77</v>
      </c>
      <c r="AY515" s="166" t="s">
        <v>262</v>
      </c>
    </row>
    <row r="516" spans="2:51" s="12" customFormat="1" ht="12">
      <c r="B516" s="150"/>
      <c r="D516" s="151" t="s">
        <v>270</v>
      </c>
      <c r="E516" s="152" t="s">
        <v>1</v>
      </c>
      <c r="F516" s="153" t="s">
        <v>598</v>
      </c>
      <c r="H516" s="154">
        <v>24.2</v>
      </c>
      <c r="I516" s="155"/>
      <c r="L516" s="150"/>
      <c r="M516" s="156"/>
      <c r="T516" s="157"/>
      <c r="AT516" s="152" t="s">
        <v>270</v>
      </c>
      <c r="AU516" s="152" t="s">
        <v>87</v>
      </c>
      <c r="AV516" s="12" t="s">
        <v>87</v>
      </c>
      <c r="AW516" s="12" t="s">
        <v>32</v>
      </c>
      <c r="AX516" s="12" t="s">
        <v>77</v>
      </c>
      <c r="AY516" s="152" t="s">
        <v>262</v>
      </c>
    </row>
    <row r="517" spans="2:51" s="12" customFormat="1" ht="12">
      <c r="B517" s="150"/>
      <c r="D517" s="151" t="s">
        <v>270</v>
      </c>
      <c r="E517" s="152" t="s">
        <v>1</v>
      </c>
      <c r="F517" s="153" t="s">
        <v>599</v>
      </c>
      <c r="H517" s="154">
        <v>91.26</v>
      </c>
      <c r="I517" s="155"/>
      <c r="L517" s="150"/>
      <c r="M517" s="156"/>
      <c r="T517" s="157"/>
      <c r="AT517" s="152" t="s">
        <v>270</v>
      </c>
      <c r="AU517" s="152" t="s">
        <v>87</v>
      </c>
      <c r="AV517" s="12" t="s">
        <v>87</v>
      </c>
      <c r="AW517" s="12" t="s">
        <v>32</v>
      </c>
      <c r="AX517" s="12" t="s">
        <v>77</v>
      </c>
      <c r="AY517" s="152" t="s">
        <v>262</v>
      </c>
    </row>
    <row r="518" spans="2:51" s="12" customFormat="1" ht="12">
      <c r="B518" s="150"/>
      <c r="D518" s="151" t="s">
        <v>270</v>
      </c>
      <c r="E518" s="152" t="s">
        <v>1</v>
      </c>
      <c r="F518" s="153" t="s">
        <v>600</v>
      </c>
      <c r="H518" s="154">
        <v>47.45</v>
      </c>
      <c r="I518" s="155"/>
      <c r="L518" s="150"/>
      <c r="M518" s="156"/>
      <c r="T518" s="157"/>
      <c r="AT518" s="152" t="s">
        <v>270</v>
      </c>
      <c r="AU518" s="152" t="s">
        <v>87</v>
      </c>
      <c r="AV518" s="12" t="s">
        <v>87</v>
      </c>
      <c r="AW518" s="12" t="s">
        <v>32</v>
      </c>
      <c r="AX518" s="12" t="s">
        <v>77</v>
      </c>
      <c r="AY518" s="152" t="s">
        <v>262</v>
      </c>
    </row>
    <row r="519" spans="2:51" s="15" customFormat="1" ht="12">
      <c r="B519" s="171"/>
      <c r="D519" s="151" t="s">
        <v>270</v>
      </c>
      <c r="E519" s="172" t="s">
        <v>1</v>
      </c>
      <c r="F519" s="173" t="s">
        <v>281</v>
      </c>
      <c r="H519" s="174">
        <v>162.91</v>
      </c>
      <c r="I519" s="175"/>
      <c r="L519" s="171"/>
      <c r="M519" s="176"/>
      <c r="T519" s="177"/>
      <c r="AT519" s="172" t="s">
        <v>270</v>
      </c>
      <c r="AU519" s="172" t="s">
        <v>87</v>
      </c>
      <c r="AV519" s="15" t="s">
        <v>103</v>
      </c>
      <c r="AW519" s="15" t="s">
        <v>32</v>
      </c>
      <c r="AX519" s="15" t="s">
        <v>77</v>
      </c>
      <c r="AY519" s="172" t="s">
        <v>262</v>
      </c>
    </row>
    <row r="520" spans="2:51" s="14" customFormat="1" ht="12">
      <c r="B520" s="165"/>
      <c r="D520" s="151" t="s">
        <v>270</v>
      </c>
      <c r="E520" s="166" t="s">
        <v>1</v>
      </c>
      <c r="F520" s="167" t="s">
        <v>601</v>
      </c>
      <c r="H520" s="166" t="s">
        <v>1</v>
      </c>
      <c r="I520" s="168"/>
      <c r="L520" s="165"/>
      <c r="M520" s="169"/>
      <c r="T520" s="170"/>
      <c r="AT520" s="166" t="s">
        <v>270</v>
      </c>
      <c r="AU520" s="166" t="s">
        <v>87</v>
      </c>
      <c r="AV520" s="14" t="s">
        <v>85</v>
      </c>
      <c r="AW520" s="14" t="s">
        <v>32</v>
      </c>
      <c r="AX520" s="14" t="s">
        <v>77</v>
      </c>
      <c r="AY520" s="166" t="s">
        <v>262</v>
      </c>
    </row>
    <row r="521" spans="2:51" s="12" customFormat="1" ht="12">
      <c r="B521" s="150"/>
      <c r="D521" s="151" t="s">
        <v>270</v>
      </c>
      <c r="E521" s="152" t="s">
        <v>1</v>
      </c>
      <c r="F521" s="153" t="s">
        <v>602</v>
      </c>
      <c r="H521" s="154">
        <v>60.65</v>
      </c>
      <c r="I521" s="155"/>
      <c r="L521" s="150"/>
      <c r="M521" s="156"/>
      <c r="T521" s="157"/>
      <c r="AT521" s="152" t="s">
        <v>270</v>
      </c>
      <c r="AU521" s="152" t="s">
        <v>87</v>
      </c>
      <c r="AV521" s="12" t="s">
        <v>87</v>
      </c>
      <c r="AW521" s="12" t="s">
        <v>32</v>
      </c>
      <c r="AX521" s="12" t="s">
        <v>77</v>
      </c>
      <c r="AY521" s="152" t="s">
        <v>262</v>
      </c>
    </row>
    <row r="522" spans="2:51" s="12" customFormat="1" ht="12">
      <c r="B522" s="150"/>
      <c r="D522" s="151" t="s">
        <v>270</v>
      </c>
      <c r="E522" s="152" t="s">
        <v>1</v>
      </c>
      <c r="F522" s="153" t="s">
        <v>603</v>
      </c>
      <c r="H522" s="154">
        <v>59.55</v>
      </c>
      <c r="I522" s="155"/>
      <c r="L522" s="150"/>
      <c r="M522" s="156"/>
      <c r="T522" s="157"/>
      <c r="AT522" s="152" t="s">
        <v>270</v>
      </c>
      <c r="AU522" s="152" t="s">
        <v>87</v>
      </c>
      <c r="AV522" s="12" t="s">
        <v>87</v>
      </c>
      <c r="AW522" s="12" t="s">
        <v>32</v>
      </c>
      <c r="AX522" s="12" t="s">
        <v>77</v>
      </c>
      <c r="AY522" s="152" t="s">
        <v>262</v>
      </c>
    </row>
    <row r="523" spans="2:51" s="15" customFormat="1" ht="12">
      <c r="B523" s="171"/>
      <c r="D523" s="151" t="s">
        <v>270</v>
      </c>
      <c r="E523" s="172" t="s">
        <v>1</v>
      </c>
      <c r="F523" s="173" t="s">
        <v>281</v>
      </c>
      <c r="H523" s="174">
        <v>120.2</v>
      </c>
      <c r="I523" s="175"/>
      <c r="L523" s="171"/>
      <c r="M523" s="176"/>
      <c r="T523" s="177"/>
      <c r="AT523" s="172" t="s">
        <v>270</v>
      </c>
      <c r="AU523" s="172" t="s">
        <v>87</v>
      </c>
      <c r="AV523" s="15" t="s">
        <v>103</v>
      </c>
      <c r="AW523" s="15" t="s">
        <v>32</v>
      </c>
      <c r="AX523" s="15" t="s">
        <v>77</v>
      </c>
      <c r="AY523" s="172" t="s">
        <v>262</v>
      </c>
    </row>
    <row r="524" spans="2:51" s="14" customFormat="1" ht="12">
      <c r="B524" s="165"/>
      <c r="D524" s="151" t="s">
        <v>270</v>
      </c>
      <c r="E524" s="166" t="s">
        <v>1</v>
      </c>
      <c r="F524" s="167" t="s">
        <v>601</v>
      </c>
      <c r="H524" s="166" t="s">
        <v>1</v>
      </c>
      <c r="I524" s="168"/>
      <c r="L524" s="165"/>
      <c r="M524" s="169"/>
      <c r="T524" s="170"/>
      <c r="AT524" s="166" t="s">
        <v>270</v>
      </c>
      <c r="AU524" s="166" t="s">
        <v>87</v>
      </c>
      <c r="AV524" s="14" t="s">
        <v>85</v>
      </c>
      <c r="AW524" s="14" t="s">
        <v>32</v>
      </c>
      <c r="AX524" s="14" t="s">
        <v>77</v>
      </c>
      <c r="AY524" s="166" t="s">
        <v>262</v>
      </c>
    </row>
    <row r="525" spans="2:51" s="12" customFormat="1" ht="12">
      <c r="B525" s="150"/>
      <c r="D525" s="151" t="s">
        <v>270</v>
      </c>
      <c r="E525" s="152" t="s">
        <v>1</v>
      </c>
      <c r="F525" s="153" t="s">
        <v>604</v>
      </c>
      <c r="H525" s="154">
        <v>37.15</v>
      </c>
      <c r="I525" s="155"/>
      <c r="L525" s="150"/>
      <c r="M525" s="156"/>
      <c r="T525" s="157"/>
      <c r="AT525" s="152" t="s">
        <v>270</v>
      </c>
      <c r="AU525" s="152" t="s">
        <v>87</v>
      </c>
      <c r="AV525" s="12" t="s">
        <v>87</v>
      </c>
      <c r="AW525" s="12" t="s">
        <v>32</v>
      </c>
      <c r="AX525" s="12" t="s">
        <v>77</v>
      </c>
      <c r="AY525" s="152" t="s">
        <v>262</v>
      </c>
    </row>
    <row r="526" spans="2:51" s="12" customFormat="1" ht="12">
      <c r="B526" s="150"/>
      <c r="D526" s="151" t="s">
        <v>270</v>
      </c>
      <c r="E526" s="152" t="s">
        <v>1</v>
      </c>
      <c r="F526" s="153" t="s">
        <v>605</v>
      </c>
      <c r="H526" s="154">
        <v>37.64</v>
      </c>
      <c r="I526" s="155"/>
      <c r="L526" s="150"/>
      <c r="M526" s="156"/>
      <c r="T526" s="157"/>
      <c r="AT526" s="152" t="s">
        <v>270</v>
      </c>
      <c r="AU526" s="152" t="s">
        <v>87</v>
      </c>
      <c r="AV526" s="12" t="s">
        <v>87</v>
      </c>
      <c r="AW526" s="12" t="s">
        <v>32</v>
      </c>
      <c r="AX526" s="12" t="s">
        <v>77</v>
      </c>
      <c r="AY526" s="152" t="s">
        <v>262</v>
      </c>
    </row>
    <row r="527" spans="2:51" s="15" customFormat="1" ht="12">
      <c r="B527" s="171"/>
      <c r="D527" s="151" t="s">
        <v>270</v>
      </c>
      <c r="E527" s="172" t="s">
        <v>1</v>
      </c>
      <c r="F527" s="173" t="s">
        <v>281</v>
      </c>
      <c r="H527" s="174">
        <v>74.79</v>
      </c>
      <c r="I527" s="175"/>
      <c r="L527" s="171"/>
      <c r="M527" s="176"/>
      <c r="T527" s="177"/>
      <c r="AT527" s="172" t="s">
        <v>270</v>
      </c>
      <c r="AU527" s="172" t="s">
        <v>87</v>
      </c>
      <c r="AV527" s="15" t="s">
        <v>103</v>
      </c>
      <c r="AW527" s="15" t="s">
        <v>32</v>
      </c>
      <c r="AX527" s="15" t="s">
        <v>77</v>
      </c>
      <c r="AY527" s="172" t="s">
        <v>262</v>
      </c>
    </row>
    <row r="528" spans="2:51" s="14" customFormat="1" ht="12">
      <c r="B528" s="165"/>
      <c r="D528" s="151" t="s">
        <v>270</v>
      </c>
      <c r="E528" s="166" t="s">
        <v>1</v>
      </c>
      <c r="F528" s="167" t="s">
        <v>554</v>
      </c>
      <c r="H528" s="166" t="s">
        <v>1</v>
      </c>
      <c r="I528" s="168"/>
      <c r="L528" s="165"/>
      <c r="M528" s="169"/>
      <c r="T528" s="170"/>
      <c r="AT528" s="166" t="s">
        <v>270</v>
      </c>
      <c r="AU528" s="166" t="s">
        <v>87</v>
      </c>
      <c r="AV528" s="14" t="s">
        <v>85</v>
      </c>
      <c r="AW528" s="14" t="s">
        <v>32</v>
      </c>
      <c r="AX528" s="14" t="s">
        <v>77</v>
      </c>
      <c r="AY528" s="166" t="s">
        <v>262</v>
      </c>
    </row>
    <row r="529" spans="2:51" s="12" customFormat="1" ht="12">
      <c r="B529" s="150"/>
      <c r="D529" s="151" t="s">
        <v>270</v>
      </c>
      <c r="E529" s="152" t="s">
        <v>1</v>
      </c>
      <c r="F529" s="153" t="s">
        <v>587</v>
      </c>
      <c r="H529" s="154">
        <v>54.42</v>
      </c>
      <c r="I529" s="155"/>
      <c r="L529" s="150"/>
      <c r="M529" s="156"/>
      <c r="T529" s="157"/>
      <c r="AT529" s="152" t="s">
        <v>270</v>
      </c>
      <c r="AU529" s="152" t="s">
        <v>87</v>
      </c>
      <c r="AV529" s="12" t="s">
        <v>87</v>
      </c>
      <c r="AW529" s="12" t="s">
        <v>32</v>
      </c>
      <c r="AX529" s="12" t="s">
        <v>77</v>
      </c>
      <c r="AY529" s="152" t="s">
        <v>262</v>
      </c>
    </row>
    <row r="530" spans="2:51" s="15" customFormat="1" ht="12">
      <c r="B530" s="171"/>
      <c r="D530" s="151" t="s">
        <v>270</v>
      </c>
      <c r="E530" s="172" t="s">
        <v>1</v>
      </c>
      <c r="F530" s="173" t="s">
        <v>281</v>
      </c>
      <c r="H530" s="174">
        <v>54.42</v>
      </c>
      <c r="I530" s="175"/>
      <c r="L530" s="171"/>
      <c r="M530" s="176"/>
      <c r="T530" s="177"/>
      <c r="AT530" s="172" t="s">
        <v>270</v>
      </c>
      <c r="AU530" s="172" t="s">
        <v>87</v>
      </c>
      <c r="AV530" s="15" t="s">
        <v>103</v>
      </c>
      <c r="AW530" s="15" t="s">
        <v>32</v>
      </c>
      <c r="AX530" s="15" t="s">
        <v>77</v>
      </c>
      <c r="AY530" s="172" t="s">
        <v>262</v>
      </c>
    </row>
    <row r="531" spans="2:51" s="14" customFormat="1" ht="12">
      <c r="B531" s="165"/>
      <c r="D531" s="151" t="s">
        <v>270</v>
      </c>
      <c r="E531" s="166" t="s">
        <v>1</v>
      </c>
      <c r="F531" s="167" t="s">
        <v>556</v>
      </c>
      <c r="H531" s="166" t="s">
        <v>1</v>
      </c>
      <c r="I531" s="168"/>
      <c r="L531" s="165"/>
      <c r="M531" s="169"/>
      <c r="T531" s="170"/>
      <c r="AT531" s="166" t="s">
        <v>270</v>
      </c>
      <c r="AU531" s="166" t="s">
        <v>87</v>
      </c>
      <c r="AV531" s="14" t="s">
        <v>85</v>
      </c>
      <c r="AW531" s="14" t="s">
        <v>32</v>
      </c>
      <c r="AX531" s="14" t="s">
        <v>77</v>
      </c>
      <c r="AY531" s="166" t="s">
        <v>262</v>
      </c>
    </row>
    <row r="532" spans="2:51" s="12" customFormat="1" ht="12">
      <c r="B532" s="150"/>
      <c r="D532" s="151" t="s">
        <v>270</v>
      </c>
      <c r="E532" s="152" t="s">
        <v>1</v>
      </c>
      <c r="F532" s="153" t="s">
        <v>610</v>
      </c>
      <c r="H532" s="154">
        <v>66.48</v>
      </c>
      <c r="I532" s="155"/>
      <c r="L532" s="150"/>
      <c r="M532" s="156"/>
      <c r="T532" s="157"/>
      <c r="AT532" s="152" t="s">
        <v>270</v>
      </c>
      <c r="AU532" s="152" t="s">
        <v>87</v>
      </c>
      <c r="AV532" s="12" t="s">
        <v>87</v>
      </c>
      <c r="AW532" s="12" t="s">
        <v>32</v>
      </c>
      <c r="AX532" s="12" t="s">
        <v>77</v>
      </c>
      <c r="AY532" s="152" t="s">
        <v>262</v>
      </c>
    </row>
    <row r="533" spans="2:51" s="15" customFormat="1" ht="12">
      <c r="B533" s="171"/>
      <c r="D533" s="151" t="s">
        <v>270</v>
      </c>
      <c r="E533" s="172" t="s">
        <v>1</v>
      </c>
      <c r="F533" s="173" t="s">
        <v>281</v>
      </c>
      <c r="H533" s="174">
        <v>66.48</v>
      </c>
      <c r="I533" s="175"/>
      <c r="L533" s="171"/>
      <c r="M533" s="176"/>
      <c r="T533" s="177"/>
      <c r="AT533" s="172" t="s">
        <v>270</v>
      </c>
      <c r="AU533" s="172" t="s">
        <v>87</v>
      </c>
      <c r="AV533" s="15" t="s">
        <v>103</v>
      </c>
      <c r="AW533" s="15" t="s">
        <v>32</v>
      </c>
      <c r="AX533" s="15" t="s">
        <v>77</v>
      </c>
      <c r="AY533" s="172" t="s">
        <v>262</v>
      </c>
    </row>
    <row r="534" spans="2:51" s="13" customFormat="1" ht="12">
      <c r="B534" s="158"/>
      <c r="D534" s="151" t="s">
        <v>270</v>
      </c>
      <c r="E534" s="159" t="s">
        <v>1</v>
      </c>
      <c r="F534" s="160" t="s">
        <v>273</v>
      </c>
      <c r="H534" s="161">
        <v>861.41</v>
      </c>
      <c r="I534" s="162"/>
      <c r="L534" s="158"/>
      <c r="M534" s="163"/>
      <c r="T534" s="164"/>
      <c r="AT534" s="159" t="s">
        <v>270</v>
      </c>
      <c r="AU534" s="159" t="s">
        <v>87</v>
      </c>
      <c r="AV534" s="13" t="s">
        <v>268</v>
      </c>
      <c r="AW534" s="13" t="s">
        <v>32</v>
      </c>
      <c r="AX534" s="13" t="s">
        <v>85</v>
      </c>
      <c r="AY534" s="159" t="s">
        <v>262</v>
      </c>
    </row>
    <row r="535" spans="2:63" s="11" customFormat="1" ht="22.9" customHeight="1">
      <c r="B535" s="126"/>
      <c r="D535" s="127" t="s">
        <v>76</v>
      </c>
      <c r="E535" s="136" t="s">
        <v>325</v>
      </c>
      <c r="F535" s="136" t="s">
        <v>626</v>
      </c>
      <c r="I535" s="129"/>
      <c r="J535" s="137">
        <f>BK535</f>
        <v>0</v>
      </c>
      <c r="L535" s="126"/>
      <c r="M535" s="131"/>
      <c r="P535" s="132">
        <f>SUM(P536:P595)</f>
        <v>0</v>
      </c>
      <c r="R535" s="132">
        <f>SUM(R536:R595)</f>
        <v>0.44353900000000007</v>
      </c>
      <c r="T535" s="133">
        <f>SUM(T536:T595)</f>
        <v>0</v>
      </c>
      <c r="AR535" s="127" t="s">
        <v>85</v>
      </c>
      <c r="AT535" s="134" t="s">
        <v>76</v>
      </c>
      <c r="AU535" s="134" t="s">
        <v>85</v>
      </c>
      <c r="AY535" s="127" t="s">
        <v>262</v>
      </c>
      <c r="BK535" s="135">
        <f>SUM(BK536:BK595)</f>
        <v>0</v>
      </c>
    </row>
    <row r="536" spans="2:65" s="1" customFormat="1" ht="37.9" customHeight="1">
      <c r="B536" s="32"/>
      <c r="C536" s="138" t="s">
        <v>627</v>
      </c>
      <c r="D536" s="138" t="s">
        <v>264</v>
      </c>
      <c r="E536" s="139" t="s">
        <v>628</v>
      </c>
      <c r="F536" s="140" t="s">
        <v>629</v>
      </c>
      <c r="G536" s="141" t="s">
        <v>152</v>
      </c>
      <c r="H536" s="142">
        <v>1749</v>
      </c>
      <c r="I536" s="143"/>
      <c r="J536" s="142">
        <f>ROUND(I536*H536,2)</f>
        <v>0</v>
      </c>
      <c r="K536" s="140" t="s">
        <v>267</v>
      </c>
      <c r="L536" s="32"/>
      <c r="M536" s="144" t="s">
        <v>1</v>
      </c>
      <c r="N536" s="145" t="s">
        <v>42</v>
      </c>
      <c r="P536" s="146">
        <f>O536*H536</f>
        <v>0</v>
      </c>
      <c r="Q536" s="146">
        <v>0</v>
      </c>
      <c r="R536" s="146">
        <f>Q536*H536</f>
        <v>0</v>
      </c>
      <c r="S536" s="146">
        <v>0</v>
      </c>
      <c r="T536" s="147">
        <f>S536*H536</f>
        <v>0</v>
      </c>
      <c r="AR536" s="148" t="s">
        <v>268</v>
      </c>
      <c r="AT536" s="148" t="s">
        <v>264</v>
      </c>
      <c r="AU536" s="148" t="s">
        <v>87</v>
      </c>
      <c r="AY536" s="17" t="s">
        <v>262</v>
      </c>
      <c r="BE536" s="149">
        <f>IF(N536="základní",J536,0)</f>
        <v>0</v>
      </c>
      <c r="BF536" s="149">
        <f>IF(N536="snížená",J536,0)</f>
        <v>0</v>
      </c>
      <c r="BG536" s="149">
        <f>IF(N536="zákl. přenesená",J536,0)</f>
        <v>0</v>
      </c>
      <c r="BH536" s="149">
        <f>IF(N536="sníž. přenesená",J536,0)</f>
        <v>0</v>
      </c>
      <c r="BI536" s="149">
        <f>IF(N536="nulová",J536,0)</f>
        <v>0</v>
      </c>
      <c r="BJ536" s="17" t="s">
        <v>85</v>
      </c>
      <c r="BK536" s="149">
        <f>ROUND(I536*H536,2)</f>
        <v>0</v>
      </c>
      <c r="BL536" s="17" t="s">
        <v>268</v>
      </c>
      <c r="BM536" s="148" t="s">
        <v>630</v>
      </c>
    </row>
    <row r="537" spans="2:51" s="12" customFormat="1" ht="12">
      <c r="B537" s="150"/>
      <c r="D537" s="151" t="s">
        <v>270</v>
      </c>
      <c r="E537" s="152" t="s">
        <v>1</v>
      </c>
      <c r="F537" s="153" t="s">
        <v>631</v>
      </c>
      <c r="H537" s="154">
        <v>480</v>
      </c>
      <c r="I537" s="155"/>
      <c r="L537" s="150"/>
      <c r="M537" s="156"/>
      <c r="T537" s="157"/>
      <c r="AT537" s="152" t="s">
        <v>270</v>
      </c>
      <c r="AU537" s="152" t="s">
        <v>87</v>
      </c>
      <c r="AV537" s="12" t="s">
        <v>87</v>
      </c>
      <c r="AW537" s="12" t="s">
        <v>32</v>
      </c>
      <c r="AX537" s="12" t="s">
        <v>77</v>
      </c>
      <c r="AY537" s="152" t="s">
        <v>262</v>
      </c>
    </row>
    <row r="538" spans="2:51" s="12" customFormat="1" ht="12">
      <c r="B538" s="150"/>
      <c r="D538" s="151" t="s">
        <v>270</v>
      </c>
      <c r="E538" s="152" t="s">
        <v>1</v>
      </c>
      <c r="F538" s="153" t="s">
        <v>632</v>
      </c>
      <c r="H538" s="154">
        <v>489</v>
      </c>
      <c r="I538" s="155"/>
      <c r="L538" s="150"/>
      <c r="M538" s="156"/>
      <c r="T538" s="157"/>
      <c r="AT538" s="152" t="s">
        <v>270</v>
      </c>
      <c r="AU538" s="152" t="s">
        <v>87</v>
      </c>
      <c r="AV538" s="12" t="s">
        <v>87</v>
      </c>
      <c r="AW538" s="12" t="s">
        <v>32</v>
      </c>
      <c r="AX538" s="12" t="s">
        <v>77</v>
      </c>
      <c r="AY538" s="152" t="s">
        <v>262</v>
      </c>
    </row>
    <row r="539" spans="2:51" s="12" customFormat="1" ht="12">
      <c r="B539" s="150"/>
      <c r="D539" s="151" t="s">
        <v>270</v>
      </c>
      <c r="E539" s="152" t="s">
        <v>1</v>
      </c>
      <c r="F539" s="153" t="s">
        <v>633</v>
      </c>
      <c r="H539" s="154">
        <v>340</v>
      </c>
      <c r="I539" s="155"/>
      <c r="L539" s="150"/>
      <c r="M539" s="156"/>
      <c r="T539" s="157"/>
      <c r="AT539" s="152" t="s">
        <v>270</v>
      </c>
      <c r="AU539" s="152" t="s">
        <v>87</v>
      </c>
      <c r="AV539" s="12" t="s">
        <v>87</v>
      </c>
      <c r="AW539" s="12" t="s">
        <v>32</v>
      </c>
      <c r="AX539" s="12" t="s">
        <v>77</v>
      </c>
      <c r="AY539" s="152" t="s">
        <v>262</v>
      </c>
    </row>
    <row r="540" spans="2:51" s="12" customFormat="1" ht="12">
      <c r="B540" s="150"/>
      <c r="D540" s="151" t="s">
        <v>270</v>
      </c>
      <c r="E540" s="152" t="s">
        <v>1</v>
      </c>
      <c r="F540" s="153" t="s">
        <v>634</v>
      </c>
      <c r="H540" s="154">
        <v>306</v>
      </c>
      <c r="I540" s="155"/>
      <c r="L540" s="150"/>
      <c r="M540" s="156"/>
      <c r="T540" s="157"/>
      <c r="AT540" s="152" t="s">
        <v>270</v>
      </c>
      <c r="AU540" s="152" t="s">
        <v>87</v>
      </c>
      <c r="AV540" s="12" t="s">
        <v>87</v>
      </c>
      <c r="AW540" s="12" t="s">
        <v>32</v>
      </c>
      <c r="AX540" s="12" t="s">
        <v>77</v>
      </c>
      <c r="AY540" s="152" t="s">
        <v>262</v>
      </c>
    </row>
    <row r="541" spans="2:51" s="12" customFormat="1" ht="12">
      <c r="B541" s="150"/>
      <c r="D541" s="151" t="s">
        <v>270</v>
      </c>
      <c r="E541" s="152" t="s">
        <v>1</v>
      </c>
      <c r="F541" s="153" t="s">
        <v>635</v>
      </c>
      <c r="H541" s="154">
        <v>64</v>
      </c>
      <c r="I541" s="155"/>
      <c r="L541" s="150"/>
      <c r="M541" s="156"/>
      <c r="T541" s="157"/>
      <c r="AT541" s="152" t="s">
        <v>270</v>
      </c>
      <c r="AU541" s="152" t="s">
        <v>87</v>
      </c>
      <c r="AV541" s="12" t="s">
        <v>87</v>
      </c>
      <c r="AW541" s="12" t="s">
        <v>32</v>
      </c>
      <c r="AX541" s="12" t="s">
        <v>77</v>
      </c>
      <c r="AY541" s="152" t="s">
        <v>262</v>
      </c>
    </row>
    <row r="542" spans="2:51" s="12" customFormat="1" ht="12">
      <c r="B542" s="150"/>
      <c r="D542" s="151" t="s">
        <v>270</v>
      </c>
      <c r="E542" s="152" t="s">
        <v>1</v>
      </c>
      <c r="F542" s="153" t="s">
        <v>636</v>
      </c>
      <c r="H542" s="154">
        <v>70</v>
      </c>
      <c r="I542" s="155"/>
      <c r="L542" s="150"/>
      <c r="M542" s="156"/>
      <c r="T542" s="157"/>
      <c r="AT542" s="152" t="s">
        <v>270</v>
      </c>
      <c r="AU542" s="152" t="s">
        <v>87</v>
      </c>
      <c r="AV542" s="12" t="s">
        <v>87</v>
      </c>
      <c r="AW542" s="12" t="s">
        <v>32</v>
      </c>
      <c r="AX542" s="12" t="s">
        <v>77</v>
      </c>
      <c r="AY542" s="152" t="s">
        <v>262</v>
      </c>
    </row>
    <row r="543" spans="2:51" s="13" customFormat="1" ht="12">
      <c r="B543" s="158"/>
      <c r="D543" s="151" t="s">
        <v>270</v>
      </c>
      <c r="E543" s="159" t="s">
        <v>1</v>
      </c>
      <c r="F543" s="160" t="s">
        <v>273</v>
      </c>
      <c r="H543" s="161">
        <v>1749</v>
      </c>
      <c r="I543" s="162"/>
      <c r="L543" s="158"/>
      <c r="M543" s="163"/>
      <c r="T543" s="164"/>
      <c r="AT543" s="159" t="s">
        <v>270</v>
      </c>
      <c r="AU543" s="159" t="s">
        <v>87</v>
      </c>
      <c r="AV543" s="13" t="s">
        <v>268</v>
      </c>
      <c r="AW543" s="13" t="s">
        <v>32</v>
      </c>
      <c r="AX543" s="13" t="s">
        <v>85</v>
      </c>
      <c r="AY543" s="159" t="s">
        <v>262</v>
      </c>
    </row>
    <row r="544" spans="2:65" s="1" customFormat="1" ht="33" customHeight="1">
      <c r="B544" s="32"/>
      <c r="C544" s="138" t="s">
        <v>637</v>
      </c>
      <c r="D544" s="138" t="s">
        <v>264</v>
      </c>
      <c r="E544" s="139" t="s">
        <v>638</v>
      </c>
      <c r="F544" s="140" t="s">
        <v>639</v>
      </c>
      <c r="G544" s="141" t="s">
        <v>152</v>
      </c>
      <c r="H544" s="142">
        <v>209880</v>
      </c>
      <c r="I544" s="143"/>
      <c r="J544" s="142">
        <f>ROUND(I544*H544,2)</f>
        <v>0</v>
      </c>
      <c r="K544" s="140" t="s">
        <v>267</v>
      </c>
      <c r="L544" s="32"/>
      <c r="M544" s="144" t="s">
        <v>1</v>
      </c>
      <c r="N544" s="145" t="s">
        <v>42</v>
      </c>
      <c r="P544" s="146">
        <f>O544*H544</f>
        <v>0</v>
      </c>
      <c r="Q544" s="146">
        <v>0</v>
      </c>
      <c r="R544" s="146">
        <f>Q544*H544</f>
        <v>0</v>
      </c>
      <c r="S544" s="146">
        <v>0</v>
      </c>
      <c r="T544" s="147">
        <f>S544*H544</f>
        <v>0</v>
      </c>
      <c r="AR544" s="148" t="s">
        <v>268</v>
      </c>
      <c r="AT544" s="148" t="s">
        <v>264</v>
      </c>
      <c r="AU544" s="148" t="s">
        <v>87</v>
      </c>
      <c r="AY544" s="17" t="s">
        <v>262</v>
      </c>
      <c r="BE544" s="149">
        <f>IF(N544="základní",J544,0)</f>
        <v>0</v>
      </c>
      <c r="BF544" s="149">
        <f>IF(N544="snížená",J544,0)</f>
        <v>0</v>
      </c>
      <c r="BG544" s="149">
        <f>IF(N544="zákl. přenesená",J544,0)</f>
        <v>0</v>
      </c>
      <c r="BH544" s="149">
        <f>IF(N544="sníž. přenesená",J544,0)</f>
        <v>0</v>
      </c>
      <c r="BI544" s="149">
        <f>IF(N544="nulová",J544,0)</f>
        <v>0</v>
      </c>
      <c r="BJ544" s="17" t="s">
        <v>85</v>
      </c>
      <c r="BK544" s="149">
        <f>ROUND(I544*H544,2)</f>
        <v>0</v>
      </c>
      <c r="BL544" s="17" t="s">
        <v>268</v>
      </c>
      <c r="BM544" s="148" t="s">
        <v>640</v>
      </c>
    </row>
    <row r="545" spans="2:51" s="14" customFormat="1" ht="12">
      <c r="B545" s="165"/>
      <c r="D545" s="151" t="s">
        <v>270</v>
      </c>
      <c r="E545" s="166" t="s">
        <v>1</v>
      </c>
      <c r="F545" s="167" t="s">
        <v>641</v>
      </c>
      <c r="H545" s="166" t="s">
        <v>1</v>
      </c>
      <c r="I545" s="168"/>
      <c r="L545" s="165"/>
      <c r="M545" s="169"/>
      <c r="T545" s="170"/>
      <c r="AT545" s="166" t="s">
        <v>270</v>
      </c>
      <c r="AU545" s="166" t="s">
        <v>87</v>
      </c>
      <c r="AV545" s="14" t="s">
        <v>85</v>
      </c>
      <c r="AW545" s="14" t="s">
        <v>32</v>
      </c>
      <c r="AX545" s="14" t="s">
        <v>77</v>
      </c>
      <c r="AY545" s="166" t="s">
        <v>262</v>
      </c>
    </row>
    <row r="546" spans="2:51" s="12" customFormat="1" ht="12">
      <c r="B546" s="150"/>
      <c r="D546" s="151" t="s">
        <v>270</v>
      </c>
      <c r="E546" s="152" t="s">
        <v>1</v>
      </c>
      <c r="F546" s="153" t="s">
        <v>642</v>
      </c>
      <c r="H546" s="154">
        <v>209880</v>
      </c>
      <c r="I546" s="155"/>
      <c r="L546" s="150"/>
      <c r="M546" s="156"/>
      <c r="T546" s="157"/>
      <c r="AT546" s="152" t="s">
        <v>270</v>
      </c>
      <c r="AU546" s="152" t="s">
        <v>87</v>
      </c>
      <c r="AV546" s="12" t="s">
        <v>87</v>
      </c>
      <c r="AW546" s="12" t="s">
        <v>32</v>
      </c>
      <c r="AX546" s="12" t="s">
        <v>85</v>
      </c>
      <c r="AY546" s="152" t="s">
        <v>262</v>
      </c>
    </row>
    <row r="547" spans="2:65" s="1" customFormat="1" ht="37.9" customHeight="1">
      <c r="B547" s="32"/>
      <c r="C547" s="138" t="s">
        <v>643</v>
      </c>
      <c r="D547" s="138" t="s">
        <v>264</v>
      </c>
      <c r="E547" s="139" t="s">
        <v>644</v>
      </c>
      <c r="F547" s="140" t="s">
        <v>645</v>
      </c>
      <c r="G547" s="141" t="s">
        <v>152</v>
      </c>
      <c r="H547" s="142">
        <v>1749</v>
      </c>
      <c r="I547" s="143"/>
      <c r="J547" s="142">
        <f>ROUND(I547*H547,2)</f>
        <v>0</v>
      </c>
      <c r="K547" s="140" t="s">
        <v>267</v>
      </c>
      <c r="L547" s="32"/>
      <c r="M547" s="144" t="s">
        <v>1</v>
      </c>
      <c r="N547" s="145" t="s">
        <v>42</v>
      </c>
      <c r="P547" s="146">
        <f>O547*H547</f>
        <v>0</v>
      </c>
      <c r="Q547" s="146">
        <v>0</v>
      </c>
      <c r="R547" s="146">
        <f>Q547*H547</f>
        <v>0</v>
      </c>
      <c r="S547" s="146">
        <v>0</v>
      </c>
      <c r="T547" s="147">
        <f>S547*H547</f>
        <v>0</v>
      </c>
      <c r="AR547" s="148" t="s">
        <v>268</v>
      </c>
      <c r="AT547" s="148" t="s">
        <v>264</v>
      </c>
      <c r="AU547" s="148" t="s">
        <v>87</v>
      </c>
      <c r="AY547" s="17" t="s">
        <v>262</v>
      </c>
      <c r="BE547" s="149">
        <f>IF(N547="základní",J547,0)</f>
        <v>0</v>
      </c>
      <c r="BF547" s="149">
        <f>IF(N547="snížená",J547,0)</f>
        <v>0</v>
      </c>
      <c r="BG547" s="149">
        <f>IF(N547="zákl. přenesená",J547,0)</f>
        <v>0</v>
      </c>
      <c r="BH547" s="149">
        <f>IF(N547="sníž. přenesená",J547,0)</f>
        <v>0</v>
      </c>
      <c r="BI547" s="149">
        <f>IF(N547="nulová",J547,0)</f>
        <v>0</v>
      </c>
      <c r="BJ547" s="17" t="s">
        <v>85</v>
      </c>
      <c r="BK547" s="149">
        <f>ROUND(I547*H547,2)</f>
        <v>0</v>
      </c>
      <c r="BL547" s="17" t="s">
        <v>268</v>
      </c>
      <c r="BM547" s="148" t="s">
        <v>646</v>
      </c>
    </row>
    <row r="548" spans="2:65" s="1" customFormat="1" ht="16.5" customHeight="1">
      <c r="B548" s="32"/>
      <c r="C548" s="138" t="s">
        <v>647</v>
      </c>
      <c r="D548" s="138" t="s">
        <v>264</v>
      </c>
      <c r="E548" s="139" t="s">
        <v>648</v>
      </c>
      <c r="F548" s="140" t="s">
        <v>649</v>
      </c>
      <c r="G548" s="141" t="s">
        <v>152</v>
      </c>
      <c r="H548" s="142">
        <v>1749</v>
      </c>
      <c r="I548" s="143"/>
      <c r="J548" s="142">
        <f>ROUND(I548*H548,2)</f>
        <v>0</v>
      </c>
      <c r="K548" s="140" t="s">
        <v>267</v>
      </c>
      <c r="L548" s="32"/>
      <c r="M548" s="144" t="s">
        <v>1</v>
      </c>
      <c r="N548" s="145" t="s">
        <v>42</v>
      </c>
      <c r="P548" s="146">
        <f>O548*H548</f>
        <v>0</v>
      </c>
      <c r="Q548" s="146">
        <v>0</v>
      </c>
      <c r="R548" s="146">
        <f>Q548*H548</f>
        <v>0</v>
      </c>
      <c r="S548" s="146">
        <v>0</v>
      </c>
      <c r="T548" s="147">
        <f>S548*H548</f>
        <v>0</v>
      </c>
      <c r="AR548" s="148" t="s">
        <v>268</v>
      </c>
      <c r="AT548" s="148" t="s">
        <v>264</v>
      </c>
      <c r="AU548" s="148" t="s">
        <v>87</v>
      </c>
      <c r="AY548" s="17" t="s">
        <v>262</v>
      </c>
      <c r="BE548" s="149">
        <f>IF(N548="základní",J548,0)</f>
        <v>0</v>
      </c>
      <c r="BF548" s="149">
        <f>IF(N548="snížená",J548,0)</f>
        <v>0</v>
      </c>
      <c r="BG548" s="149">
        <f>IF(N548="zákl. přenesená",J548,0)</f>
        <v>0</v>
      </c>
      <c r="BH548" s="149">
        <f>IF(N548="sníž. přenesená",J548,0)</f>
        <v>0</v>
      </c>
      <c r="BI548" s="149">
        <f>IF(N548="nulová",J548,0)</f>
        <v>0</v>
      </c>
      <c r="BJ548" s="17" t="s">
        <v>85</v>
      </c>
      <c r="BK548" s="149">
        <f>ROUND(I548*H548,2)</f>
        <v>0</v>
      </c>
      <c r="BL548" s="17" t="s">
        <v>268</v>
      </c>
      <c r="BM548" s="148" t="s">
        <v>650</v>
      </c>
    </row>
    <row r="549" spans="2:65" s="1" customFormat="1" ht="21.75" customHeight="1">
      <c r="B549" s="32"/>
      <c r="C549" s="138" t="s">
        <v>651</v>
      </c>
      <c r="D549" s="138" t="s">
        <v>264</v>
      </c>
      <c r="E549" s="139" t="s">
        <v>652</v>
      </c>
      <c r="F549" s="140" t="s">
        <v>653</v>
      </c>
      <c r="G549" s="141" t="s">
        <v>152</v>
      </c>
      <c r="H549" s="142">
        <v>209880</v>
      </c>
      <c r="I549" s="143"/>
      <c r="J549" s="142">
        <f>ROUND(I549*H549,2)</f>
        <v>0</v>
      </c>
      <c r="K549" s="140" t="s">
        <v>267</v>
      </c>
      <c r="L549" s="32"/>
      <c r="M549" s="144" t="s">
        <v>1</v>
      </c>
      <c r="N549" s="145" t="s">
        <v>42</v>
      </c>
      <c r="P549" s="146">
        <f>O549*H549</f>
        <v>0</v>
      </c>
      <c r="Q549" s="146">
        <v>0</v>
      </c>
      <c r="R549" s="146">
        <f>Q549*H549</f>
        <v>0</v>
      </c>
      <c r="S549" s="146">
        <v>0</v>
      </c>
      <c r="T549" s="147">
        <f>S549*H549</f>
        <v>0</v>
      </c>
      <c r="AR549" s="148" t="s">
        <v>268</v>
      </c>
      <c r="AT549" s="148" t="s">
        <v>264</v>
      </c>
      <c r="AU549" s="148" t="s">
        <v>87</v>
      </c>
      <c r="AY549" s="17" t="s">
        <v>262</v>
      </c>
      <c r="BE549" s="149">
        <f>IF(N549="základní",J549,0)</f>
        <v>0</v>
      </c>
      <c r="BF549" s="149">
        <f>IF(N549="snížená",J549,0)</f>
        <v>0</v>
      </c>
      <c r="BG549" s="149">
        <f>IF(N549="zákl. přenesená",J549,0)</f>
        <v>0</v>
      </c>
      <c r="BH549" s="149">
        <f>IF(N549="sníž. přenesená",J549,0)</f>
        <v>0</v>
      </c>
      <c r="BI549" s="149">
        <f>IF(N549="nulová",J549,0)</f>
        <v>0</v>
      </c>
      <c r="BJ549" s="17" t="s">
        <v>85</v>
      </c>
      <c r="BK549" s="149">
        <f>ROUND(I549*H549,2)</f>
        <v>0</v>
      </c>
      <c r="BL549" s="17" t="s">
        <v>268</v>
      </c>
      <c r="BM549" s="148" t="s">
        <v>654</v>
      </c>
    </row>
    <row r="550" spans="2:65" s="1" customFormat="1" ht="21.75" customHeight="1">
      <c r="B550" s="32"/>
      <c r="C550" s="138" t="s">
        <v>655</v>
      </c>
      <c r="D550" s="138" t="s">
        <v>264</v>
      </c>
      <c r="E550" s="139" t="s">
        <v>656</v>
      </c>
      <c r="F550" s="140" t="s">
        <v>657</v>
      </c>
      <c r="G550" s="141" t="s">
        <v>152</v>
      </c>
      <c r="H550" s="142">
        <v>1749</v>
      </c>
      <c r="I550" s="143"/>
      <c r="J550" s="142">
        <f>ROUND(I550*H550,2)</f>
        <v>0</v>
      </c>
      <c r="K550" s="140" t="s">
        <v>267</v>
      </c>
      <c r="L550" s="32"/>
      <c r="M550" s="144" t="s">
        <v>1</v>
      </c>
      <c r="N550" s="145" t="s">
        <v>42</v>
      </c>
      <c r="P550" s="146">
        <f>O550*H550</f>
        <v>0</v>
      </c>
      <c r="Q550" s="146">
        <v>0</v>
      </c>
      <c r="R550" s="146">
        <f>Q550*H550</f>
        <v>0</v>
      </c>
      <c r="S550" s="146">
        <v>0</v>
      </c>
      <c r="T550" s="147">
        <f>S550*H550</f>
        <v>0</v>
      </c>
      <c r="AR550" s="148" t="s">
        <v>268</v>
      </c>
      <c r="AT550" s="148" t="s">
        <v>264</v>
      </c>
      <c r="AU550" s="148" t="s">
        <v>87</v>
      </c>
      <c r="AY550" s="17" t="s">
        <v>262</v>
      </c>
      <c r="BE550" s="149">
        <f>IF(N550="základní",J550,0)</f>
        <v>0</v>
      </c>
      <c r="BF550" s="149">
        <f>IF(N550="snížená",J550,0)</f>
        <v>0</v>
      </c>
      <c r="BG550" s="149">
        <f>IF(N550="zákl. přenesená",J550,0)</f>
        <v>0</v>
      </c>
      <c r="BH550" s="149">
        <f>IF(N550="sníž. přenesená",J550,0)</f>
        <v>0</v>
      </c>
      <c r="BI550" s="149">
        <f>IF(N550="nulová",J550,0)</f>
        <v>0</v>
      </c>
      <c r="BJ550" s="17" t="s">
        <v>85</v>
      </c>
      <c r="BK550" s="149">
        <f>ROUND(I550*H550,2)</f>
        <v>0</v>
      </c>
      <c r="BL550" s="17" t="s">
        <v>268</v>
      </c>
      <c r="BM550" s="148" t="s">
        <v>658</v>
      </c>
    </row>
    <row r="551" spans="2:65" s="1" customFormat="1" ht="37.9" customHeight="1">
      <c r="B551" s="32"/>
      <c r="C551" s="138" t="s">
        <v>659</v>
      </c>
      <c r="D551" s="138" t="s">
        <v>264</v>
      </c>
      <c r="E551" s="139" t="s">
        <v>660</v>
      </c>
      <c r="F551" s="140" t="s">
        <v>661</v>
      </c>
      <c r="G551" s="141" t="s">
        <v>152</v>
      </c>
      <c r="H551" s="142">
        <v>1362.2</v>
      </c>
      <c r="I551" s="143"/>
      <c r="J551" s="142">
        <f>ROUND(I551*H551,2)</f>
        <v>0</v>
      </c>
      <c r="K551" s="140" t="s">
        <v>267</v>
      </c>
      <c r="L551" s="32"/>
      <c r="M551" s="144" t="s">
        <v>1</v>
      </c>
      <c r="N551" s="145" t="s">
        <v>42</v>
      </c>
      <c r="P551" s="146">
        <f>O551*H551</f>
        <v>0</v>
      </c>
      <c r="Q551" s="146">
        <v>0.00021</v>
      </c>
      <c r="R551" s="146">
        <f>Q551*H551</f>
        <v>0.28606200000000004</v>
      </c>
      <c r="S551" s="146">
        <v>0</v>
      </c>
      <c r="T551" s="147">
        <f>S551*H551</f>
        <v>0</v>
      </c>
      <c r="AR551" s="148" t="s">
        <v>268</v>
      </c>
      <c r="AT551" s="148" t="s">
        <v>264</v>
      </c>
      <c r="AU551" s="148" t="s">
        <v>87</v>
      </c>
      <c r="AY551" s="17" t="s">
        <v>262</v>
      </c>
      <c r="BE551" s="149">
        <f>IF(N551="základní",J551,0)</f>
        <v>0</v>
      </c>
      <c r="BF551" s="149">
        <f>IF(N551="snížená",J551,0)</f>
        <v>0</v>
      </c>
      <c r="BG551" s="149">
        <f>IF(N551="zákl. přenesená",J551,0)</f>
        <v>0</v>
      </c>
      <c r="BH551" s="149">
        <f>IF(N551="sníž. přenesená",J551,0)</f>
        <v>0</v>
      </c>
      <c r="BI551" s="149">
        <f>IF(N551="nulová",J551,0)</f>
        <v>0</v>
      </c>
      <c r="BJ551" s="17" t="s">
        <v>85</v>
      </c>
      <c r="BK551" s="149">
        <f>ROUND(I551*H551,2)</f>
        <v>0</v>
      </c>
      <c r="BL551" s="17" t="s">
        <v>268</v>
      </c>
      <c r="BM551" s="148" t="s">
        <v>662</v>
      </c>
    </row>
    <row r="552" spans="2:51" s="12" customFormat="1" ht="12">
      <c r="B552" s="150"/>
      <c r="D552" s="151" t="s">
        <v>270</v>
      </c>
      <c r="E552" s="152" t="s">
        <v>1</v>
      </c>
      <c r="F552" s="153" t="s">
        <v>663</v>
      </c>
      <c r="H552" s="154">
        <v>448</v>
      </c>
      <c r="I552" s="155"/>
      <c r="L552" s="150"/>
      <c r="M552" s="156"/>
      <c r="T552" s="157"/>
      <c r="AT552" s="152" t="s">
        <v>270</v>
      </c>
      <c r="AU552" s="152" t="s">
        <v>87</v>
      </c>
      <c r="AV552" s="12" t="s">
        <v>87</v>
      </c>
      <c r="AW552" s="12" t="s">
        <v>32</v>
      </c>
      <c r="AX552" s="12" t="s">
        <v>77</v>
      </c>
      <c r="AY552" s="152" t="s">
        <v>262</v>
      </c>
    </row>
    <row r="553" spans="2:51" s="12" customFormat="1" ht="12">
      <c r="B553" s="150"/>
      <c r="D553" s="151" t="s">
        <v>270</v>
      </c>
      <c r="E553" s="152" t="s">
        <v>1</v>
      </c>
      <c r="F553" s="153" t="s">
        <v>664</v>
      </c>
      <c r="H553" s="154">
        <v>251.1</v>
      </c>
      <c r="I553" s="155"/>
      <c r="L553" s="150"/>
      <c r="M553" s="156"/>
      <c r="T553" s="157"/>
      <c r="AT553" s="152" t="s">
        <v>270</v>
      </c>
      <c r="AU553" s="152" t="s">
        <v>87</v>
      </c>
      <c r="AV553" s="12" t="s">
        <v>87</v>
      </c>
      <c r="AW553" s="12" t="s">
        <v>32</v>
      </c>
      <c r="AX553" s="12" t="s">
        <v>77</v>
      </c>
      <c r="AY553" s="152" t="s">
        <v>262</v>
      </c>
    </row>
    <row r="554" spans="2:51" s="12" customFormat="1" ht="12">
      <c r="B554" s="150"/>
      <c r="D554" s="151" t="s">
        <v>270</v>
      </c>
      <c r="E554" s="152" t="s">
        <v>1</v>
      </c>
      <c r="F554" s="153" t="s">
        <v>665</v>
      </c>
      <c r="H554" s="154">
        <v>227</v>
      </c>
      <c r="I554" s="155"/>
      <c r="L554" s="150"/>
      <c r="M554" s="156"/>
      <c r="T554" s="157"/>
      <c r="AT554" s="152" t="s">
        <v>270</v>
      </c>
      <c r="AU554" s="152" t="s">
        <v>87</v>
      </c>
      <c r="AV554" s="12" t="s">
        <v>87</v>
      </c>
      <c r="AW554" s="12" t="s">
        <v>32</v>
      </c>
      <c r="AX554" s="12" t="s">
        <v>77</v>
      </c>
      <c r="AY554" s="152" t="s">
        <v>262</v>
      </c>
    </row>
    <row r="555" spans="2:51" s="12" customFormat="1" ht="12">
      <c r="B555" s="150"/>
      <c r="D555" s="151" t="s">
        <v>270</v>
      </c>
      <c r="E555" s="152" t="s">
        <v>1</v>
      </c>
      <c r="F555" s="153" t="s">
        <v>666</v>
      </c>
      <c r="H555" s="154">
        <v>216.1</v>
      </c>
      <c r="I555" s="155"/>
      <c r="L555" s="150"/>
      <c r="M555" s="156"/>
      <c r="T555" s="157"/>
      <c r="AT555" s="152" t="s">
        <v>270</v>
      </c>
      <c r="AU555" s="152" t="s">
        <v>87</v>
      </c>
      <c r="AV555" s="12" t="s">
        <v>87</v>
      </c>
      <c r="AW555" s="12" t="s">
        <v>32</v>
      </c>
      <c r="AX555" s="12" t="s">
        <v>77</v>
      </c>
      <c r="AY555" s="152" t="s">
        <v>262</v>
      </c>
    </row>
    <row r="556" spans="2:51" s="12" customFormat="1" ht="12">
      <c r="B556" s="150"/>
      <c r="D556" s="151" t="s">
        <v>270</v>
      </c>
      <c r="E556" s="152" t="s">
        <v>1</v>
      </c>
      <c r="F556" s="153" t="s">
        <v>667</v>
      </c>
      <c r="H556" s="154">
        <v>220</v>
      </c>
      <c r="I556" s="155"/>
      <c r="L556" s="150"/>
      <c r="M556" s="156"/>
      <c r="T556" s="157"/>
      <c r="AT556" s="152" t="s">
        <v>270</v>
      </c>
      <c r="AU556" s="152" t="s">
        <v>87</v>
      </c>
      <c r="AV556" s="12" t="s">
        <v>87</v>
      </c>
      <c r="AW556" s="12" t="s">
        <v>32</v>
      </c>
      <c r="AX556" s="12" t="s">
        <v>77</v>
      </c>
      <c r="AY556" s="152" t="s">
        <v>262</v>
      </c>
    </row>
    <row r="557" spans="2:51" s="13" customFormat="1" ht="12">
      <c r="B557" s="158"/>
      <c r="D557" s="151" t="s">
        <v>270</v>
      </c>
      <c r="E557" s="159" t="s">
        <v>1</v>
      </c>
      <c r="F557" s="160" t="s">
        <v>273</v>
      </c>
      <c r="H557" s="161">
        <v>1362.2</v>
      </c>
      <c r="I557" s="162"/>
      <c r="L557" s="158"/>
      <c r="M557" s="163"/>
      <c r="T557" s="164"/>
      <c r="AT557" s="159" t="s">
        <v>270</v>
      </c>
      <c r="AU557" s="159" t="s">
        <v>87</v>
      </c>
      <c r="AV557" s="13" t="s">
        <v>268</v>
      </c>
      <c r="AW557" s="13" t="s">
        <v>32</v>
      </c>
      <c r="AX557" s="13" t="s">
        <v>85</v>
      </c>
      <c r="AY557" s="159" t="s">
        <v>262</v>
      </c>
    </row>
    <row r="558" spans="2:65" s="1" customFormat="1" ht="24.2" customHeight="1">
      <c r="B558" s="32"/>
      <c r="C558" s="138" t="s">
        <v>668</v>
      </c>
      <c r="D558" s="138" t="s">
        <v>264</v>
      </c>
      <c r="E558" s="139" t="s">
        <v>669</v>
      </c>
      <c r="F558" s="140" t="s">
        <v>670</v>
      </c>
      <c r="G558" s="141" t="s">
        <v>152</v>
      </c>
      <c r="H558" s="142">
        <v>1362.2</v>
      </c>
      <c r="I558" s="143"/>
      <c r="J558" s="142">
        <f aca="true" t="shared" si="0" ref="J558:J563">ROUND(I558*H558,2)</f>
        <v>0</v>
      </c>
      <c r="K558" s="140" t="s">
        <v>267</v>
      </c>
      <c r="L558" s="32"/>
      <c r="M558" s="144" t="s">
        <v>1</v>
      </c>
      <c r="N558" s="145" t="s">
        <v>42</v>
      </c>
      <c r="P558" s="146">
        <f aca="true" t="shared" si="1" ref="P558:P563">O558*H558</f>
        <v>0</v>
      </c>
      <c r="Q558" s="146">
        <v>3.5E-05</v>
      </c>
      <c r="R558" s="146">
        <f aca="true" t="shared" si="2" ref="R558:R563">Q558*H558</f>
        <v>0.047677</v>
      </c>
      <c r="S558" s="146">
        <v>0</v>
      </c>
      <c r="T558" s="147">
        <f aca="true" t="shared" si="3" ref="T558:T563">S558*H558</f>
        <v>0</v>
      </c>
      <c r="AR558" s="148" t="s">
        <v>268</v>
      </c>
      <c r="AT558" s="148" t="s">
        <v>264</v>
      </c>
      <c r="AU558" s="148" t="s">
        <v>87</v>
      </c>
      <c r="AY558" s="17" t="s">
        <v>262</v>
      </c>
      <c r="BE558" s="149">
        <f aca="true" t="shared" si="4" ref="BE558:BE563">IF(N558="základní",J558,0)</f>
        <v>0</v>
      </c>
      <c r="BF558" s="149">
        <f aca="true" t="shared" si="5" ref="BF558:BF563">IF(N558="snížená",J558,0)</f>
        <v>0</v>
      </c>
      <c r="BG558" s="149">
        <f aca="true" t="shared" si="6" ref="BG558:BG563">IF(N558="zákl. přenesená",J558,0)</f>
        <v>0</v>
      </c>
      <c r="BH558" s="149">
        <f aca="true" t="shared" si="7" ref="BH558:BH563">IF(N558="sníž. přenesená",J558,0)</f>
        <v>0</v>
      </c>
      <c r="BI558" s="149">
        <f aca="true" t="shared" si="8" ref="BI558:BI563">IF(N558="nulová",J558,0)</f>
        <v>0</v>
      </c>
      <c r="BJ558" s="17" t="s">
        <v>85</v>
      </c>
      <c r="BK558" s="149">
        <f aca="true" t="shared" si="9" ref="BK558:BK563">ROUND(I558*H558,2)</f>
        <v>0</v>
      </c>
      <c r="BL558" s="17" t="s">
        <v>268</v>
      </c>
      <c r="BM558" s="148" t="s">
        <v>671</v>
      </c>
    </row>
    <row r="559" spans="2:65" s="1" customFormat="1" ht="16.5" customHeight="1">
      <c r="B559" s="32"/>
      <c r="C559" s="138" t="s">
        <v>672</v>
      </c>
      <c r="D559" s="138" t="s">
        <v>264</v>
      </c>
      <c r="E559" s="139" t="s">
        <v>673</v>
      </c>
      <c r="F559" s="140" t="s">
        <v>674</v>
      </c>
      <c r="G559" s="141" t="s">
        <v>675</v>
      </c>
      <c r="H559" s="142">
        <v>9</v>
      </c>
      <c r="I559" s="143"/>
      <c r="J559" s="142">
        <f t="shared" si="0"/>
        <v>0</v>
      </c>
      <c r="K559" s="140" t="s">
        <v>267</v>
      </c>
      <c r="L559" s="32"/>
      <c r="M559" s="144" t="s">
        <v>1</v>
      </c>
      <c r="N559" s="145" t="s">
        <v>42</v>
      </c>
      <c r="P559" s="146">
        <f t="shared" si="1"/>
        <v>0</v>
      </c>
      <c r="Q559" s="146">
        <v>0.00018</v>
      </c>
      <c r="R559" s="146">
        <f t="shared" si="2"/>
        <v>0.0016200000000000001</v>
      </c>
      <c r="S559" s="146">
        <v>0</v>
      </c>
      <c r="T559" s="147">
        <f t="shared" si="3"/>
        <v>0</v>
      </c>
      <c r="AR559" s="148" t="s">
        <v>268</v>
      </c>
      <c r="AT559" s="148" t="s">
        <v>264</v>
      </c>
      <c r="AU559" s="148" t="s">
        <v>87</v>
      </c>
      <c r="AY559" s="17" t="s">
        <v>262</v>
      </c>
      <c r="BE559" s="149">
        <f t="shared" si="4"/>
        <v>0</v>
      </c>
      <c r="BF559" s="149">
        <f t="shared" si="5"/>
        <v>0</v>
      </c>
      <c r="BG559" s="149">
        <f t="shared" si="6"/>
        <v>0</v>
      </c>
      <c r="BH559" s="149">
        <f t="shared" si="7"/>
        <v>0</v>
      </c>
      <c r="BI559" s="149">
        <f t="shared" si="8"/>
        <v>0</v>
      </c>
      <c r="BJ559" s="17" t="s">
        <v>85</v>
      </c>
      <c r="BK559" s="149">
        <f t="shared" si="9"/>
        <v>0</v>
      </c>
      <c r="BL559" s="17" t="s">
        <v>268</v>
      </c>
      <c r="BM559" s="148" t="s">
        <v>676</v>
      </c>
    </row>
    <row r="560" spans="2:65" s="1" customFormat="1" ht="16.5" customHeight="1">
      <c r="B560" s="32"/>
      <c r="C560" s="178" t="s">
        <v>677</v>
      </c>
      <c r="D560" s="178" t="s">
        <v>300</v>
      </c>
      <c r="E560" s="179" t="s">
        <v>678</v>
      </c>
      <c r="F560" s="180" t="s">
        <v>679</v>
      </c>
      <c r="G560" s="181" t="s">
        <v>675</v>
      </c>
      <c r="H560" s="182">
        <v>6</v>
      </c>
      <c r="I560" s="183"/>
      <c r="J560" s="182">
        <f t="shared" si="0"/>
        <v>0</v>
      </c>
      <c r="K560" s="180" t="s">
        <v>1</v>
      </c>
      <c r="L560" s="184"/>
      <c r="M560" s="185" t="s">
        <v>1</v>
      </c>
      <c r="N560" s="186" t="s">
        <v>42</v>
      </c>
      <c r="P560" s="146">
        <f t="shared" si="1"/>
        <v>0</v>
      </c>
      <c r="Q560" s="146">
        <v>0.012</v>
      </c>
      <c r="R560" s="146">
        <f t="shared" si="2"/>
        <v>0.07200000000000001</v>
      </c>
      <c r="S560" s="146">
        <v>0</v>
      </c>
      <c r="T560" s="147">
        <f t="shared" si="3"/>
        <v>0</v>
      </c>
      <c r="AR560" s="148" t="s">
        <v>304</v>
      </c>
      <c r="AT560" s="148" t="s">
        <v>300</v>
      </c>
      <c r="AU560" s="148" t="s">
        <v>87</v>
      </c>
      <c r="AY560" s="17" t="s">
        <v>262</v>
      </c>
      <c r="BE560" s="149">
        <f t="shared" si="4"/>
        <v>0</v>
      </c>
      <c r="BF560" s="149">
        <f t="shared" si="5"/>
        <v>0</v>
      </c>
      <c r="BG560" s="149">
        <f t="shared" si="6"/>
        <v>0</v>
      </c>
      <c r="BH560" s="149">
        <f t="shared" si="7"/>
        <v>0</v>
      </c>
      <c r="BI560" s="149">
        <f t="shared" si="8"/>
        <v>0</v>
      </c>
      <c r="BJ560" s="17" t="s">
        <v>85</v>
      </c>
      <c r="BK560" s="149">
        <f t="shared" si="9"/>
        <v>0</v>
      </c>
      <c r="BL560" s="17" t="s">
        <v>268</v>
      </c>
      <c r="BM560" s="148" t="s">
        <v>680</v>
      </c>
    </row>
    <row r="561" spans="2:65" s="1" customFormat="1" ht="16.5" customHeight="1">
      <c r="B561" s="32"/>
      <c r="C561" s="178" t="s">
        <v>681</v>
      </c>
      <c r="D561" s="178" t="s">
        <v>300</v>
      </c>
      <c r="E561" s="179" t="s">
        <v>682</v>
      </c>
      <c r="F561" s="180" t="s">
        <v>683</v>
      </c>
      <c r="G561" s="181" t="s">
        <v>675</v>
      </c>
      <c r="H561" s="182">
        <v>3</v>
      </c>
      <c r="I561" s="183"/>
      <c r="J561" s="182">
        <f t="shared" si="0"/>
        <v>0</v>
      </c>
      <c r="K561" s="180" t="s">
        <v>1</v>
      </c>
      <c r="L561" s="184"/>
      <c r="M561" s="185" t="s">
        <v>1</v>
      </c>
      <c r="N561" s="186" t="s">
        <v>42</v>
      </c>
      <c r="P561" s="146">
        <f t="shared" si="1"/>
        <v>0</v>
      </c>
      <c r="Q561" s="146">
        <v>0.012</v>
      </c>
      <c r="R561" s="146">
        <f t="shared" si="2"/>
        <v>0.036000000000000004</v>
      </c>
      <c r="S561" s="146">
        <v>0</v>
      </c>
      <c r="T561" s="147">
        <f t="shared" si="3"/>
        <v>0</v>
      </c>
      <c r="AR561" s="148" t="s">
        <v>304</v>
      </c>
      <c r="AT561" s="148" t="s">
        <v>300</v>
      </c>
      <c r="AU561" s="148" t="s">
        <v>87</v>
      </c>
      <c r="AY561" s="17" t="s">
        <v>262</v>
      </c>
      <c r="BE561" s="149">
        <f t="shared" si="4"/>
        <v>0</v>
      </c>
      <c r="BF561" s="149">
        <f t="shared" si="5"/>
        <v>0</v>
      </c>
      <c r="BG561" s="149">
        <f t="shared" si="6"/>
        <v>0</v>
      </c>
      <c r="BH561" s="149">
        <f t="shared" si="7"/>
        <v>0</v>
      </c>
      <c r="BI561" s="149">
        <f t="shared" si="8"/>
        <v>0</v>
      </c>
      <c r="BJ561" s="17" t="s">
        <v>85</v>
      </c>
      <c r="BK561" s="149">
        <f t="shared" si="9"/>
        <v>0</v>
      </c>
      <c r="BL561" s="17" t="s">
        <v>268</v>
      </c>
      <c r="BM561" s="148" t="s">
        <v>684</v>
      </c>
    </row>
    <row r="562" spans="2:65" s="1" customFormat="1" ht="24.2" customHeight="1">
      <c r="B562" s="32"/>
      <c r="C562" s="138" t="s">
        <v>685</v>
      </c>
      <c r="D562" s="138" t="s">
        <v>264</v>
      </c>
      <c r="E562" s="139" t="s">
        <v>686</v>
      </c>
      <c r="F562" s="140" t="s">
        <v>687</v>
      </c>
      <c r="G562" s="141" t="s">
        <v>152</v>
      </c>
      <c r="H562" s="142">
        <v>1749</v>
      </c>
      <c r="I562" s="143"/>
      <c r="J562" s="142">
        <f t="shared" si="0"/>
        <v>0</v>
      </c>
      <c r="K562" s="140" t="s">
        <v>267</v>
      </c>
      <c r="L562" s="32"/>
      <c r="M562" s="144" t="s">
        <v>1</v>
      </c>
      <c r="N562" s="145" t="s">
        <v>42</v>
      </c>
      <c r="P562" s="146">
        <f t="shared" si="1"/>
        <v>0</v>
      </c>
      <c r="Q562" s="146">
        <v>0</v>
      </c>
      <c r="R562" s="146">
        <f t="shared" si="2"/>
        <v>0</v>
      </c>
      <c r="S562" s="146">
        <v>0</v>
      </c>
      <c r="T562" s="147">
        <f t="shared" si="3"/>
        <v>0</v>
      </c>
      <c r="AR562" s="148" t="s">
        <v>268</v>
      </c>
      <c r="AT562" s="148" t="s">
        <v>264</v>
      </c>
      <c r="AU562" s="148" t="s">
        <v>87</v>
      </c>
      <c r="AY562" s="17" t="s">
        <v>262</v>
      </c>
      <c r="BE562" s="149">
        <f t="shared" si="4"/>
        <v>0</v>
      </c>
      <c r="BF562" s="149">
        <f t="shared" si="5"/>
        <v>0</v>
      </c>
      <c r="BG562" s="149">
        <f t="shared" si="6"/>
        <v>0</v>
      </c>
      <c r="BH562" s="149">
        <f t="shared" si="7"/>
        <v>0</v>
      </c>
      <c r="BI562" s="149">
        <f t="shared" si="8"/>
        <v>0</v>
      </c>
      <c r="BJ562" s="17" t="s">
        <v>85</v>
      </c>
      <c r="BK562" s="149">
        <f t="shared" si="9"/>
        <v>0</v>
      </c>
      <c r="BL562" s="17" t="s">
        <v>268</v>
      </c>
      <c r="BM562" s="148" t="s">
        <v>688</v>
      </c>
    </row>
    <row r="563" spans="2:65" s="1" customFormat="1" ht="24.2" customHeight="1">
      <c r="B563" s="32"/>
      <c r="C563" s="138" t="s">
        <v>689</v>
      </c>
      <c r="D563" s="138" t="s">
        <v>264</v>
      </c>
      <c r="E563" s="139" t="s">
        <v>690</v>
      </c>
      <c r="F563" s="140" t="s">
        <v>691</v>
      </c>
      <c r="G563" s="141" t="s">
        <v>152</v>
      </c>
      <c r="H563" s="142">
        <v>8745</v>
      </c>
      <c r="I563" s="143"/>
      <c r="J563" s="142">
        <f t="shared" si="0"/>
        <v>0</v>
      </c>
      <c r="K563" s="140" t="s">
        <v>267</v>
      </c>
      <c r="L563" s="32"/>
      <c r="M563" s="144" t="s">
        <v>1</v>
      </c>
      <c r="N563" s="145" t="s">
        <v>42</v>
      </c>
      <c r="P563" s="146">
        <f t="shared" si="1"/>
        <v>0</v>
      </c>
      <c r="Q563" s="146">
        <v>0</v>
      </c>
      <c r="R563" s="146">
        <f t="shared" si="2"/>
        <v>0</v>
      </c>
      <c r="S563" s="146">
        <v>0</v>
      </c>
      <c r="T563" s="147">
        <f t="shared" si="3"/>
        <v>0</v>
      </c>
      <c r="AR563" s="148" t="s">
        <v>268</v>
      </c>
      <c r="AT563" s="148" t="s">
        <v>264</v>
      </c>
      <c r="AU563" s="148" t="s">
        <v>87</v>
      </c>
      <c r="AY563" s="17" t="s">
        <v>262</v>
      </c>
      <c r="BE563" s="149">
        <f t="shared" si="4"/>
        <v>0</v>
      </c>
      <c r="BF563" s="149">
        <f t="shared" si="5"/>
        <v>0</v>
      </c>
      <c r="BG563" s="149">
        <f t="shared" si="6"/>
        <v>0</v>
      </c>
      <c r="BH563" s="149">
        <f t="shared" si="7"/>
        <v>0</v>
      </c>
      <c r="BI563" s="149">
        <f t="shared" si="8"/>
        <v>0</v>
      </c>
      <c r="BJ563" s="17" t="s">
        <v>85</v>
      </c>
      <c r="BK563" s="149">
        <f t="shared" si="9"/>
        <v>0</v>
      </c>
      <c r="BL563" s="17" t="s">
        <v>268</v>
      </c>
      <c r="BM563" s="148" t="s">
        <v>692</v>
      </c>
    </row>
    <row r="564" spans="2:51" s="12" customFormat="1" ht="12">
      <c r="B564" s="150"/>
      <c r="D564" s="151" t="s">
        <v>270</v>
      </c>
      <c r="F564" s="153" t="s">
        <v>693</v>
      </c>
      <c r="H564" s="154">
        <v>8745</v>
      </c>
      <c r="I564" s="155"/>
      <c r="L564" s="150"/>
      <c r="M564" s="156"/>
      <c r="T564" s="157"/>
      <c r="AT564" s="152" t="s">
        <v>270</v>
      </c>
      <c r="AU564" s="152" t="s">
        <v>87</v>
      </c>
      <c r="AV564" s="12" t="s">
        <v>87</v>
      </c>
      <c r="AW564" s="12" t="s">
        <v>4</v>
      </c>
      <c r="AX564" s="12" t="s">
        <v>85</v>
      </c>
      <c r="AY564" s="152" t="s">
        <v>262</v>
      </c>
    </row>
    <row r="565" spans="2:65" s="1" customFormat="1" ht="55.5" customHeight="1">
      <c r="B565" s="32"/>
      <c r="C565" s="138" t="s">
        <v>694</v>
      </c>
      <c r="D565" s="138" t="s">
        <v>264</v>
      </c>
      <c r="E565" s="139" t="s">
        <v>695</v>
      </c>
      <c r="F565" s="140" t="s">
        <v>696</v>
      </c>
      <c r="G565" s="141" t="s">
        <v>697</v>
      </c>
      <c r="H565" s="142">
        <v>1</v>
      </c>
      <c r="I565" s="143"/>
      <c r="J565" s="142">
        <f>ROUND(I565*H565,2)</f>
        <v>0</v>
      </c>
      <c r="K565" s="140" t="s">
        <v>1</v>
      </c>
      <c r="L565" s="32"/>
      <c r="M565" s="144" t="s">
        <v>1</v>
      </c>
      <c r="N565" s="145" t="s">
        <v>42</v>
      </c>
      <c r="P565" s="146">
        <f>O565*H565</f>
        <v>0</v>
      </c>
      <c r="Q565" s="146">
        <v>0</v>
      </c>
      <c r="R565" s="146">
        <f>Q565*H565</f>
        <v>0</v>
      </c>
      <c r="S565" s="146">
        <v>0</v>
      </c>
      <c r="T565" s="147">
        <f>S565*H565</f>
        <v>0</v>
      </c>
      <c r="AR565" s="148" t="s">
        <v>268</v>
      </c>
      <c r="AT565" s="148" t="s">
        <v>264</v>
      </c>
      <c r="AU565" s="148" t="s">
        <v>87</v>
      </c>
      <c r="AY565" s="17" t="s">
        <v>262</v>
      </c>
      <c r="BE565" s="149">
        <f>IF(N565="základní",J565,0)</f>
        <v>0</v>
      </c>
      <c r="BF565" s="149">
        <f>IF(N565="snížená",J565,0)</f>
        <v>0</v>
      </c>
      <c r="BG565" s="149">
        <f>IF(N565="zákl. přenesená",J565,0)</f>
        <v>0</v>
      </c>
      <c r="BH565" s="149">
        <f>IF(N565="sníž. přenesená",J565,0)</f>
        <v>0</v>
      </c>
      <c r="BI565" s="149">
        <f>IF(N565="nulová",J565,0)</f>
        <v>0</v>
      </c>
      <c r="BJ565" s="17" t="s">
        <v>85</v>
      </c>
      <c r="BK565" s="149">
        <f>ROUND(I565*H565,2)</f>
        <v>0</v>
      </c>
      <c r="BL565" s="17" t="s">
        <v>268</v>
      </c>
      <c r="BM565" s="148" t="s">
        <v>698</v>
      </c>
    </row>
    <row r="566" spans="2:47" s="1" customFormat="1" ht="58.5">
      <c r="B566" s="32"/>
      <c r="D566" s="151" t="s">
        <v>699</v>
      </c>
      <c r="F566" s="187" t="s">
        <v>700</v>
      </c>
      <c r="I566" s="188"/>
      <c r="L566" s="32"/>
      <c r="M566" s="189"/>
      <c r="T566" s="56"/>
      <c r="AT566" s="17" t="s">
        <v>699</v>
      </c>
      <c r="AU566" s="17" t="s">
        <v>87</v>
      </c>
    </row>
    <row r="567" spans="2:65" s="1" customFormat="1" ht="66.75" customHeight="1">
      <c r="B567" s="32"/>
      <c r="C567" s="138" t="s">
        <v>701</v>
      </c>
      <c r="D567" s="138" t="s">
        <v>264</v>
      </c>
      <c r="E567" s="139" t="s">
        <v>702</v>
      </c>
      <c r="F567" s="140" t="s">
        <v>703</v>
      </c>
      <c r="G567" s="141" t="s">
        <v>697</v>
      </c>
      <c r="H567" s="142">
        <v>1</v>
      </c>
      <c r="I567" s="143"/>
      <c r="J567" s="142">
        <f>ROUND(I567*H567,2)</f>
        <v>0</v>
      </c>
      <c r="K567" s="140" t="s">
        <v>1</v>
      </c>
      <c r="L567" s="32"/>
      <c r="M567" s="144" t="s">
        <v>1</v>
      </c>
      <c r="N567" s="145" t="s">
        <v>42</v>
      </c>
      <c r="P567" s="146">
        <f>O567*H567</f>
        <v>0</v>
      </c>
      <c r="Q567" s="146">
        <v>0</v>
      </c>
      <c r="R567" s="146">
        <f>Q567*H567</f>
        <v>0</v>
      </c>
      <c r="S567" s="146">
        <v>0</v>
      </c>
      <c r="T567" s="147">
        <f>S567*H567</f>
        <v>0</v>
      </c>
      <c r="AR567" s="148" t="s">
        <v>268</v>
      </c>
      <c r="AT567" s="148" t="s">
        <v>264</v>
      </c>
      <c r="AU567" s="148" t="s">
        <v>87</v>
      </c>
      <c r="AY567" s="17" t="s">
        <v>262</v>
      </c>
      <c r="BE567" s="149">
        <f>IF(N567="základní",J567,0)</f>
        <v>0</v>
      </c>
      <c r="BF567" s="149">
        <f>IF(N567="snížená",J567,0)</f>
        <v>0</v>
      </c>
      <c r="BG567" s="149">
        <f>IF(N567="zákl. přenesená",J567,0)</f>
        <v>0</v>
      </c>
      <c r="BH567" s="149">
        <f>IF(N567="sníž. přenesená",J567,0)</f>
        <v>0</v>
      </c>
      <c r="BI567" s="149">
        <f>IF(N567="nulová",J567,0)</f>
        <v>0</v>
      </c>
      <c r="BJ567" s="17" t="s">
        <v>85</v>
      </c>
      <c r="BK567" s="149">
        <f>ROUND(I567*H567,2)</f>
        <v>0</v>
      </c>
      <c r="BL567" s="17" t="s">
        <v>268</v>
      </c>
      <c r="BM567" s="148" t="s">
        <v>704</v>
      </c>
    </row>
    <row r="568" spans="2:47" s="1" customFormat="1" ht="48.75">
      <c r="B568" s="32"/>
      <c r="D568" s="151" t="s">
        <v>699</v>
      </c>
      <c r="F568" s="187" t="s">
        <v>705</v>
      </c>
      <c r="I568" s="188"/>
      <c r="L568" s="32"/>
      <c r="M568" s="189"/>
      <c r="T568" s="56"/>
      <c r="AT568" s="17" t="s">
        <v>699</v>
      </c>
      <c r="AU568" s="17" t="s">
        <v>87</v>
      </c>
    </row>
    <row r="569" spans="2:65" s="1" customFormat="1" ht="37.9" customHeight="1">
      <c r="B569" s="32"/>
      <c r="C569" s="138" t="s">
        <v>706</v>
      </c>
      <c r="D569" s="138" t="s">
        <v>264</v>
      </c>
      <c r="E569" s="139" t="s">
        <v>707</v>
      </c>
      <c r="F569" s="140" t="s">
        <v>708</v>
      </c>
      <c r="G569" s="141" t="s">
        <v>675</v>
      </c>
      <c r="H569" s="142">
        <v>1</v>
      </c>
      <c r="I569" s="143"/>
      <c r="J569" s="142">
        <f>ROUND(I569*H569,2)</f>
        <v>0</v>
      </c>
      <c r="K569" s="140" t="s">
        <v>1</v>
      </c>
      <c r="L569" s="32"/>
      <c r="M569" s="144" t="s">
        <v>1</v>
      </c>
      <c r="N569" s="145" t="s">
        <v>42</v>
      </c>
      <c r="P569" s="146">
        <f>O569*H569</f>
        <v>0</v>
      </c>
      <c r="Q569" s="146">
        <v>0.00018</v>
      </c>
      <c r="R569" s="146">
        <f>Q569*H569</f>
        <v>0.00018</v>
      </c>
      <c r="S569" s="146">
        <v>0</v>
      </c>
      <c r="T569" s="147">
        <f>S569*H569</f>
        <v>0</v>
      </c>
      <c r="AR569" s="148" t="s">
        <v>268</v>
      </c>
      <c r="AT569" s="148" t="s">
        <v>264</v>
      </c>
      <c r="AU569" s="148" t="s">
        <v>87</v>
      </c>
      <c r="AY569" s="17" t="s">
        <v>262</v>
      </c>
      <c r="BE569" s="149">
        <f>IF(N569="základní",J569,0)</f>
        <v>0</v>
      </c>
      <c r="BF569" s="149">
        <f>IF(N569="snížená",J569,0)</f>
        <v>0</v>
      </c>
      <c r="BG569" s="149">
        <f>IF(N569="zákl. přenesená",J569,0)</f>
        <v>0</v>
      </c>
      <c r="BH569" s="149">
        <f>IF(N569="sníž. přenesená",J569,0)</f>
        <v>0</v>
      </c>
      <c r="BI569" s="149">
        <f>IF(N569="nulová",J569,0)</f>
        <v>0</v>
      </c>
      <c r="BJ569" s="17" t="s">
        <v>85</v>
      </c>
      <c r="BK569" s="149">
        <f>ROUND(I569*H569,2)</f>
        <v>0</v>
      </c>
      <c r="BL569" s="17" t="s">
        <v>268</v>
      </c>
      <c r="BM569" s="148" t="s">
        <v>709</v>
      </c>
    </row>
    <row r="570" spans="2:51" s="12" customFormat="1" ht="12">
      <c r="B570" s="150"/>
      <c r="D570" s="151" t="s">
        <v>270</v>
      </c>
      <c r="E570" s="152" t="s">
        <v>1</v>
      </c>
      <c r="F570" s="153" t="s">
        <v>710</v>
      </c>
      <c r="H570" s="154">
        <v>1</v>
      </c>
      <c r="I570" s="155"/>
      <c r="L570" s="150"/>
      <c r="M570" s="156"/>
      <c r="T570" s="157"/>
      <c r="AT570" s="152" t="s">
        <v>270</v>
      </c>
      <c r="AU570" s="152" t="s">
        <v>87</v>
      </c>
      <c r="AV570" s="12" t="s">
        <v>87</v>
      </c>
      <c r="AW570" s="12" t="s">
        <v>32</v>
      </c>
      <c r="AX570" s="12" t="s">
        <v>77</v>
      </c>
      <c r="AY570" s="152" t="s">
        <v>262</v>
      </c>
    </row>
    <row r="571" spans="2:51" s="13" customFormat="1" ht="12">
      <c r="B571" s="158"/>
      <c r="D571" s="151" t="s">
        <v>270</v>
      </c>
      <c r="E571" s="159" t="s">
        <v>1</v>
      </c>
      <c r="F571" s="160" t="s">
        <v>273</v>
      </c>
      <c r="H571" s="161">
        <v>1</v>
      </c>
      <c r="I571" s="162"/>
      <c r="L571" s="158"/>
      <c r="M571" s="163"/>
      <c r="T571" s="164"/>
      <c r="AT571" s="159" t="s">
        <v>270</v>
      </c>
      <c r="AU571" s="159" t="s">
        <v>87</v>
      </c>
      <c r="AV571" s="13" t="s">
        <v>268</v>
      </c>
      <c r="AW571" s="13" t="s">
        <v>32</v>
      </c>
      <c r="AX571" s="13" t="s">
        <v>85</v>
      </c>
      <c r="AY571" s="159" t="s">
        <v>262</v>
      </c>
    </row>
    <row r="572" spans="2:65" s="1" customFormat="1" ht="49.15" customHeight="1">
      <c r="B572" s="32"/>
      <c r="C572" s="138" t="s">
        <v>711</v>
      </c>
      <c r="D572" s="138" t="s">
        <v>264</v>
      </c>
      <c r="E572" s="139" t="s">
        <v>712</v>
      </c>
      <c r="F572" s="140" t="s">
        <v>713</v>
      </c>
      <c r="G572" s="141" t="s">
        <v>416</v>
      </c>
      <c r="H572" s="142">
        <v>26.65</v>
      </c>
      <c r="I572" s="143"/>
      <c r="J572" s="142">
        <f>ROUND(I572*H572,2)</f>
        <v>0</v>
      </c>
      <c r="K572" s="140" t="s">
        <v>1</v>
      </c>
      <c r="L572" s="32"/>
      <c r="M572" s="144" t="s">
        <v>1</v>
      </c>
      <c r="N572" s="145" t="s">
        <v>42</v>
      </c>
      <c r="P572" s="146">
        <f>O572*H572</f>
        <v>0</v>
      </c>
      <c r="Q572" s="146">
        <v>0</v>
      </c>
      <c r="R572" s="146">
        <f>Q572*H572</f>
        <v>0</v>
      </c>
      <c r="S572" s="146">
        <v>0</v>
      </c>
      <c r="T572" s="147">
        <f>S572*H572</f>
        <v>0</v>
      </c>
      <c r="AR572" s="148" t="s">
        <v>268</v>
      </c>
      <c r="AT572" s="148" t="s">
        <v>264</v>
      </c>
      <c r="AU572" s="148" t="s">
        <v>87</v>
      </c>
      <c r="AY572" s="17" t="s">
        <v>262</v>
      </c>
      <c r="BE572" s="149">
        <f>IF(N572="základní",J572,0)</f>
        <v>0</v>
      </c>
      <c r="BF572" s="149">
        <f>IF(N572="snížená",J572,0)</f>
        <v>0</v>
      </c>
      <c r="BG572" s="149">
        <f>IF(N572="zákl. přenesená",J572,0)</f>
        <v>0</v>
      </c>
      <c r="BH572" s="149">
        <f>IF(N572="sníž. přenesená",J572,0)</f>
        <v>0</v>
      </c>
      <c r="BI572" s="149">
        <f>IF(N572="nulová",J572,0)</f>
        <v>0</v>
      </c>
      <c r="BJ572" s="17" t="s">
        <v>85</v>
      </c>
      <c r="BK572" s="149">
        <f>ROUND(I572*H572,2)</f>
        <v>0</v>
      </c>
      <c r="BL572" s="17" t="s">
        <v>268</v>
      </c>
      <c r="BM572" s="148" t="s">
        <v>714</v>
      </c>
    </row>
    <row r="573" spans="2:47" s="1" customFormat="1" ht="48.75">
      <c r="B573" s="32"/>
      <c r="D573" s="151" t="s">
        <v>699</v>
      </c>
      <c r="F573" s="187" t="s">
        <v>705</v>
      </c>
      <c r="I573" s="188"/>
      <c r="L573" s="32"/>
      <c r="M573" s="189"/>
      <c r="T573" s="56"/>
      <c r="AT573" s="17" t="s">
        <v>699</v>
      </c>
      <c r="AU573" s="17" t="s">
        <v>87</v>
      </c>
    </row>
    <row r="574" spans="2:65" s="1" customFormat="1" ht="49.15" customHeight="1">
      <c r="B574" s="32"/>
      <c r="C574" s="138" t="s">
        <v>715</v>
      </c>
      <c r="D574" s="138" t="s">
        <v>264</v>
      </c>
      <c r="E574" s="139" t="s">
        <v>716</v>
      </c>
      <c r="F574" s="140" t="s">
        <v>717</v>
      </c>
      <c r="G574" s="141" t="s">
        <v>416</v>
      </c>
      <c r="H574" s="142">
        <v>13.55</v>
      </c>
      <c r="I574" s="143"/>
      <c r="J574" s="142">
        <f>ROUND(I574*H574,2)</f>
        <v>0</v>
      </c>
      <c r="K574" s="140" t="s">
        <v>1</v>
      </c>
      <c r="L574" s="32"/>
      <c r="M574" s="144" t="s">
        <v>1</v>
      </c>
      <c r="N574" s="145" t="s">
        <v>42</v>
      </c>
      <c r="P574" s="146">
        <f>O574*H574</f>
        <v>0</v>
      </c>
      <c r="Q574" s="146">
        <v>0</v>
      </c>
      <c r="R574" s="146">
        <f>Q574*H574</f>
        <v>0</v>
      </c>
      <c r="S574" s="146">
        <v>0</v>
      </c>
      <c r="T574" s="147">
        <f>S574*H574</f>
        <v>0</v>
      </c>
      <c r="AR574" s="148" t="s">
        <v>268</v>
      </c>
      <c r="AT574" s="148" t="s">
        <v>264</v>
      </c>
      <c r="AU574" s="148" t="s">
        <v>87</v>
      </c>
      <c r="AY574" s="17" t="s">
        <v>262</v>
      </c>
      <c r="BE574" s="149">
        <f>IF(N574="základní",J574,0)</f>
        <v>0</v>
      </c>
      <c r="BF574" s="149">
        <f>IF(N574="snížená",J574,0)</f>
        <v>0</v>
      </c>
      <c r="BG574" s="149">
        <f>IF(N574="zákl. přenesená",J574,0)</f>
        <v>0</v>
      </c>
      <c r="BH574" s="149">
        <f>IF(N574="sníž. přenesená",J574,0)</f>
        <v>0</v>
      </c>
      <c r="BI574" s="149">
        <f>IF(N574="nulová",J574,0)</f>
        <v>0</v>
      </c>
      <c r="BJ574" s="17" t="s">
        <v>85</v>
      </c>
      <c r="BK574" s="149">
        <f>ROUND(I574*H574,2)</f>
        <v>0</v>
      </c>
      <c r="BL574" s="17" t="s">
        <v>268</v>
      </c>
      <c r="BM574" s="148" t="s">
        <v>718</v>
      </c>
    </row>
    <row r="575" spans="2:47" s="1" customFormat="1" ht="48.75">
      <c r="B575" s="32"/>
      <c r="D575" s="151" t="s">
        <v>699</v>
      </c>
      <c r="F575" s="187" t="s">
        <v>705</v>
      </c>
      <c r="I575" s="188"/>
      <c r="L575" s="32"/>
      <c r="M575" s="189"/>
      <c r="T575" s="56"/>
      <c r="AT575" s="17" t="s">
        <v>699</v>
      </c>
      <c r="AU575" s="17" t="s">
        <v>87</v>
      </c>
    </row>
    <row r="576" spans="2:65" s="1" customFormat="1" ht="62.65" customHeight="1">
      <c r="B576" s="32"/>
      <c r="C576" s="138" t="s">
        <v>719</v>
      </c>
      <c r="D576" s="138" t="s">
        <v>264</v>
      </c>
      <c r="E576" s="139" t="s">
        <v>720</v>
      </c>
      <c r="F576" s="140" t="s">
        <v>721</v>
      </c>
      <c r="G576" s="141" t="s">
        <v>152</v>
      </c>
      <c r="H576" s="142">
        <v>6.39</v>
      </c>
      <c r="I576" s="143"/>
      <c r="J576" s="142">
        <f>ROUND(I576*H576,2)</f>
        <v>0</v>
      </c>
      <c r="K576" s="140" t="s">
        <v>1</v>
      </c>
      <c r="L576" s="32"/>
      <c r="M576" s="144" t="s">
        <v>1</v>
      </c>
      <c r="N576" s="145" t="s">
        <v>42</v>
      </c>
      <c r="P576" s="146">
        <f>O576*H576</f>
        <v>0</v>
      </c>
      <c r="Q576" s="146">
        <v>0</v>
      </c>
      <c r="R576" s="146">
        <f>Q576*H576</f>
        <v>0</v>
      </c>
      <c r="S576" s="146">
        <v>0</v>
      </c>
      <c r="T576" s="147">
        <f>S576*H576</f>
        <v>0</v>
      </c>
      <c r="AR576" s="148" t="s">
        <v>268</v>
      </c>
      <c r="AT576" s="148" t="s">
        <v>264</v>
      </c>
      <c r="AU576" s="148" t="s">
        <v>87</v>
      </c>
      <c r="AY576" s="17" t="s">
        <v>262</v>
      </c>
      <c r="BE576" s="149">
        <f>IF(N576="základní",J576,0)</f>
        <v>0</v>
      </c>
      <c r="BF576" s="149">
        <f>IF(N576="snížená",J576,0)</f>
        <v>0</v>
      </c>
      <c r="BG576" s="149">
        <f>IF(N576="zákl. přenesená",J576,0)</f>
        <v>0</v>
      </c>
      <c r="BH576" s="149">
        <f>IF(N576="sníž. přenesená",J576,0)</f>
        <v>0</v>
      </c>
      <c r="BI576" s="149">
        <f>IF(N576="nulová",J576,0)</f>
        <v>0</v>
      </c>
      <c r="BJ576" s="17" t="s">
        <v>85</v>
      </c>
      <c r="BK576" s="149">
        <f>ROUND(I576*H576,2)</f>
        <v>0</v>
      </c>
      <c r="BL576" s="17" t="s">
        <v>268</v>
      </c>
      <c r="BM576" s="148" t="s">
        <v>722</v>
      </c>
    </row>
    <row r="577" spans="2:47" s="1" customFormat="1" ht="48.75">
      <c r="B577" s="32"/>
      <c r="D577" s="151" t="s">
        <v>699</v>
      </c>
      <c r="F577" s="187" t="s">
        <v>705</v>
      </c>
      <c r="I577" s="188"/>
      <c r="L577" s="32"/>
      <c r="M577" s="189"/>
      <c r="T577" s="56"/>
      <c r="AT577" s="17" t="s">
        <v>699</v>
      </c>
      <c r="AU577" s="17" t="s">
        <v>87</v>
      </c>
    </row>
    <row r="578" spans="2:51" s="12" customFormat="1" ht="12">
      <c r="B578" s="150"/>
      <c r="D578" s="151" t="s">
        <v>270</v>
      </c>
      <c r="E578" s="152" t="s">
        <v>1</v>
      </c>
      <c r="F578" s="153" t="s">
        <v>723</v>
      </c>
      <c r="H578" s="154">
        <v>6.39</v>
      </c>
      <c r="I578" s="155"/>
      <c r="L578" s="150"/>
      <c r="M578" s="156"/>
      <c r="T578" s="157"/>
      <c r="AT578" s="152" t="s">
        <v>270</v>
      </c>
      <c r="AU578" s="152" t="s">
        <v>87</v>
      </c>
      <c r="AV578" s="12" t="s">
        <v>87</v>
      </c>
      <c r="AW578" s="12" t="s">
        <v>32</v>
      </c>
      <c r="AX578" s="12" t="s">
        <v>77</v>
      </c>
      <c r="AY578" s="152" t="s">
        <v>262</v>
      </c>
    </row>
    <row r="579" spans="2:51" s="13" customFormat="1" ht="12">
      <c r="B579" s="158"/>
      <c r="D579" s="151" t="s">
        <v>270</v>
      </c>
      <c r="E579" s="159" t="s">
        <v>1</v>
      </c>
      <c r="F579" s="160" t="s">
        <v>273</v>
      </c>
      <c r="H579" s="161">
        <v>6.39</v>
      </c>
      <c r="I579" s="162"/>
      <c r="L579" s="158"/>
      <c r="M579" s="163"/>
      <c r="T579" s="164"/>
      <c r="AT579" s="159" t="s">
        <v>270</v>
      </c>
      <c r="AU579" s="159" t="s">
        <v>87</v>
      </c>
      <c r="AV579" s="13" t="s">
        <v>268</v>
      </c>
      <c r="AW579" s="13" t="s">
        <v>32</v>
      </c>
      <c r="AX579" s="13" t="s">
        <v>85</v>
      </c>
      <c r="AY579" s="159" t="s">
        <v>262</v>
      </c>
    </row>
    <row r="580" spans="2:65" s="1" customFormat="1" ht="55.5" customHeight="1">
      <c r="B580" s="32"/>
      <c r="C580" s="138" t="s">
        <v>724</v>
      </c>
      <c r="D580" s="138" t="s">
        <v>264</v>
      </c>
      <c r="E580" s="139" t="s">
        <v>725</v>
      </c>
      <c r="F580" s="140" t="s">
        <v>726</v>
      </c>
      <c r="G580" s="141" t="s">
        <v>152</v>
      </c>
      <c r="H580" s="142">
        <v>2.7</v>
      </c>
      <c r="I580" s="143"/>
      <c r="J580" s="142">
        <f>ROUND(I580*H580,2)</f>
        <v>0</v>
      </c>
      <c r="K580" s="140" t="s">
        <v>1</v>
      </c>
      <c r="L580" s="32"/>
      <c r="M580" s="144" t="s">
        <v>1</v>
      </c>
      <c r="N580" s="145" t="s">
        <v>42</v>
      </c>
      <c r="P580" s="146">
        <f>O580*H580</f>
        <v>0</v>
      </c>
      <c r="Q580" s="146">
        <v>0</v>
      </c>
      <c r="R580" s="146">
        <f>Q580*H580</f>
        <v>0</v>
      </c>
      <c r="S580" s="146">
        <v>0</v>
      </c>
      <c r="T580" s="147">
        <f>S580*H580</f>
        <v>0</v>
      </c>
      <c r="AR580" s="148" t="s">
        <v>268</v>
      </c>
      <c r="AT580" s="148" t="s">
        <v>264</v>
      </c>
      <c r="AU580" s="148" t="s">
        <v>87</v>
      </c>
      <c r="AY580" s="17" t="s">
        <v>262</v>
      </c>
      <c r="BE580" s="149">
        <f>IF(N580="základní",J580,0)</f>
        <v>0</v>
      </c>
      <c r="BF580" s="149">
        <f>IF(N580="snížená",J580,0)</f>
        <v>0</v>
      </c>
      <c r="BG580" s="149">
        <f>IF(N580="zákl. přenesená",J580,0)</f>
        <v>0</v>
      </c>
      <c r="BH580" s="149">
        <f>IF(N580="sníž. přenesená",J580,0)</f>
        <v>0</v>
      </c>
      <c r="BI580" s="149">
        <f>IF(N580="nulová",J580,0)</f>
        <v>0</v>
      </c>
      <c r="BJ580" s="17" t="s">
        <v>85</v>
      </c>
      <c r="BK580" s="149">
        <f>ROUND(I580*H580,2)</f>
        <v>0</v>
      </c>
      <c r="BL580" s="17" t="s">
        <v>268</v>
      </c>
      <c r="BM580" s="148" t="s">
        <v>727</v>
      </c>
    </row>
    <row r="581" spans="2:47" s="1" customFormat="1" ht="48.75">
      <c r="B581" s="32"/>
      <c r="D581" s="151" t="s">
        <v>699</v>
      </c>
      <c r="F581" s="187" t="s">
        <v>705</v>
      </c>
      <c r="I581" s="188"/>
      <c r="L581" s="32"/>
      <c r="M581" s="189"/>
      <c r="T581" s="56"/>
      <c r="AT581" s="17" t="s">
        <v>699</v>
      </c>
      <c r="AU581" s="17" t="s">
        <v>87</v>
      </c>
    </row>
    <row r="582" spans="2:51" s="12" customFormat="1" ht="12">
      <c r="B582" s="150"/>
      <c r="D582" s="151" t="s">
        <v>270</v>
      </c>
      <c r="E582" s="152" t="s">
        <v>1</v>
      </c>
      <c r="F582" s="153" t="s">
        <v>728</v>
      </c>
      <c r="H582" s="154">
        <v>2.7</v>
      </c>
      <c r="I582" s="155"/>
      <c r="L582" s="150"/>
      <c r="M582" s="156"/>
      <c r="T582" s="157"/>
      <c r="AT582" s="152" t="s">
        <v>270</v>
      </c>
      <c r="AU582" s="152" t="s">
        <v>87</v>
      </c>
      <c r="AV582" s="12" t="s">
        <v>87</v>
      </c>
      <c r="AW582" s="12" t="s">
        <v>32</v>
      </c>
      <c r="AX582" s="12" t="s">
        <v>77</v>
      </c>
      <c r="AY582" s="152" t="s">
        <v>262</v>
      </c>
    </row>
    <row r="583" spans="2:51" s="13" customFormat="1" ht="12">
      <c r="B583" s="158"/>
      <c r="D583" s="151" t="s">
        <v>270</v>
      </c>
      <c r="E583" s="159" t="s">
        <v>1</v>
      </c>
      <c r="F583" s="160" t="s">
        <v>273</v>
      </c>
      <c r="H583" s="161">
        <v>2.7</v>
      </c>
      <c r="I583" s="162"/>
      <c r="L583" s="158"/>
      <c r="M583" s="163"/>
      <c r="T583" s="164"/>
      <c r="AT583" s="159" t="s">
        <v>270</v>
      </c>
      <c r="AU583" s="159" t="s">
        <v>87</v>
      </c>
      <c r="AV583" s="13" t="s">
        <v>268</v>
      </c>
      <c r="AW583" s="13" t="s">
        <v>32</v>
      </c>
      <c r="AX583" s="13" t="s">
        <v>85</v>
      </c>
      <c r="AY583" s="159" t="s">
        <v>262</v>
      </c>
    </row>
    <row r="584" spans="2:65" s="1" customFormat="1" ht="66.75" customHeight="1">
      <c r="B584" s="32"/>
      <c r="C584" s="138" t="s">
        <v>729</v>
      </c>
      <c r="D584" s="138" t="s">
        <v>264</v>
      </c>
      <c r="E584" s="139" t="s">
        <v>730</v>
      </c>
      <c r="F584" s="140" t="s">
        <v>731</v>
      </c>
      <c r="G584" s="141" t="s">
        <v>152</v>
      </c>
      <c r="H584" s="142">
        <v>10.15</v>
      </c>
      <c r="I584" s="143"/>
      <c r="J584" s="142">
        <f>ROUND(I584*H584,2)</f>
        <v>0</v>
      </c>
      <c r="K584" s="140" t="s">
        <v>1</v>
      </c>
      <c r="L584" s="32"/>
      <c r="M584" s="144" t="s">
        <v>1</v>
      </c>
      <c r="N584" s="145" t="s">
        <v>42</v>
      </c>
      <c r="P584" s="146">
        <f>O584*H584</f>
        <v>0</v>
      </c>
      <c r="Q584" s="146">
        <v>0</v>
      </c>
      <c r="R584" s="146">
        <f>Q584*H584</f>
        <v>0</v>
      </c>
      <c r="S584" s="146">
        <v>0</v>
      </c>
      <c r="T584" s="147">
        <f>S584*H584</f>
        <v>0</v>
      </c>
      <c r="AR584" s="148" t="s">
        <v>268</v>
      </c>
      <c r="AT584" s="148" t="s">
        <v>264</v>
      </c>
      <c r="AU584" s="148" t="s">
        <v>87</v>
      </c>
      <c r="AY584" s="17" t="s">
        <v>262</v>
      </c>
      <c r="BE584" s="149">
        <f>IF(N584="základní",J584,0)</f>
        <v>0</v>
      </c>
      <c r="BF584" s="149">
        <f>IF(N584="snížená",J584,0)</f>
        <v>0</v>
      </c>
      <c r="BG584" s="149">
        <f>IF(N584="zákl. přenesená",J584,0)</f>
        <v>0</v>
      </c>
      <c r="BH584" s="149">
        <f>IF(N584="sníž. přenesená",J584,0)</f>
        <v>0</v>
      </c>
      <c r="BI584" s="149">
        <f>IF(N584="nulová",J584,0)</f>
        <v>0</v>
      </c>
      <c r="BJ584" s="17" t="s">
        <v>85</v>
      </c>
      <c r="BK584" s="149">
        <f>ROUND(I584*H584,2)</f>
        <v>0</v>
      </c>
      <c r="BL584" s="17" t="s">
        <v>268</v>
      </c>
      <c r="BM584" s="148" t="s">
        <v>732</v>
      </c>
    </row>
    <row r="585" spans="2:47" s="1" customFormat="1" ht="48.75">
      <c r="B585" s="32"/>
      <c r="D585" s="151" t="s">
        <v>699</v>
      </c>
      <c r="F585" s="187" t="s">
        <v>705</v>
      </c>
      <c r="I585" s="188"/>
      <c r="L585" s="32"/>
      <c r="M585" s="189"/>
      <c r="T585" s="56"/>
      <c r="AT585" s="17" t="s">
        <v>699</v>
      </c>
      <c r="AU585" s="17" t="s">
        <v>87</v>
      </c>
    </row>
    <row r="586" spans="2:51" s="12" customFormat="1" ht="12">
      <c r="B586" s="150"/>
      <c r="D586" s="151" t="s">
        <v>270</v>
      </c>
      <c r="E586" s="152" t="s">
        <v>1</v>
      </c>
      <c r="F586" s="153" t="s">
        <v>733</v>
      </c>
      <c r="H586" s="154">
        <v>10.15</v>
      </c>
      <c r="I586" s="155"/>
      <c r="L586" s="150"/>
      <c r="M586" s="156"/>
      <c r="T586" s="157"/>
      <c r="AT586" s="152" t="s">
        <v>270</v>
      </c>
      <c r="AU586" s="152" t="s">
        <v>87</v>
      </c>
      <c r="AV586" s="12" t="s">
        <v>87</v>
      </c>
      <c r="AW586" s="12" t="s">
        <v>32</v>
      </c>
      <c r="AX586" s="12" t="s">
        <v>77</v>
      </c>
      <c r="AY586" s="152" t="s">
        <v>262</v>
      </c>
    </row>
    <row r="587" spans="2:51" s="13" customFormat="1" ht="12">
      <c r="B587" s="158"/>
      <c r="D587" s="151" t="s">
        <v>270</v>
      </c>
      <c r="E587" s="159" t="s">
        <v>1</v>
      </c>
      <c r="F587" s="160" t="s">
        <v>273</v>
      </c>
      <c r="H587" s="161">
        <v>10.15</v>
      </c>
      <c r="I587" s="162"/>
      <c r="L587" s="158"/>
      <c r="M587" s="163"/>
      <c r="T587" s="164"/>
      <c r="AT587" s="159" t="s">
        <v>270</v>
      </c>
      <c r="AU587" s="159" t="s">
        <v>87</v>
      </c>
      <c r="AV587" s="13" t="s">
        <v>268</v>
      </c>
      <c r="AW587" s="13" t="s">
        <v>32</v>
      </c>
      <c r="AX587" s="13" t="s">
        <v>85</v>
      </c>
      <c r="AY587" s="159" t="s">
        <v>262</v>
      </c>
    </row>
    <row r="588" spans="2:65" s="1" customFormat="1" ht="62.65" customHeight="1">
      <c r="B588" s="32"/>
      <c r="C588" s="138" t="s">
        <v>734</v>
      </c>
      <c r="D588" s="138" t="s">
        <v>264</v>
      </c>
      <c r="E588" s="139" t="s">
        <v>735</v>
      </c>
      <c r="F588" s="140" t="s">
        <v>736</v>
      </c>
      <c r="G588" s="141" t="s">
        <v>152</v>
      </c>
      <c r="H588" s="142">
        <v>6.28</v>
      </c>
      <c r="I588" s="143"/>
      <c r="J588" s="142">
        <f>ROUND(I588*H588,2)</f>
        <v>0</v>
      </c>
      <c r="K588" s="140" t="s">
        <v>1</v>
      </c>
      <c r="L588" s="32"/>
      <c r="M588" s="144" t="s">
        <v>1</v>
      </c>
      <c r="N588" s="145" t="s">
        <v>42</v>
      </c>
      <c r="P588" s="146">
        <f>O588*H588</f>
        <v>0</v>
      </c>
      <c r="Q588" s="146">
        <v>0</v>
      </c>
      <c r="R588" s="146">
        <f>Q588*H588</f>
        <v>0</v>
      </c>
      <c r="S588" s="146">
        <v>0</v>
      </c>
      <c r="T588" s="147">
        <f>S588*H588</f>
        <v>0</v>
      </c>
      <c r="AR588" s="148" t="s">
        <v>268</v>
      </c>
      <c r="AT588" s="148" t="s">
        <v>264</v>
      </c>
      <c r="AU588" s="148" t="s">
        <v>87</v>
      </c>
      <c r="AY588" s="17" t="s">
        <v>262</v>
      </c>
      <c r="BE588" s="149">
        <f>IF(N588="základní",J588,0)</f>
        <v>0</v>
      </c>
      <c r="BF588" s="149">
        <f>IF(N588="snížená",J588,0)</f>
        <v>0</v>
      </c>
      <c r="BG588" s="149">
        <f>IF(N588="zákl. přenesená",J588,0)</f>
        <v>0</v>
      </c>
      <c r="BH588" s="149">
        <f>IF(N588="sníž. přenesená",J588,0)</f>
        <v>0</v>
      </c>
      <c r="BI588" s="149">
        <f>IF(N588="nulová",J588,0)</f>
        <v>0</v>
      </c>
      <c r="BJ588" s="17" t="s">
        <v>85</v>
      </c>
      <c r="BK588" s="149">
        <f>ROUND(I588*H588,2)</f>
        <v>0</v>
      </c>
      <c r="BL588" s="17" t="s">
        <v>268</v>
      </c>
      <c r="BM588" s="148" t="s">
        <v>737</v>
      </c>
    </row>
    <row r="589" spans="2:47" s="1" customFormat="1" ht="48.75">
      <c r="B589" s="32"/>
      <c r="D589" s="151" t="s">
        <v>699</v>
      </c>
      <c r="F589" s="187" t="s">
        <v>705</v>
      </c>
      <c r="I589" s="188"/>
      <c r="L589" s="32"/>
      <c r="M589" s="189"/>
      <c r="T589" s="56"/>
      <c r="AT589" s="17" t="s">
        <v>699</v>
      </c>
      <c r="AU589" s="17" t="s">
        <v>87</v>
      </c>
    </row>
    <row r="590" spans="2:51" s="12" customFormat="1" ht="12">
      <c r="B590" s="150"/>
      <c r="D590" s="151" t="s">
        <v>270</v>
      </c>
      <c r="E590" s="152" t="s">
        <v>1</v>
      </c>
      <c r="F590" s="153" t="s">
        <v>738</v>
      </c>
      <c r="H590" s="154">
        <v>6.28</v>
      </c>
      <c r="I590" s="155"/>
      <c r="L590" s="150"/>
      <c r="M590" s="156"/>
      <c r="T590" s="157"/>
      <c r="AT590" s="152" t="s">
        <v>270</v>
      </c>
      <c r="AU590" s="152" t="s">
        <v>87</v>
      </c>
      <c r="AV590" s="12" t="s">
        <v>87</v>
      </c>
      <c r="AW590" s="12" t="s">
        <v>32</v>
      </c>
      <c r="AX590" s="12" t="s">
        <v>77</v>
      </c>
      <c r="AY590" s="152" t="s">
        <v>262</v>
      </c>
    </row>
    <row r="591" spans="2:51" s="13" customFormat="1" ht="12">
      <c r="B591" s="158"/>
      <c r="D591" s="151" t="s">
        <v>270</v>
      </c>
      <c r="E591" s="159" t="s">
        <v>1</v>
      </c>
      <c r="F591" s="160" t="s">
        <v>273</v>
      </c>
      <c r="H591" s="161">
        <v>6.28</v>
      </c>
      <c r="I591" s="162"/>
      <c r="L591" s="158"/>
      <c r="M591" s="163"/>
      <c r="T591" s="164"/>
      <c r="AT591" s="159" t="s">
        <v>270</v>
      </c>
      <c r="AU591" s="159" t="s">
        <v>87</v>
      </c>
      <c r="AV591" s="13" t="s">
        <v>268</v>
      </c>
      <c r="AW591" s="13" t="s">
        <v>32</v>
      </c>
      <c r="AX591" s="13" t="s">
        <v>85</v>
      </c>
      <c r="AY591" s="159" t="s">
        <v>262</v>
      </c>
    </row>
    <row r="592" spans="2:65" s="1" customFormat="1" ht="62.65" customHeight="1">
      <c r="B592" s="32"/>
      <c r="C592" s="138" t="s">
        <v>739</v>
      </c>
      <c r="D592" s="138" t="s">
        <v>264</v>
      </c>
      <c r="E592" s="139" t="s">
        <v>740</v>
      </c>
      <c r="F592" s="140" t="s">
        <v>741</v>
      </c>
      <c r="G592" s="141" t="s">
        <v>152</v>
      </c>
      <c r="H592" s="142">
        <v>5.26</v>
      </c>
      <c r="I592" s="143"/>
      <c r="J592" s="142">
        <f>ROUND(I592*H592,2)</f>
        <v>0</v>
      </c>
      <c r="K592" s="140" t="s">
        <v>1</v>
      </c>
      <c r="L592" s="32"/>
      <c r="M592" s="144" t="s">
        <v>1</v>
      </c>
      <c r="N592" s="145" t="s">
        <v>42</v>
      </c>
      <c r="P592" s="146">
        <f>O592*H592</f>
        <v>0</v>
      </c>
      <c r="Q592" s="146">
        <v>0</v>
      </c>
      <c r="R592" s="146">
        <f>Q592*H592</f>
        <v>0</v>
      </c>
      <c r="S592" s="146">
        <v>0</v>
      </c>
      <c r="T592" s="147">
        <f>S592*H592</f>
        <v>0</v>
      </c>
      <c r="AR592" s="148" t="s">
        <v>268</v>
      </c>
      <c r="AT592" s="148" t="s">
        <v>264</v>
      </c>
      <c r="AU592" s="148" t="s">
        <v>87</v>
      </c>
      <c r="AY592" s="17" t="s">
        <v>262</v>
      </c>
      <c r="BE592" s="149">
        <f>IF(N592="základní",J592,0)</f>
        <v>0</v>
      </c>
      <c r="BF592" s="149">
        <f>IF(N592="snížená",J592,0)</f>
        <v>0</v>
      </c>
      <c r="BG592" s="149">
        <f>IF(N592="zákl. přenesená",J592,0)</f>
        <v>0</v>
      </c>
      <c r="BH592" s="149">
        <f>IF(N592="sníž. přenesená",J592,0)</f>
        <v>0</v>
      </c>
      <c r="BI592" s="149">
        <f>IF(N592="nulová",J592,0)</f>
        <v>0</v>
      </c>
      <c r="BJ592" s="17" t="s">
        <v>85</v>
      </c>
      <c r="BK592" s="149">
        <f>ROUND(I592*H592,2)</f>
        <v>0</v>
      </c>
      <c r="BL592" s="17" t="s">
        <v>268</v>
      </c>
      <c r="BM592" s="148" t="s">
        <v>742</v>
      </c>
    </row>
    <row r="593" spans="2:47" s="1" customFormat="1" ht="48.75">
      <c r="B593" s="32"/>
      <c r="D593" s="151" t="s">
        <v>699</v>
      </c>
      <c r="F593" s="187" t="s">
        <v>705</v>
      </c>
      <c r="I593" s="188"/>
      <c r="L593" s="32"/>
      <c r="M593" s="189"/>
      <c r="T593" s="56"/>
      <c r="AT593" s="17" t="s">
        <v>699</v>
      </c>
      <c r="AU593" s="17" t="s">
        <v>87</v>
      </c>
    </row>
    <row r="594" spans="2:51" s="12" customFormat="1" ht="12">
      <c r="B594" s="150"/>
      <c r="D594" s="151" t="s">
        <v>270</v>
      </c>
      <c r="E594" s="152" t="s">
        <v>1</v>
      </c>
      <c r="F594" s="153" t="s">
        <v>743</v>
      </c>
      <c r="H594" s="154">
        <v>5.26</v>
      </c>
      <c r="I594" s="155"/>
      <c r="L594" s="150"/>
      <c r="M594" s="156"/>
      <c r="T594" s="157"/>
      <c r="AT594" s="152" t="s">
        <v>270</v>
      </c>
      <c r="AU594" s="152" t="s">
        <v>87</v>
      </c>
      <c r="AV594" s="12" t="s">
        <v>87</v>
      </c>
      <c r="AW594" s="12" t="s">
        <v>32</v>
      </c>
      <c r="AX594" s="12" t="s">
        <v>77</v>
      </c>
      <c r="AY594" s="152" t="s">
        <v>262</v>
      </c>
    </row>
    <row r="595" spans="2:51" s="13" customFormat="1" ht="12">
      <c r="B595" s="158"/>
      <c r="D595" s="151" t="s">
        <v>270</v>
      </c>
      <c r="E595" s="159" t="s">
        <v>1</v>
      </c>
      <c r="F595" s="160" t="s">
        <v>273</v>
      </c>
      <c r="H595" s="161">
        <v>5.26</v>
      </c>
      <c r="I595" s="162"/>
      <c r="L595" s="158"/>
      <c r="M595" s="163"/>
      <c r="T595" s="164"/>
      <c r="AT595" s="159" t="s">
        <v>270</v>
      </c>
      <c r="AU595" s="159" t="s">
        <v>87</v>
      </c>
      <c r="AV595" s="13" t="s">
        <v>268</v>
      </c>
      <c r="AW595" s="13" t="s">
        <v>32</v>
      </c>
      <c r="AX595" s="13" t="s">
        <v>85</v>
      </c>
      <c r="AY595" s="159" t="s">
        <v>262</v>
      </c>
    </row>
    <row r="596" spans="2:63" s="11" customFormat="1" ht="22.9" customHeight="1">
      <c r="B596" s="126"/>
      <c r="D596" s="127" t="s">
        <v>76</v>
      </c>
      <c r="E596" s="136" t="s">
        <v>744</v>
      </c>
      <c r="F596" s="136" t="s">
        <v>745</v>
      </c>
      <c r="I596" s="129"/>
      <c r="J596" s="137">
        <f>BK596</f>
        <v>0</v>
      </c>
      <c r="L596" s="126"/>
      <c r="M596" s="131"/>
      <c r="P596" s="132">
        <f>P597</f>
        <v>0</v>
      </c>
      <c r="R596" s="132">
        <f>R597</f>
        <v>0</v>
      </c>
      <c r="T596" s="133">
        <f>T597</f>
        <v>0</v>
      </c>
      <c r="AR596" s="127" t="s">
        <v>85</v>
      </c>
      <c r="AT596" s="134" t="s">
        <v>76</v>
      </c>
      <c r="AU596" s="134" t="s">
        <v>85</v>
      </c>
      <c r="AY596" s="127" t="s">
        <v>262</v>
      </c>
      <c r="BK596" s="135">
        <f>BK597</f>
        <v>0</v>
      </c>
    </row>
    <row r="597" spans="2:65" s="1" customFormat="1" ht="21.75" customHeight="1">
      <c r="B597" s="32"/>
      <c r="C597" s="138" t="s">
        <v>746</v>
      </c>
      <c r="D597" s="138" t="s">
        <v>264</v>
      </c>
      <c r="E597" s="139" t="s">
        <v>747</v>
      </c>
      <c r="F597" s="140" t="s">
        <v>748</v>
      </c>
      <c r="G597" s="141" t="s">
        <v>303</v>
      </c>
      <c r="H597" s="142">
        <v>253.14</v>
      </c>
      <c r="I597" s="143"/>
      <c r="J597" s="142">
        <f>ROUND(I597*H597,2)</f>
        <v>0</v>
      </c>
      <c r="K597" s="140" t="s">
        <v>267</v>
      </c>
      <c r="L597" s="32"/>
      <c r="M597" s="144" t="s">
        <v>1</v>
      </c>
      <c r="N597" s="145" t="s">
        <v>42</v>
      </c>
      <c r="P597" s="146">
        <f>O597*H597</f>
        <v>0</v>
      </c>
      <c r="Q597" s="146">
        <v>0</v>
      </c>
      <c r="R597" s="146">
        <f>Q597*H597</f>
        <v>0</v>
      </c>
      <c r="S597" s="146">
        <v>0</v>
      </c>
      <c r="T597" s="147">
        <f>S597*H597</f>
        <v>0</v>
      </c>
      <c r="AR597" s="148" t="s">
        <v>268</v>
      </c>
      <c r="AT597" s="148" t="s">
        <v>264</v>
      </c>
      <c r="AU597" s="148" t="s">
        <v>87</v>
      </c>
      <c r="AY597" s="17" t="s">
        <v>262</v>
      </c>
      <c r="BE597" s="149">
        <f>IF(N597="základní",J597,0)</f>
        <v>0</v>
      </c>
      <c r="BF597" s="149">
        <f>IF(N597="snížená",J597,0)</f>
        <v>0</v>
      </c>
      <c r="BG597" s="149">
        <f>IF(N597="zákl. přenesená",J597,0)</f>
        <v>0</v>
      </c>
      <c r="BH597" s="149">
        <f>IF(N597="sníž. přenesená",J597,0)</f>
        <v>0</v>
      </c>
      <c r="BI597" s="149">
        <f>IF(N597="nulová",J597,0)</f>
        <v>0</v>
      </c>
      <c r="BJ597" s="17" t="s">
        <v>85</v>
      </c>
      <c r="BK597" s="149">
        <f>ROUND(I597*H597,2)</f>
        <v>0</v>
      </c>
      <c r="BL597" s="17" t="s">
        <v>268</v>
      </c>
      <c r="BM597" s="148" t="s">
        <v>749</v>
      </c>
    </row>
    <row r="598" spans="2:63" s="11" customFormat="1" ht="25.9" customHeight="1">
      <c r="B598" s="126"/>
      <c r="D598" s="127" t="s">
        <v>76</v>
      </c>
      <c r="E598" s="128" t="s">
        <v>750</v>
      </c>
      <c r="F598" s="128" t="s">
        <v>751</v>
      </c>
      <c r="I598" s="129"/>
      <c r="J598" s="130">
        <f>BK598</f>
        <v>0</v>
      </c>
      <c r="L598" s="126"/>
      <c r="M598" s="131"/>
      <c r="P598" s="132">
        <f>P599+P621+P790+P948+P955+P978+P1279+P1322+P1468+P1756+P1830+P1880+P1916+P1952+P1998+P2082+P2209</f>
        <v>0</v>
      </c>
      <c r="R598" s="132">
        <f>R599+R621+R790+R948+R955+R978+R1279+R1322+R1468+R1756+R1830+R1880+R1916+R1952+R1998+R2082+R2209</f>
        <v>78.79798579</v>
      </c>
      <c r="T598" s="133">
        <f>T599+T621+T790+T948+T955+T978+T1279+T1322+T1468+T1756+T1830+T1880+T1916+T1952+T1998+T2082+T2209</f>
        <v>0</v>
      </c>
      <c r="AR598" s="127" t="s">
        <v>87</v>
      </c>
      <c r="AT598" s="134" t="s">
        <v>76</v>
      </c>
      <c r="AU598" s="134" t="s">
        <v>77</v>
      </c>
      <c r="AY598" s="127" t="s">
        <v>262</v>
      </c>
      <c r="BK598" s="135">
        <f>BK599+BK621+BK790+BK948+BK955+BK978+BK1279+BK1322+BK1468+BK1756+BK1830+BK1880+BK1916+BK1952+BK1998+BK2082+BK2209</f>
        <v>0</v>
      </c>
    </row>
    <row r="599" spans="2:63" s="11" customFormat="1" ht="22.9" customHeight="1">
      <c r="B599" s="126"/>
      <c r="D599" s="127" t="s">
        <v>76</v>
      </c>
      <c r="E599" s="136" t="s">
        <v>752</v>
      </c>
      <c r="F599" s="136" t="s">
        <v>753</v>
      </c>
      <c r="I599" s="129"/>
      <c r="J599" s="137">
        <f>BK599</f>
        <v>0</v>
      </c>
      <c r="L599" s="126"/>
      <c r="M599" s="131"/>
      <c r="P599" s="132">
        <f>SUM(P600:P620)</f>
        <v>0</v>
      </c>
      <c r="R599" s="132">
        <f>SUM(R600:R620)</f>
        <v>0.2603019</v>
      </c>
      <c r="T599" s="133">
        <f>SUM(T600:T620)</f>
        <v>0</v>
      </c>
      <c r="AR599" s="127" t="s">
        <v>87</v>
      </c>
      <c r="AT599" s="134" t="s">
        <v>76</v>
      </c>
      <c r="AU599" s="134" t="s">
        <v>85</v>
      </c>
      <c r="AY599" s="127" t="s">
        <v>262</v>
      </c>
      <c r="BK599" s="135">
        <f>SUM(BK600:BK620)</f>
        <v>0</v>
      </c>
    </row>
    <row r="600" spans="2:65" s="1" customFormat="1" ht="24.2" customHeight="1">
      <c r="B600" s="32"/>
      <c r="C600" s="138" t="s">
        <v>754</v>
      </c>
      <c r="D600" s="138" t="s">
        <v>264</v>
      </c>
      <c r="E600" s="139" t="s">
        <v>755</v>
      </c>
      <c r="F600" s="140" t="s">
        <v>756</v>
      </c>
      <c r="G600" s="141" t="s">
        <v>152</v>
      </c>
      <c r="H600" s="142">
        <v>403.81</v>
      </c>
      <c r="I600" s="143"/>
      <c r="J600" s="142">
        <f>ROUND(I600*H600,2)</f>
        <v>0</v>
      </c>
      <c r="K600" s="140" t="s">
        <v>267</v>
      </c>
      <c r="L600" s="32"/>
      <c r="M600" s="144" t="s">
        <v>1</v>
      </c>
      <c r="N600" s="145" t="s">
        <v>42</v>
      </c>
      <c r="P600" s="146">
        <f>O600*H600</f>
        <v>0</v>
      </c>
      <c r="Q600" s="146">
        <v>0</v>
      </c>
      <c r="R600" s="146">
        <f>Q600*H600</f>
        <v>0</v>
      </c>
      <c r="S600" s="146">
        <v>0</v>
      </c>
      <c r="T600" s="147">
        <f>S600*H600</f>
        <v>0</v>
      </c>
      <c r="AR600" s="148" t="s">
        <v>369</v>
      </c>
      <c r="AT600" s="148" t="s">
        <v>264</v>
      </c>
      <c r="AU600" s="148" t="s">
        <v>87</v>
      </c>
      <c r="AY600" s="17" t="s">
        <v>262</v>
      </c>
      <c r="BE600" s="149">
        <f>IF(N600="základní",J600,0)</f>
        <v>0</v>
      </c>
      <c r="BF600" s="149">
        <f>IF(N600="snížená",J600,0)</f>
        <v>0</v>
      </c>
      <c r="BG600" s="149">
        <f>IF(N600="zákl. přenesená",J600,0)</f>
        <v>0</v>
      </c>
      <c r="BH600" s="149">
        <f>IF(N600="sníž. přenesená",J600,0)</f>
        <v>0</v>
      </c>
      <c r="BI600" s="149">
        <f>IF(N600="nulová",J600,0)</f>
        <v>0</v>
      </c>
      <c r="BJ600" s="17" t="s">
        <v>85</v>
      </c>
      <c r="BK600" s="149">
        <f>ROUND(I600*H600,2)</f>
        <v>0</v>
      </c>
      <c r="BL600" s="17" t="s">
        <v>369</v>
      </c>
      <c r="BM600" s="148" t="s">
        <v>757</v>
      </c>
    </row>
    <row r="601" spans="2:51" s="14" customFormat="1" ht="12">
      <c r="B601" s="165"/>
      <c r="D601" s="151" t="s">
        <v>270</v>
      </c>
      <c r="E601" s="166" t="s">
        <v>1</v>
      </c>
      <c r="F601" s="167" t="s">
        <v>758</v>
      </c>
      <c r="H601" s="166" t="s">
        <v>1</v>
      </c>
      <c r="I601" s="168"/>
      <c r="L601" s="165"/>
      <c r="M601" s="169"/>
      <c r="T601" s="170"/>
      <c r="AT601" s="166" t="s">
        <v>270</v>
      </c>
      <c r="AU601" s="166" t="s">
        <v>87</v>
      </c>
      <c r="AV601" s="14" t="s">
        <v>85</v>
      </c>
      <c r="AW601" s="14" t="s">
        <v>32</v>
      </c>
      <c r="AX601" s="14" t="s">
        <v>77</v>
      </c>
      <c r="AY601" s="166" t="s">
        <v>262</v>
      </c>
    </row>
    <row r="602" spans="2:51" s="12" customFormat="1" ht="12">
      <c r="B602" s="150"/>
      <c r="D602" s="151" t="s">
        <v>270</v>
      </c>
      <c r="E602" s="152" t="s">
        <v>1</v>
      </c>
      <c r="F602" s="153" t="s">
        <v>759</v>
      </c>
      <c r="H602" s="154">
        <v>166.55</v>
      </c>
      <c r="I602" s="155"/>
      <c r="L602" s="150"/>
      <c r="M602" s="156"/>
      <c r="T602" s="157"/>
      <c r="AT602" s="152" t="s">
        <v>270</v>
      </c>
      <c r="AU602" s="152" t="s">
        <v>87</v>
      </c>
      <c r="AV602" s="12" t="s">
        <v>87</v>
      </c>
      <c r="AW602" s="12" t="s">
        <v>32</v>
      </c>
      <c r="AX602" s="12" t="s">
        <v>77</v>
      </c>
      <c r="AY602" s="152" t="s">
        <v>262</v>
      </c>
    </row>
    <row r="603" spans="2:51" s="12" customFormat="1" ht="12">
      <c r="B603" s="150"/>
      <c r="D603" s="151" t="s">
        <v>270</v>
      </c>
      <c r="E603" s="152" t="s">
        <v>1</v>
      </c>
      <c r="F603" s="153" t="s">
        <v>760</v>
      </c>
      <c r="H603" s="154">
        <v>29.65</v>
      </c>
      <c r="I603" s="155"/>
      <c r="L603" s="150"/>
      <c r="M603" s="156"/>
      <c r="T603" s="157"/>
      <c r="AT603" s="152" t="s">
        <v>270</v>
      </c>
      <c r="AU603" s="152" t="s">
        <v>87</v>
      </c>
      <c r="AV603" s="12" t="s">
        <v>87</v>
      </c>
      <c r="AW603" s="12" t="s">
        <v>32</v>
      </c>
      <c r="AX603" s="12" t="s">
        <v>77</v>
      </c>
      <c r="AY603" s="152" t="s">
        <v>262</v>
      </c>
    </row>
    <row r="604" spans="2:51" s="12" customFormat="1" ht="12">
      <c r="B604" s="150"/>
      <c r="D604" s="151" t="s">
        <v>270</v>
      </c>
      <c r="E604" s="152" t="s">
        <v>1</v>
      </c>
      <c r="F604" s="153" t="s">
        <v>761</v>
      </c>
      <c r="H604" s="154">
        <v>21.11</v>
      </c>
      <c r="I604" s="155"/>
      <c r="L604" s="150"/>
      <c r="M604" s="156"/>
      <c r="T604" s="157"/>
      <c r="AT604" s="152" t="s">
        <v>270</v>
      </c>
      <c r="AU604" s="152" t="s">
        <v>87</v>
      </c>
      <c r="AV604" s="12" t="s">
        <v>87</v>
      </c>
      <c r="AW604" s="12" t="s">
        <v>32</v>
      </c>
      <c r="AX604" s="12" t="s">
        <v>77</v>
      </c>
      <c r="AY604" s="152" t="s">
        <v>262</v>
      </c>
    </row>
    <row r="605" spans="2:51" s="12" customFormat="1" ht="12">
      <c r="B605" s="150"/>
      <c r="D605" s="151" t="s">
        <v>270</v>
      </c>
      <c r="E605" s="152" t="s">
        <v>1</v>
      </c>
      <c r="F605" s="153" t="s">
        <v>762</v>
      </c>
      <c r="H605" s="154">
        <v>153</v>
      </c>
      <c r="I605" s="155"/>
      <c r="L605" s="150"/>
      <c r="M605" s="156"/>
      <c r="T605" s="157"/>
      <c r="AT605" s="152" t="s">
        <v>270</v>
      </c>
      <c r="AU605" s="152" t="s">
        <v>87</v>
      </c>
      <c r="AV605" s="12" t="s">
        <v>87</v>
      </c>
      <c r="AW605" s="12" t="s">
        <v>32</v>
      </c>
      <c r="AX605" s="12" t="s">
        <v>77</v>
      </c>
      <c r="AY605" s="152" t="s">
        <v>262</v>
      </c>
    </row>
    <row r="606" spans="2:51" s="12" customFormat="1" ht="12">
      <c r="B606" s="150"/>
      <c r="D606" s="151" t="s">
        <v>270</v>
      </c>
      <c r="E606" s="152" t="s">
        <v>1</v>
      </c>
      <c r="F606" s="153" t="s">
        <v>763</v>
      </c>
      <c r="H606" s="154">
        <v>18.2</v>
      </c>
      <c r="I606" s="155"/>
      <c r="L606" s="150"/>
      <c r="M606" s="156"/>
      <c r="T606" s="157"/>
      <c r="AT606" s="152" t="s">
        <v>270</v>
      </c>
      <c r="AU606" s="152" t="s">
        <v>87</v>
      </c>
      <c r="AV606" s="12" t="s">
        <v>87</v>
      </c>
      <c r="AW606" s="12" t="s">
        <v>32</v>
      </c>
      <c r="AX606" s="12" t="s">
        <v>77</v>
      </c>
      <c r="AY606" s="152" t="s">
        <v>262</v>
      </c>
    </row>
    <row r="607" spans="2:51" s="12" customFormat="1" ht="12">
      <c r="B607" s="150"/>
      <c r="D607" s="151" t="s">
        <v>270</v>
      </c>
      <c r="E607" s="152" t="s">
        <v>1</v>
      </c>
      <c r="F607" s="153" t="s">
        <v>764</v>
      </c>
      <c r="H607" s="154">
        <v>2.14</v>
      </c>
      <c r="I607" s="155"/>
      <c r="L607" s="150"/>
      <c r="M607" s="156"/>
      <c r="T607" s="157"/>
      <c r="AT607" s="152" t="s">
        <v>270</v>
      </c>
      <c r="AU607" s="152" t="s">
        <v>87</v>
      </c>
      <c r="AV607" s="12" t="s">
        <v>87</v>
      </c>
      <c r="AW607" s="12" t="s">
        <v>32</v>
      </c>
      <c r="AX607" s="12" t="s">
        <v>77</v>
      </c>
      <c r="AY607" s="152" t="s">
        <v>262</v>
      </c>
    </row>
    <row r="608" spans="2:51" s="12" customFormat="1" ht="12">
      <c r="B608" s="150"/>
      <c r="D608" s="151" t="s">
        <v>270</v>
      </c>
      <c r="E608" s="152" t="s">
        <v>1</v>
      </c>
      <c r="F608" s="153" t="s">
        <v>765</v>
      </c>
      <c r="H608" s="154">
        <v>9.99</v>
      </c>
      <c r="I608" s="155"/>
      <c r="L608" s="150"/>
      <c r="M608" s="156"/>
      <c r="T608" s="157"/>
      <c r="AT608" s="152" t="s">
        <v>270</v>
      </c>
      <c r="AU608" s="152" t="s">
        <v>87</v>
      </c>
      <c r="AV608" s="12" t="s">
        <v>87</v>
      </c>
      <c r="AW608" s="12" t="s">
        <v>32</v>
      </c>
      <c r="AX608" s="12" t="s">
        <v>77</v>
      </c>
      <c r="AY608" s="152" t="s">
        <v>262</v>
      </c>
    </row>
    <row r="609" spans="2:51" s="12" customFormat="1" ht="12">
      <c r="B609" s="150"/>
      <c r="D609" s="151" t="s">
        <v>270</v>
      </c>
      <c r="E609" s="152" t="s">
        <v>1</v>
      </c>
      <c r="F609" s="153" t="s">
        <v>766</v>
      </c>
      <c r="H609" s="154">
        <v>3.17</v>
      </c>
      <c r="I609" s="155"/>
      <c r="L609" s="150"/>
      <c r="M609" s="156"/>
      <c r="T609" s="157"/>
      <c r="AT609" s="152" t="s">
        <v>270</v>
      </c>
      <c r="AU609" s="152" t="s">
        <v>87</v>
      </c>
      <c r="AV609" s="12" t="s">
        <v>87</v>
      </c>
      <c r="AW609" s="12" t="s">
        <v>32</v>
      </c>
      <c r="AX609" s="12" t="s">
        <v>77</v>
      </c>
      <c r="AY609" s="152" t="s">
        <v>262</v>
      </c>
    </row>
    <row r="610" spans="2:51" s="13" customFormat="1" ht="12">
      <c r="B610" s="158"/>
      <c r="D610" s="151" t="s">
        <v>270</v>
      </c>
      <c r="E610" s="159" t="s">
        <v>1</v>
      </c>
      <c r="F610" s="160" t="s">
        <v>273</v>
      </c>
      <c r="H610" s="161">
        <v>403.81</v>
      </c>
      <c r="I610" s="162"/>
      <c r="L610" s="158"/>
      <c r="M610" s="163"/>
      <c r="T610" s="164"/>
      <c r="AT610" s="159" t="s">
        <v>270</v>
      </c>
      <c r="AU610" s="159" t="s">
        <v>87</v>
      </c>
      <c r="AV610" s="13" t="s">
        <v>268</v>
      </c>
      <c r="AW610" s="13" t="s">
        <v>32</v>
      </c>
      <c r="AX610" s="13" t="s">
        <v>85</v>
      </c>
      <c r="AY610" s="159" t="s">
        <v>262</v>
      </c>
    </row>
    <row r="611" spans="2:65" s="1" customFormat="1" ht="24.2" customHeight="1">
      <c r="B611" s="32"/>
      <c r="C611" s="138" t="s">
        <v>767</v>
      </c>
      <c r="D611" s="138" t="s">
        <v>264</v>
      </c>
      <c r="E611" s="139" t="s">
        <v>768</v>
      </c>
      <c r="F611" s="140" t="s">
        <v>769</v>
      </c>
      <c r="G611" s="141" t="s">
        <v>152</v>
      </c>
      <c r="H611" s="142">
        <v>187.87</v>
      </c>
      <c r="I611" s="143"/>
      <c r="J611" s="142">
        <f>ROUND(I611*H611,2)</f>
        <v>0</v>
      </c>
      <c r="K611" s="140" t="s">
        <v>267</v>
      </c>
      <c r="L611" s="32"/>
      <c r="M611" s="144" t="s">
        <v>1</v>
      </c>
      <c r="N611" s="145" t="s">
        <v>42</v>
      </c>
      <c r="P611" s="146">
        <f>O611*H611</f>
        <v>0</v>
      </c>
      <c r="Q611" s="146">
        <v>0</v>
      </c>
      <c r="R611" s="146">
        <f>Q611*H611</f>
        <v>0</v>
      </c>
      <c r="S611" s="146">
        <v>0</v>
      </c>
      <c r="T611" s="147">
        <f>S611*H611</f>
        <v>0</v>
      </c>
      <c r="AR611" s="148" t="s">
        <v>369</v>
      </c>
      <c r="AT611" s="148" t="s">
        <v>264</v>
      </c>
      <c r="AU611" s="148" t="s">
        <v>87</v>
      </c>
      <c r="AY611" s="17" t="s">
        <v>262</v>
      </c>
      <c r="BE611" s="149">
        <f>IF(N611="základní",J611,0)</f>
        <v>0</v>
      </c>
      <c r="BF611" s="149">
        <f>IF(N611="snížená",J611,0)</f>
        <v>0</v>
      </c>
      <c r="BG611" s="149">
        <f>IF(N611="zákl. přenesená",J611,0)</f>
        <v>0</v>
      </c>
      <c r="BH611" s="149">
        <f>IF(N611="sníž. přenesená",J611,0)</f>
        <v>0</v>
      </c>
      <c r="BI611" s="149">
        <f>IF(N611="nulová",J611,0)</f>
        <v>0</v>
      </c>
      <c r="BJ611" s="17" t="s">
        <v>85</v>
      </c>
      <c r="BK611" s="149">
        <f>ROUND(I611*H611,2)</f>
        <v>0</v>
      </c>
      <c r="BL611" s="17" t="s">
        <v>369</v>
      </c>
      <c r="BM611" s="148" t="s">
        <v>770</v>
      </c>
    </row>
    <row r="612" spans="2:51" s="12" customFormat="1" ht="12">
      <c r="B612" s="150"/>
      <c r="D612" s="151" t="s">
        <v>270</v>
      </c>
      <c r="E612" s="152" t="s">
        <v>1</v>
      </c>
      <c r="F612" s="153" t="s">
        <v>771</v>
      </c>
      <c r="H612" s="154">
        <v>187.87</v>
      </c>
      <c r="I612" s="155"/>
      <c r="L612" s="150"/>
      <c r="M612" s="156"/>
      <c r="T612" s="157"/>
      <c r="AT612" s="152" t="s">
        <v>270</v>
      </c>
      <c r="AU612" s="152" t="s">
        <v>87</v>
      </c>
      <c r="AV612" s="12" t="s">
        <v>87</v>
      </c>
      <c r="AW612" s="12" t="s">
        <v>32</v>
      </c>
      <c r="AX612" s="12" t="s">
        <v>77</v>
      </c>
      <c r="AY612" s="152" t="s">
        <v>262</v>
      </c>
    </row>
    <row r="613" spans="2:51" s="13" customFormat="1" ht="12">
      <c r="B613" s="158"/>
      <c r="D613" s="151" t="s">
        <v>270</v>
      </c>
      <c r="E613" s="159" t="s">
        <v>1</v>
      </c>
      <c r="F613" s="160" t="s">
        <v>273</v>
      </c>
      <c r="H613" s="161">
        <v>187.87</v>
      </c>
      <c r="I613" s="162"/>
      <c r="L613" s="158"/>
      <c r="M613" s="163"/>
      <c r="T613" s="164"/>
      <c r="AT613" s="159" t="s">
        <v>270</v>
      </c>
      <c r="AU613" s="159" t="s">
        <v>87</v>
      </c>
      <c r="AV613" s="13" t="s">
        <v>268</v>
      </c>
      <c r="AW613" s="13" t="s">
        <v>32</v>
      </c>
      <c r="AX613" s="13" t="s">
        <v>85</v>
      </c>
      <c r="AY613" s="159" t="s">
        <v>262</v>
      </c>
    </row>
    <row r="614" spans="2:65" s="1" customFormat="1" ht="24.2" customHeight="1">
      <c r="B614" s="32"/>
      <c r="C614" s="178" t="s">
        <v>772</v>
      </c>
      <c r="D614" s="178" t="s">
        <v>300</v>
      </c>
      <c r="E614" s="179" t="s">
        <v>773</v>
      </c>
      <c r="F614" s="180" t="s">
        <v>774</v>
      </c>
      <c r="G614" s="181" t="s">
        <v>152</v>
      </c>
      <c r="H614" s="182">
        <v>680.43</v>
      </c>
      <c r="I614" s="183"/>
      <c r="J614" s="182">
        <f>ROUND(I614*H614,2)</f>
        <v>0</v>
      </c>
      <c r="K614" s="180" t="s">
        <v>267</v>
      </c>
      <c r="L614" s="184"/>
      <c r="M614" s="185" t="s">
        <v>1</v>
      </c>
      <c r="N614" s="186" t="s">
        <v>42</v>
      </c>
      <c r="P614" s="146">
        <f>O614*H614</f>
        <v>0</v>
      </c>
      <c r="Q614" s="146">
        <v>0.0003</v>
      </c>
      <c r="R614" s="146">
        <f>Q614*H614</f>
        <v>0.20412899999999998</v>
      </c>
      <c r="S614" s="146">
        <v>0</v>
      </c>
      <c r="T614" s="147">
        <f>S614*H614</f>
        <v>0</v>
      </c>
      <c r="AR614" s="148" t="s">
        <v>459</v>
      </c>
      <c r="AT614" s="148" t="s">
        <v>300</v>
      </c>
      <c r="AU614" s="148" t="s">
        <v>87</v>
      </c>
      <c r="AY614" s="17" t="s">
        <v>262</v>
      </c>
      <c r="BE614" s="149">
        <f>IF(N614="základní",J614,0)</f>
        <v>0</v>
      </c>
      <c r="BF614" s="149">
        <f>IF(N614="snížená",J614,0)</f>
        <v>0</v>
      </c>
      <c r="BG614" s="149">
        <f>IF(N614="zákl. přenesená",J614,0)</f>
        <v>0</v>
      </c>
      <c r="BH614" s="149">
        <f>IF(N614="sníž. přenesená",J614,0)</f>
        <v>0</v>
      </c>
      <c r="BI614" s="149">
        <f>IF(N614="nulová",J614,0)</f>
        <v>0</v>
      </c>
      <c r="BJ614" s="17" t="s">
        <v>85</v>
      </c>
      <c r="BK614" s="149">
        <f>ROUND(I614*H614,2)</f>
        <v>0</v>
      </c>
      <c r="BL614" s="17" t="s">
        <v>369</v>
      </c>
      <c r="BM614" s="148" t="s">
        <v>775</v>
      </c>
    </row>
    <row r="615" spans="2:51" s="12" customFormat="1" ht="12">
      <c r="B615" s="150"/>
      <c r="D615" s="151" t="s">
        <v>270</v>
      </c>
      <c r="F615" s="153" t="s">
        <v>776</v>
      </c>
      <c r="H615" s="154">
        <v>680.43</v>
      </c>
      <c r="I615" s="155"/>
      <c r="L615" s="150"/>
      <c r="M615" s="156"/>
      <c r="T615" s="157"/>
      <c r="AT615" s="152" t="s">
        <v>270</v>
      </c>
      <c r="AU615" s="152" t="s">
        <v>87</v>
      </c>
      <c r="AV615" s="12" t="s">
        <v>87</v>
      </c>
      <c r="AW615" s="12" t="s">
        <v>4</v>
      </c>
      <c r="AX615" s="12" t="s">
        <v>85</v>
      </c>
      <c r="AY615" s="152" t="s">
        <v>262</v>
      </c>
    </row>
    <row r="616" spans="2:65" s="1" customFormat="1" ht="24.2" customHeight="1">
      <c r="B616" s="32"/>
      <c r="C616" s="138" t="s">
        <v>777</v>
      </c>
      <c r="D616" s="138" t="s">
        <v>264</v>
      </c>
      <c r="E616" s="139" t="s">
        <v>778</v>
      </c>
      <c r="F616" s="140" t="s">
        <v>779</v>
      </c>
      <c r="G616" s="141" t="s">
        <v>152</v>
      </c>
      <c r="H616" s="142">
        <v>244.23</v>
      </c>
      <c r="I616" s="143"/>
      <c r="J616" s="142">
        <f>ROUND(I616*H616,2)</f>
        <v>0</v>
      </c>
      <c r="K616" s="140" t="s">
        <v>1</v>
      </c>
      <c r="L616" s="32"/>
      <c r="M616" s="144" t="s">
        <v>1</v>
      </c>
      <c r="N616" s="145" t="s">
        <v>42</v>
      </c>
      <c r="P616" s="146">
        <f>O616*H616</f>
        <v>0</v>
      </c>
      <c r="Q616" s="146">
        <v>0.00023</v>
      </c>
      <c r="R616" s="146">
        <f>Q616*H616</f>
        <v>0.0561729</v>
      </c>
      <c r="S616" s="146">
        <v>0</v>
      </c>
      <c r="T616" s="147">
        <f>S616*H616</f>
        <v>0</v>
      </c>
      <c r="AR616" s="148" t="s">
        <v>369</v>
      </c>
      <c r="AT616" s="148" t="s">
        <v>264</v>
      </c>
      <c r="AU616" s="148" t="s">
        <v>87</v>
      </c>
      <c r="AY616" s="17" t="s">
        <v>262</v>
      </c>
      <c r="BE616" s="149">
        <f>IF(N616="základní",J616,0)</f>
        <v>0</v>
      </c>
      <c r="BF616" s="149">
        <f>IF(N616="snížená",J616,0)</f>
        <v>0</v>
      </c>
      <c r="BG616" s="149">
        <f>IF(N616="zákl. přenesená",J616,0)</f>
        <v>0</v>
      </c>
      <c r="BH616" s="149">
        <f>IF(N616="sníž. přenesená",J616,0)</f>
        <v>0</v>
      </c>
      <c r="BI616" s="149">
        <f>IF(N616="nulová",J616,0)</f>
        <v>0</v>
      </c>
      <c r="BJ616" s="17" t="s">
        <v>85</v>
      </c>
      <c r="BK616" s="149">
        <f>ROUND(I616*H616,2)</f>
        <v>0</v>
      </c>
      <c r="BL616" s="17" t="s">
        <v>369</v>
      </c>
      <c r="BM616" s="148" t="s">
        <v>780</v>
      </c>
    </row>
    <row r="617" spans="2:51" s="12" customFormat="1" ht="12">
      <c r="B617" s="150"/>
      <c r="D617" s="151" t="s">
        <v>270</v>
      </c>
      <c r="E617" s="152" t="s">
        <v>1</v>
      </c>
      <c r="F617" s="153" t="s">
        <v>781</v>
      </c>
      <c r="H617" s="154">
        <v>187.87</v>
      </c>
      <c r="I617" s="155"/>
      <c r="L617" s="150"/>
      <c r="M617" s="156"/>
      <c r="T617" s="157"/>
      <c r="AT617" s="152" t="s">
        <v>270</v>
      </c>
      <c r="AU617" s="152" t="s">
        <v>87</v>
      </c>
      <c r="AV617" s="12" t="s">
        <v>87</v>
      </c>
      <c r="AW617" s="12" t="s">
        <v>32</v>
      </c>
      <c r="AX617" s="12" t="s">
        <v>77</v>
      </c>
      <c r="AY617" s="152" t="s">
        <v>262</v>
      </c>
    </row>
    <row r="618" spans="2:51" s="12" customFormat="1" ht="12">
      <c r="B618" s="150"/>
      <c r="D618" s="151" t="s">
        <v>270</v>
      </c>
      <c r="E618" s="152" t="s">
        <v>1</v>
      </c>
      <c r="F618" s="153" t="s">
        <v>782</v>
      </c>
      <c r="H618" s="154">
        <v>56.36</v>
      </c>
      <c r="I618" s="155"/>
      <c r="L618" s="150"/>
      <c r="M618" s="156"/>
      <c r="T618" s="157"/>
      <c r="AT618" s="152" t="s">
        <v>270</v>
      </c>
      <c r="AU618" s="152" t="s">
        <v>87</v>
      </c>
      <c r="AV618" s="12" t="s">
        <v>87</v>
      </c>
      <c r="AW618" s="12" t="s">
        <v>32</v>
      </c>
      <c r="AX618" s="12" t="s">
        <v>77</v>
      </c>
      <c r="AY618" s="152" t="s">
        <v>262</v>
      </c>
    </row>
    <row r="619" spans="2:51" s="13" customFormat="1" ht="12">
      <c r="B619" s="158"/>
      <c r="D619" s="151" t="s">
        <v>270</v>
      </c>
      <c r="E619" s="159" t="s">
        <v>1</v>
      </c>
      <c r="F619" s="160" t="s">
        <v>273</v>
      </c>
      <c r="H619" s="161">
        <v>244.23</v>
      </c>
      <c r="I619" s="162"/>
      <c r="L619" s="158"/>
      <c r="M619" s="163"/>
      <c r="T619" s="164"/>
      <c r="AT619" s="159" t="s">
        <v>270</v>
      </c>
      <c r="AU619" s="159" t="s">
        <v>87</v>
      </c>
      <c r="AV619" s="13" t="s">
        <v>268</v>
      </c>
      <c r="AW619" s="13" t="s">
        <v>32</v>
      </c>
      <c r="AX619" s="13" t="s">
        <v>85</v>
      </c>
      <c r="AY619" s="159" t="s">
        <v>262</v>
      </c>
    </row>
    <row r="620" spans="2:65" s="1" customFormat="1" ht="33" customHeight="1">
      <c r="B620" s="32"/>
      <c r="C620" s="138" t="s">
        <v>783</v>
      </c>
      <c r="D620" s="138" t="s">
        <v>264</v>
      </c>
      <c r="E620" s="139" t="s">
        <v>784</v>
      </c>
      <c r="F620" s="140" t="s">
        <v>785</v>
      </c>
      <c r="G620" s="141" t="s">
        <v>786</v>
      </c>
      <c r="H620" s="143"/>
      <c r="I620" s="143"/>
      <c r="J620" s="142">
        <f>ROUND(I620*H620,2)</f>
        <v>0</v>
      </c>
      <c r="K620" s="140" t="s">
        <v>267</v>
      </c>
      <c r="L620" s="32"/>
      <c r="M620" s="144" t="s">
        <v>1</v>
      </c>
      <c r="N620" s="145" t="s">
        <v>42</v>
      </c>
      <c r="P620" s="146">
        <f>O620*H620</f>
        <v>0</v>
      </c>
      <c r="Q620" s="146">
        <v>0</v>
      </c>
      <c r="R620" s="146">
        <f>Q620*H620</f>
        <v>0</v>
      </c>
      <c r="S620" s="146">
        <v>0</v>
      </c>
      <c r="T620" s="147">
        <f>S620*H620</f>
        <v>0</v>
      </c>
      <c r="AR620" s="148" t="s">
        <v>369</v>
      </c>
      <c r="AT620" s="148" t="s">
        <v>264</v>
      </c>
      <c r="AU620" s="148" t="s">
        <v>87</v>
      </c>
      <c r="AY620" s="17" t="s">
        <v>262</v>
      </c>
      <c r="BE620" s="149">
        <f>IF(N620="základní",J620,0)</f>
        <v>0</v>
      </c>
      <c r="BF620" s="149">
        <f>IF(N620="snížená",J620,0)</f>
        <v>0</v>
      </c>
      <c r="BG620" s="149">
        <f>IF(N620="zákl. přenesená",J620,0)</f>
        <v>0</v>
      </c>
      <c r="BH620" s="149">
        <f>IF(N620="sníž. přenesená",J620,0)</f>
        <v>0</v>
      </c>
      <c r="BI620" s="149">
        <f>IF(N620="nulová",J620,0)</f>
        <v>0</v>
      </c>
      <c r="BJ620" s="17" t="s">
        <v>85</v>
      </c>
      <c r="BK620" s="149">
        <f>ROUND(I620*H620,2)</f>
        <v>0</v>
      </c>
      <c r="BL620" s="17" t="s">
        <v>369</v>
      </c>
      <c r="BM620" s="148" t="s">
        <v>787</v>
      </c>
    </row>
    <row r="621" spans="2:63" s="11" customFormat="1" ht="22.9" customHeight="1">
      <c r="B621" s="126"/>
      <c r="D621" s="127" t="s">
        <v>76</v>
      </c>
      <c r="E621" s="136" t="s">
        <v>788</v>
      </c>
      <c r="F621" s="136" t="s">
        <v>789</v>
      </c>
      <c r="I621" s="129"/>
      <c r="J621" s="137">
        <f>BK621</f>
        <v>0</v>
      </c>
      <c r="L621" s="126"/>
      <c r="M621" s="131"/>
      <c r="P621" s="132">
        <f>SUM(P622:P789)</f>
        <v>0</v>
      </c>
      <c r="R621" s="132">
        <f>SUM(R622:R789)</f>
        <v>15.784028300000001</v>
      </c>
      <c r="T621" s="133">
        <f>SUM(T622:T789)</f>
        <v>0</v>
      </c>
      <c r="AR621" s="127" t="s">
        <v>87</v>
      </c>
      <c r="AT621" s="134" t="s">
        <v>76</v>
      </c>
      <c r="AU621" s="134" t="s">
        <v>85</v>
      </c>
      <c r="AY621" s="127" t="s">
        <v>262</v>
      </c>
      <c r="BK621" s="135">
        <f>SUM(BK622:BK789)</f>
        <v>0</v>
      </c>
    </row>
    <row r="622" spans="2:65" s="1" customFormat="1" ht="24.2" customHeight="1">
      <c r="B622" s="32"/>
      <c r="C622" s="138" t="s">
        <v>790</v>
      </c>
      <c r="D622" s="138" t="s">
        <v>264</v>
      </c>
      <c r="E622" s="139" t="s">
        <v>791</v>
      </c>
      <c r="F622" s="140" t="s">
        <v>792</v>
      </c>
      <c r="G622" s="141" t="s">
        <v>152</v>
      </c>
      <c r="H622" s="142">
        <v>182.69</v>
      </c>
      <c r="I622" s="143"/>
      <c r="J622" s="142">
        <f>ROUND(I622*H622,2)</f>
        <v>0</v>
      </c>
      <c r="K622" s="140" t="s">
        <v>267</v>
      </c>
      <c r="L622" s="32"/>
      <c r="M622" s="144" t="s">
        <v>1</v>
      </c>
      <c r="N622" s="145" t="s">
        <v>42</v>
      </c>
      <c r="P622" s="146">
        <f>O622*H622</f>
        <v>0</v>
      </c>
      <c r="Q622" s="146">
        <v>0</v>
      </c>
      <c r="R622" s="146">
        <f>Q622*H622</f>
        <v>0</v>
      </c>
      <c r="S622" s="146">
        <v>0</v>
      </c>
      <c r="T622" s="147">
        <f>S622*H622</f>
        <v>0</v>
      </c>
      <c r="AR622" s="148" t="s">
        <v>369</v>
      </c>
      <c r="AT622" s="148" t="s">
        <v>264</v>
      </c>
      <c r="AU622" s="148" t="s">
        <v>87</v>
      </c>
      <c r="AY622" s="17" t="s">
        <v>262</v>
      </c>
      <c r="BE622" s="149">
        <f>IF(N622="základní",J622,0)</f>
        <v>0</v>
      </c>
      <c r="BF622" s="149">
        <f>IF(N622="snížená",J622,0)</f>
        <v>0</v>
      </c>
      <c r="BG622" s="149">
        <f>IF(N622="zákl. přenesená",J622,0)</f>
        <v>0</v>
      </c>
      <c r="BH622" s="149">
        <f>IF(N622="sníž. přenesená",J622,0)</f>
        <v>0</v>
      </c>
      <c r="BI622" s="149">
        <f>IF(N622="nulová",J622,0)</f>
        <v>0</v>
      </c>
      <c r="BJ622" s="17" t="s">
        <v>85</v>
      </c>
      <c r="BK622" s="149">
        <f>ROUND(I622*H622,2)</f>
        <v>0</v>
      </c>
      <c r="BL622" s="17" t="s">
        <v>369</v>
      </c>
      <c r="BM622" s="148" t="s">
        <v>793</v>
      </c>
    </row>
    <row r="623" spans="2:65" s="1" customFormat="1" ht="16.5" customHeight="1">
      <c r="B623" s="32"/>
      <c r="C623" s="178" t="s">
        <v>794</v>
      </c>
      <c r="D623" s="178" t="s">
        <v>300</v>
      </c>
      <c r="E623" s="179" t="s">
        <v>795</v>
      </c>
      <c r="F623" s="180" t="s">
        <v>796</v>
      </c>
      <c r="G623" s="181" t="s">
        <v>303</v>
      </c>
      <c r="H623" s="182">
        <v>0.06</v>
      </c>
      <c r="I623" s="183"/>
      <c r="J623" s="182">
        <f>ROUND(I623*H623,2)</f>
        <v>0</v>
      </c>
      <c r="K623" s="180" t="s">
        <v>267</v>
      </c>
      <c r="L623" s="184"/>
      <c r="M623" s="185" t="s">
        <v>1</v>
      </c>
      <c r="N623" s="186" t="s">
        <v>42</v>
      </c>
      <c r="P623" s="146">
        <f>O623*H623</f>
        <v>0</v>
      </c>
      <c r="Q623" s="146">
        <v>1</v>
      </c>
      <c r="R623" s="146">
        <f>Q623*H623</f>
        <v>0.06</v>
      </c>
      <c r="S623" s="146">
        <v>0</v>
      </c>
      <c r="T623" s="147">
        <f>S623*H623</f>
        <v>0</v>
      </c>
      <c r="AR623" s="148" t="s">
        <v>459</v>
      </c>
      <c r="AT623" s="148" t="s">
        <v>300</v>
      </c>
      <c r="AU623" s="148" t="s">
        <v>87</v>
      </c>
      <c r="AY623" s="17" t="s">
        <v>262</v>
      </c>
      <c r="BE623" s="149">
        <f>IF(N623="základní",J623,0)</f>
        <v>0</v>
      </c>
      <c r="BF623" s="149">
        <f>IF(N623="snížená",J623,0)</f>
        <v>0</v>
      </c>
      <c r="BG623" s="149">
        <f>IF(N623="zákl. přenesená",J623,0)</f>
        <v>0</v>
      </c>
      <c r="BH623" s="149">
        <f>IF(N623="sníž. přenesená",J623,0)</f>
        <v>0</v>
      </c>
      <c r="BI623" s="149">
        <f>IF(N623="nulová",J623,0)</f>
        <v>0</v>
      </c>
      <c r="BJ623" s="17" t="s">
        <v>85</v>
      </c>
      <c r="BK623" s="149">
        <f>ROUND(I623*H623,2)</f>
        <v>0</v>
      </c>
      <c r="BL623" s="17" t="s">
        <v>369</v>
      </c>
      <c r="BM623" s="148" t="s">
        <v>797</v>
      </c>
    </row>
    <row r="624" spans="2:51" s="12" customFormat="1" ht="12">
      <c r="B624" s="150"/>
      <c r="D624" s="151" t="s">
        <v>270</v>
      </c>
      <c r="E624" s="152" t="s">
        <v>1</v>
      </c>
      <c r="F624" s="153" t="s">
        <v>154</v>
      </c>
      <c r="H624" s="154">
        <v>2.3</v>
      </c>
      <c r="I624" s="155"/>
      <c r="L624" s="150"/>
      <c r="M624" s="156"/>
      <c r="T624" s="157"/>
      <c r="AT624" s="152" t="s">
        <v>270</v>
      </c>
      <c r="AU624" s="152" t="s">
        <v>87</v>
      </c>
      <c r="AV624" s="12" t="s">
        <v>87</v>
      </c>
      <c r="AW624" s="12" t="s">
        <v>32</v>
      </c>
      <c r="AX624" s="12" t="s">
        <v>77</v>
      </c>
      <c r="AY624" s="152" t="s">
        <v>262</v>
      </c>
    </row>
    <row r="625" spans="2:51" s="15" customFormat="1" ht="12">
      <c r="B625" s="171"/>
      <c r="D625" s="151" t="s">
        <v>270</v>
      </c>
      <c r="E625" s="172" t="s">
        <v>1</v>
      </c>
      <c r="F625" s="173" t="s">
        <v>281</v>
      </c>
      <c r="H625" s="174">
        <v>2.3</v>
      </c>
      <c r="I625" s="175"/>
      <c r="L625" s="171"/>
      <c r="M625" s="176"/>
      <c r="T625" s="177"/>
      <c r="AT625" s="172" t="s">
        <v>270</v>
      </c>
      <c r="AU625" s="172" t="s">
        <v>87</v>
      </c>
      <c r="AV625" s="15" t="s">
        <v>103</v>
      </c>
      <c r="AW625" s="15" t="s">
        <v>32</v>
      </c>
      <c r="AX625" s="15" t="s">
        <v>77</v>
      </c>
      <c r="AY625" s="172" t="s">
        <v>262</v>
      </c>
    </row>
    <row r="626" spans="2:51" s="12" customFormat="1" ht="12">
      <c r="B626" s="150"/>
      <c r="D626" s="151" t="s">
        <v>270</v>
      </c>
      <c r="E626" s="152" t="s">
        <v>1</v>
      </c>
      <c r="F626" s="153" t="s">
        <v>798</v>
      </c>
      <c r="H626" s="154">
        <v>30.72</v>
      </c>
      <c r="I626" s="155"/>
      <c r="L626" s="150"/>
      <c r="M626" s="156"/>
      <c r="T626" s="157"/>
      <c r="AT626" s="152" t="s">
        <v>270</v>
      </c>
      <c r="AU626" s="152" t="s">
        <v>87</v>
      </c>
      <c r="AV626" s="12" t="s">
        <v>87</v>
      </c>
      <c r="AW626" s="12" t="s">
        <v>32</v>
      </c>
      <c r="AX626" s="12" t="s">
        <v>77</v>
      </c>
      <c r="AY626" s="152" t="s">
        <v>262</v>
      </c>
    </row>
    <row r="627" spans="2:51" s="12" customFormat="1" ht="12">
      <c r="B627" s="150"/>
      <c r="D627" s="151" t="s">
        <v>270</v>
      </c>
      <c r="E627" s="152" t="s">
        <v>1</v>
      </c>
      <c r="F627" s="153" t="s">
        <v>799</v>
      </c>
      <c r="H627" s="154">
        <v>22.28</v>
      </c>
      <c r="I627" s="155"/>
      <c r="L627" s="150"/>
      <c r="M627" s="156"/>
      <c r="T627" s="157"/>
      <c r="AT627" s="152" t="s">
        <v>270</v>
      </c>
      <c r="AU627" s="152" t="s">
        <v>87</v>
      </c>
      <c r="AV627" s="12" t="s">
        <v>87</v>
      </c>
      <c r="AW627" s="12" t="s">
        <v>32</v>
      </c>
      <c r="AX627" s="12" t="s">
        <v>77</v>
      </c>
      <c r="AY627" s="152" t="s">
        <v>262</v>
      </c>
    </row>
    <row r="628" spans="2:51" s="12" customFormat="1" ht="12">
      <c r="B628" s="150"/>
      <c r="D628" s="151" t="s">
        <v>270</v>
      </c>
      <c r="E628" s="152" t="s">
        <v>1</v>
      </c>
      <c r="F628" s="153" t="s">
        <v>800</v>
      </c>
      <c r="H628" s="154">
        <v>13.08</v>
      </c>
      <c r="I628" s="155"/>
      <c r="L628" s="150"/>
      <c r="M628" s="156"/>
      <c r="T628" s="157"/>
      <c r="AT628" s="152" t="s">
        <v>270</v>
      </c>
      <c r="AU628" s="152" t="s">
        <v>87</v>
      </c>
      <c r="AV628" s="12" t="s">
        <v>87</v>
      </c>
      <c r="AW628" s="12" t="s">
        <v>32</v>
      </c>
      <c r="AX628" s="12" t="s">
        <v>77</v>
      </c>
      <c r="AY628" s="152" t="s">
        <v>262</v>
      </c>
    </row>
    <row r="629" spans="2:51" s="12" customFormat="1" ht="12">
      <c r="B629" s="150"/>
      <c r="D629" s="151" t="s">
        <v>270</v>
      </c>
      <c r="E629" s="152" t="s">
        <v>1</v>
      </c>
      <c r="F629" s="153" t="s">
        <v>801</v>
      </c>
      <c r="H629" s="154">
        <v>5.49</v>
      </c>
      <c r="I629" s="155"/>
      <c r="L629" s="150"/>
      <c r="M629" s="156"/>
      <c r="T629" s="157"/>
      <c r="AT629" s="152" t="s">
        <v>270</v>
      </c>
      <c r="AU629" s="152" t="s">
        <v>87</v>
      </c>
      <c r="AV629" s="12" t="s">
        <v>87</v>
      </c>
      <c r="AW629" s="12" t="s">
        <v>32</v>
      </c>
      <c r="AX629" s="12" t="s">
        <v>77</v>
      </c>
      <c r="AY629" s="152" t="s">
        <v>262</v>
      </c>
    </row>
    <row r="630" spans="2:51" s="15" customFormat="1" ht="12">
      <c r="B630" s="171"/>
      <c r="D630" s="151" t="s">
        <v>270</v>
      </c>
      <c r="E630" s="172" t="s">
        <v>1</v>
      </c>
      <c r="F630" s="173" t="s">
        <v>281</v>
      </c>
      <c r="H630" s="174">
        <v>71.57</v>
      </c>
      <c r="I630" s="175"/>
      <c r="L630" s="171"/>
      <c r="M630" s="176"/>
      <c r="T630" s="177"/>
      <c r="AT630" s="172" t="s">
        <v>270</v>
      </c>
      <c r="AU630" s="172" t="s">
        <v>87</v>
      </c>
      <c r="AV630" s="15" t="s">
        <v>103</v>
      </c>
      <c r="AW630" s="15" t="s">
        <v>32</v>
      </c>
      <c r="AX630" s="15" t="s">
        <v>77</v>
      </c>
      <c r="AY630" s="172" t="s">
        <v>262</v>
      </c>
    </row>
    <row r="631" spans="2:51" s="12" customFormat="1" ht="12">
      <c r="B631" s="150"/>
      <c r="D631" s="151" t="s">
        <v>270</v>
      </c>
      <c r="E631" s="152" t="s">
        <v>1</v>
      </c>
      <c r="F631" s="153" t="s">
        <v>802</v>
      </c>
      <c r="H631" s="154">
        <v>34</v>
      </c>
      <c r="I631" s="155"/>
      <c r="L631" s="150"/>
      <c r="M631" s="156"/>
      <c r="T631" s="157"/>
      <c r="AT631" s="152" t="s">
        <v>270</v>
      </c>
      <c r="AU631" s="152" t="s">
        <v>87</v>
      </c>
      <c r="AV631" s="12" t="s">
        <v>87</v>
      </c>
      <c r="AW631" s="12" t="s">
        <v>32</v>
      </c>
      <c r="AX631" s="12" t="s">
        <v>77</v>
      </c>
      <c r="AY631" s="152" t="s">
        <v>262</v>
      </c>
    </row>
    <row r="632" spans="2:51" s="12" customFormat="1" ht="12">
      <c r="B632" s="150"/>
      <c r="D632" s="151" t="s">
        <v>270</v>
      </c>
      <c r="E632" s="152" t="s">
        <v>1</v>
      </c>
      <c r="F632" s="153" t="s">
        <v>803</v>
      </c>
      <c r="H632" s="154">
        <v>8.62</v>
      </c>
      <c r="I632" s="155"/>
      <c r="L632" s="150"/>
      <c r="M632" s="156"/>
      <c r="T632" s="157"/>
      <c r="AT632" s="152" t="s">
        <v>270</v>
      </c>
      <c r="AU632" s="152" t="s">
        <v>87</v>
      </c>
      <c r="AV632" s="12" t="s">
        <v>87</v>
      </c>
      <c r="AW632" s="12" t="s">
        <v>32</v>
      </c>
      <c r="AX632" s="12" t="s">
        <v>77</v>
      </c>
      <c r="AY632" s="152" t="s">
        <v>262</v>
      </c>
    </row>
    <row r="633" spans="2:51" s="12" customFormat="1" ht="12">
      <c r="B633" s="150"/>
      <c r="D633" s="151" t="s">
        <v>270</v>
      </c>
      <c r="E633" s="152" t="s">
        <v>1</v>
      </c>
      <c r="F633" s="153" t="s">
        <v>804</v>
      </c>
      <c r="H633" s="154">
        <v>5.14</v>
      </c>
      <c r="I633" s="155"/>
      <c r="L633" s="150"/>
      <c r="M633" s="156"/>
      <c r="T633" s="157"/>
      <c r="AT633" s="152" t="s">
        <v>270</v>
      </c>
      <c r="AU633" s="152" t="s">
        <v>87</v>
      </c>
      <c r="AV633" s="12" t="s">
        <v>87</v>
      </c>
      <c r="AW633" s="12" t="s">
        <v>32</v>
      </c>
      <c r="AX633" s="12" t="s">
        <v>77</v>
      </c>
      <c r="AY633" s="152" t="s">
        <v>262</v>
      </c>
    </row>
    <row r="634" spans="2:51" s="12" customFormat="1" ht="12">
      <c r="B634" s="150"/>
      <c r="D634" s="151" t="s">
        <v>270</v>
      </c>
      <c r="E634" s="152" t="s">
        <v>1</v>
      </c>
      <c r="F634" s="153" t="s">
        <v>805</v>
      </c>
      <c r="H634" s="154">
        <v>1.38</v>
      </c>
      <c r="I634" s="155"/>
      <c r="L634" s="150"/>
      <c r="M634" s="156"/>
      <c r="T634" s="157"/>
      <c r="AT634" s="152" t="s">
        <v>270</v>
      </c>
      <c r="AU634" s="152" t="s">
        <v>87</v>
      </c>
      <c r="AV634" s="12" t="s">
        <v>87</v>
      </c>
      <c r="AW634" s="12" t="s">
        <v>32</v>
      </c>
      <c r="AX634" s="12" t="s">
        <v>77</v>
      </c>
      <c r="AY634" s="152" t="s">
        <v>262</v>
      </c>
    </row>
    <row r="635" spans="2:51" s="15" customFormat="1" ht="12">
      <c r="B635" s="171"/>
      <c r="D635" s="151" t="s">
        <v>270</v>
      </c>
      <c r="E635" s="172" t="s">
        <v>1</v>
      </c>
      <c r="F635" s="173" t="s">
        <v>281</v>
      </c>
      <c r="H635" s="174">
        <v>49.14</v>
      </c>
      <c r="I635" s="175"/>
      <c r="L635" s="171"/>
      <c r="M635" s="176"/>
      <c r="T635" s="177"/>
      <c r="AT635" s="172" t="s">
        <v>270</v>
      </c>
      <c r="AU635" s="172" t="s">
        <v>87</v>
      </c>
      <c r="AV635" s="15" t="s">
        <v>103</v>
      </c>
      <c r="AW635" s="15" t="s">
        <v>32</v>
      </c>
      <c r="AX635" s="15" t="s">
        <v>77</v>
      </c>
      <c r="AY635" s="172" t="s">
        <v>262</v>
      </c>
    </row>
    <row r="636" spans="2:51" s="12" customFormat="1" ht="12">
      <c r="B636" s="150"/>
      <c r="D636" s="151" t="s">
        <v>270</v>
      </c>
      <c r="E636" s="152" t="s">
        <v>1</v>
      </c>
      <c r="F636" s="153" t="s">
        <v>806</v>
      </c>
      <c r="H636" s="154">
        <v>44.46</v>
      </c>
      <c r="I636" s="155"/>
      <c r="L636" s="150"/>
      <c r="M636" s="156"/>
      <c r="T636" s="157"/>
      <c r="AT636" s="152" t="s">
        <v>270</v>
      </c>
      <c r="AU636" s="152" t="s">
        <v>87</v>
      </c>
      <c r="AV636" s="12" t="s">
        <v>87</v>
      </c>
      <c r="AW636" s="12" t="s">
        <v>32</v>
      </c>
      <c r="AX636" s="12" t="s">
        <v>77</v>
      </c>
      <c r="AY636" s="152" t="s">
        <v>262</v>
      </c>
    </row>
    <row r="637" spans="2:51" s="12" customFormat="1" ht="12">
      <c r="B637" s="150"/>
      <c r="D637" s="151" t="s">
        <v>270</v>
      </c>
      <c r="E637" s="152" t="s">
        <v>1</v>
      </c>
      <c r="F637" s="153" t="s">
        <v>807</v>
      </c>
      <c r="H637" s="154">
        <v>7.94</v>
      </c>
      <c r="I637" s="155"/>
      <c r="L637" s="150"/>
      <c r="M637" s="156"/>
      <c r="T637" s="157"/>
      <c r="AT637" s="152" t="s">
        <v>270</v>
      </c>
      <c r="AU637" s="152" t="s">
        <v>87</v>
      </c>
      <c r="AV637" s="12" t="s">
        <v>87</v>
      </c>
      <c r="AW637" s="12" t="s">
        <v>32</v>
      </c>
      <c r="AX637" s="12" t="s">
        <v>77</v>
      </c>
      <c r="AY637" s="152" t="s">
        <v>262</v>
      </c>
    </row>
    <row r="638" spans="2:51" s="12" customFormat="1" ht="12">
      <c r="B638" s="150"/>
      <c r="D638" s="151" t="s">
        <v>270</v>
      </c>
      <c r="E638" s="152" t="s">
        <v>1</v>
      </c>
      <c r="F638" s="153" t="s">
        <v>808</v>
      </c>
      <c r="H638" s="154">
        <v>4.8</v>
      </c>
      <c r="I638" s="155"/>
      <c r="L638" s="150"/>
      <c r="M638" s="156"/>
      <c r="T638" s="157"/>
      <c r="AT638" s="152" t="s">
        <v>270</v>
      </c>
      <c r="AU638" s="152" t="s">
        <v>87</v>
      </c>
      <c r="AV638" s="12" t="s">
        <v>87</v>
      </c>
      <c r="AW638" s="12" t="s">
        <v>32</v>
      </c>
      <c r="AX638" s="12" t="s">
        <v>77</v>
      </c>
      <c r="AY638" s="152" t="s">
        <v>262</v>
      </c>
    </row>
    <row r="639" spans="2:51" s="12" customFormat="1" ht="12">
      <c r="B639" s="150"/>
      <c r="D639" s="151" t="s">
        <v>270</v>
      </c>
      <c r="E639" s="152" t="s">
        <v>1</v>
      </c>
      <c r="F639" s="153" t="s">
        <v>809</v>
      </c>
      <c r="H639" s="154">
        <v>2.48</v>
      </c>
      <c r="I639" s="155"/>
      <c r="L639" s="150"/>
      <c r="M639" s="156"/>
      <c r="T639" s="157"/>
      <c r="AT639" s="152" t="s">
        <v>270</v>
      </c>
      <c r="AU639" s="152" t="s">
        <v>87</v>
      </c>
      <c r="AV639" s="12" t="s">
        <v>87</v>
      </c>
      <c r="AW639" s="12" t="s">
        <v>32</v>
      </c>
      <c r="AX639" s="12" t="s">
        <v>77</v>
      </c>
      <c r="AY639" s="152" t="s">
        <v>262</v>
      </c>
    </row>
    <row r="640" spans="2:51" s="15" customFormat="1" ht="12">
      <c r="B640" s="171"/>
      <c r="D640" s="151" t="s">
        <v>270</v>
      </c>
      <c r="E640" s="172" t="s">
        <v>1</v>
      </c>
      <c r="F640" s="173" t="s">
        <v>281</v>
      </c>
      <c r="H640" s="174">
        <v>59.68</v>
      </c>
      <c r="I640" s="175"/>
      <c r="L640" s="171"/>
      <c r="M640" s="176"/>
      <c r="T640" s="177"/>
      <c r="AT640" s="172" t="s">
        <v>270</v>
      </c>
      <c r="AU640" s="172" t="s">
        <v>87</v>
      </c>
      <c r="AV640" s="15" t="s">
        <v>103</v>
      </c>
      <c r="AW640" s="15" t="s">
        <v>32</v>
      </c>
      <c r="AX640" s="15" t="s">
        <v>77</v>
      </c>
      <c r="AY640" s="172" t="s">
        <v>262</v>
      </c>
    </row>
    <row r="641" spans="2:51" s="13" customFormat="1" ht="12">
      <c r="B641" s="158"/>
      <c r="D641" s="151" t="s">
        <v>270</v>
      </c>
      <c r="E641" s="159" t="s">
        <v>1</v>
      </c>
      <c r="F641" s="160" t="s">
        <v>273</v>
      </c>
      <c r="H641" s="161">
        <v>182.69</v>
      </c>
      <c r="I641" s="162"/>
      <c r="L641" s="158"/>
      <c r="M641" s="163"/>
      <c r="T641" s="164"/>
      <c r="AT641" s="159" t="s">
        <v>270</v>
      </c>
      <c r="AU641" s="159" t="s">
        <v>87</v>
      </c>
      <c r="AV641" s="13" t="s">
        <v>268</v>
      </c>
      <c r="AW641" s="13" t="s">
        <v>32</v>
      </c>
      <c r="AX641" s="13" t="s">
        <v>85</v>
      </c>
      <c r="AY641" s="159" t="s">
        <v>262</v>
      </c>
    </row>
    <row r="642" spans="2:51" s="12" customFormat="1" ht="12">
      <c r="B642" s="150"/>
      <c r="D642" s="151" t="s">
        <v>270</v>
      </c>
      <c r="F642" s="153" t="s">
        <v>810</v>
      </c>
      <c r="H642" s="154">
        <v>0.06</v>
      </c>
      <c r="I642" s="155"/>
      <c r="L642" s="150"/>
      <c r="M642" s="156"/>
      <c r="T642" s="157"/>
      <c r="AT642" s="152" t="s">
        <v>270</v>
      </c>
      <c r="AU642" s="152" t="s">
        <v>87</v>
      </c>
      <c r="AV642" s="12" t="s">
        <v>87</v>
      </c>
      <c r="AW642" s="12" t="s">
        <v>4</v>
      </c>
      <c r="AX642" s="12" t="s">
        <v>85</v>
      </c>
      <c r="AY642" s="152" t="s">
        <v>262</v>
      </c>
    </row>
    <row r="643" spans="2:65" s="1" customFormat="1" ht="24.2" customHeight="1">
      <c r="B643" s="32"/>
      <c r="C643" s="138" t="s">
        <v>811</v>
      </c>
      <c r="D643" s="138" t="s">
        <v>264</v>
      </c>
      <c r="E643" s="139" t="s">
        <v>791</v>
      </c>
      <c r="F643" s="140" t="s">
        <v>792</v>
      </c>
      <c r="G643" s="141" t="s">
        <v>152</v>
      </c>
      <c r="H643" s="142">
        <v>278.6</v>
      </c>
      <c r="I643" s="143"/>
      <c r="J643" s="142">
        <f>ROUND(I643*H643,2)</f>
        <v>0</v>
      </c>
      <c r="K643" s="140" t="s">
        <v>267</v>
      </c>
      <c r="L643" s="32"/>
      <c r="M643" s="144" t="s">
        <v>1</v>
      </c>
      <c r="N643" s="145" t="s">
        <v>42</v>
      </c>
      <c r="P643" s="146">
        <f>O643*H643</f>
        <v>0</v>
      </c>
      <c r="Q643" s="146">
        <v>0</v>
      </c>
      <c r="R643" s="146">
        <f>Q643*H643</f>
        <v>0</v>
      </c>
      <c r="S643" s="146">
        <v>0</v>
      </c>
      <c r="T643" s="147">
        <f>S643*H643</f>
        <v>0</v>
      </c>
      <c r="AR643" s="148" t="s">
        <v>369</v>
      </c>
      <c r="AT643" s="148" t="s">
        <v>264</v>
      </c>
      <c r="AU643" s="148" t="s">
        <v>87</v>
      </c>
      <c r="AY643" s="17" t="s">
        <v>262</v>
      </c>
      <c r="BE643" s="149">
        <f>IF(N643="základní",J643,0)</f>
        <v>0</v>
      </c>
      <c r="BF643" s="149">
        <f>IF(N643="snížená",J643,0)</f>
        <v>0</v>
      </c>
      <c r="BG643" s="149">
        <f>IF(N643="zákl. přenesená",J643,0)</f>
        <v>0</v>
      </c>
      <c r="BH643" s="149">
        <f>IF(N643="sníž. přenesená",J643,0)</f>
        <v>0</v>
      </c>
      <c r="BI643" s="149">
        <f>IF(N643="nulová",J643,0)</f>
        <v>0</v>
      </c>
      <c r="BJ643" s="17" t="s">
        <v>85</v>
      </c>
      <c r="BK643" s="149">
        <f>ROUND(I643*H643,2)</f>
        <v>0</v>
      </c>
      <c r="BL643" s="17" t="s">
        <v>369</v>
      </c>
      <c r="BM643" s="148" t="s">
        <v>812</v>
      </c>
    </row>
    <row r="644" spans="2:65" s="1" customFormat="1" ht="16.5" customHeight="1">
      <c r="B644" s="32"/>
      <c r="C644" s="178" t="s">
        <v>813</v>
      </c>
      <c r="D644" s="178" t="s">
        <v>300</v>
      </c>
      <c r="E644" s="179" t="s">
        <v>814</v>
      </c>
      <c r="F644" s="180" t="s">
        <v>815</v>
      </c>
      <c r="G644" s="181" t="s">
        <v>816</v>
      </c>
      <c r="H644" s="182">
        <v>111.44</v>
      </c>
      <c r="I644" s="183"/>
      <c r="J644" s="182">
        <f>ROUND(I644*H644,2)</f>
        <v>0</v>
      </c>
      <c r="K644" s="180" t="s">
        <v>267</v>
      </c>
      <c r="L644" s="184"/>
      <c r="M644" s="185" t="s">
        <v>1</v>
      </c>
      <c r="N644" s="186" t="s">
        <v>42</v>
      </c>
      <c r="P644" s="146">
        <f>O644*H644</f>
        <v>0</v>
      </c>
      <c r="Q644" s="146">
        <v>0.001</v>
      </c>
      <c r="R644" s="146">
        <f>Q644*H644</f>
        <v>0.11144</v>
      </c>
      <c r="S644" s="146">
        <v>0</v>
      </c>
      <c r="T644" s="147">
        <f>S644*H644</f>
        <v>0</v>
      </c>
      <c r="AR644" s="148" t="s">
        <v>459</v>
      </c>
      <c r="AT644" s="148" t="s">
        <v>300</v>
      </c>
      <c r="AU644" s="148" t="s">
        <v>87</v>
      </c>
      <c r="AY644" s="17" t="s">
        <v>262</v>
      </c>
      <c r="BE644" s="149">
        <f>IF(N644="základní",J644,0)</f>
        <v>0</v>
      </c>
      <c r="BF644" s="149">
        <f>IF(N644="snížená",J644,0)</f>
        <v>0</v>
      </c>
      <c r="BG644" s="149">
        <f>IF(N644="zákl. přenesená",J644,0)</f>
        <v>0</v>
      </c>
      <c r="BH644" s="149">
        <f>IF(N644="sníž. přenesená",J644,0)</f>
        <v>0</v>
      </c>
      <c r="BI644" s="149">
        <f>IF(N644="nulová",J644,0)</f>
        <v>0</v>
      </c>
      <c r="BJ644" s="17" t="s">
        <v>85</v>
      </c>
      <c r="BK644" s="149">
        <f>ROUND(I644*H644,2)</f>
        <v>0</v>
      </c>
      <c r="BL644" s="17" t="s">
        <v>369</v>
      </c>
      <c r="BM644" s="148" t="s">
        <v>817</v>
      </c>
    </row>
    <row r="645" spans="2:51" s="12" customFormat="1" ht="12">
      <c r="B645" s="150"/>
      <c r="D645" s="151" t="s">
        <v>270</v>
      </c>
      <c r="E645" s="152" t="s">
        <v>1</v>
      </c>
      <c r="F645" s="153" t="s">
        <v>818</v>
      </c>
      <c r="H645" s="154">
        <v>164.32</v>
      </c>
      <c r="I645" s="155"/>
      <c r="L645" s="150"/>
      <c r="M645" s="156"/>
      <c r="T645" s="157"/>
      <c r="AT645" s="152" t="s">
        <v>270</v>
      </c>
      <c r="AU645" s="152" t="s">
        <v>87</v>
      </c>
      <c r="AV645" s="12" t="s">
        <v>87</v>
      </c>
      <c r="AW645" s="12" t="s">
        <v>32</v>
      </c>
      <c r="AX645" s="12" t="s">
        <v>77</v>
      </c>
      <c r="AY645" s="152" t="s">
        <v>262</v>
      </c>
    </row>
    <row r="646" spans="2:51" s="12" customFormat="1" ht="12">
      <c r="B646" s="150"/>
      <c r="D646" s="151" t="s">
        <v>270</v>
      </c>
      <c r="E646" s="152" t="s">
        <v>1</v>
      </c>
      <c r="F646" s="153" t="s">
        <v>819</v>
      </c>
      <c r="H646" s="154">
        <v>64.79</v>
      </c>
      <c r="I646" s="155"/>
      <c r="L646" s="150"/>
      <c r="M646" s="156"/>
      <c r="T646" s="157"/>
      <c r="AT646" s="152" t="s">
        <v>270</v>
      </c>
      <c r="AU646" s="152" t="s">
        <v>87</v>
      </c>
      <c r="AV646" s="12" t="s">
        <v>87</v>
      </c>
      <c r="AW646" s="12" t="s">
        <v>32</v>
      </c>
      <c r="AX646" s="12" t="s">
        <v>77</v>
      </c>
      <c r="AY646" s="152" t="s">
        <v>262</v>
      </c>
    </row>
    <row r="647" spans="2:51" s="12" customFormat="1" ht="12">
      <c r="B647" s="150"/>
      <c r="D647" s="151" t="s">
        <v>270</v>
      </c>
      <c r="E647" s="152" t="s">
        <v>1</v>
      </c>
      <c r="F647" s="153" t="s">
        <v>820</v>
      </c>
      <c r="H647" s="154">
        <v>49.49</v>
      </c>
      <c r="I647" s="155"/>
      <c r="L647" s="150"/>
      <c r="M647" s="156"/>
      <c r="T647" s="157"/>
      <c r="AT647" s="152" t="s">
        <v>270</v>
      </c>
      <c r="AU647" s="152" t="s">
        <v>87</v>
      </c>
      <c r="AV647" s="12" t="s">
        <v>87</v>
      </c>
      <c r="AW647" s="12" t="s">
        <v>32</v>
      </c>
      <c r="AX647" s="12" t="s">
        <v>77</v>
      </c>
      <c r="AY647" s="152" t="s">
        <v>262</v>
      </c>
    </row>
    <row r="648" spans="2:51" s="13" customFormat="1" ht="12">
      <c r="B648" s="158"/>
      <c r="D648" s="151" t="s">
        <v>270</v>
      </c>
      <c r="E648" s="159" t="s">
        <v>1</v>
      </c>
      <c r="F648" s="160" t="s">
        <v>273</v>
      </c>
      <c r="H648" s="161">
        <v>278.6</v>
      </c>
      <c r="I648" s="162"/>
      <c r="L648" s="158"/>
      <c r="M648" s="163"/>
      <c r="T648" s="164"/>
      <c r="AT648" s="159" t="s">
        <v>270</v>
      </c>
      <c r="AU648" s="159" t="s">
        <v>87</v>
      </c>
      <c r="AV648" s="13" t="s">
        <v>268</v>
      </c>
      <c r="AW648" s="13" t="s">
        <v>32</v>
      </c>
      <c r="AX648" s="13" t="s">
        <v>85</v>
      </c>
      <c r="AY648" s="159" t="s">
        <v>262</v>
      </c>
    </row>
    <row r="649" spans="2:51" s="12" customFormat="1" ht="12">
      <c r="B649" s="150"/>
      <c r="D649" s="151" t="s">
        <v>270</v>
      </c>
      <c r="F649" s="153" t="s">
        <v>821</v>
      </c>
      <c r="H649" s="154">
        <v>111.44</v>
      </c>
      <c r="I649" s="155"/>
      <c r="L649" s="150"/>
      <c r="M649" s="156"/>
      <c r="T649" s="157"/>
      <c r="AT649" s="152" t="s">
        <v>270</v>
      </c>
      <c r="AU649" s="152" t="s">
        <v>87</v>
      </c>
      <c r="AV649" s="12" t="s">
        <v>87</v>
      </c>
      <c r="AW649" s="12" t="s">
        <v>4</v>
      </c>
      <c r="AX649" s="12" t="s">
        <v>85</v>
      </c>
      <c r="AY649" s="152" t="s">
        <v>262</v>
      </c>
    </row>
    <row r="650" spans="2:65" s="1" customFormat="1" ht="24.2" customHeight="1">
      <c r="B650" s="32"/>
      <c r="C650" s="138" t="s">
        <v>822</v>
      </c>
      <c r="D650" s="138" t="s">
        <v>264</v>
      </c>
      <c r="E650" s="139" t="s">
        <v>823</v>
      </c>
      <c r="F650" s="140" t="s">
        <v>824</v>
      </c>
      <c r="G650" s="141" t="s">
        <v>152</v>
      </c>
      <c r="H650" s="142">
        <v>461.29</v>
      </c>
      <c r="I650" s="143"/>
      <c r="J650" s="142">
        <f>ROUND(I650*H650,2)</f>
        <v>0</v>
      </c>
      <c r="K650" s="140" t="s">
        <v>267</v>
      </c>
      <c r="L650" s="32"/>
      <c r="M650" s="144" t="s">
        <v>1</v>
      </c>
      <c r="N650" s="145" t="s">
        <v>42</v>
      </c>
      <c r="P650" s="146">
        <f>O650*H650</f>
        <v>0</v>
      </c>
      <c r="Q650" s="146">
        <v>0.00088</v>
      </c>
      <c r="R650" s="146">
        <f>Q650*H650</f>
        <v>0.40593520000000005</v>
      </c>
      <c r="S650" s="146">
        <v>0</v>
      </c>
      <c r="T650" s="147">
        <f>S650*H650</f>
        <v>0</v>
      </c>
      <c r="AR650" s="148" t="s">
        <v>369</v>
      </c>
      <c r="AT650" s="148" t="s">
        <v>264</v>
      </c>
      <c r="AU650" s="148" t="s">
        <v>87</v>
      </c>
      <c r="AY650" s="17" t="s">
        <v>262</v>
      </c>
      <c r="BE650" s="149">
        <f>IF(N650="základní",J650,0)</f>
        <v>0</v>
      </c>
      <c r="BF650" s="149">
        <f>IF(N650="snížená",J650,0)</f>
        <v>0</v>
      </c>
      <c r="BG650" s="149">
        <f>IF(N650="zákl. přenesená",J650,0)</f>
        <v>0</v>
      </c>
      <c r="BH650" s="149">
        <f>IF(N650="sníž. přenesená",J650,0)</f>
        <v>0</v>
      </c>
      <c r="BI650" s="149">
        <f>IF(N650="nulová",J650,0)</f>
        <v>0</v>
      </c>
      <c r="BJ650" s="17" t="s">
        <v>85</v>
      </c>
      <c r="BK650" s="149">
        <f>ROUND(I650*H650,2)</f>
        <v>0</v>
      </c>
      <c r="BL650" s="17" t="s">
        <v>369</v>
      </c>
      <c r="BM650" s="148" t="s">
        <v>825</v>
      </c>
    </row>
    <row r="651" spans="2:65" s="1" customFormat="1" ht="44.25" customHeight="1">
      <c r="B651" s="32"/>
      <c r="C651" s="178" t="s">
        <v>826</v>
      </c>
      <c r="D651" s="178" t="s">
        <v>300</v>
      </c>
      <c r="E651" s="179" t="s">
        <v>827</v>
      </c>
      <c r="F651" s="180" t="s">
        <v>828</v>
      </c>
      <c r="G651" s="181" t="s">
        <v>152</v>
      </c>
      <c r="H651" s="182">
        <v>537.63</v>
      </c>
      <c r="I651" s="183"/>
      <c r="J651" s="182">
        <f>ROUND(I651*H651,2)</f>
        <v>0</v>
      </c>
      <c r="K651" s="180" t="s">
        <v>267</v>
      </c>
      <c r="L651" s="184"/>
      <c r="M651" s="185" t="s">
        <v>1</v>
      </c>
      <c r="N651" s="186" t="s">
        <v>42</v>
      </c>
      <c r="P651" s="146">
        <f>O651*H651</f>
        <v>0</v>
      </c>
      <c r="Q651" s="146">
        <v>0.0054</v>
      </c>
      <c r="R651" s="146">
        <f>Q651*H651</f>
        <v>2.9032020000000003</v>
      </c>
      <c r="S651" s="146">
        <v>0</v>
      </c>
      <c r="T651" s="147">
        <f>S651*H651</f>
        <v>0</v>
      </c>
      <c r="AR651" s="148" t="s">
        <v>459</v>
      </c>
      <c r="AT651" s="148" t="s">
        <v>300</v>
      </c>
      <c r="AU651" s="148" t="s">
        <v>87</v>
      </c>
      <c r="AY651" s="17" t="s">
        <v>262</v>
      </c>
      <c r="BE651" s="149">
        <f>IF(N651="základní",J651,0)</f>
        <v>0</v>
      </c>
      <c r="BF651" s="149">
        <f>IF(N651="snížená",J651,0)</f>
        <v>0</v>
      </c>
      <c r="BG651" s="149">
        <f>IF(N651="zákl. přenesená",J651,0)</f>
        <v>0</v>
      </c>
      <c r="BH651" s="149">
        <f>IF(N651="sníž. přenesená",J651,0)</f>
        <v>0</v>
      </c>
      <c r="BI651" s="149">
        <f>IF(N651="nulová",J651,0)</f>
        <v>0</v>
      </c>
      <c r="BJ651" s="17" t="s">
        <v>85</v>
      </c>
      <c r="BK651" s="149">
        <f>ROUND(I651*H651,2)</f>
        <v>0</v>
      </c>
      <c r="BL651" s="17" t="s">
        <v>369</v>
      </c>
      <c r="BM651" s="148" t="s">
        <v>829</v>
      </c>
    </row>
    <row r="652" spans="2:51" s="12" customFormat="1" ht="12">
      <c r="B652" s="150"/>
      <c r="D652" s="151" t="s">
        <v>270</v>
      </c>
      <c r="E652" s="152" t="s">
        <v>1</v>
      </c>
      <c r="F652" s="153" t="s">
        <v>154</v>
      </c>
      <c r="H652" s="154">
        <v>2.3</v>
      </c>
      <c r="I652" s="155"/>
      <c r="L652" s="150"/>
      <c r="M652" s="156"/>
      <c r="T652" s="157"/>
      <c r="AT652" s="152" t="s">
        <v>270</v>
      </c>
      <c r="AU652" s="152" t="s">
        <v>87</v>
      </c>
      <c r="AV652" s="12" t="s">
        <v>87</v>
      </c>
      <c r="AW652" s="12" t="s">
        <v>32</v>
      </c>
      <c r="AX652" s="12" t="s">
        <v>77</v>
      </c>
      <c r="AY652" s="152" t="s">
        <v>262</v>
      </c>
    </row>
    <row r="653" spans="2:51" s="15" customFormat="1" ht="12">
      <c r="B653" s="171"/>
      <c r="D653" s="151" t="s">
        <v>270</v>
      </c>
      <c r="E653" s="172" t="s">
        <v>1</v>
      </c>
      <c r="F653" s="173" t="s">
        <v>281</v>
      </c>
      <c r="H653" s="174">
        <v>2.3</v>
      </c>
      <c r="I653" s="175"/>
      <c r="L653" s="171"/>
      <c r="M653" s="176"/>
      <c r="T653" s="177"/>
      <c r="AT653" s="172" t="s">
        <v>270</v>
      </c>
      <c r="AU653" s="172" t="s">
        <v>87</v>
      </c>
      <c r="AV653" s="15" t="s">
        <v>103</v>
      </c>
      <c r="AW653" s="15" t="s">
        <v>32</v>
      </c>
      <c r="AX653" s="15" t="s">
        <v>77</v>
      </c>
      <c r="AY653" s="172" t="s">
        <v>262</v>
      </c>
    </row>
    <row r="654" spans="2:51" s="12" customFormat="1" ht="12">
      <c r="B654" s="150"/>
      <c r="D654" s="151" t="s">
        <v>270</v>
      </c>
      <c r="E654" s="152" t="s">
        <v>1</v>
      </c>
      <c r="F654" s="153" t="s">
        <v>818</v>
      </c>
      <c r="H654" s="154">
        <v>164.32</v>
      </c>
      <c r="I654" s="155"/>
      <c r="L654" s="150"/>
      <c r="M654" s="156"/>
      <c r="T654" s="157"/>
      <c r="AT654" s="152" t="s">
        <v>270</v>
      </c>
      <c r="AU654" s="152" t="s">
        <v>87</v>
      </c>
      <c r="AV654" s="12" t="s">
        <v>87</v>
      </c>
      <c r="AW654" s="12" t="s">
        <v>32</v>
      </c>
      <c r="AX654" s="12" t="s">
        <v>77</v>
      </c>
      <c r="AY654" s="152" t="s">
        <v>262</v>
      </c>
    </row>
    <row r="655" spans="2:51" s="12" customFormat="1" ht="12">
      <c r="B655" s="150"/>
      <c r="D655" s="151" t="s">
        <v>270</v>
      </c>
      <c r="E655" s="152" t="s">
        <v>1</v>
      </c>
      <c r="F655" s="153" t="s">
        <v>819</v>
      </c>
      <c r="H655" s="154">
        <v>64.79</v>
      </c>
      <c r="I655" s="155"/>
      <c r="L655" s="150"/>
      <c r="M655" s="156"/>
      <c r="T655" s="157"/>
      <c r="AT655" s="152" t="s">
        <v>270</v>
      </c>
      <c r="AU655" s="152" t="s">
        <v>87</v>
      </c>
      <c r="AV655" s="12" t="s">
        <v>87</v>
      </c>
      <c r="AW655" s="12" t="s">
        <v>32</v>
      </c>
      <c r="AX655" s="12" t="s">
        <v>77</v>
      </c>
      <c r="AY655" s="152" t="s">
        <v>262</v>
      </c>
    </row>
    <row r="656" spans="2:51" s="12" customFormat="1" ht="12">
      <c r="B656" s="150"/>
      <c r="D656" s="151" t="s">
        <v>270</v>
      </c>
      <c r="E656" s="152" t="s">
        <v>1</v>
      </c>
      <c r="F656" s="153" t="s">
        <v>820</v>
      </c>
      <c r="H656" s="154">
        <v>49.49</v>
      </c>
      <c r="I656" s="155"/>
      <c r="L656" s="150"/>
      <c r="M656" s="156"/>
      <c r="T656" s="157"/>
      <c r="AT656" s="152" t="s">
        <v>270</v>
      </c>
      <c r="AU656" s="152" t="s">
        <v>87</v>
      </c>
      <c r="AV656" s="12" t="s">
        <v>87</v>
      </c>
      <c r="AW656" s="12" t="s">
        <v>32</v>
      </c>
      <c r="AX656" s="12" t="s">
        <v>77</v>
      </c>
      <c r="AY656" s="152" t="s">
        <v>262</v>
      </c>
    </row>
    <row r="657" spans="2:51" s="15" customFormat="1" ht="12">
      <c r="B657" s="171"/>
      <c r="D657" s="151" t="s">
        <v>270</v>
      </c>
      <c r="E657" s="172" t="s">
        <v>1</v>
      </c>
      <c r="F657" s="173" t="s">
        <v>281</v>
      </c>
      <c r="H657" s="174">
        <v>278.6</v>
      </c>
      <c r="I657" s="175"/>
      <c r="L657" s="171"/>
      <c r="M657" s="176"/>
      <c r="T657" s="177"/>
      <c r="AT657" s="172" t="s">
        <v>270</v>
      </c>
      <c r="AU657" s="172" t="s">
        <v>87</v>
      </c>
      <c r="AV657" s="15" t="s">
        <v>103</v>
      </c>
      <c r="AW657" s="15" t="s">
        <v>32</v>
      </c>
      <c r="AX657" s="15" t="s">
        <v>77</v>
      </c>
      <c r="AY657" s="172" t="s">
        <v>262</v>
      </c>
    </row>
    <row r="658" spans="2:51" s="12" customFormat="1" ht="12">
      <c r="B658" s="150"/>
      <c r="D658" s="151" t="s">
        <v>270</v>
      </c>
      <c r="E658" s="152" t="s">
        <v>1</v>
      </c>
      <c r="F658" s="153" t="s">
        <v>798</v>
      </c>
      <c r="H658" s="154">
        <v>30.72</v>
      </c>
      <c r="I658" s="155"/>
      <c r="L658" s="150"/>
      <c r="M658" s="156"/>
      <c r="T658" s="157"/>
      <c r="AT658" s="152" t="s">
        <v>270</v>
      </c>
      <c r="AU658" s="152" t="s">
        <v>87</v>
      </c>
      <c r="AV658" s="12" t="s">
        <v>87</v>
      </c>
      <c r="AW658" s="12" t="s">
        <v>32</v>
      </c>
      <c r="AX658" s="12" t="s">
        <v>77</v>
      </c>
      <c r="AY658" s="152" t="s">
        <v>262</v>
      </c>
    </row>
    <row r="659" spans="2:51" s="12" customFormat="1" ht="12">
      <c r="B659" s="150"/>
      <c r="D659" s="151" t="s">
        <v>270</v>
      </c>
      <c r="E659" s="152" t="s">
        <v>1</v>
      </c>
      <c r="F659" s="153" t="s">
        <v>799</v>
      </c>
      <c r="H659" s="154">
        <v>22.28</v>
      </c>
      <c r="I659" s="155"/>
      <c r="L659" s="150"/>
      <c r="M659" s="156"/>
      <c r="T659" s="157"/>
      <c r="AT659" s="152" t="s">
        <v>270</v>
      </c>
      <c r="AU659" s="152" t="s">
        <v>87</v>
      </c>
      <c r="AV659" s="12" t="s">
        <v>87</v>
      </c>
      <c r="AW659" s="12" t="s">
        <v>32</v>
      </c>
      <c r="AX659" s="12" t="s">
        <v>77</v>
      </c>
      <c r="AY659" s="152" t="s">
        <v>262</v>
      </c>
    </row>
    <row r="660" spans="2:51" s="12" customFormat="1" ht="12">
      <c r="B660" s="150"/>
      <c r="D660" s="151" t="s">
        <v>270</v>
      </c>
      <c r="E660" s="152" t="s">
        <v>1</v>
      </c>
      <c r="F660" s="153" t="s">
        <v>800</v>
      </c>
      <c r="H660" s="154">
        <v>13.08</v>
      </c>
      <c r="I660" s="155"/>
      <c r="L660" s="150"/>
      <c r="M660" s="156"/>
      <c r="T660" s="157"/>
      <c r="AT660" s="152" t="s">
        <v>270</v>
      </c>
      <c r="AU660" s="152" t="s">
        <v>87</v>
      </c>
      <c r="AV660" s="12" t="s">
        <v>87</v>
      </c>
      <c r="AW660" s="12" t="s">
        <v>32</v>
      </c>
      <c r="AX660" s="12" t="s">
        <v>77</v>
      </c>
      <c r="AY660" s="152" t="s">
        <v>262</v>
      </c>
    </row>
    <row r="661" spans="2:51" s="12" customFormat="1" ht="12">
      <c r="B661" s="150"/>
      <c r="D661" s="151" t="s">
        <v>270</v>
      </c>
      <c r="E661" s="152" t="s">
        <v>1</v>
      </c>
      <c r="F661" s="153" t="s">
        <v>801</v>
      </c>
      <c r="H661" s="154">
        <v>5.49</v>
      </c>
      <c r="I661" s="155"/>
      <c r="L661" s="150"/>
      <c r="M661" s="156"/>
      <c r="T661" s="157"/>
      <c r="AT661" s="152" t="s">
        <v>270</v>
      </c>
      <c r="AU661" s="152" t="s">
        <v>87</v>
      </c>
      <c r="AV661" s="12" t="s">
        <v>87</v>
      </c>
      <c r="AW661" s="12" t="s">
        <v>32</v>
      </c>
      <c r="AX661" s="12" t="s">
        <v>77</v>
      </c>
      <c r="AY661" s="152" t="s">
        <v>262</v>
      </c>
    </row>
    <row r="662" spans="2:51" s="15" customFormat="1" ht="12">
      <c r="B662" s="171"/>
      <c r="D662" s="151" t="s">
        <v>270</v>
      </c>
      <c r="E662" s="172" t="s">
        <v>1</v>
      </c>
      <c r="F662" s="173" t="s">
        <v>281</v>
      </c>
      <c r="H662" s="174">
        <v>71.57</v>
      </c>
      <c r="I662" s="175"/>
      <c r="L662" s="171"/>
      <c r="M662" s="176"/>
      <c r="T662" s="177"/>
      <c r="AT662" s="172" t="s">
        <v>270</v>
      </c>
      <c r="AU662" s="172" t="s">
        <v>87</v>
      </c>
      <c r="AV662" s="15" t="s">
        <v>103</v>
      </c>
      <c r="AW662" s="15" t="s">
        <v>32</v>
      </c>
      <c r="AX662" s="15" t="s">
        <v>77</v>
      </c>
      <c r="AY662" s="172" t="s">
        <v>262</v>
      </c>
    </row>
    <row r="663" spans="2:51" s="12" customFormat="1" ht="12">
      <c r="B663" s="150"/>
      <c r="D663" s="151" t="s">
        <v>270</v>
      </c>
      <c r="E663" s="152" t="s">
        <v>1</v>
      </c>
      <c r="F663" s="153" t="s">
        <v>802</v>
      </c>
      <c r="H663" s="154">
        <v>34</v>
      </c>
      <c r="I663" s="155"/>
      <c r="L663" s="150"/>
      <c r="M663" s="156"/>
      <c r="T663" s="157"/>
      <c r="AT663" s="152" t="s">
        <v>270</v>
      </c>
      <c r="AU663" s="152" t="s">
        <v>87</v>
      </c>
      <c r="AV663" s="12" t="s">
        <v>87</v>
      </c>
      <c r="AW663" s="12" t="s">
        <v>32</v>
      </c>
      <c r="AX663" s="12" t="s">
        <v>77</v>
      </c>
      <c r="AY663" s="152" t="s">
        <v>262</v>
      </c>
    </row>
    <row r="664" spans="2:51" s="12" customFormat="1" ht="12">
      <c r="B664" s="150"/>
      <c r="D664" s="151" t="s">
        <v>270</v>
      </c>
      <c r="E664" s="152" t="s">
        <v>1</v>
      </c>
      <c r="F664" s="153" t="s">
        <v>803</v>
      </c>
      <c r="H664" s="154">
        <v>8.62</v>
      </c>
      <c r="I664" s="155"/>
      <c r="L664" s="150"/>
      <c r="M664" s="156"/>
      <c r="T664" s="157"/>
      <c r="AT664" s="152" t="s">
        <v>270</v>
      </c>
      <c r="AU664" s="152" t="s">
        <v>87</v>
      </c>
      <c r="AV664" s="12" t="s">
        <v>87</v>
      </c>
      <c r="AW664" s="12" t="s">
        <v>32</v>
      </c>
      <c r="AX664" s="12" t="s">
        <v>77</v>
      </c>
      <c r="AY664" s="152" t="s">
        <v>262</v>
      </c>
    </row>
    <row r="665" spans="2:51" s="12" customFormat="1" ht="12">
      <c r="B665" s="150"/>
      <c r="D665" s="151" t="s">
        <v>270</v>
      </c>
      <c r="E665" s="152" t="s">
        <v>1</v>
      </c>
      <c r="F665" s="153" t="s">
        <v>804</v>
      </c>
      <c r="H665" s="154">
        <v>5.14</v>
      </c>
      <c r="I665" s="155"/>
      <c r="L665" s="150"/>
      <c r="M665" s="156"/>
      <c r="T665" s="157"/>
      <c r="AT665" s="152" t="s">
        <v>270</v>
      </c>
      <c r="AU665" s="152" t="s">
        <v>87</v>
      </c>
      <c r="AV665" s="12" t="s">
        <v>87</v>
      </c>
      <c r="AW665" s="12" t="s">
        <v>32</v>
      </c>
      <c r="AX665" s="12" t="s">
        <v>77</v>
      </c>
      <c r="AY665" s="152" t="s">
        <v>262</v>
      </c>
    </row>
    <row r="666" spans="2:51" s="12" customFormat="1" ht="12">
      <c r="B666" s="150"/>
      <c r="D666" s="151" t="s">
        <v>270</v>
      </c>
      <c r="E666" s="152" t="s">
        <v>1</v>
      </c>
      <c r="F666" s="153" t="s">
        <v>805</v>
      </c>
      <c r="H666" s="154">
        <v>1.38</v>
      </c>
      <c r="I666" s="155"/>
      <c r="L666" s="150"/>
      <c r="M666" s="156"/>
      <c r="T666" s="157"/>
      <c r="AT666" s="152" t="s">
        <v>270</v>
      </c>
      <c r="AU666" s="152" t="s">
        <v>87</v>
      </c>
      <c r="AV666" s="12" t="s">
        <v>87</v>
      </c>
      <c r="AW666" s="12" t="s">
        <v>32</v>
      </c>
      <c r="AX666" s="12" t="s">
        <v>77</v>
      </c>
      <c r="AY666" s="152" t="s">
        <v>262</v>
      </c>
    </row>
    <row r="667" spans="2:51" s="15" customFormat="1" ht="12">
      <c r="B667" s="171"/>
      <c r="D667" s="151" t="s">
        <v>270</v>
      </c>
      <c r="E667" s="172" t="s">
        <v>1</v>
      </c>
      <c r="F667" s="173" t="s">
        <v>281</v>
      </c>
      <c r="H667" s="174">
        <v>49.14</v>
      </c>
      <c r="I667" s="175"/>
      <c r="L667" s="171"/>
      <c r="M667" s="176"/>
      <c r="T667" s="177"/>
      <c r="AT667" s="172" t="s">
        <v>270</v>
      </c>
      <c r="AU667" s="172" t="s">
        <v>87</v>
      </c>
      <c r="AV667" s="15" t="s">
        <v>103</v>
      </c>
      <c r="AW667" s="15" t="s">
        <v>32</v>
      </c>
      <c r="AX667" s="15" t="s">
        <v>77</v>
      </c>
      <c r="AY667" s="172" t="s">
        <v>262</v>
      </c>
    </row>
    <row r="668" spans="2:51" s="12" customFormat="1" ht="12">
      <c r="B668" s="150"/>
      <c r="D668" s="151" t="s">
        <v>270</v>
      </c>
      <c r="E668" s="152" t="s">
        <v>1</v>
      </c>
      <c r="F668" s="153" t="s">
        <v>806</v>
      </c>
      <c r="H668" s="154">
        <v>44.46</v>
      </c>
      <c r="I668" s="155"/>
      <c r="L668" s="150"/>
      <c r="M668" s="156"/>
      <c r="T668" s="157"/>
      <c r="AT668" s="152" t="s">
        <v>270</v>
      </c>
      <c r="AU668" s="152" t="s">
        <v>87</v>
      </c>
      <c r="AV668" s="12" t="s">
        <v>87</v>
      </c>
      <c r="AW668" s="12" t="s">
        <v>32</v>
      </c>
      <c r="AX668" s="12" t="s">
        <v>77</v>
      </c>
      <c r="AY668" s="152" t="s">
        <v>262</v>
      </c>
    </row>
    <row r="669" spans="2:51" s="12" customFormat="1" ht="12">
      <c r="B669" s="150"/>
      <c r="D669" s="151" t="s">
        <v>270</v>
      </c>
      <c r="E669" s="152" t="s">
        <v>1</v>
      </c>
      <c r="F669" s="153" t="s">
        <v>807</v>
      </c>
      <c r="H669" s="154">
        <v>7.94</v>
      </c>
      <c r="I669" s="155"/>
      <c r="L669" s="150"/>
      <c r="M669" s="156"/>
      <c r="T669" s="157"/>
      <c r="AT669" s="152" t="s">
        <v>270</v>
      </c>
      <c r="AU669" s="152" t="s">
        <v>87</v>
      </c>
      <c r="AV669" s="12" t="s">
        <v>87</v>
      </c>
      <c r="AW669" s="12" t="s">
        <v>32</v>
      </c>
      <c r="AX669" s="12" t="s">
        <v>77</v>
      </c>
      <c r="AY669" s="152" t="s">
        <v>262</v>
      </c>
    </row>
    <row r="670" spans="2:51" s="12" customFormat="1" ht="12">
      <c r="B670" s="150"/>
      <c r="D670" s="151" t="s">
        <v>270</v>
      </c>
      <c r="E670" s="152" t="s">
        <v>1</v>
      </c>
      <c r="F670" s="153" t="s">
        <v>808</v>
      </c>
      <c r="H670" s="154">
        <v>4.8</v>
      </c>
      <c r="I670" s="155"/>
      <c r="L670" s="150"/>
      <c r="M670" s="156"/>
      <c r="T670" s="157"/>
      <c r="AT670" s="152" t="s">
        <v>270</v>
      </c>
      <c r="AU670" s="152" t="s">
        <v>87</v>
      </c>
      <c r="AV670" s="12" t="s">
        <v>87</v>
      </c>
      <c r="AW670" s="12" t="s">
        <v>32</v>
      </c>
      <c r="AX670" s="12" t="s">
        <v>77</v>
      </c>
      <c r="AY670" s="152" t="s">
        <v>262</v>
      </c>
    </row>
    <row r="671" spans="2:51" s="12" customFormat="1" ht="12">
      <c r="B671" s="150"/>
      <c r="D671" s="151" t="s">
        <v>270</v>
      </c>
      <c r="E671" s="152" t="s">
        <v>1</v>
      </c>
      <c r="F671" s="153" t="s">
        <v>809</v>
      </c>
      <c r="H671" s="154">
        <v>2.48</v>
      </c>
      <c r="I671" s="155"/>
      <c r="L671" s="150"/>
      <c r="M671" s="156"/>
      <c r="T671" s="157"/>
      <c r="AT671" s="152" t="s">
        <v>270</v>
      </c>
      <c r="AU671" s="152" t="s">
        <v>87</v>
      </c>
      <c r="AV671" s="12" t="s">
        <v>87</v>
      </c>
      <c r="AW671" s="12" t="s">
        <v>32</v>
      </c>
      <c r="AX671" s="12" t="s">
        <v>77</v>
      </c>
      <c r="AY671" s="152" t="s">
        <v>262</v>
      </c>
    </row>
    <row r="672" spans="2:51" s="15" customFormat="1" ht="12">
      <c r="B672" s="171"/>
      <c r="D672" s="151" t="s">
        <v>270</v>
      </c>
      <c r="E672" s="172" t="s">
        <v>1</v>
      </c>
      <c r="F672" s="173" t="s">
        <v>281</v>
      </c>
      <c r="H672" s="174">
        <v>59.68</v>
      </c>
      <c r="I672" s="175"/>
      <c r="L672" s="171"/>
      <c r="M672" s="176"/>
      <c r="T672" s="177"/>
      <c r="AT672" s="172" t="s">
        <v>270</v>
      </c>
      <c r="AU672" s="172" t="s">
        <v>87</v>
      </c>
      <c r="AV672" s="15" t="s">
        <v>103</v>
      </c>
      <c r="AW672" s="15" t="s">
        <v>32</v>
      </c>
      <c r="AX672" s="15" t="s">
        <v>77</v>
      </c>
      <c r="AY672" s="172" t="s">
        <v>262</v>
      </c>
    </row>
    <row r="673" spans="2:51" s="13" customFormat="1" ht="12">
      <c r="B673" s="158"/>
      <c r="D673" s="151" t="s">
        <v>270</v>
      </c>
      <c r="E673" s="159" t="s">
        <v>1</v>
      </c>
      <c r="F673" s="160" t="s">
        <v>273</v>
      </c>
      <c r="H673" s="161">
        <v>461.29</v>
      </c>
      <c r="I673" s="162"/>
      <c r="L673" s="158"/>
      <c r="M673" s="163"/>
      <c r="T673" s="164"/>
      <c r="AT673" s="159" t="s">
        <v>270</v>
      </c>
      <c r="AU673" s="159" t="s">
        <v>87</v>
      </c>
      <c r="AV673" s="13" t="s">
        <v>268</v>
      </c>
      <c r="AW673" s="13" t="s">
        <v>32</v>
      </c>
      <c r="AX673" s="13" t="s">
        <v>85</v>
      </c>
      <c r="AY673" s="159" t="s">
        <v>262</v>
      </c>
    </row>
    <row r="674" spans="2:51" s="12" customFormat="1" ht="12">
      <c r="B674" s="150"/>
      <c r="D674" s="151" t="s">
        <v>270</v>
      </c>
      <c r="F674" s="153" t="s">
        <v>830</v>
      </c>
      <c r="H674" s="154">
        <v>537.63</v>
      </c>
      <c r="I674" s="155"/>
      <c r="L674" s="150"/>
      <c r="M674" s="156"/>
      <c r="T674" s="157"/>
      <c r="AT674" s="152" t="s">
        <v>270</v>
      </c>
      <c r="AU674" s="152" t="s">
        <v>87</v>
      </c>
      <c r="AV674" s="12" t="s">
        <v>87</v>
      </c>
      <c r="AW674" s="12" t="s">
        <v>4</v>
      </c>
      <c r="AX674" s="12" t="s">
        <v>85</v>
      </c>
      <c r="AY674" s="152" t="s">
        <v>262</v>
      </c>
    </row>
    <row r="675" spans="2:65" s="1" customFormat="1" ht="55.5" customHeight="1">
      <c r="B675" s="32"/>
      <c r="C675" s="138" t="s">
        <v>831</v>
      </c>
      <c r="D675" s="138" t="s">
        <v>264</v>
      </c>
      <c r="E675" s="139" t="s">
        <v>832</v>
      </c>
      <c r="F675" s="140" t="s">
        <v>833</v>
      </c>
      <c r="G675" s="141" t="s">
        <v>152</v>
      </c>
      <c r="H675" s="142">
        <v>154</v>
      </c>
      <c r="I675" s="143"/>
      <c r="J675" s="142">
        <f>ROUND(I675*H675,2)</f>
        <v>0</v>
      </c>
      <c r="K675" s="140" t="s">
        <v>1</v>
      </c>
      <c r="L675" s="32"/>
      <c r="M675" s="144" t="s">
        <v>1</v>
      </c>
      <c r="N675" s="145" t="s">
        <v>42</v>
      </c>
      <c r="P675" s="146">
        <f>O675*H675</f>
        <v>0</v>
      </c>
      <c r="Q675" s="146">
        <v>0.00011</v>
      </c>
      <c r="R675" s="146">
        <f>Q675*H675</f>
        <v>0.01694</v>
      </c>
      <c r="S675" s="146">
        <v>0</v>
      </c>
      <c r="T675" s="147">
        <f>S675*H675</f>
        <v>0</v>
      </c>
      <c r="AR675" s="148" t="s">
        <v>369</v>
      </c>
      <c r="AT675" s="148" t="s">
        <v>264</v>
      </c>
      <c r="AU675" s="148" t="s">
        <v>87</v>
      </c>
      <c r="AY675" s="17" t="s">
        <v>262</v>
      </c>
      <c r="BE675" s="149">
        <f>IF(N675="základní",J675,0)</f>
        <v>0</v>
      </c>
      <c r="BF675" s="149">
        <f>IF(N675="snížená",J675,0)</f>
        <v>0</v>
      </c>
      <c r="BG675" s="149">
        <f>IF(N675="zákl. přenesená",J675,0)</f>
        <v>0</v>
      </c>
      <c r="BH675" s="149">
        <f>IF(N675="sníž. přenesená",J675,0)</f>
        <v>0</v>
      </c>
      <c r="BI675" s="149">
        <f>IF(N675="nulová",J675,0)</f>
        <v>0</v>
      </c>
      <c r="BJ675" s="17" t="s">
        <v>85</v>
      </c>
      <c r="BK675" s="149">
        <f>ROUND(I675*H675,2)</f>
        <v>0</v>
      </c>
      <c r="BL675" s="17" t="s">
        <v>369</v>
      </c>
      <c r="BM675" s="148" t="s">
        <v>834</v>
      </c>
    </row>
    <row r="676" spans="2:47" s="1" customFormat="1" ht="29.25">
      <c r="B676" s="32"/>
      <c r="D676" s="151" t="s">
        <v>699</v>
      </c>
      <c r="F676" s="187" t="s">
        <v>835</v>
      </c>
      <c r="I676" s="188"/>
      <c r="L676" s="32"/>
      <c r="M676" s="189"/>
      <c r="T676" s="56"/>
      <c r="AT676" s="17" t="s">
        <v>699</v>
      </c>
      <c r="AU676" s="17" t="s">
        <v>87</v>
      </c>
    </row>
    <row r="677" spans="2:51" s="12" customFormat="1" ht="12">
      <c r="B677" s="150"/>
      <c r="D677" s="151" t="s">
        <v>270</v>
      </c>
      <c r="E677" s="152" t="s">
        <v>1</v>
      </c>
      <c r="F677" s="153" t="s">
        <v>154</v>
      </c>
      <c r="H677" s="154">
        <v>2.3</v>
      </c>
      <c r="I677" s="155"/>
      <c r="L677" s="150"/>
      <c r="M677" s="156"/>
      <c r="T677" s="157"/>
      <c r="AT677" s="152" t="s">
        <v>270</v>
      </c>
      <c r="AU677" s="152" t="s">
        <v>87</v>
      </c>
      <c r="AV677" s="12" t="s">
        <v>87</v>
      </c>
      <c r="AW677" s="12" t="s">
        <v>32</v>
      </c>
      <c r="AX677" s="12" t="s">
        <v>77</v>
      </c>
      <c r="AY677" s="152" t="s">
        <v>262</v>
      </c>
    </row>
    <row r="678" spans="2:51" s="15" customFormat="1" ht="12">
      <c r="B678" s="171"/>
      <c r="D678" s="151" t="s">
        <v>270</v>
      </c>
      <c r="E678" s="172" t="s">
        <v>1</v>
      </c>
      <c r="F678" s="173" t="s">
        <v>281</v>
      </c>
      <c r="H678" s="174">
        <v>2.3</v>
      </c>
      <c r="I678" s="175"/>
      <c r="L678" s="171"/>
      <c r="M678" s="176"/>
      <c r="T678" s="177"/>
      <c r="AT678" s="172" t="s">
        <v>270</v>
      </c>
      <c r="AU678" s="172" t="s">
        <v>87</v>
      </c>
      <c r="AV678" s="15" t="s">
        <v>103</v>
      </c>
      <c r="AW678" s="15" t="s">
        <v>32</v>
      </c>
      <c r="AX678" s="15" t="s">
        <v>77</v>
      </c>
      <c r="AY678" s="172" t="s">
        <v>262</v>
      </c>
    </row>
    <row r="679" spans="2:51" s="12" customFormat="1" ht="12">
      <c r="B679" s="150"/>
      <c r="D679" s="151" t="s">
        <v>270</v>
      </c>
      <c r="E679" s="152" t="s">
        <v>1</v>
      </c>
      <c r="F679" s="153" t="s">
        <v>798</v>
      </c>
      <c r="H679" s="154">
        <v>30.72</v>
      </c>
      <c r="I679" s="155"/>
      <c r="L679" s="150"/>
      <c r="M679" s="156"/>
      <c r="T679" s="157"/>
      <c r="AT679" s="152" t="s">
        <v>270</v>
      </c>
      <c r="AU679" s="152" t="s">
        <v>87</v>
      </c>
      <c r="AV679" s="12" t="s">
        <v>87</v>
      </c>
      <c r="AW679" s="12" t="s">
        <v>32</v>
      </c>
      <c r="AX679" s="12" t="s">
        <v>77</v>
      </c>
      <c r="AY679" s="152" t="s">
        <v>262</v>
      </c>
    </row>
    <row r="680" spans="2:51" s="12" customFormat="1" ht="12">
      <c r="B680" s="150"/>
      <c r="D680" s="151" t="s">
        <v>270</v>
      </c>
      <c r="E680" s="152" t="s">
        <v>1</v>
      </c>
      <c r="F680" s="153" t="s">
        <v>836</v>
      </c>
      <c r="H680" s="154">
        <v>3.94</v>
      </c>
      <c r="I680" s="155"/>
      <c r="L680" s="150"/>
      <c r="M680" s="156"/>
      <c r="T680" s="157"/>
      <c r="AT680" s="152" t="s">
        <v>270</v>
      </c>
      <c r="AU680" s="152" t="s">
        <v>87</v>
      </c>
      <c r="AV680" s="12" t="s">
        <v>87</v>
      </c>
      <c r="AW680" s="12" t="s">
        <v>32</v>
      </c>
      <c r="AX680" s="12" t="s">
        <v>77</v>
      </c>
      <c r="AY680" s="152" t="s">
        <v>262</v>
      </c>
    </row>
    <row r="681" spans="2:51" s="12" customFormat="1" ht="12">
      <c r="B681" s="150"/>
      <c r="D681" s="151" t="s">
        <v>270</v>
      </c>
      <c r="E681" s="152" t="s">
        <v>1</v>
      </c>
      <c r="F681" s="153" t="s">
        <v>800</v>
      </c>
      <c r="H681" s="154">
        <v>13.08</v>
      </c>
      <c r="I681" s="155"/>
      <c r="L681" s="150"/>
      <c r="M681" s="156"/>
      <c r="T681" s="157"/>
      <c r="AT681" s="152" t="s">
        <v>270</v>
      </c>
      <c r="AU681" s="152" t="s">
        <v>87</v>
      </c>
      <c r="AV681" s="12" t="s">
        <v>87</v>
      </c>
      <c r="AW681" s="12" t="s">
        <v>32</v>
      </c>
      <c r="AX681" s="12" t="s">
        <v>77</v>
      </c>
      <c r="AY681" s="152" t="s">
        <v>262</v>
      </c>
    </row>
    <row r="682" spans="2:51" s="12" customFormat="1" ht="12">
      <c r="B682" s="150"/>
      <c r="D682" s="151" t="s">
        <v>270</v>
      </c>
      <c r="E682" s="152" t="s">
        <v>1</v>
      </c>
      <c r="F682" s="153" t="s">
        <v>837</v>
      </c>
      <c r="H682" s="154">
        <v>3.27</v>
      </c>
      <c r="I682" s="155"/>
      <c r="L682" s="150"/>
      <c r="M682" s="156"/>
      <c r="T682" s="157"/>
      <c r="AT682" s="152" t="s">
        <v>270</v>
      </c>
      <c r="AU682" s="152" t="s">
        <v>87</v>
      </c>
      <c r="AV682" s="12" t="s">
        <v>87</v>
      </c>
      <c r="AW682" s="12" t="s">
        <v>32</v>
      </c>
      <c r="AX682" s="12" t="s">
        <v>77</v>
      </c>
      <c r="AY682" s="152" t="s">
        <v>262</v>
      </c>
    </row>
    <row r="683" spans="2:51" s="15" customFormat="1" ht="12">
      <c r="B683" s="171"/>
      <c r="D683" s="151" t="s">
        <v>270</v>
      </c>
      <c r="E683" s="172" t="s">
        <v>1</v>
      </c>
      <c r="F683" s="173" t="s">
        <v>281</v>
      </c>
      <c r="H683" s="174">
        <v>51.01</v>
      </c>
      <c r="I683" s="175"/>
      <c r="L683" s="171"/>
      <c r="M683" s="176"/>
      <c r="T683" s="177"/>
      <c r="AT683" s="172" t="s">
        <v>270</v>
      </c>
      <c r="AU683" s="172" t="s">
        <v>87</v>
      </c>
      <c r="AV683" s="15" t="s">
        <v>103</v>
      </c>
      <c r="AW683" s="15" t="s">
        <v>32</v>
      </c>
      <c r="AX683" s="15" t="s">
        <v>77</v>
      </c>
      <c r="AY683" s="172" t="s">
        <v>262</v>
      </c>
    </row>
    <row r="684" spans="2:51" s="12" customFormat="1" ht="12">
      <c r="B684" s="150"/>
      <c r="D684" s="151" t="s">
        <v>270</v>
      </c>
      <c r="E684" s="152" t="s">
        <v>1</v>
      </c>
      <c r="F684" s="153" t="s">
        <v>802</v>
      </c>
      <c r="H684" s="154">
        <v>34</v>
      </c>
      <c r="I684" s="155"/>
      <c r="L684" s="150"/>
      <c r="M684" s="156"/>
      <c r="T684" s="157"/>
      <c r="AT684" s="152" t="s">
        <v>270</v>
      </c>
      <c r="AU684" s="152" t="s">
        <v>87</v>
      </c>
      <c r="AV684" s="12" t="s">
        <v>87</v>
      </c>
      <c r="AW684" s="12" t="s">
        <v>32</v>
      </c>
      <c r="AX684" s="12" t="s">
        <v>77</v>
      </c>
      <c r="AY684" s="152" t="s">
        <v>262</v>
      </c>
    </row>
    <row r="685" spans="2:51" s="12" customFormat="1" ht="12">
      <c r="B685" s="150"/>
      <c r="D685" s="151" t="s">
        <v>270</v>
      </c>
      <c r="E685" s="152" t="s">
        <v>1</v>
      </c>
      <c r="F685" s="153" t="s">
        <v>838</v>
      </c>
      <c r="H685" s="154">
        <v>7.55</v>
      </c>
      <c r="I685" s="155"/>
      <c r="L685" s="150"/>
      <c r="M685" s="156"/>
      <c r="T685" s="157"/>
      <c r="AT685" s="152" t="s">
        <v>270</v>
      </c>
      <c r="AU685" s="152" t="s">
        <v>87</v>
      </c>
      <c r="AV685" s="12" t="s">
        <v>87</v>
      </c>
      <c r="AW685" s="12" t="s">
        <v>32</v>
      </c>
      <c r="AX685" s="12" t="s">
        <v>77</v>
      </c>
      <c r="AY685" s="152" t="s">
        <v>262</v>
      </c>
    </row>
    <row r="686" spans="2:51" s="12" customFormat="1" ht="12">
      <c r="B686" s="150"/>
      <c r="D686" s="151" t="s">
        <v>270</v>
      </c>
      <c r="E686" s="152" t="s">
        <v>1</v>
      </c>
      <c r="F686" s="153" t="s">
        <v>839</v>
      </c>
      <c r="H686" s="154">
        <v>4</v>
      </c>
      <c r="I686" s="155"/>
      <c r="L686" s="150"/>
      <c r="M686" s="156"/>
      <c r="T686" s="157"/>
      <c r="AT686" s="152" t="s">
        <v>270</v>
      </c>
      <c r="AU686" s="152" t="s">
        <v>87</v>
      </c>
      <c r="AV686" s="12" t="s">
        <v>87</v>
      </c>
      <c r="AW686" s="12" t="s">
        <v>32</v>
      </c>
      <c r="AX686" s="12" t="s">
        <v>77</v>
      </c>
      <c r="AY686" s="152" t="s">
        <v>262</v>
      </c>
    </row>
    <row r="687" spans="2:51" s="15" customFormat="1" ht="12">
      <c r="B687" s="171"/>
      <c r="D687" s="151" t="s">
        <v>270</v>
      </c>
      <c r="E687" s="172" t="s">
        <v>1</v>
      </c>
      <c r="F687" s="173" t="s">
        <v>281</v>
      </c>
      <c r="H687" s="174">
        <v>45.55</v>
      </c>
      <c r="I687" s="175"/>
      <c r="L687" s="171"/>
      <c r="M687" s="176"/>
      <c r="T687" s="177"/>
      <c r="AT687" s="172" t="s">
        <v>270</v>
      </c>
      <c r="AU687" s="172" t="s">
        <v>87</v>
      </c>
      <c r="AV687" s="15" t="s">
        <v>103</v>
      </c>
      <c r="AW687" s="15" t="s">
        <v>32</v>
      </c>
      <c r="AX687" s="15" t="s">
        <v>77</v>
      </c>
      <c r="AY687" s="172" t="s">
        <v>262</v>
      </c>
    </row>
    <row r="688" spans="2:51" s="12" customFormat="1" ht="12">
      <c r="B688" s="150"/>
      <c r="D688" s="151" t="s">
        <v>270</v>
      </c>
      <c r="E688" s="152" t="s">
        <v>1</v>
      </c>
      <c r="F688" s="153" t="s">
        <v>806</v>
      </c>
      <c r="H688" s="154">
        <v>44.46</v>
      </c>
      <c r="I688" s="155"/>
      <c r="L688" s="150"/>
      <c r="M688" s="156"/>
      <c r="T688" s="157"/>
      <c r="AT688" s="152" t="s">
        <v>270</v>
      </c>
      <c r="AU688" s="152" t="s">
        <v>87</v>
      </c>
      <c r="AV688" s="12" t="s">
        <v>87</v>
      </c>
      <c r="AW688" s="12" t="s">
        <v>32</v>
      </c>
      <c r="AX688" s="12" t="s">
        <v>77</v>
      </c>
      <c r="AY688" s="152" t="s">
        <v>262</v>
      </c>
    </row>
    <row r="689" spans="2:51" s="12" customFormat="1" ht="12">
      <c r="B689" s="150"/>
      <c r="D689" s="151" t="s">
        <v>270</v>
      </c>
      <c r="E689" s="152" t="s">
        <v>1</v>
      </c>
      <c r="F689" s="153" t="s">
        <v>840</v>
      </c>
      <c r="H689" s="154">
        <v>6.95</v>
      </c>
      <c r="I689" s="155"/>
      <c r="L689" s="150"/>
      <c r="M689" s="156"/>
      <c r="T689" s="157"/>
      <c r="AT689" s="152" t="s">
        <v>270</v>
      </c>
      <c r="AU689" s="152" t="s">
        <v>87</v>
      </c>
      <c r="AV689" s="12" t="s">
        <v>87</v>
      </c>
      <c r="AW689" s="12" t="s">
        <v>32</v>
      </c>
      <c r="AX689" s="12" t="s">
        <v>77</v>
      </c>
      <c r="AY689" s="152" t="s">
        <v>262</v>
      </c>
    </row>
    <row r="690" spans="2:51" s="12" customFormat="1" ht="12">
      <c r="B690" s="150"/>
      <c r="D690" s="151" t="s">
        <v>270</v>
      </c>
      <c r="E690" s="152" t="s">
        <v>1</v>
      </c>
      <c r="F690" s="153" t="s">
        <v>841</v>
      </c>
      <c r="H690" s="154">
        <v>3.73</v>
      </c>
      <c r="I690" s="155"/>
      <c r="L690" s="150"/>
      <c r="M690" s="156"/>
      <c r="T690" s="157"/>
      <c r="AT690" s="152" t="s">
        <v>270</v>
      </c>
      <c r="AU690" s="152" t="s">
        <v>87</v>
      </c>
      <c r="AV690" s="12" t="s">
        <v>87</v>
      </c>
      <c r="AW690" s="12" t="s">
        <v>32</v>
      </c>
      <c r="AX690" s="12" t="s">
        <v>77</v>
      </c>
      <c r="AY690" s="152" t="s">
        <v>262</v>
      </c>
    </row>
    <row r="691" spans="2:51" s="15" customFormat="1" ht="12">
      <c r="B691" s="171"/>
      <c r="D691" s="151" t="s">
        <v>270</v>
      </c>
      <c r="E691" s="172" t="s">
        <v>1</v>
      </c>
      <c r="F691" s="173" t="s">
        <v>281</v>
      </c>
      <c r="H691" s="174">
        <v>55.14</v>
      </c>
      <c r="I691" s="175"/>
      <c r="L691" s="171"/>
      <c r="M691" s="176"/>
      <c r="T691" s="177"/>
      <c r="AT691" s="172" t="s">
        <v>270</v>
      </c>
      <c r="AU691" s="172" t="s">
        <v>87</v>
      </c>
      <c r="AV691" s="15" t="s">
        <v>103</v>
      </c>
      <c r="AW691" s="15" t="s">
        <v>32</v>
      </c>
      <c r="AX691" s="15" t="s">
        <v>77</v>
      </c>
      <c r="AY691" s="172" t="s">
        <v>262</v>
      </c>
    </row>
    <row r="692" spans="2:51" s="13" customFormat="1" ht="12">
      <c r="B692" s="158"/>
      <c r="D692" s="151" t="s">
        <v>270</v>
      </c>
      <c r="E692" s="159" t="s">
        <v>1</v>
      </c>
      <c r="F692" s="160" t="s">
        <v>273</v>
      </c>
      <c r="H692" s="161">
        <v>154</v>
      </c>
      <c r="I692" s="162"/>
      <c r="L692" s="158"/>
      <c r="M692" s="163"/>
      <c r="T692" s="164"/>
      <c r="AT692" s="159" t="s">
        <v>270</v>
      </c>
      <c r="AU692" s="159" t="s">
        <v>87</v>
      </c>
      <c r="AV692" s="13" t="s">
        <v>268</v>
      </c>
      <c r="AW692" s="13" t="s">
        <v>32</v>
      </c>
      <c r="AX692" s="13" t="s">
        <v>85</v>
      </c>
      <c r="AY692" s="159" t="s">
        <v>262</v>
      </c>
    </row>
    <row r="693" spans="2:65" s="1" customFormat="1" ht="62.65" customHeight="1">
      <c r="B693" s="32"/>
      <c r="C693" s="138" t="s">
        <v>842</v>
      </c>
      <c r="D693" s="138" t="s">
        <v>264</v>
      </c>
      <c r="E693" s="139" t="s">
        <v>843</v>
      </c>
      <c r="F693" s="140" t="s">
        <v>844</v>
      </c>
      <c r="G693" s="141" t="s">
        <v>152</v>
      </c>
      <c r="H693" s="142">
        <v>357.71</v>
      </c>
      <c r="I693" s="143"/>
      <c r="J693" s="142">
        <f>ROUND(I693*H693,2)</f>
        <v>0</v>
      </c>
      <c r="K693" s="140" t="s">
        <v>1</v>
      </c>
      <c r="L693" s="32"/>
      <c r="M693" s="144" t="s">
        <v>1</v>
      </c>
      <c r="N693" s="145" t="s">
        <v>42</v>
      </c>
      <c r="P693" s="146">
        <f>O693*H693</f>
        <v>0</v>
      </c>
      <c r="Q693" s="146">
        <v>0.00011</v>
      </c>
      <c r="R693" s="146">
        <f>Q693*H693</f>
        <v>0.0393481</v>
      </c>
      <c r="S693" s="146">
        <v>0</v>
      </c>
      <c r="T693" s="147">
        <f>S693*H693</f>
        <v>0</v>
      </c>
      <c r="AR693" s="148" t="s">
        <v>369</v>
      </c>
      <c r="AT693" s="148" t="s">
        <v>264</v>
      </c>
      <c r="AU693" s="148" t="s">
        <v>87</v>
      </c>
      <c r="AY693" s="17" t="s">
        <v>262</v>
      </c>
      <c r="BE693" s="149">
        <f>IF(N693="základní",J693,0)</f>
        <v>0</v>
      </c>
      <c r="BF693" s="149">
        <f>IF(N693="snížená",J693,0)</f>
        <v>0</v>
      </c>
      <c r="BG693" s="149">
        <f>IF(N693="zákl. přenesená",J693,0)</f>
        <v>0</v>
      </c>
      <c r="BH693" s="149">
        <f>IF(N693="sníž. přenesená",J693,0)</f>
        <v>0</v>
      </c>
      <c r="BI693" s="149">
        <f>IF(N693="nulová",J693,0)</f>
        <v>0</v>
      </c>
      <c r="BJ693" s="17" t="s">
        <v>85</v>
      </c>
      <c r="BK693" s="149">
        <f>ROUND(I693*H693,2)</f>
        <v>0</v>
      </c>
      <c r="BL693" s="17" t="s">
        <v>369</v>
      </c>
      <c r="BM693" s="148" t="s">
        <v>845</v>
      </c>
    </row>
    <row r="694" spans="2:47" s="1" customFormat="1" ht="39">
      <c r="B694" s="32"/>
      <c r="D694" s="151" t="s">
        <v>699</v>
      </c>
      <c r="F694" s="187" t="s">
        <v>846</v>
      </c>
      <c r="I694" s="188"/>
      <c r="L694" s="32"/>
      <c r="M694" s="189"/>
      <c r="T694" s="56"/>
      <c r="AT694" s="17" t="s">
        <v>699</v>
      </c>
      <c r="AU694" s="17" t="s">
        <v>87</v>
      </c>
    </row>
    <row r="695" spans="2:51" s="12" customFormat="1" ht="12">
      <c r="B695" s="150"/>
      <c r="D695" s="151" t="s">
        <v>270</v>
      </c>
      <c r="E695" s="152" t="s">
        <v>1</v>
      </c>
      <c r="F695" s="153" t="s">
        <v>818</v>
      </c>
      <c r="H695" s="154">
        <v>164.32</v>
      </c>
      <c r="I695" s="155"/>
      <c r="L695" s="150"/>
      <c r="M695" s="156"/>
      <c r="T695" s="157"/>
      <c r="AT695" s="152" t="s">
        <v>270</v>
      </c>
      <c r="AU695" s="152" t="s">
        <v>87</v>
      </c>
      <c r="AV695" s="12" t="s">
        <v>87</v>
      </c>
      <c r="AW695" s="12" t="s">
        <v>32</v>
      </c>
      <c r="AX695" s="12" t="s">
        <v>77</v>
      </c>
      <c r="AY695" s="152" t="s">
        <v>262</v>
      </c>
    </row>
    <row r="696" spans="2:51" s="12" customFormat="1" ht="12">
      <c r="B696" s="150"/>
      <c r="D696" s="151" t="s">
        <v>270</v>
      </c>
      <c r="E696" s="152" t="s">
        <v>1</v>
      </c>
      <c r="F696" s="153" t="s">
        <v>847</v>
      </c>
      <c r="H696" s="154">
        <v>36.34</v>
      </c>
      <c r="I696" s="155"/>
      <c r="L696" s="150"/>
      <c r="M696" s="156"/>
      <c r="T696" s="157"/>
      <c r="AT696" s="152" t="s">
        <v>270</v>
      </c>
      <c r="AU696" s="152" t="s">
        <v>87</v>
      </c>
      <c r="AV696" s="12" t="s">
        <v>87</v>
      </c>
      <c r="AW696" s="12" t="s">
        <v>32</v>
      </c>
      <c r="AX696" s="12" t="s">
        <v>77</v>
      </c>
      <c r="AY696" s="152" t="s">
        <v>262</v>
      </c>
    </row>
    <row r="697" spans="2:51" s="12" customFormat="1" ht="12">
      <c r="B697" s="150"/>
      <c r="D697" s="151" t="s">
        <v>270</v>
      </c>
      <c r="E697" s="152" t="s">
        <v>1</v>
      </c>
      <c r="F697" s="153" t="s">
        <v>848</v>
      </c>
      <c r="H697" s="154">
        <v>157.05</v>
      </c>
      <c r="I697" s="155"/>
      <c r="L697" s="150"/>
      <c r="M697" s="156"/>
      <c r="T697" s="157"/>
      <c r="AT697" s="152" t="s">
        <v>270</v>
      </c>
      <c r="AU697" s="152" t="s">
        <v>87</v>
      </c>
      <c r="AV697" s="12" t="s">
        <v>87</v>
      </c>
      <c r="AW697" s="12" t="s">
        <v>32</v>
      </c>
      <c r="AX697" s="12" t="s">
        <v>77</v>
      </c>
      <c r="AY697" s="152" t="s">
        <v>262</v>
      </c>
    </row>
    <row r="698" spans="2:51" s="13" customFormat="1" ht="12">
      <c r="B698" s="158"/>
      <c r="D698" s="151" t="s">
        <v>270</v>
      </c>
      <c r="E698" s="159" t="s">
        <v>1</v>
      </c>
      <c r="F698" s="160" t="s">
        <v>273</v>
      </c>
      <c r="H698" s="161">
        <v>357.71</v>
      </c>
      <c r="I698" s="162"/>
      <c r="L698" s="158"/>
      <c r="M698" s="163"/>
      <c r="T698" s="164"/>
      <c r="AT698" s="159" t="s">
        <v>270</v>
      </c>
      <c r="AU698" s="159" t="s">
        <v>87</v>
      </c>
      <c r="AV698" s="13" t="s">
        <v>268</v>
      </c>
      <c r="AW698" s="13" t="s">
        <v>32</v>
      </c>
      <c r="AX698" s="13" t="s">
        <v>85</v>
      </c>
      <c r="AY698" s="159" t="s">
        <v>262</v>
      </c>
    </row>
    <row r="699" spans="2:65" s="1" customFormat="1" ht="24.2" customHeight="1">
      <c r="B699" s="32"/>
      <c r="C699" s="138" t="s">
        <v>849</v>
      </c>
      <c r="D699" s="138" t="s">
        <v>264</v>
      </c>
      <c r="E699" s="139" t="s">
        <v>850</v>
      </c>
      <c r="F699" s="140" t="s">
        <v>851</v>
      </c>
      <c r="G699" s="141" t="s">
        <v>152</v>
      </c>
      <c r="H699" s="142">
        <v>357.71</v>
      </c>
      <c r="I699" s="143"/>
      <c r="J699" s="142">
        <f>ROUND(I699*H699,2)</f>
        <v>0</v>
      </c>
      <c r="K699" s="140" t="s">
        <v>267</v>
      </c>
      <c r="L699" s="32"/>
      <c r="M699" s="144" t="s">
        <v>1</v>
      </c>
      <c r="N699" s="145" t="s">
        <v>42</v>
      </c>
      <c r="P699" s="146">
        <f>O699*H699</f>
        <v>0</v>
      </c>
      <c r="Q699" s="146">
        <v>0</v>
      </c>
      <c r="R699" s="146">
        <f>Q699*H699</f>
        <v>0</v>
      </c>
      <c r="S699" s="146">
        <v>0</v>
      </c>
      <c r="T699" s="147">
        <f>S699*H699</f>
        <v>0</v>
      </c>
      <c r="AR699" s="148" t="s">
        <v>369</v>
      </c>
      <c r="AT699" s="148" t="s">
        <v>264</v>
      </c>
      <c r="AU699" s="148" t="s">
        <v>87</v>
      </c>
      <c r="AY699" s="17" t="s">
        <v>262</v>
      </c>
      <c r="BE699" s="149">
        <f>IF(N699="základní",J699,0)</f>
        <v>0</v>
      </c>
      <c r="BF699" s="149">
        <f>IF(N699="snížená",J699,0)</f>
        <v>0</v>
      </c>
      <c r="BG699" s="149">
        <f>IF(N699="zákl. přenesená",J699,0)</f>
        <v>0</v>
      </c>
      <c r="BH699" s="149">
        <f>IF(N699="sníž. přenesená",J699,0)</f>
        <v>0</v>
      </c>
      <c r="BI699" s="149">
        <f>IF(N699="nulová",J699,0)</f>
        <v>0</v>
      </c>
      <c r="BJ699" s="17" t="s">
        <v>85</v>
      </c>
      <c r="BK699" s="149">
        <f>ROUND(I699*H699,2)</f>
        <v>0</v>
      </c>
      <c r="BL699" s="17" t="s">
        <v>369</v>
      </c>
      <c r="BM699" s="148" t="s">
        <v>852</v>
      </c>
    </row>
    <row r="700" spans="2:65" s="1" customFormat="1" ht="24.2" customHeight="1">
      <c r="B700" s="32"/>
      <c r="C700" s="178" t="s">
        <v>853</v>
      </c>
      <c r="D700" s="178" t="s">
        <v>300</v>
      </c>
      <c r="E700" s="179" t="s">
        <v>854</v>
      </c>
      <c r="F700" s="180" t="s">
        <v>855</v>
      </c>
      <c r="G700" s="181" t="s">
        <v>152</v>
      </c>
      <c r="H700" s="182">
        <v>413.16</v>
      </c>
      <c r="I700" s="183"/>
      <c r="J700" s="182">
        <f>ROUND(I700*H700,2)</f>
        <v>0</v>
      </c>
      <c r="K700" s="180" t="s">
        <v>267</v>
      </c>
      <c r="L700" s="184"/>
      <c r="M700" s="185" t="s">
        <v>1</v>
      </c>
      <c r="N700" s="186" t="s">
        <v>42</v>
      </c>
      <c r="P700" s="146">
        <f>O700*H700</f>
        <v>0</v>
      </c>
      <c r="Q700" s="146">
        <v>0.0005</v>
      </c>
      <c r="R700" s="146">
        <f>Q700*H700</f>
        <v>0.20658</v>
      </c>
      <c r="S700" s="146">
        <v>0</v>
      </c>
      <c r="T700" s="147">
        <f>S700*H700</f>
        <v>0</v>
      </c>
      <c r="AR700" s="148" t="s">
        <v>459</v>
      </c>
      <c r="AT700" s="148" t="s">
        <v>300</v>
      </c>
      <c r="AU700" s="148" t="s">
        <v>87</v>
      </c>
      <c r="AY700" s="17" t="s">
        <v>262</v>
      </c>
      <c r="BE700" s="149">
        <f>IF(N700="základní",J700,0)</f>
        <v>0</v>
      </c>
      <c r="BF700" s="149">
        <f>IF(N700="snížená",J700,0)</f>
        <v>0</v>
      </c>
      <c r="BG700" s="149">
        <f>IF(N700="zákl. přenesená",J700,0)</f>
        <v>0</v>
      </c>
      <c r="BH700" s="149">
        <f>IF(N700="sníž. přenesená",J700,0)</f>
        <v>0</v>
      </c>
      <c r="BI700" s="149">
        <f>IF(N700="nulová",J700,0)</f>
        <v>0</v>
      </c>
      <c r="BJ700" s="17" t="s">
        <v>85</v>
      </c>
      <c r="BK700" s="149">
        <f>ROUND(I700*H700,2)</f>
        <v>0</v>
      </c>
      <c r="BL700" s="17" t="s">
        <v>369</v>
      </c>
      <c r="BM700" s="148" t="s">
        <v>856</v>
      </c>
    </row>
    <row r="701" spans="2:51" s="12" customFormat="1" ht="12">
      <c r="B701" s="150"/>
      <c r="D701" s="151" t="s">
        <v>270</v>
      </c>
      <c r="E701" s="152" t="s">
        <v>1</v>
      </c>
      <c r="F701" s="153" t="s">
        <v>818</v>
      </c>
      <c r="H701" s="154">
        <v>164.32</v>
      </c>
      <c r="I701" s="155"/>
      <c r="L701" s="150"/>
      <c r="M701" s="156"/>
      <c r="T701" s="157"/>
      <c r="AT701" s="152" t="s">
        <v>270</v>
      </c>
      <c r="AU701" s="152" t="s">
        <v>87</v>
      </c>
      <c r="AV701" s="12" t="s">
        <v>87</v>
      </c>
      <c r="AW701" s="12" t="s">
        <v>32</v>
      </c>
      <c r="AX701" s="12" t="s">
        <v>77</v>
      </c>
      <c r="AY701" s="152" t="s">
        <v>262</v>
      </c>
    </row>
    <row r="702" spans="2:51" s="12" customFormat="1" ht="12">
      <c r="B702" s="150"/>
      <c r="D702" s="151" t="s">
        <v>270</v>
      </c>
      <c r="E702" s="152" t="s">
        <v>1</v>
      </c>
      <c r="F702" s="153" t="s">
        <v>847</v>
      </c>
      <c r="H702" s="154">
        <v>36.34</v>
      </c>
      <c r="I702" s="155"/>
      <c r="L702" s="150"/>
      <c r="M702" s="156"/>
      <c r="T702" s="157"/>
      <c r="AT702" s="152" t="s">
        <v>270</v>
      </c>
      <c r="AU702" s="152" t="s">
        <v>87</v>
      </c>
      <c r="AV702" s="12" t="s">
        <v>87</v>
      </c>
      <c r="AW702" s="12" t="s">
        <v>32</v>
      </c>
      <c r="AX702" s="12" t="s">
        <v>77</v>
      </c>
      <c r="AY702" s="152" t="s">
        <v>262</v>
      </c>
    </row>
    <row r="703" spans="2:51" s="12" customFormat="1" ht="12">
      <c r="B703" s="150"/>
      <c r="D703" s="151" t="s">
        <v>270</v>
      </c>
      <c r="E703" s="152" t="s">
        <v>1</v>
      </c>
      <c r="F703" s="153" t="s">
        <v>848</v>
      </c>
      <c r="H703" s="154">
        <v>157.05</v>
      </c>
      <c r="I703" s="155"/>
      <c r="L703" s="150"/>
      <c r="M703" s="156"/>
      <c r="T703" s="157"/>
      <c r="AT703" s="152" t="s">
        <v>270</v>
      </c>
      <c r="AU703" s="152" t="s">
        <v>87</v>
      </c>
      <c r="AV703" s="12" t="s">
        <v>87</v>
      </c>
      <c r="AW703" s="12" t="s">
        <v>32</v>
      </c>
      <c r="AX703" s="12" t="s">
        <v>77</v>
      </c>
      <c r="AY703" s="152" t="s">
        <v>262</v>
      </c>
    </row>
    <row r="704" spans="2:51" s="13" customFormat="1" ht="12">
      <c r="B704" s="158"/>
      <c r="D704" s="151" t="s">
        <v>270</v>
      </c>
      <c r="E704" s="159" t="s">
        <v>1</v>
      </c>
      <c r="F704" s="160" t="s">
        <v>273</v>
      </c>
      <c r="H704" s="161">
        <v>357.71</v>
      </c>
      <c r="I704" s="162"/>
      <c r="L704" s="158"/>
      <c r="M704" s="163"/>
      <c r="T704" s="164"/>
      <c r="AT704" s="159" t="s">
        <v>270</v>
      </c>
      <c r="AU704" s="159" t="s">
        <v>87</v>
      </c>
      <c r="AV704" s="13" t="s">
        <v>268</v>
      </c>
      <c r="AW704" s="13" t="s">
        <v>32</v>
      </c>
      <c r="AX704" s="13" t="s">
        <v>85</v>
      </c>
      <c r="AY704" s="159" t="s">
        <v>262</v>
      </c>
    </row>
    <row r="705" spans="2:51" s="12" customFormat="1" ht="12">
      <c r="B705" s="150"/>
      <c r="D705" s="151" t="s">
        <v>270</v>
      </c>
      <c r="F705" s="153" t="s">
        <v>857</v>
      </c>
      <c r="H705" s="154">
        <v>413.16</v>
      </c>
      <c r="I705" s="155"/>
      <c r="L705" s="150"/>
      <c r="M705" s="156"/>
      <c r="T705" s="157"/>
      <c r="AT705" s="152" t="s">
        <v>270</v>
      </c>
      <c r="AU705" s="152" t="s">
        <v>87</v>
      </c>
      <c r="AV705" s="12" t="s">
        <v>87</v>
      </c>
      <c r="AW705" s="12" t="s">
        <v>4</v>
      </c>
      <c r="AX705" s="12" t="s">
        <v>85</v>
      </c>
      <c r="AY705" s="152" t="s">
        <v>262</v>
      </c>
    </row>
    <row r="706" spans="2:65" s="1" customFormat="1" ht="24.2" customHeight="1">
      <c r="B706" s="32"/>
      <c r="C706" s="138" t="s">
        <v>858</v>
      </c>
      <c r="D706" s="138" t="s">
        <v>264</v>
      </c>
      <c r="E706" s="139" t="s">
        <v>859</v>
      </c>
      <c r="F706" s="140" t="s">
        <v>860</v>
      </c>
      <c r="G706" s="141" t="s">
        <v>152</v>
      </c>
      <c r="H706" s="142">
        <v>102.99</v>
      </c>
      <c r="I706" s="143"/>
      <c r="J706" s="142">
        <f>ROUND(I706*H706,2)</f>
        <v>0</v>
      </c>
      <c r="K706" s="140" t="s">
        <v>267</v>
      </c>
      <c r="L706" s="32"/>
      <c r="M706" s="144" t="s">
        <v>1</v>
      </c>
      <c r="N706" s="145" t="s">
        <v>42</v>
      </c>
      <c r="P706" s="146">
        <f>O706*H706</f>
        <v>0</v>
      </c>
      <c r="Q706" s="146">
        <v>0</v>
      </c>
      <c r="R706" s="146">
        <f>Q706*H706</f>
        <v>0</v>
      </c>
      <c r="S706" s="146">
        <v>0</v>
      </c>
      <c r="T706" s="147">
        <f>S706*H706</f>
        <v>0</v>
      </c>
      <c r="AR706" s="148" t="s">
        <v>369</v>
      </c>
      <c r="AT706" s="148" t="s">
        <v>264</v>
      </c>
      <c r="AU706" s="148" t="s">
        <v>87</v>
      </c>
      <c r="AY706" s="17" t="s">
        <v>262</v>
      </c>
      <c r="BE706" s="149">
        <f>IF(N706="základní",J706,0)</f>
        <v>0</v>
      </c>
      <c r="BF706" s="149">
        <f>IF(N706="snížená",J706,0)</f>
        <v>0</v>
      </c>
      <c r="BG706" s="149">
        <f>IF(N706="zákl. přenesená",J706,0)</f>
        <v>0</v>
      </c>
      <c r="BH706" s="149">
        <f>IF(N706="sníž. přenesená",J706,0)</f>
        <v>0</v>
      </c>
      <c r="BI706" s="149">
        <f>IF(N706="nulová",J706,0)</f>
        <v>0</v>
      </c>
      <c r="BJ706" s="17" t="s">
        <v>85</v>
      </c>
      <c r="BK706" s="149">
        <f>ROUND(I706*H706,2)</f>
        <v>0</v>
      </c>
      <c r="BL706" s="17" t="s">
        <v>369</v>
      </c>
      <c r="BM706" s="148" t="s">
        <v>861</v>
      </c>
    </row>
    <row r="707" spans="2:65" s="1" customFormat="1" ht="16.5" customHeight="1">
      <c r="B707" s="32"/>
      <c r="C707" s="178" t="s">
        <v>862</v>
      </c>
      <c r="D707" s="178" t="s">
        <v>300</v>
      </c>
      <c r="E707" s="179" t="s">
        <v>863</v>
      </c>
      <c r="F707" s="180" t="s">
        <v>864</v>
      </c>
      <c r="G707" s="181" t="s">
        <v>152</v>
      </c>
      <c r="H707" s="182">
        <v>118.95</v>
      </c>
      <c r="I707" s="183"/>
      <c r="J707" s="182">
        <f>ROUND(I707*H707,2)</f>
        <v>0</v>
      </c>
      <c r="K707" s="180" t="s">
        <v>267</v>
      </c>
      <c r="L707" s="184"/>
      <c r="M707" s="185" t="s">
        <v>1</v>
      </c>
      <c r="N707" s="186" t="s">
        <v>42</v>
      </c>
      <c r="P707" s="146">
        <f>O707*H707</f>
        <v>0</v>
      </c>
      <c r="Q707" s="146">
        <v>0.0003</v>
      </c>
      <c r="R707" s="146">
        <f>Q707*H707</f>
        <v>0.035684999999999995</v>
      </c>
      <c r="S707" s="146">
        <v>0</v>
      </c>
      <c r="T707" s="147">
        <f>S707*H707</f>
        <v>0</v>
      </c>
      <c r="AR707" s="148" t="s">
        <v>459</v>
      </c>
      <c r="AT707" s="148" t="s">
        <v>300</v>
      </c>
      <c r="AU707" s="148" t="s">
        <v>87</v>
      </c>
      <c r="AY707" s="17" t="s">
        <v>262</v>
      </c>
      <c r="BE707" s="149">
        <f>IF(N707="základní",J707,0)</f>
        <v>0</v>
      </c>
      <c r="BF707" s="149">
        <f>IF(N707="snížená",J707,0)</f>
        <v>0</v>
      </c>
      <c r="BG707" s="149">
        <f>IF(N707="zákl. přenesená",J707,0)</f>
        <v>0</v>
      </c>
      <c r="BH707" s="149">
        <f>IF(N707="sníž. přenesená",J707,0)</f>
        <v>0</v>
      </c>
      <c r="BI707" s="149">
        <f>IF(N707="nulová",J707,0)</f>
        <v>0</v>
      </c>
      <c r="BJ707" s="17" t="s">
        <v>85</v>
      </c>
      <c r="BK707" s="149">
        <f>ROUND(I707*H707,2)</f>
        <v>0</v>
      </c>
      <c r="BL707" s="17" t="s">
        <v>369</v>
      </c>
      <c r="BM707" s="148" t="s">
        <v>865</v>
      </c>
    </row>
    <row r="708" spans="2:51" s="12" customFormat="1" ht="12">
      <c r="B708" s="150"/>
      <c r="D708" s="151" t="s">
        <v>270</v>
      </c>
      <c r="E708" s="152" t="s">
        <v>1</v>
      </c>
      <c r="F708" s="153" t="s">
        <v>154</v>
      </c>
      <c r="H708" s="154">
        <v>2.3</v>
      </c>
      <c r="I708" s="155"/>
      <c r="L708" s="150"/>
      <c r="M708" s="156"/>
      <c r="T708" s="157"/>
      <c r="AT708" s="152" t="s">
        <v>270</v>
      </c>
      <c r="AU708" s="152" t="s">
        <v>87</v>
      </c>
      <c r="AV708" s="12" t="s">
        <v>87</v>
      </c>
      <c r="AW708" s="12" t="s">
        <v>32</v>
      </c>
      <c r="AX708" s="12" t="s">
        <v>77</v>
      </c>
      <c r="AY708" s="152" t="s">
        <v>262</v>
      </c>
    </row>
    <row r="709" spans="2:51" s="15" customFormat="1" ht="12">
      <c r="B709" s="171"/>
      <c r="D709" s="151" t="s">
        <v>270</v>
      </c>
      <c r="E709" s="172" t="s">
        <v>1</v>
      </c>
      <c r="F709" s="173" t="s">
        <v>281</v>
      </c>
      <c r="H709" s="174">
        <v>2.3</v>
      </c>
      <c r="I709" s="175"/>
      <c r="L709" s="171"/>
      <c r="M709" s="176"/>
      <c r="T709" s="177"/>
      <c r="AT709" s="172" t="s">
        <v>270</v>
      </c>
      <c r="AU709" s="172" t="s">
        <v>87</v>
      </c>
      <c r="AV709" s="15" t="s">
        <v>103</v>
      </c>
      <c r="AW709" s="15" t="s">
        <v>32</v>
      </c>
      <c r="AX709" s="15" t="s">
        <v>77</v>
      </c>
      <c r="AY709" s="172" t="s">
        <v>262</v>
      </c>
    </row>
    <row r="710" spans="2:51" s="12" customFormat="1" ht="12">
      <c r="B710" s="150"/>
      <c r="D710" s="151" t="s">
        <v>270</v>
      </c>
      <c r="E710" s="152" t="s">
        <v>1</v>
      </c>
      <c r="F710" s="153" t="s">
        <v>802</v>
      </c>
      <c r="H710" s="154">
        <v>34</v>
      </c>
      <c r="I710" s="155"/>
      <c r="L710" s="150"/>
      <c r="M710" s="156"/>
      <c r="T710" s="157"/>
      <c r="AT710" s="152" t="s">
        <v>270</v>
      </c>
      <c r="AU710" s="152" t="s">
        <v>87</v>
      </c>
      <c r="AV710" s="12" t="s">
        <v>87</v>
      </c>
      <c r="AW710" s="12" t="s">
        <v>32</v>
      </c>
      <c r="AX710" s="12" t="s">
        <v>77</v>
      </c>
      <c r="AY710" s="152" t="s">
        <v>262</v>
      </c>
    </row>
    <row r="711" spans="2:51" s="12" customFormat="1" ht="12">
      <c r="B711" s="150"/>
      <c r="D711" s="151" t="s">
        <v>270</v>
      </c>
      <c r="E711" s="152" t="s">
        <v>1</v>
      </c>
      <c r="F711" s="153" t="s">
        <v>838</v>
      </c>
      <c r="H711" s="154">
        <v>7.55</v>
      </c>
      <c r="I711" s="155"/>
      <c r="L711" s="150"/>
      <c r="M711" s="156"/>
      <c r="T711" s="157"/>
      <c r="AT711" s="152" t="s">
        <v>270</v>
      </c>
      <c r="AU711" s="152" t="s">
        <v>87</v>
      </c>
      <c r="AV711" s="12" t="s">
        <v>87</v>
      </c>
      <c r="AW711" s="12" t="s">
        <v>32</v>
      </c>
      <c r="AX711" s="12" t="s">
        <v>77</v>
      </c>
      <c r="AY711" s="152" t="s">
        <v>262</v>
      </c>
    </row>
    <row r="712" spans="2:51" s="12" customFormat="1" ht="12">
      <c r="B712" s="150"/>
      <c r="D712" s="151" t="s">
        <v>270</v>
      </c>
      <c r="E712" s="152" t="s">
        <v>1</v>
      </c>
      <c r="F712" s="153" t="s">
        <v>839</v>
      </c>
      <c r="H712" s="154">
        <v>4</v>
      </c>
      <c r="I712" s="155"/>
      <c r="L712" s="150"/>
      <c r="M712" s="156"/>
      <c r="T712" s="157"/>
      <c r="AT712" s="152" t="s">
        <v>270</v>
      </c>
      <c r="AU712" s="152" t="s">
        <v>87</v>
      </c>
      <c r="AV712" s="12" t="s">
        <v>87</v>
      </c>
      <c r="AW712" s="12" t="s">
        <v>32</v>
      </c>
      <c r="AX712" s="12" t="s">
        <v>77</v>
      </c>
      <c r="AY712" s="152" t="s">
        <v>262</v>
      </c>
    </row>
    <row r="713" spans="2:51" s="15" customFormat="1" ht="12">
      <c r="B713" s="171"/>
      <c r="D713" s="151" t="s">
        <v>270</v>
      </c>
      <c r="E713" s="172" t="s">
        <v>1</v>
      </c>
      <c r="F713" s="173" t="s">
        <v>281</v>
      </c>
      <c r="H713" s="174">
        <v>45.55</v>
      </c>
      <c r="I713" s="175"/>
      <c r="L713" s="171"/>
      <c r="M713" s="176"/>
      <c r="T713" s="177"/>
      <c r="AT713" s="172" t="s">
        <v>270</v>
      </c>
      <c r="AU713" s="172" t="s">
        <v>87</v>
      </c>
      <c r="AV713" s="15" t="s">
        <v>103</v>
      </c>
      <c r="AW713" s="15" t="s">
        <v>32</v>
      </c>
      <c r="AX713" s="15" t="s">
        <v>77</v>
      </c>
      <c r="AY713" s="172" t="s">
        <v>262</v>
      </c>
    </row>
    <row r="714" spans="2:51" s="12" customFormat="1" ht="12">
      <c r="B714" s="150"/>
      <c r="D714" s="151" t="s">
        <v>270</v>
      </c>
      <c r="E714" s="152" t="s">
        <v>1</v>
      </c>
      <c r="F714" s="153" t="s">
        <v>806</v>
      </c>
      <c r="H714" s="154">
        <v>44.46</v>
      </c>
      <c r="I714" s="155"/>
      <c r="L714" s="150"/>
      <c r="M714" s="156"/>
      <c r="T714" s="157"/>
      <c r="AT714" s="152" t="s">
        <v>270</v>
      </c>
      <c r="AU714" s="152" t="s">
        <v>87</v>
      </c>
      <c r="AV714" s="12" t="s">
        <v>87</v>
      </c>
      <c r="AW714" s="12" t="s">
        <v>32</v>
      </c>
      <c r="AX714" s="12" t="s">
        <v>77</v>
      </c>
      <c r="AY714" s="152" t="s">
        <v>262</v>
      </c>
    </row>
    <row r="715" spans="2:51" s="12" customFormat="1" ht="12">
      <c r="B715" s="150"/>
      <c r="D715" s="151" t="s">
        <v>270</v>
      </c>
      <c r="E715" s="152" t="s">
        <v>1</v>
      </c>
      <c r="F715" s="153" t="s">
        <v>840</v>
      </c>
      <c r="H715" s="154">
        <v>6.95</v>
      </c>
      <c r="I715" s="155"/>
      <c r="L715" s="150"/>
      <c r="M715" s="156"/>
      <c r="T715" s="157"/>
      <c r="AT715" s="152" t="s">
        <v>270</v>
      </c>
      <c r="AU715" s="152" t="s">
        <v>87</v>
      </c>
      <c r="AV715" s="12" t="s">
        <v>87</v>
      </c>
      <c r="AW715" s="12" t="s">
        <v>32</v>
      </c>
      <c r="AX715" s="12" t="s">
        <v>77</v>
      </c>
      <c r="AY715" s="152" t="s">
        <v>262</v>
      </c>
    </row>
    <row r="716" spans="2:51" s="12" customFormat="1" ht="12">
      <c r="B716" s="150"/>
      <c r="D716" s="151" t="s">
        <v>270</v>
      </c>
      <c r="E716" s="152" t="s">
        <v>1</v>
      </c>
      <c r="F716" s="153" t="s">
        <v>841</v>
      </c>
      <c r="H716" s="154">
        <v>3.73</v>
      </c>
      <c r="I716" s="155"/>
      <c r="L716" s="150"/>
      <c r="M716" s="156"/>
      <c r="T716" s="157"/>
      <c r="AT716" s="152" t="s">
        <v>270</v>
      </c>
      <c r="AU716" s="152" t="s">
        <v>87</v>
      </c>
      <c r="AV716" s="12" t="s">
        <v>87</v>
      </c>
      <c r="AW716" s="12" t="s">
        <v>32</v>
      </c>
      <c r="AX716" s="12" t="s">
        <v>77</v>
      </c>
      <c r="AY716" s="152" t="s">
        <v>262</v>
      </c>
    </row>
    <row r="717" spans="2:51" s="15" customFormat="1" ht="12">
      <c r="B717" s="171"/>
      <c r="D717" s="151" t="s">
        <v>270</v>
      </c>
      <c r="E717" s="172" t="s">
        <v>1</v>
      </c>
      <c r="F717" s="173" t="s">
        <v>281</v>
      </c>
      <c r="H717" s="174">
        <v>55.14</v>
      </c>
      <c r="I717" s="175"/>
      <c r="L717" s="171"/>
      <c r="M717" s="176"/>
      <c r="T717" s="177"/>
      <c r="AT717" s="172" t="s">
        <v>270</v>
      </c>
      <c r="AU717" s="172" t="s">
        <v>87</v>
      </c>
      <c r="AV717" s="15" t="s">
        <v>103</v>
      </c>
      <c r="AW717" s="15" t="s">
        <v>32</v>
      </c>
      <c r="AX717" s="15" t="s">
        <v>77</v>
      </c>
      <c r="AY717" s="172" t="s">
        <v>262</v>
      </c>
    </row>
    <row r="718" spans="2:51" s="13" customFormat="1" ht="12">
      <c r="B718" s="158"/>
      <c r="D718" s="151" t="s">
        <v>270</v>
      </c>
      <c r="E718" s="159" t="s">
        <v>1</v>
      </c>
      <c r="F718" s="160" t="s">
        <v>273</v>
      </c>
      <c r="H718" s="161">
        <v>102.99</v>
      </c>
      <c r="I718" s="162"/>
      <c r="L718" s="158"/>
      <c r="M718" s="163"/>
      <c r="T718" s="164"/>
      <c r="AT718" s="159" t="s">
        <v>270</v>
      </c>
      <c r="AU718" s="159" t="s">
        <v>87</v>
      </c>
      <c r="AV718" s="13" t="s">
        <v>268</v>
      </c>
      <c r="AW718" s="13" t="s">
        <v>32</v>
      </c>
      <c r="AX718" s="13" t="s">
        <v>85</v>
      </c>
      <c r="AY718" s="159" t="s">
        <v>262</v>
      </c>
    </row>
    <row r="719" spans="2:51" s="12" customFormat="1" ht="12">
      <c r="B719" s="150"/>
      <c r="D719" s="151" t="s">
        <v>270</v>
      </c>
      <c r="F719" s="153" t="s">
        <v>866</v>
      </c>
      <c r="H719" s="154">
        <v>118.95</v>
      </c>
      <c r="I719" s="155"/>
      <c r="L719" s="150"/>
      <c r="M719" s="156"/>
      <c r="T719" s="157"/>
      <c r="AT719" s="152" t="s">
        <v>270</v>
      </c>
      <c r="AU719" s="152" t="s">
        <v>87</v>
      </c>
      <c r="AV719" s="12" t="s">
        <v>87</v>
      </c>
      <c r="AW719" s="12" t="s">
        <v>4</v>
      </c>
      <c r="AX719" s="12" t="s">
        <v>85</v>
      </c>
      <c r="AY719" s="152" t="s">
        <v>262</v>
      </c>
    </row>
    <row r="720" spans="2:65" s="1" customFormat="1" ht="24.2" customHeight="1">
      <c r="B720" s="32"/>
      <c r="C720" s="138" t="s">
        <v>867</v>
      </c>
      <c r="D720" s="138" t="s">
        <v>264</v>
      </c>
      <c r="E720" s="139" t="s">
        <v>859</v>
      </c>
      <c r="F720" s="140" t="s">
        <v>860</v>
      </c>
      <c r="G720" s="141" t="s">
        <v>152</v>
      </c>
      <c r="H720" s="142">
        <v>408.72</v>
      </c>
      <c r="I720" s="143"/>
      <c r="J720" s="142">
        <f>ROUND(I720*H720,2)</f>
        <v>0</v>
      </c>
      <c r="K720" s="140" t="s">
        <v>267</v>
      </c>
      <c r="L720" s="32"/>
      <c r="M720" s="144" t="s">
        <v>1</v>
      </c>
      <c r="N720" s="145" t="s">
        <v>42</v>
      </c>
      <c r="P720" s="146">
        <f>O720*H720</f>
        <v>0</v>
      </c>
      <c r="Q720" s="146">
        <v>0</v>
      </c>
      <c r="R720" s="146">
        <f>Q720*H720</f>
        <v>0</v>
      </c>
      <c r="S720" s="146">
        <v>0</v>
      </c>
      <c r="T720" s="147">
        <f>S720*H720</f>
        <v>0</v>
      </c>
      <c r="AR720" s="148" t="s">
        <v>369</v>
      </c>
      <c r="AT720" s="148" t="s">
        <v>264</v>
      </c>
      <c r="AU720" s="148" t="s">
        <v>87</v>
      </c>
      <c r="AY720" s="17" t="s">
        <v>262</v>
      </c>
      <c r="BE720" s="149">
        <f>IF(N720="základní",J720,0)</f>
        <v>0</v>
      </c>
      <c r="BF720" s="149">
        <f>IF(N720="snížená",J720,0)</f>
        <v>0</v>
      </c>
      <c r="BG720" s="149">
        <f>IF(N720="zákl. přenesená",J720,0)</f>
        <v>0</v>
      </c>
      <c r="BH720" s="149">
        <f>IF(N720="sníž. přenesená",J720,0)</f>
        <v>0</v>
      </c>
      <c r="BI720" s="149">
        <f>IF(N720="nulová",J720,0)</f>
        <v>0</v>
      </c>
      <c r="BJ720" s="17" t="s">
        <v>85</v>
      </c>
      <c r="BK720" s="149">
        <f>ROUND(I720*H720,2)</f>
        <v>0</v>
      </c>
      <c r="BL720" s="17" t="s">
        <v>369</v>
      </c>
      <c r="BM720" s="148" t="s">
        <v>868</v>
      </c>
    </row>
    <row r="721" spans="2:65" s="1" customFormat="1" ht="24.2" customHeight="1">
      <c r="B721" s="32"/>
      <c r="C721" s="178" t="s">
        <v>869</v>
      </c>
      <c r="D721" s="178" t="s">
        <v>300</v>
      </c>
      <c r="E721" s="179" t="s">
        <v>773</v>
      </c>
      <c r="F721" s="180" t="s">
        <v>774</v>
      </c>
      <c r="G721" s="181" t="s">
        <v>152</v>
      </c>
      <c r="H721" s="182">
        <v>472.07</v>
      </c>
      <c r="I721" s="183"/>
      <c r="J721" s="182">
        <f>ROUND(I721*H721,2)</f>
        <v>0</v>
      </c>
      <c r="K721" s="180" t="s">
        <v>267</v>
      </c>
      <c r="L721" s="184"/>
      <c r="M721" s="185" t="s">
        <v>1</v>
      </c>
      <c r="N721" s="186" t="s">
        <v>42</v>
      </c>
      <c r="P721" s="146">
        <f>O721*H721</f>
        <v>0</v>
      </c>
      <c r="Q721" s="146">
        <v>0.0003</v>
      </c>
      <c r="R721" s="146">
        <f>Q721*H721</f>
        <v>0.141621</v>
      </c>
      <c r="S721" s="146">
        <v>0</v>
      </c>
      <c r="T721" s="147">
        <f>S721*H721</f>
        <v>0</v>
      </c>
      <c r="AR721" s="148" t="s">
        <v>459</v>
      </c>
      <c r="AT721" s="148" t="s">
        <v>300</v>
      </c>
      <c r="AU721" s="148" t="s">
        <v>87</v>
      </c>
      <c r="AY721" s="17" t="s">
        <v>262</v>
      </c>
      <c r="BE721" s="149">
        <f>IF(N721="základní",J721,0)</f>
        <v>0</v>
      </c>
      <c r="BF721" s="149">
        <f>IF(N721="snížená",J721,0)</f>
        <v>0</v>
      </c>
      <c r="BG721" s="149">
        <f>IF(N721="zákl. přenesená",J721,0)</f>
        <v>0</v>
      </c>
      <c r="BH721" s="149">
        <f>IF(N721="sníž. přenesená",J721,0)</f>
        <v>0</v>
      </c>
      <c r="BI721" s="149">
        <f>IF(N721="nulová",J721,0)</f>
        <v>0</v>
      </c>
      <c r="BJ721" s="17" t="s">
        <v>85</v>
      </c>
      <c r="BK721" s="149">
        <f>ROUND(I721*H721,2)</f>
        <v>0</v>
      </c>
      <c r="BL721" s="17" t="s">
        <v>369</v>
      </c>
      <c r="BM721" s="148" t="s">
        <v>870</v>
      </c>
    </row>
    <row r="722" spans="2:51" s="12" customFormat="1" ht="12">
      <c r="B722" s="150"/>
      <c r="D722" s="151" t="s">
        <v>270</v>
      </c>
      <c r="E722" s="152" t="s">
        <v>1</v>
      </c>
      <c r="F722" s="153" t="s">
        <v>818</v>
      </c>
      <c r="H722" s="154">
        <v>164.32</v>
      </c>
      <c r="I722" s="155"/>
      <c r="L722" s="150"/>
      <c r="M722" s="156"/>
      <c r="T722" s="157"/>
      <c r="AT722" s="152" t="s">
        <v>270</v>
      </c>
      <c r="AU722" s="152" t="s">
        <v>87</v>
      </c>
      <c r="AV722" s="12" t="s">
        <v>87</v>
      </c>
      <c r="AW722" s="12" t="s">
        <v>32</v>
      </c>
      <c r="AX722" s="12" t="s">
        <v>77</v>
      </c>
      <c r="AY722" s="152" t="s">
        <v>262</v>
      </c>
    </row>
    <row r="723" spans="2:51" s="12" customFormat="1" ht="12">
      <c r="B723" s="150"/>
      <c r="D723" s="151" t="s">
        <v>270</v>
      </c>
      <c r="E723" s="152" t="s">
        <v>1</v>
      </c>
      <c r="F723" s="153" t="s">
        <v>847</v>
      </c>
      <c r="H723" s="154">
        <v>36.34</v>
      </c>
      <c r="I723" s="155"/>
      <c r="L723" s="150"/>
      <c r="M723" s="156"/>
      <c r="T723" s="157"/>
      <c r="AT723" s="152" t="s">
        <v>270</v>
      </c>
      <c r="AU723" s="152" t="s">
        <v>87</v>
      </c>
      <c r="AV723" s="12" t="s">
        <v>87</v>
      </c>
      <c r="AW723" s="12" t="s">
        <v>32</v>
      </c>
      <c r="AX723" s="12" t="s">
        <v>77</v>
      </c>
      <c r="AY723" s="152" t="s">
        <v>262</v>
      </c>
    </row>
    <row r="724" spans="2:51" s="12" customFormat="1" ht="12">
      <c r="B724" s="150"/>
      <c r="D724" s="151" t="s">
        <v>270</v>
      </c>
      <c r="E724" s="152" t="s">
        <v>1</v>
      </c>
      <c r="F724" s="153" t="s">
        <v>848</v>
      </c>
      <c r="H724" s="154">
        <v>157.05</v>
      </c>
      <c r="I724" s="155"/>
      <c r="L724" s="150"/>
      <c r="M724" s="156"/>
      <c r="T724" s="157"/>
      <c r="AT724" s="152" t="s">
        <v>270</v>
      </c>
      <c r="AU724" s="152" t="s">
        <v>87</v>
      </c>
      <c r="AV724" s="12" t="s">
        <v>87</v>
      </c>
      <c r="AW724" s="12" t="s">
        <v>32</v>
      </c>
      <c r="AX724" s="12" t="s">
        <v>77</v>
      </c>
      <c r="AY724" s="152" t="s">
        <v>262</v>
      </c>
    </row>
    <row r="725" spans="2:51" s="15" customFormat="1" ht="12">
      <c r="B725" s="171"/>
      <c r="D725" s="151" t="s">
        <v>270</v>
      </c>
      <c r="E725" s="172" t="s">
        <v>1</v>
      </c>
      <c r="F725" s="173" t="s">
        <v>281</v>
      </c>
      <c r="H725" s="174">
        <v>357.71</v>
      </c>
      <c r="I725" s="175"/>
      <c r="L725" s="171"/>
      <c r="M725" s="176"/>
      <c r="T725" s="177"/>
      <c r="AT725" s="172" t="s">
        <v>270</v>
      </c>
      <c r="AU725" s="172" t="s">
        <v>87</v>
      </c>
      <c r="AV725" s="15" t="s">
        <v>103</v>
      </c>
      <c r="AW725" s="15" t="s">
        <v>32</v>
      </c>
      <c r="AX725" s="15" t="s">
        <v>77</v>
      </c>
      <c r="AY725" s="172" t="s">
        <v>262</v>
      </c>
    </row>
    <row r="726" spans="2:51" s="12" customFormat="1" ht="12">
      <c r="B726" s="150"/>
      <c r="D726" s="151" t="s">
        <v>270</v>
      </c>
      <c r="E726" s="152" t="s">
        <v>1</v>
      </c>
      <c r="F726" s="153" t="s">
        <v>798</v>
      </c>
      <c r="H726" s="154">
        <v>30.72</v>
      </c>
      <c r="I726" s="155"/>
      <c r="L726" s="150"/>
      <c r="M726" s="156"/>
      <c r="T726" s="157"/>
      <c r="AT726" s="152" t="s">
        <v>270</v>
      </c>
      <c r="AU726" s="152" t="s">
        <v>87</v>
      </c>
      <c r="AV726" s="12" t="s">
        <v>87</v>
      </c>
      <c r="AW726" s="12" t="s">
        <v>32</v>
      </c>
      <c r="AX726" s="12" t="s">
        <v>77</v>
      </c>
      <c r="AY726" s="152" t="s">
        <v>262</v>
      </c>
    </row>
    <row r="727" spans="2:51" s="12" customFormat="1" ht="12">
      <c r="B727" s="150"/>
      <c r="D727" s="151" t="s">
        <v>270</v>
      </c>
      <c r="E727" s="152" t="s">
        <v>1</v>
      </c>
      <c r="F727" s="153" t="s">
        <v>836</v>
      </c>
      <c r="H727" s="154">
        <v>3.94</v>
      </c>
      <c r="I727" s="155"/>
      <c r="L727" s="150"/>
      <c r="M727" s="156"/>
      <c r="T727" s="157"/>
      <c r="AT727" s="152" t="s">
        <v>270</v>
      </c>
      <c r="AU727" s="152" t="s">
        <v>87</v>
      </c>
      <c r="AV727" s="12" t="s">
        <v>87</v>
      </c>
      <c r="AW727" s="12" t="s">
        <v>32</v>
      </c>
      <c r="AX727" s="12" t="s">
        <v>77</v>
      </c>
      <c r="AY727" s="152" t="s">
        <v>262</v>
      </c>
    </row>
    <row r="728" spans="2:51" s="12" customFormat="1" ht="12">
      <c r="B728" s="150"/>
      <c r="D728" s="151" t="s">
        <v>270</v>
      </c>
      <c r="E728" s="152" t="s">
        <v>1</v>
      </c>
      <c r="F728" s="153" t="s">
        <v>800</v>
      </c>
      <c r="H728" s="154">
        <v>13.08</v>
      </c>
      <c r="I728" s="155"/>
      <c r="L728" s="150"/>
      <c r="M728" s="156"/>
      <c r="T728" s="157"/>
      <c r="AT728" s="152" t="s">
        <v>270</v>
      </c>
      <c r="AU728" s="152" t="s">
        <v>87</v>
      </c>
      <c r="AV728" s="12" t="s">
        <v>87</v>
      </c>
      <c r="AW728" s="12" t="s">
        <v>32</v>
      </c>
      <c r="AX728" s="12" t="s">
        <v>77</v>
      </c>
      <c r="AY728" s="152" t="s">
        <v>262</v>
      </c>
    </row>
    <row r="729" spans="2:51" s="12" customFormat="1" ht="12">
      <c r="B729" s="150"/>
      <c r="D729" s="151" t="s">
        <v>270</v>
      </c>
      <c r="E729" s="152" t="s">
        <v>1</v>
      </c>
      <c r="F729" s="153" t="s">
        <v>837</v>
      </c>
      <c r="H729" s="154">
        <v>3.27</v>
      </c>
      <c r="I729" s="155"/>
      <c r="L729" s="150"/>
      <c r="M729" s="156"/>
      <c r="T729" s="157"/>
      <c r="AT729" s="152" t="s">
        <v>270</v>
      </c>
      <c r="AU729" s="152" t="s">
        <v>87</v>
      </c>
      <c r="AV729" s="12" t="s">
        <v>87</v>
      </c>
      <c r="AW729" s="12" t="s">
        <v>32</v>
      </c>
      <c r="AX729" s="12" t="s">
        <v>77</v>
      </c>
      <c r="AY729" s="152" t="s">
        <v>262</v>
      </c>
    </row>
    <row r="730" spans="2:51" s="15" customFormat="1" ht="12">
      <c r="B730" s="171"/>
      <c r="D730" s="151" t="s">
        <v>270</v>
      </c>
      <c r="E730" s="172" t="s">
        <v>1</v>
      </c>
      <c r="F730" s="173" t="s">
        <v>281</v>
      </c>
      <c r="H730" s="174">
        <v>51.01</v>
      </c>
      <c r="I730" s="175"/>
      <c r="L730" s="171"/>
      <c r="M730" s="176"/>
      <c r="T730" s="177"/>
      <c r="AT730" s="172" t="s">
        <v>270</v>
      </c>
      <c r="AU730" s="172" t="s">
        <v>87</v>
      </c>
      <c r="AV730" s="15" t="s">
        <v>103</v>
      </c>
      <c r="AW730" s="15" t="s">
        <v>32</v>
      </c>
      <c r="AX730" s="15" t="s">
        <v>77</v>
      </c>
      <c r="AY730" s="172" t="s">
        <v>262</v>
      </c>
    </row>
    <row r="731" spans="2:51" s="13" customFormat="1" ht="12">
      <c r="B731" s="158"/>
      <c r="D731" s="151" t="s">
        <v>270</v>
      </c>
      <c r="E731" s="159" t="s">
        <v>1</v>
      </c>
      <c r="F731" s="160" t="s">
        <v>273</v>
      </c>
      <c r="H731" s="161">
        <v>408.72</v>
      </c>
      <c r="I731" s="162"/>
      <c r="L731" s="158"/>
      <c r="M731" s="163"/>
      <c r="T731" s="164"/>
      <c r="AT731" s="159" t="s">
        <v>270</v>
      </c>
      <c r="AU731" s="159" t="s">
        <v>87</v>
      </c>
      <c r="AV731" s="13" t="s">
        <v>268</v>
      </c>
      <c r="AW731" s="13" t="s">
        <v>32</v>
      </c>
      <c r="AX731" s="13" t="s">
        <v>85</v>
      </c>
      <c r="AY731" s="159" t="s">
        <v>262</v>
      </c>
    </row>
    <row r="732" spans="2:51" s="12" customFormat="1" ht="12">
      <c r="B732" s="150"/>
      <c r="D732" s="151" t="s">
        <v>270</v>
      </c>
      <c r="F732" s="153" t="s">
        <v>871</v>
      </c>
      <c r="H732" s="154">
        <v>472.07</v>
      </c>
      <c r="I732" s="155"/>
      <c r="L732" s="150"/>
      <c r="M732" s="156"/>
      <c r="T732" s="157"/>
      <c r="AT732" s="152" t="s">
        <v>270</v>
      </c>
      <c r="AU732" s="152" t="s">
        <v>87</v>
      </c>
      <c r="AV732" s="12" t="s">
        <v>87</v>
      </c>
      <c r="AW732" s="12" t="s">
        <v>4</v>
      </c>
      <c r="AX732" s="12" t="s">
        <v>85</v>
      </c>
      <c r="AY732" s="152" t="s">
        <v>262</v>
      </c>
    </row>
    <row r="733" spans="2:65" s="1" customFormat="1" ht="24.2" customHeight="1">
      <c r="B733" s="32"/>
      <c r="C733" s="138" t="s">
        <v>872</v>
      </c>
      <c r="D733" s="138" t="s">
        <v>264</v>
      </c>
      <c r="E733" s="139" t="s">
        <v>873</v>
      </c>
      <c r="F733" s="140" t="s">
        <v>874</v>
      </c>
      <c r="G733" s="141" t="s">
        <v>675</v>
      </c>
      <c r="H733" s="142">
        <v>8</v>
      </c>
      <c r="I733" s="143"/>
      <c r="J733" s="142">
        <f>ROUND(I733*H733,2)</f>
        <v>0</v>
      </c>
      <c r="K733" s="140" t="s">
        <v>267</v>
      </c>
      <c r="L733" s="32"/>
      <c r="M733" s="144" t="s">
        <v>1</v>
      </c>
      <c r="N733" s="145" t="s">
        <v>42</v>
      </c>
      <c r="P733" s="146">
        <f>O733*H733</f>
        <v>0</v>
      </c>
      <c r="Q733" s="146">
        <v>0.00287</v>
      </c>
      <c r="R733" s="146">
        <f>Q733*H733</f>
        <v>0.02296</v>
      </c>
      <c r="S733" s="146">
        <v>0</v>
      </c>
      <c r="T733" s="147">
        <f>S733*H733</f>
        <v>0</v>
      </c>
      <c r="AR733" s="148" t="s">
        <v>369</v>
      </c>
      <c r="AT733" s="148" t="s">
        <v>264</v>
      </c>
      <c r="AU733" s="148" t="s">
        <v>87</v>
      </c>
      <c r="AY733" s="17" t="s">
        <v>262</v>
      </c>
      <c r="BE733" s="149">
        <f>IF(N733="základní",J733,0)</f>
        <v>0</v>
      </c>
      <c r="BF733" s="149">
        <f>IF(N733="snížená",J733,0)</f>
        <v>0</v>
      </c>
      <c r="BG733" s="149">
        <f>IF(N733="zákl. přenesená",J733,0)</f>
        <v>0</v>
      </c>
      <c r="BH733" s="149">
        <f>IF(N733="sníž. přenesená",J733,0)</f>
        <v>0</v>
      </c>
      <c r="BI733" s="149">
        <f>IF(N733="nulová",J733,0)</f>
        <v>0</v>
      </c>
      <c r="BJ733" s="17" t="s">
        <v>85</v>
      </c>
      <c r="BK733" s="149">
        <f>ROUND(I733*H733,2)</f>
        <v>0</v>
      </c>
      <c r="BL733" s="17" t="s">
        <v>369</v>
      </c>
      <c r="BM733" s="148" t="s">
        <v>875</v>
      </c>
    </row>
    <row r="734" spans="2:65" s="1" customFormat="1" ht="37.9" customHeight="1">
      <c r="B734" s="32"/>
      <c r="C734" s="178" t="s">
        <v>876</v>
      </c>
      <c r="D734" s="178" t="s">
        <v>300</v>
      </c>
      <c r="E734" s="179" t="s">
        <v>877</v>
      </c>
      <c r="F734" s="180" t="s">
        <v>878</v>
      </c>
      <c r="G734" s="181" t="s">
        <v>152</v>
      </c>
      <c r="H734" s="182">
        <v>0.58</v>
      </c>
      <c r="I734" s="183"/>
      <c r="J734" s="182">
        <f>ROUND(I734*H734,2)</f>
        <v>0</v>
      </c>
      <c r="K734" s="180" t="s">
        <v>267</v>
      </c>
      <c r="L734" s="184"/>
      <c r="M734" s="185" t="s">
        <v>1</v>
      </c>
      <c r="N734" s="186" t="s">
        <v>42</v>
      </c>
      <c r="P734" s="146">
        <f>O734*H734</f>
        <v>0</v>
      </c>
      <c r="Q734" s="146">
        <v>0.0019</v>
      </c>
      <c r="R734" s="146">
        <f>Q734*H734</f>
        <v>0.001102</v>
      </c>
      <c r="S734" s="146">
        <v>0</v>
      </c>
      <c r="T734" s="147">
        <f>S734*H734</f>
        <v>0</v>
      </c>
      <c r="AR734" s="148" t="s">
        <v>459</v>
      </c>
      <c r="AT734" s="148" t="s">
        <v>300</v>
      </c>
      <c r="AU734" s="148" t="s">
        <v>87</v>
      </c>
      <c r="AY734" s="17" t="s">
        <v>262</v>
      </c>
      <c r="BE734" s="149">
        <f>IF(N734="základní",J734,0)</f>
        <v>0</v>
      </c>
      <c r="BF734" s="149">
        <f>IF(N734="snížená",J734,0)</f>
        <v>0</v>
      </c>
      <c r="BG734" s="149">
        <f>IF(N734="zákl. přenesená",J734,0)</f>
        <v>0</v>
      </c>
      <c r="BH734" s="149">
        <f>IF(N734="sníž. přenesená",J734,0)</f>
        <v>0</v>
      </c>
      <c r="BI734" s="149">
        <f>IF(N734="nulová",J734,0)</f>
        <v>0</v>
      </c>
      <c r="BJ734" s="17" t="s">
        <v>85</v>
      </c>
      <c r="BK734" s="149">
        <f>ROUND(I734*H734,2)</f>
        <v>0</v>
      </c>
      <c r="BL734" s="17" t="s">
        <v>369</v>
      </c>
      <c r="BM734" s="148" t="s">
        <v>879</v>
      </c>
    </row>
    <row r="735" spans="2:51" s="12" customFormat="1" ht="12">
      <c r="B735" s="150"/>
      <c r="D735" s="151" t="s">
        <v>270</v>
      </c>
      <c r="F735" s="153" t="s">
        <v>880</v>
      </c>
      <c r="H735" s="154">
        <v>0.58</v>
      </c>
      <c r="I735" s="155"/>
      <c r="L735" s="150"/>
      <c r="M735" s="156"/>
      <c r="T735" s="157"/>
      <c r="AT735" s="152" t="s">
        <v>270</v>
      </c>
      <c r="AU735" s="152" t="s">
        <v>87</v>
      </c>
      <c r="AV735" s="12" t="s">
        <v>87</v>
      </c>
      <c r="AW735" s="12" t="s">
        <v>4</v>
      </c>
      <c r="AX735" s="12" t="s">
        <v>85</v>
      </c>
      <c r="AY735" s="152" t="s">
        <v>262</v>
      </c>
    </row>
    <row r="736" spans="2:65" s="1" customFormat="1" ht="24.2" customHeight="1">
      <c r="B736" s="32"/>
      <c r="C736" s="138" t="s">
        <v>881</v>
      </c>
      <c r="D736" s="138" t="s">
        <v>264</v>
      </c>
      <c r="E736" s="139" t="s">
        <v>882</v>
      </c>
      <c r="F736" s="140" t="s">
        <v>883</v>
      </c>
      <c r="G736" s="141" t="s">
        <v>152</v>
      </c>
      <c r="H736" s="142">
        <v>164.32</v>
      </c>
      <c r="I736" s="143"/>
      <c r="J736" s="142">
        <f>ROUND(I736*H736,2)</f>
        <v>0</v>
      </c>
      <c r="K736" s="140" t="s">
        <v>267</v>
      </c>
      <c r="L736" s="32"/>
      <c r="M736" s="144" t="s">
        <v>1</v>
      </c>
      <c r="N736" s="145" t="s">
        <v>42</v>
      </c>
      <c r="P736" s="146">
        <f>O736*H736</f>
        <v>0</v>
      </c>
      <c r="Q736" s="146">
        <v>0</v>
      </c>
      <c r="R736" s="146">
        <f>Q736*H736</f>
        <v>0</v>
      </c>
      <c r="S736" s="146">
        <v>0</v>
      </c>
      <c r="T736" s="147">
        <f>S736*H736</f>
        <v>0</v>
      </c>
      <c r="AR736" s="148" t="s">
        <v>369</v>
      </c>
      <c r="AT736" s="148" t="s">
        <v>264</v>
      </c>
      <c r="AU736" s="148" t="s">
        <v>87</v>
      </c>
      <c r="AY736" s="17" t="s">
        <v>262</v>
      </c>
      <c r="BE736" s="149">
        <f>IF(N736="základní",J736,0)</f>
        <v>0</v>
      </c>
      <c r="BF736" s="149">
        <f>IF(N736="snížená",J736,0)</f>
        <v>0</v>
      </c>
      <c r="BG736" s="149">
        <f>IF(N736="zákl. přenesená",J736,0)</f>
        <v>0</v>
      </c>
      <c r="BH736" s="149">
        <f>IF(N736="sníž. přenesená",J736,0)</f>
        <v>0</v>
      </c>
      <c r="BI736" s="149">
        <f>IF(N736="nulová",J736,0)</f>
        <v>0</v>
      </c>
      <c r="BJ736" s="17" t="s">
        <v>85</v>
      </c>
      <c r="BK736" s="149">
        <f>ROUND(I736*H736,2)</f>
        <v>0</v>
      </c>
      <c r="BL736" s="17" t="s">
        <v>369</v>
      </c>
      <c r="BM736" s="148" t="s">
        <v>884</v>
      </c>
    </row>
    <row r="737" spans="2:51" s="12" customFormat="1" ht="12">
      <c r="B737" s="150"/>
      <c r="D737" s="151" t="s">
        <v>270</v>
      </c>
      <c r="E737" s="152" t="s">
        <v>1</v>
      </c>
      <c r="F737" s="153" t="s">
        <v>885</v>
      </c>
      <c r="H737" s="154">
        <v>164.32</v>
      </c>
      <c r="I737" s="155"/>
      <c r="L737" s="150"/>
      <c r="M737" s="156"/>
      <c r="T737" s="157"/>
      <c r="AT737" s="152" t="s">
        <v>270</v>
      </c>
      <c r="AU737" s="152" t="s">
        <v>87</v>
      </c>
      <c r="AV737" s="12" t="s">
        <v>87</v>
      </c>
      <c r="AW737" s="12" t="s">
        <v>32</v>
      </c>
      <c r="AX737" s="12" t="s">
        <v>77</v>
      </c>
      <c r="AY737" s="152" t="s">
        <v>262</v>
      </c>
    </row>
    <row r="738" spans="2:51" s="13" customFormat="1" ht="12">
      <c r="B738" s="158"/>
      <c r="D738" s="151" t="s">
        <v>270</v>
      </c>
      <c r="E738" s="159" t="s">
        <v>1</v>
      </c>
      <c r="F738" s="160" t="s">
        <v>273</v>
      </c>
      <c r="H738" s="161">
        <v>164.32</v>
      </c>
      <c r="I738" s="162"/>
      <c r="L738" s="158"/>
      <c r="M738" s="163"/>
      <c r="T738" s="164"/>
      <c r="AT738" s="159" t="s">
        <v>270</v>
      </c>
      <c r="AU738" s="159" t="s">
        <v>87</v>
      </c>
      <c r="AV738" s="13" t="s">
        <v>268</v>
      </c>
      <c r="AW738" s="13" t="s">
        <v>32</v>
      </c>
      <c r="AX738" s="13" t="s">
        <v>85</v>
      </c>
      <c r="AY738" s="159" t="s">
        <v>262</v>
      </c>
    </row>
    <row r="739" spans="2:65" s="1" customFormat="1" ht="16.5" customHeight="1">
      <c r="B739" s="32"/>
      <c r="C739" s="178" t="s">
        <v>886</v>
      </c>
      <c r="D739" s="178" t="s">
        <v>300</v>
      </c>
      <c r="E739" s="179" t="s">
        <v>887</v>
      </c>
      <c r="F739" s="180" t="s">
        <v>888</v>
      </c>
      <c r="G739" s="181" t="s">
        <v>303</v>
      </c>
      <c r="H739" s="182">
        <v>11.64</v>
      </c>
      <c r="I739" s="183"/>
      <c r="J739" s="182">
        <f>ROUND(I739*H739,2)</f>
        <v>0</v>
      </c>
      <c r="K739" s="180" t="s">
        <v>267</v>
      </c>
      <c r="L739" s="184"/>
      <c r="M739" s="185" t="s">
        <v>1</v>
      </c>
      <c r="N739" s="186" t="s">
        <v>42</v>
      </c>
      <c r="P739" s="146">
        <f>O739*H739</f>
        <v>0</v>
      </c>
      <c r="Q739" s="146">
        <v>1</v>
      </c>
      <c r="R739" s="146">
        <f>Q739*H739</f>
        <v>11.64</v>
      </c>
      <c r="S739" s="146">
        <v>0</v>
      </c>
      <c r="T739" s="147">
        <f>S739*H739</f>
        <v>0</v>
      </c>
      <c r="AR739" s="148" t="s">
        <v>459</v>
      </c>
      <c r="AT739" s="148" t="s">
        <v>300</v>
      </c>
      <c r="AU739" s="148" t="s">
        <v>87</v>
      </c>
      <c r="AY739" s="17" t="s">
        <v>262</v>
      </c>
      <c r="BE739" s="149">
        <f>IF(N739="základní",J739,0)</f>
        <v>0</v>
      </c>
      <c r="BF739" s="149">
        <f>IF(N739="snížená",J739,0)</f>
        <v>0</v>
      </c>
      <c r="BG739" s="149">
        <f>IF(N739="zákl. přenesená",J739,0)</f>
        <v>0</v>
      </c>
      <c r="BH739" s="149">
        <f>IF(N739="sníž. přenesená",J739,0)</f>
        <v>0</v>
      </c>
      <c r="BI739" s="149">
        <f>IF(N739="nulová",J739,0)</f>
        <v>0</v>
      </c>
      <c r="BJ739" s="17" t="s">
        <v>85</v>
      </c>
      <c r="BK739" s="149">
        <f>ROUND(I739*H739,2)</f>
        <v>0</v>
      </c>
      <c r="BL739" s="17" t="s">
        <v>369</v>
      </c>
      <c r="BM739" s="148" t="s">
        <v>889</v>
      </c>
    </row>
    <row r="740" spans="2:51" s="12" customFormat="1" ht="12">
      <c r="B740" s="150"/>
      <c r="D740" s="151" t="s">
        <v>270</v>
      </c>
      <c r="E740" s="152" t="s">
        <v>1</v>
      </c>
      <c r="F740" s="153" t="s">
        <v>890</v>
      </c>
      <c r="H740" s="154">
        <v>11.09</v>
      </c>
      <c r="I740" s="155"/>
      <c r="L740" s="150"/>
      <c r="M740" s="156"/>
      <c r="T740" s="157"/>
      <c r="AT740" s="152" t="s">
        <v>270</v>
      </c>
      <c r="AU740" s="152" t="s">
        <v>87</v>
      </c>
      <c r="AV740" s="12" t="s">
        <v>87</v>
      </c>
      <c r="AW740" s="12" t="s">
        <v>32</v>
      </c>
      <c r="AX740" s="12" t="s">
        <v>77</v>
      </c>
      <c r="AY740" s="152" t="s">
        <v>262</v>
      </c>
    </row>
    <row r="741" spans="2:51" s="13" customFormat="1" ht="12">
      <c r="B741" s="158"/>
      <c r="D741" s="151" t="s">
        <v>270</v>
      </c>
      <c r="E741" s="159" t="s">
        <v>1</v>
      </c>
      <c r="F741" s="160" t="s">
        <v>273</v>
      </c>
      <c r="H741" s="161">
        <v>11.09</v>
      </c>
      <c r="I741" s="162"/>
      <c r="L741" s="158"/>
      <c r="M741" s="163"/>
      <c r="T741" s="164"/>
      <c r="AT741" s="159" t="s">
        <v>270</v>
      </c>
      <c r="AU741" s="159" t="s">
        <v>87</v>
      </c>
      <c r="AV741" s="13" t="s">
        <v>268</v>
      </c>
      <c r="AW741" s="13" t="s">
        <v>32</v>
      </c>
      <c r="AX741" s="13" t="s">
        <v>85</v>
      </c>
      <c r="AY741" s="159" t="s">
        <v>262</v>
      </c>
    </row>
    <row r="742" spans="2:51" s="12" customFormat="1" ht="12">
      <c r="B742" s="150"/>
      <c r="D742" s="151" t="s">
        <v>270</v>
      </c>
      <c r="F742" s="153" t="s">
        <v>891</v>
      </c>
      <c r="H742" s="154">
        <v>11.64</v>
      </c>
      <c r="I742" s="155"/>
      <c r="L742" s="150"/>
      <c r="M742" s="156"/>
      <c r="T742" s="157"/>
      <c r="AT742" s="152" t="s">
        <v>270</v>
      </c>
      <c r="AU742" s="152" t="s">
        <v>87</v>
      </c>
      <c r="AV742" s="12" t="s">
        <v>87</v>
      </c>
      <c r="AW742" s="12" t="s">
        <v>4</v>
      </c>
      <c r="AX742" s="12" t="s">
        <v>85</v>
      </c>
      <c r="AY742" s="152" t="s">
        <v>262</v>
      </c>
    </row>
    <row r="743" spans="2:65" s="1" customFormat="1" ht="33" customHeight="1">
      <c r="B743" s="32"/>
      <c r="C743" s="138" t="s">
        <v>892</v>
      </c>
      <c r="D743" s="138" t="s">
        <v>264</v>
      </c>
      <c r="E743" s="139" t="s">
        <v>893</v>
      </c>
      <c r="F743" s="140" t="s">
        <v>894</v>
      </c>
      <c r="G743" s="141" t="s">
        <v>152</v>
      </c>
      <c r="H743" s="142">
        <v>135.35</v>
      </c>
      <c r="I743" s="143"/>
      <c r="J743" s="142">
        <f>ROUND(I743*H743,2)</f>
        <v>0</v>
      </c>
      <c r="K743" s="140" t="s">
        <v>267</v>
      </c>
      <c r="L743" s="32"/>
      <c r="M743" s="144" t="s">
        <v>1</v>
      </c>
      <c r="N743" s="145" t="s">
        <v>42</v>
      </c>
      <c r="P743" s="146">
        <f>O743*H743</f>
        <v>0</v>
      </c>
      <c r="Q743" s="146">
        <v>0</v>
      </c>
      <c r="R743" s="146">
        <f>Q743*H743</f>
        <v>0</v>
      </c>
      <c r="S743" s="146">
        <v>0</v>
      </c>
      <c r="T743" s="147">
        <f>S743*H743</f>
        <v>0</v>
      </c>
      <c r="AR743" s="148" t="s">
        <v>369</v>
      </c>
      <c r="AT743" s="148" t="s">
        <v>264</v>
      </c>
      <c r="AU743" s="148" t="s">
        <v>87</v>
      </c>
      <c r="AY743" s="17" t="s">
        <v>262</v>
      </c>
      <c r="BE743" s="149">
        <f>IF(N743="základní",J743,0)</f>
        <v>0</v>
      </c>
      <c r="BF743" s="149">
        <f>IF(N743="snížená",J743,0)</f>
        <v>0</v>
      </c>
      <c r="BG743" s="149">
        <f>IF(N743="zákl. přenesená",J743,0)</f>
        <v>0</v>
      </c>
      <c r="BH743" s="149">
        <f>IF(N743="sníž. přenesená",J743,0)</f>
        <v>0</v>
      </c>
      <c r="BI743" s="149">
        <f>IF(N743="nulová",J743,0)</f>
        <v>0</v>
      </c>
      <c r="BJ743" s="17" t="s">
        <v>85</v>
      </c>
      <c r="BK743" s="149">
        <f>ROUND(I743*H743,2)</f>
        <v>0</v>
      </c>
      <c r="BL743" s="17" t="s">
        <v>369</v>
      </c>
      <c r="BM743" s="148" t="s">
        <v>895</v>
      </c>
    </row>
    <row r="744" spans="2:65" s="1" customFormat="1" ht="37.9" customHeight="1">
      <c r="B744" s="32"/>
      <c r="C744" s="178" t="s">
        <v>896</v>
      </c>
      <c r="D744" s="178" t="s">
        <v>300</v>
      </c>
      <c r="E744" s="179" t="s">
        <v>897</v>
      </c>
      <c r="F744" s="180" t="s">
        <v>898</v>
      </c>
      <c r="G744" s="181" t="s">
        <v>152</v>
      </c>
      <c r="H744" s="182">
        <v>149.22</v>
      </c>
      <c r="I744" s="183"/>
      <c r="J744" s="182">
        <f>ROUND(I744*H744,2)</f>
        <v>0</v>
      </c>
      <c r="K744" s="180" t="s">
        <v>267</v>
      </c>
      <c r="L744" s="184"/>
      <c r="M744" s="185" t="s">
        <v>1</v>
      </c>
      <c r="N744" s="186" t="s">
        <v>42</v>
      </c>
      <c r="P744" s="146">
        <f>O744*H744</f>
        <v>0</v>
      </c>
      <c r="Q744" s="146">
        <v>0.0008</v>
      </c>
      <c r="R744" s="146">
        <f>Q744*H744</f>
        <v>0.11937600000000001</v>
      </c>
      <c r="S744" s="146">
        <v>0</v>
      </c>
      <c r="T744" s="147">
        <f>S744*H744</f>
        <v>0</v>
      </c>
      <c r="AR744" s="148" t="s">
        <v>459</v>
      </c>
      <c r="AT744" s="148" t="s">
        <v>300</v>
      </c>
      <c r="AU744" s="148" t="s">
        <v>87</v>
      </c>
      <c r="AY744" s="17" t="s">
        <v>262</v>
      </c>
      <c r="BE744" s="149">
        <f>IF(N744="základní",J744,0)</f>
        <v>0</v>
      </c>
      <c r="BF744" s="149">
        <f>IF(N744="snížená",J744,0)</f>
        <v>0</v>
      </c>
      <c r="BG744" s="149">
        <f>IF(N744="zákl. přenesená",J744,0)</f>
        <v>0</v>
      </c>
      <c r="BH744" s="149">
        <f>IF(N744="sníž. přenesená",J744,0)</f>
        <v>0</v>
      </c>
      <c r="BI744" s="149">
        <f>IF(N744="nulová",J744,0)</f>
        <v>0</v>
      </c>
      <c r="BJ744" s="17" t="s">
        <v>85</v>
      </c>
      <c r="BK744" s="149">
        <f>ROUND(I744*H744,2)</f>
        <v>0</v>
      </c>
      <c r="BL744" s="17" t="s">
        <v>369</v>
      </c>
      <c r="BM744" s="148" t="s">
        <v>899</v>
      </c>
    </row>
    <row r="745" spans="2:51" s="12" customFormat="1" ht="12">
      <c r="B745" s="150"/>
      <c r="D745" s="151" t="s">
        <v>270</v>
      </c>
      <c r="E745" s="152" t="s">
        <v>1</v>
      </c>
      <c r="F745" s="153" t="s">
        <v>798</v>
      </c>
      <c r="H745" s="154">
        <v>30.72</v>
      </c>
      <c r="I745" s="155"/>
      <c r="L745" s="150"/>
      <c r="M745" s="156"/>
      <c r="T745" s="157"/>
      <c r="AT745" s="152" t="s">
        <v>270</v>
      </c>
      <c r="AU745" s="152" t="s">
        <v>87</v>
      </c>
      <c r="AV745" s="12" t="s">
        <v>87</v>
      </c>
      <c r="AW745" s="12" t="s">
        <v>32</v>
      </c>
      <c r="AX745" s="12" t="s">
        <v>77</v>
      </c>
      <c r="AY745" s="152" t="s">
        <v>262</v>
      </c>
    </row>
    <row r="746" spans="2:51" s="12" customFormat="1" ht="12">
      <c r="B746" s="150"/>
      <c r="D746" s="151" t="s">
        <v>270</v>
      </c>
      <c r="E746" s="152" t="s">
        <v>1</v>
      </c>
      <c r="F746" s="153" t="s">
        <v>836</v>
      </c>
      <c r="H746" s="154">
        <v>3.94</v>
      </c>
      <c r="I746" s="155"/>
      <c r="L746" s="150"/>
      <c r="M746" s="156"/>
      <c r="T746" s="157"/>
      <c r="AT746" s="152" t="s">
        <v>270</v>
      </c>
      <c r="AU746" s="152" t="s">
        <v>87</v>
      </c>
      <c r="AV746" s="12" t="s">
        <v>87</v>
      </c>
      <c r="AW746" s="12" t="s">
        <v>32</v>
      </c>
      <c r="AX746" s="12" t="s">
        <v>77</v>
      </c>
      <c r="AY746" s="152" t="s">
        <v>262</v>
      </c>
    </row>
    <row r="747" spans="2:51" s="15" customFormat="1" ht="12">
      <c r="B747" s="171"/>
      <c r="D747" s="151" t="s">
        <v>270</v>
      </c>
      <c r="E747" s="172" t="s">
        <v>1</v>
      </c>
      <c r="F747" s="173" t="s">
        <v>281</v>
      </c>
      <c r="H747" s="174">
        <v>34.66</v>
      </c>
      <c r="I747" s="175"/>
      <c r="L747" s="171"/>
      <c r="M747" s="176"/>
      <c r="T747" s="177"/>
      <c r="AT747" s="172" t="s">
        <v>270</v>
      </c>
      <c r="AU747" s="172" t="s">
        <v>87</v>
      </c>
      <c r="AV747" s="15" t="s">
        <v>103</v>
      </c>
      <c r="AW747" s="15" t="s">
        <v>32</v>
      </c>
      <c r="AX747" s="15" t="s">
        <v>77</v>
      </c>
      <c r="AY747" s="172" t="s">
        <v>262</v>
      </c>
    </row>
    <row r="748" spans="2:51" s="12" customFormat="1" ht="12">
      <c r="B748" s="150"/>
      <c r="D748" s="151" t="s">
        <v>270</v>
      </c>
      <c r="E748" s="152" t="s">
        <v>1</v>
      </c>
      <c r="F748" s="153" t="s">
        <v>802</v>
      </c>
      <c r="H748" s="154">
        <v>34</v>
      </c>
      <c r="I748" s="155"/>
      <c r="L748" s="150"/>
      <c r="M748" s="156"/>
      <c r="T748" s="157"/>
      <c r="AT748" s="152" t="s">
        <v>270</v>
      </c>
      <c r="AU748" s="152" t="s">
        <v>87</v>
      </c>
      <c r="AV748" s="12" t="s">
        <v>87</v>
      </c>
      <c r="AW748" s="12" t="s">
        <v>32</v>
      </c>
      <c r="AX748" s="12" t="s">
        <v>77</v>
      </c>
      <c r="AY748" s="152" t="s">
        <v>262</v>
      </c>
    </row>
    <row r="749" spans="2:51" s="12" customFormat="1" ht="12">
      <c r="B749" s="150"/>
      <c r="D749" s="151" t="s">
        <v>270</v>
      </c>
      <c r="E749" s="152" t="s">
        <v>1</v>
      </c>
      <c r="F749" s="153" t="s">
        <v>838</v>
      </c>
      <c r="H749" s="154">
        <v>7.55</v>
      </c>
      <c r="I749" s="155"/>
      <c r="L749" s="150"/>
      <c r="M749" s="156"/>
      <c r="T749" s="157"/>
      <c r="AT749" s="152" t="s">
        <v>270</v>
      </c>
      <c r="AU749" s="152" t="s">
        <v>87</v>
      </c>
      <c r="AV749" s="12" t="s">
        <v>87</v>
      </c>
      <c r="AW749" s="12" t="s">
        <v>32</v>
      </c>
      <c r="AX749" s="12" t="s">
        <v>77</v>
      </c>
      <c r="AY749" s="152" t="s">
        <v>262</v>
      </c>
    </row>
    <row r="750" spans="2:51" s="12" customFormat="1" ht="12">
      <c r="B750" s="150"/>
      <c r="D750" s="151" t="s">
        <v>270</v>
      </c>
      <c r="E750" s="152" t="s">
        <v>1</v>
      </c>
      <c r="F750" s="153" t="s">
        <v>839</v>
      </c>
      <c r="H750" s="154">
        <v>4</v>
      </c>
      <c r="I750" s="155"/>
      <c r="L750" s="150"/>
      <c r="M750" s="156"/>
      <c r="T750" s="157"/>
      <c r="AT750" s="152" t="s">
        <v>270</v>
      </c>
      <c r="AU750" s="152" t="s">
        <v>87</v>
      </c>
      <c r="AV750" s="12" t="s">
        <v>87</v>
      </c>
      <c r="AW750" s="12" t="s">
        <v>32</v>
      </c>
      <c r="AX750" s="12" t="s">
        <v>77</v>
      </c>
      <c r="AY750" s="152" t="s">
        <v>262</v>
      </c>
    </row>
    <row r="751" spans="2:51" s="15" customFormat="1" ht="12">
      <c r="B751" s="171"/>
      <c r="D751" s="151" t="s">
        <v>270</v>
      </c>
      <c r="E751" s="172" t="s">
        <v>1</v>
      </c>
      <c r="F751" s="173" t="s">
        <v>281</v>
      </c>
      <c r="H751" s="174">
        <v>45.55</v>
      </c>
      <c r="I751" s="175"/>
      <c r="L751" s="171"/>
      <c r="M751" s="176"/>
      <c r="T751" s="177"/>
      <c r="AT751" s="172" t="s">
        <v>270</v>
      </c>
      <c r="AU751" s="172" t="s">
        <v>87</v>
      </c>
      <c r="AV751" s="15" t="s">
        <v>103</v>
      </c>
      <c r="AW751" s="15" t="s">
        <v>32</v>
      </c>
      <c r="AX751" s="15" t="s">
        <v>77</v>
      </c>
      <c r="AY751" s="172" t="s">
        <v>262</v>
      </c>
    </row>
    <row r="752" spans="2:51" s="12" customFormat="1" ht="12">
      <c r="B752" s="150"/>
      <c r="D752" s="151" t="s">
        <v>270</v>
      </c>
      <c r="E752" s="152" t="s">
        <v>1</v>
      </c>
      <c r="F752" s="153" t="s">
        <v>806</v>
      </c>
      <c r="H752" s="154">
        <v>44.46</v>
      </c>
      <c r="I752" s="155"/>
      <c r="L752" s="150"/>
      <c r="M752" s="156"/>
      <c r="T752" s="157"/>
      <c r="AT752" s="152" t="s">
        <v>270</v>
      </c>
      <c r="AU752" s="152" t="s">
        <v>87</v>
      </c>
      <c r="AV752" s="12" t="s">
        <v>87</v>
      </c>
      <c r="AW752" s="12" t="s">
        <v>32</v>
      </c>
      <c r="AX752" s="12" t="s">
        <v>77</v>
      </c>
      <c r="AY752" s="152" t="s">
        <v>262</v>
      </c>
    </row>
    <row r="753" spans="2:51" s="12" customFormat="1" ht="12">
      <c r="B753" s="150"/>
      <c r="D753" s="151" t="s">
        <v>270</v>
      </c>
      <c r="E753" s="152" t="s">
        <v>1</v>
      </c>
      <c r="F753" s="153" t="s">
        <v>840</v>
      </c>
      <c r="H753" s="154">
        <v>6.95</v>
      </c>
      <c r="I753" s="155"/>
      <c r="L753" s="150"/>
      <c r="M753" s="156"/>
      <c r="T753" s="157"/>
      <c r="AT753" s="152" t="s">
        <v>270</v>
      </c>
      <c r="AU753" s="152" t="s">
        <v>87</v>
      </c>
      <c r="AV753" s="12" t="s">
        <v>87</v>
      </c>
      <c r="AW753" s="12" t="s">
        <v>32</v>
      </c>
      <c r="AX753" s="12" t="s">
        <v>77</v>
      </c>
      <c r="AY753" s="152" t="s">
        <v>262</v>
      </c>
    </row>
    <row r="754" spans="2:51" s="12" customFormat="1" ht="12">
      <c r="B754" s="150"/>
      <c r="D754" s="151" t="s">
        <v>270</v>
      </c>
      <c r="E754" s="152" t="s">
        <v>1</v>
      </c>
      <c r="F754" s="153" t="s">
        <v>841</v>
      </c>
      <c r="H754" s="154">
        <v>3.73</v>
      </c>
      <c r="I754" s="155"/>
      <c r="L754" s="150"/>
      <c r="M754" s="156"/>
      <c r="T754" s="157"/>
      <c r="AT754" s="152" t="s">
        <v>270</v>
      </c>
      <c r="AU754" s="152" t="s">
        <v>87</v>
      </c>
      <c r="AV754" s="12" t="s">
        <v>87</v>
      </c>
      <c r="AW754" s="12" t="s">
        <v>32</v>
      </c>
      <c r="AX754" s="12" t="s">
        <v>77</v>
      </c>
      <c r="AY754" s="152" t="s">
        <v>262</v>
      </c>
    </row>
    <row r="755" spans="2:51" s="15" customFormat="1" ht="12">
      <c r="B755" s="171"/>
      <c r="D755" s="151" t="s">
        <v>270</v>
      </c>
      <c r="E755" s="172" t="s">
        <v>1</v>
      </c>
      <c r="F755" s="173" t="s">
        <v>281</v>
      </c>
      <c r="H755" s="174">
        <v>55.14</v>
      </c>
      <c r="I755" s="175"/>
      <c r="L755" s="171"/>
      <c r="M755" s="176"/>
      <c r="T755" s="177"/>
      <c r="AT755" s="172" t="s">
        <v>270</v>
      </c>
      <c r="AU755" s="172" t="s">
        <v>87</v>
      </c>
      <c r="AV755" s="15" t="s">
        <v>103</v>
      </c>
      <c r="AW755" s="15" t="s">
        <v>32</v>
      </c>
      <c r="AX755" s="15" t="s">
        <v>77</v>
      </c>
      <c r="AY755" s="172" t="s">
        <v>262</v>
      </c>
    </row>
    <row r="756" spans="2:51" s="13" customFormat="1" ht="12">
      <c r="B756" s="158"/>
      <c r="D756" s="151" t="s">
        <v>270</v>
      </c>
      <c r="E756" s="159" t="s">
        <v>1</v>
      </c>
      <c r="F756" s="160" t="s">
        <v>273</v>
      </c>
      <c r="H756" s="161">
        <v>135.35</v>
      </c>
      <c r="I756" s="162"/>
      <c r="L756" s="158"/>
      <c r="M756" s="163"/>
      <c r="T756" s="164"/>
      <c r="AT756" s="159" t="s">
        <v>270</v>
      </c>
      <c r="AU756" s="159" t="s">
        <v>87</v>
      </c>
      <c r="AV756" s="13" t="s">
        <v>268</v>
      </c>
      <c r="AW756" s="13" t="s">
        <v>32</v>
      </c>
      <c r="AX756" s="13" t="s">
        <v>85</v>
      </c>
      <c r="AY756" s="159" t="s">
        <v>262</v>
      </c>
    </row>
    <row r="757" spans="2:51" s="12" customFormat="1" ht="12">
      <c r="B757" s="150"/>
      <c r="D757" s="151" t="s">
        <v>270</v>
      </c>
      <c r="F757" s="153" t="s">
        <v>900</v>
      </c>
      <c r="H757" s="154">
        <v>149.22</v>
      </c>
      <c r="I757" s="155"/>
      <c r="L757" s="150"/>
      <c r="M757" s="156"/>
      <c r="T757" s="157"/>
      <c r="AT757" s="152" t="s">
        <v>270</v>
      </c>
      <c r="AU757" s="152" t="s">
        <v>87</v>
      </c>
      <c r="AV757" s="12" t="s">
        <v>87</v>
      </c>
      <c r="AW757" s="12" t="s">
        <v>4</v>
      </c>
      <c r="AX757" s="12" t="s">
        <v>85</v>
      </c>
      <c r="AY757" s="152" t="s">
        <v>262</v>
      </c>
    </row>
    <row r="758" spans="2:65" s="1" customFormat="1" ht="24.2" customHeight="1">
      <c r="B758" s="32"/>
      <c r="C758" s="138" t="s">
        <v>901</v>
      </c>
      <c r="D758" s="138" t="s">
        <v>264</v>
      </c>
      <c r="E758" s="139" t="s">
        <v>902</v>
      </c>
      <c r="F758" s="140" t="s">
        <v>903</v>
      </c>
      <c r="G758" s="141" t="s">
        <v>152</v>
      </c>
      <c r="H758" s="142">
        <v>287.05</v>
      </c>
      <c r="I758" s="143"/>
      <c r="J758" s="142">
        <f>ROUND(I758*H758,2)</f>
        <v>0</v>
      </c>
      <c r="K758" s="140" t="s">
        <v>267</v>
      </c>
      <c r="L758" s="32"/>
      <c r="M758" s="144" t="s">
        <v>1</v>
      </c>
      <c r="N758" s="145" t="s">
        <v>42</v>
      </c>
      <c r="P758" s="146">
        <f>O758*H758</f>
        <v>0</v>
      </c>
      <c r="Q758" s="146">
        <v>0</v>
      </c>
      <c r="R758" s="146">
        <f>Q758*H758</f>
        <v>0</v>
      </c>
      <c r="S758" s="146">
        <v>0</v>
      </c>
      <c r="T758" s="147">
        <f>S758*H758</f>
        <v>0</v>
      </c>
      <c r="AR758" s="148" t="s">
        <v>369</v>
      </c>
      <c r="AT758" s="148" t="s">
        <v>264</v>
      </c>
      <c r="AU758" s="148" t="s">
        <v>87</v>
      </c>
      <c r="AY758" s="17" t="s">
        <v>262</v>
      </c>
      <c r="BE758" s="149">
        <f>IF(N758="základní",J758,0)</f>
        <v>0</v>
      </c>
      <c r="BF758" s="149">
        <f>IF(N758="snížená",J758,0)</f>
        <v>0</v>
      </c>
      <c r="BG758" s="149">
        <f>IF(N758="zákl. přenesená",J758,0)</f>
        <v>0</v>
      </c>
      <c r="BH758" s="149">
        <f>IF(N758="sníž. přenesená",J758,0)</f>
        <v>0</v>
      </c>
      <c r="BI758" s="149">
        <f>IF(N758="nulová",J758,0)</f>
        <v>0</v>
      </c>
      <c r="BJ758" s="17" t="s">
        <v>85</v>
      </c>
      <c r="BK758" s="149">
        <f>ROUND(I758*H758,2)</f>
        <v>0</v>
      </c>
      <c r="BL758" s="17" t="s">
        <v>369</v>
      </c>
      <c r="BM758" s="148" t="s">
        <v>904</v>
      </c>
    </row>
    <row r="759" spans="2:65" s="1" customFormat="1" ht="24.2" customHeight="1">
      <c r="B759" s="32"/>
      <c r="C759" s="178" t="s">
        <v>905</v>
      </c>
      <c r="D759" s="178" t="s">
        <v>300</v>
      </c>
      <c r="E759" s="179" t="s">
        <v>906</v>
      </c>
      <c r="F759" s="180" t="s">
        <v>907</v>
      </c>
      <c r="G759" s="181" t="s">
        <v>152</v>
      </c>
      <c r="H759" s="182">
        <v>148.89</v>
      </c>
      <c r="I759" s="183"/>
      <c r="J759" s="182">
        <f>ROUND(I759*H759,2)</f>
        <v>0</v>
      </c>
      <c r="K759" s="180" t="s">
        <v>267</v>
      </c>
      <c r="L759" s="184"/>
      <c r="M759" s="185" t="s">
        <v>1</v>
      </c>
      <c r="N759" s="186" t="s">
        <v>42</v>
      </c>
      <c r="P759" s="146">
        <f>O759*H759</f>
        <v>0</v>
      </c>
      <c r="Q759" s="146">
        <v>0.0002</v>
      </c>
      <c r="R759" s="146">
        <f>Q759*H759</f>
        <v>0.029778</v>
      </c>
      <c r="S759" s="146">
        <v>0</v>
      </c>
      <c r="T759" s="147">
        <f>S759*H759</f>
        <v>0</v>
      </c>
      <c r="AR759" s="148" t="s">
        <v>459</v>
      </c>
      <c r="AT759" s="148" t="s">
        <v>300</v>
      </c>
      <c r="AU759" s="148" t="s">
        <v>87</v>
      </c>
      <c r="AY759" s="17" t="s">
        <v>262</v>
      </c>
      <c r="BE759" s="149">
        <f>IF(N759="základní",J759,0)</f>
        <v>0</v>
      </c>
      <c r="BF759" s="149">
        <f>IF(N759="snížená",J759,0)</f>
        <v>0</v>
      </c>
      <c r="BG759" s="149">
        <f>IF(N759="zákl. přenesená",J759,0)</f>
        <v>0</v>
      </c>
      <c r="BH759" s="149">
        <f>IF(N759="sníž. přenesená",J759,0)</f>
        <v>0</v>
      </c>
      <c r="BI759" s="149">
        <f>IF(N759="nulová",J759,0)</f>
        <v>0</v>
      </c>
      <c r="BJ759" s="17" t="s">
        <v>85</v>
      </c>
      <c r="BK759" s="149">
        <f>ROUND(I759*H759,2)</f>
        <v>0</v>
      </c>
      <c r="BL759" s="17" t="s">
        <v>369</v>
      </c>
      <c r="BM759" s="148" t="s">
        <v>908</v>
      </c>
    </row>
    <row r="760" spans="2:51" s="12" customFormat="1" ht="12">
      <c r="B760" s="150"/>
      <c r="D760" s="151" t="s">
        <v>270</v>
      </c>
      <c r="E760" s="152" t="s">
        <v>1</v>
      </c>
      <c r="F760" s="153" t="s">
        <v>798</v>
      </c>
      <c r="H760" s="154">
        <v>30.72</v>
      </c>
      <c r="I760" s="155"/>
      <c r="L760" s="150"/>
      <c r="M760" s="156"/>
      <c r="T760" s="157"/>
      <c r="AT760" s="152" t="s">
        <v>270</v>
      </c>
      <c r="AU760" s="152" t="s">
        <v>87</v>
      </c>
      <c r="AV760" s="12" t="s">
        <v>87</v>
      </c>
      <c r="AW760" s="12" t="s">
        <v>32</v>
      </c>
      <c r="AX760" s="12" t="s">
        <v>77</v>
      </c>
      <c r="AY760" s="152" t="s">
        <v>262</v>
      </c>
    </row>
    <row r="761" spans="2:51" s="12" customFormat="1" ht="12">
      <c r="B761" s="150"/>
      <c r="D761" s="151" t="s">
        <v>270</v>
      </c>
      <c r="E761" s="152" t="s">
        <v>1</v>
      </c>
      <c r="F761" s="153" t="s">
        <v>836</v>
      </c>
      <c r="H761" s="154">
        <v>3.94</v>
      </c>
      <c r="I761" s="155"/>
      <c r="L761" s="150"/>
      <c r="M761" s="156"/>
      <c r="T761" s="157"/>
      <c r="AT761" s="152" t="s">
        <v>270</v>
      </c>
      <c r="AU761" s="152" t="s">
        <v>87</v>
      </c>
      <c r="AV761" s="12" t="s">
        <v>87</v>
      </c>
      <c r="AW761" s="12" t="s">
        <v>32</v>
      </c>
      <c r="AX761" s="12" t="s">
        <v>77</v>
      </c>
      <c r="AY761" s="152" t="s">
        <v>262</v>
      </c>
    </row>
    <row r="762" spans="2:51" s="15" customFormat="1" ht="12">
      <c r="B762" s="171"/>
      <c r="D762" s="151" t="s">
        <v>270</v>
      </c>
      <c r="E762" s="172" t="s">
        <v>1</v>
      </c>
      <c r="F762" s="173" t="s">
        <v>281</v>
      </c>
      <c r="H762" s="174">
        <v>34.66</v>
      </c>
      <c r="I762" s="175"/>
      <c r="L762" s="171"/>
      <c r="M762" s="176"/>
      <c r="T762" s="177"/>
      <c r="AT762" s="172" t="s">
        <v>270</v>
      </c>
      <c r="AU762" s="172" t="s">
        <v>87</v>
      </c>
      <c r="AV762" s="15" t="s">
        <v>103</v>
      </c>
      <c r="AW762" s="15" t="s">
        <v>32</v>
      </c>
      <c r="AX762" s="15" t="s">
        <v>77</v>
      </c>
      <c r="AY762" s="172" t="s">
        <v>262</v>
      </c>
    </row>
    <row r="763" spans="2:51" s="12" customFormat="1" ht="12">
      <c r="B763" s="150"/>
      <c r="D763" s="151" t="s">
        <v>270</v>
      </c>
      <c r="E763" s="152" t="s">
        <v>1</v>
      </c>
      <c r="F763" s="153" t="s">
        <v>802</v>
      </c>
      <c r="H763" s="154">
        <v>34</v>
      </c>
      <c r="I763" s="155"/>
      <c r="L763" s="150"/>
      <c r="M763" s="156"/>
      <c r="T763" s="157"/>
      <c r="AT763" s="152" t="s">
        <v>270</v>
      </c>
      <c r="AU763" s="152" t="s">
        <v>87</v>
      </c>
      <c r="AV763" s="12" t="s">
        <v>87</v>
      </c>
      <c r="AW763" s="12" t="s">
        <v>32</v>
      </c>
      <c r="AX763" s="12" t="s">
        <v>77</v>
      </c>
      <c r="AY763" s="152" t="s">
        <v>262</v>
      </c>
    </row>
    <row r="764" spans="2:51" s="12" customFormat="1" ht="12">
      <c r="B764" s="150"/>
      <c r="D764" s="151" t="s">
        <v>270</v>
      </c>
      <c r="E764" s="152" t="s">
        <v>1</v>
      </c>
      <c r="F764" s="153" t="s">
        <v>838</v>
      </c>
      <c r="H764" s="154">
        <v>7.55</v>
      </c>
      <c r="I764" s="155"/>
      <c r="L764" s="150"/>
      <c r="M764" s="156"/>
      <c r="T764" s="157"/>
      <c r="AT764" s="152" t="s">
        <v>270</v>
      </c>
      <c r="AU764" s="152" t="s">
        <v>87</v>
      </c>
      <c r="AV764" s="12" t="s">
        <v>87</v>
      </c>
      <c r="AW764" s="12" t="s">
        <v>32</v>
      </c>
      <c r="AX764" s="12" t="s">
        <v>77</v>
      </c>
      <c r="AY764" s="152" t="s">
        <v>262</v>
      </c>
    </row>
    <row r="765" spans="2:51" s="12" customFormat="1" ht="12">
      <c r="B765" s="150"/>
      <c r="D765" s="151" t="s">
        <v>270</v>
      </c>
      <c r="E765" s="152" t="s">
        <v>1</v>
      </c>
      <c r="F765" s="153" t="s">
        <v>839</v>
      </c>
      <c r="H765" s="154">
        <v>4</v>
      </c>
      <c r="I765" s="155"/>
      <c r="L765" s="150"/>
      <c r="M765" s="156"/>
      <c r="T765" s="157"/>
      <c r="AT765" s="152" t="s">
        <v>270</v>
      </c>
      <c r="AU765" s="152" t="s">
        <v>87</v>
      </c>
      <c r="AV765" s="12" t="s">
        <v>87</v>
      </c>
      <c r="AW765" s="12" t="s">
        <v>32</v>
      </c>
      <c r="AX765" s="12" t="s">
        <v>77</v>
      </c>
      <c r="AY765" s="152" t="s">
        <v>262</v>
      </c>
    </row>
    <row r="766" spans="2:51" s="15" customFormat="1" ht="12">
      <c r="B766" s="171"/>
      <c r="D766" s="151" t="s">
        <v>270</v>
      </c>
      <c r="E766" s="172" t="s">
        <v>1</v>
      </c>
      <c r="F766" s="173" t="s">
        <v>281</v>
      </c>
      <c r="H766" s="174">
        <v>45.55</v>
      </c>
      <c r="I766" s="175"/>
      <c r="L766" s="171"/>
      <c r="M766" s="176"/>
      <c r="T766" s="177"/>
      <c r="AT766" s="172" t="s">
        <v>270</v>
      </c>
      <c r="AU766" s="172" t="s">
        <v>87</v>
      </c>
      <c r="AV766" s="15" t="s">
        <v>103</v>
      </c>
      <c r="AW766" s="15" t="s">
        <v>32</v>
      </c>
      <c r="AX766" s="15" t="s">
        <v>77</v>
      </c>
      <c r="AY766" s="172" t="s">
        <v>262</v>
      </c>
    </row>
    <row r="767" spans="2:51" s="12" customFormat="1" ht="12">
      <c r="B767" s="150"/>
      <c r="D767" s="151" t="s">
        <v>270</v>
      </c>
      <c r="E767" s="152" t="s">
        <v>1</v>
      </c>
      <c r="F767" s="153" t="s">
        <v>806</v>
      </c>
      <c r="H767" s="154">
        <v>44.46</v>
      </c>
      <c r="I767" s="155"/>
      <c r="L767" s="150"/>
      <c r="M767" s="156"/>
      <c r="T767" s="157"/>
      <c r="AT767" s="152" t="s">
        <v>270</v>
      </c>
      <c r="AU767" s="152" t="s">
        <v>87</v>
      </c>
      <c r="AV767" s="12" t="s">
        <v>87</v>
      </c>
      <c r="AW767" s="12" t="s">
        <v>32</v>
      </c>
      <c r="AX767" s="12" t="s">
        <v>77</v>
      </c>
      <c r="AY767" s="152" t="s">
        <v>262</v>
      </c>
    </row>
    <row r="768" spans="2:51" s="12" customFormat="1" ht="12">
      <c r="B768" s="150"/>
      <c r="D768" s="151" t="s">
        <v>270</v>
      </c>
      <c r="E768" s="152" t="s">
        <v>1</v>
      </c>
      <c r="F768" s="153" t="s">
        <v>840</v>
      </c>
      <c r="H768" s="154">
        <v>6.95</v>
      </c>
      <c r="I768" s="155"/>
      <c r="L768" s="150"/>
      <c r="M768" s="156"/>
      <c r="T768" s="157"/>
      <c r="AT768" s="152" t="s">
        <v>270</v>
      </c>
      <c r="AU768" s="152" t="s">
        <v>87</v>
      </c>
      <c r="AV768" s="12" t="s">
        <v>87</v>
      </c>
      <c r="AW768" s="12" t="s">
        <v>32</v>
      </c>
      <c r="AX768" s="12" t="s">
        <v>77</v>
      </c>
      <c r="AY768" s="152" t="s">
        <v>262</v>
      </c>
    </row>
    <row r="769" spans="2:51" s="12" customFormat="1" ht="12">
      <c r="B769" s="150"/>
      <c r="D769" s="151" t="s">
        <v>270</v>
      </c>
      <c r="E769" s="152" t="s">
        <v>1</v>
      </c>
      <c r="F769" s="153" t="s">
        <v>841</v>
      </c>
      <c r="H769" s="154">
        <v>3.73</v>
      </c>
      <c r="I769" s="155"/>
      <c r="L769" s="150"/>
      <c r="M769" s="156"/>
      <c r="T769" s="157"/>
      <c r="AT769" s="152" t="s">
        <v>270</v>
      </c>
      <c r="AU769" s="152" t="s">
        <v>87</v>
      </c>
      <c r="AV769" s="12" t="s">
        <v>87</v>
      </c>
      <c r="AW769" s="12" t="s">
        <v>32</v>
      </c>
      <c r="AX769" s="12" t="s">
        <v>77</v>
      </c>
      <c r="AY769" s="152" t="s">
        <v>262</v>
      </c>
    </row>
    <row r="770" spans="2:51" s="15" customFormat="1" ht="12">
      <c r="B770" s="171"/>
      <c r="D770" s="151" t="s">
        <v>270</v>
      </c>
      <c r="E770" s="172" t="s">
        <v>1</v>
      </c>
      <c r="F770" s="173" t="s">
        <v>281</v>
      </c>
      <c r="H770" s="174">
        <v>55.14</v>
      </c>
      <c r="I770" s="175"/>
      <c r="L770" s="171"/>
      <c r="M770" s="176"/>
      <c r="T770" s="177"/>
      <c r="AT770" s="172" t="s">
        <v>270</v>
      </c>
      <c r="AU770" s="172" t="s">
        <v>87</v>
      </c>
      <c r="AV770" s="15" t="s">
        <v>103</v>
      </c>
      <c r="AW770" s="15" t="s">
        <v>32</v>
      </c>
      <c r="AX770" s="15" t="s">
        <v>77</v>
      </c>
      <c r="AY770" s="172" t="s">
        <v>262</v>
      </c>
    </row>
    <row r="771" spans="2:51" s="13" customFormat="1" ht="12">
      <c r="B771" s="158"/>
      <c r="D771" s="151" t="s">
        <v>270</v>
      </c>
      <c r="E771" s="159" t="s">
        <v>1</v>
      </c>
      <c r="F771" s="160" t="s">
        <v>273</v>
      </c>
      <c r="H771" s="161">
        <v>135.35</v>
      </c>
      <c r="I771" s="162"/>
      <c r="L771" s="158"/>
      <c r="M771" s="163"/>
      <c r="T771" s="164"/>
      <c r="AT771" s="159" t="s">
        <v>270</v>
      </c>
      <c r="AU771" s="159" t="s">
        <v>87</v>
      </c>
      <c r="AV771" s="13" t="s">
        <v>268</v>
      </c>
      <c r="AW771" s="13" t="s">
        <v>32</v>
      </c>
      <c r="AX771" s="13" t="s">
        <v>85</v>
      </c>
      <c r="AY771" s="159" t="s">
        <v>262</v>
      </c>
    </row>
    <row r="772" spans="2:51" s="12" customFormat="1" ht="12">
      <c r="B772" s="150"/>
      <c r="D772" s="151" t="s">
        <v>270</v>
      </c>
      <c r="F772" s="153" t="s">
        <v>909</v>
      </c>
      <c r="H772" s="154">
        <v>148.89</v>
      </c>
      <c r="I772" s="155"/>
      <c r="L772" s="150"/>
      <c r="M772" s="156"/>
      <c r="T772" s="157"/>
      <c r="AT772" s="152" t="s">
        <v>270</v>
      </c>
      <c r="AU772" s="152" t="s">
        <v>87</v>
      </c>
      <c r="AV772" s="12" t="s">
        <v>87</v>
      </c>
      <c r="AW772" s="12" t="s">
        <v>4</v>
      </c>
      <c r="AX772" s="12" t="s">
        <v>85</v>
      </c>
      <c r="AY772" s="152" t="s">
        <v>262</v>
      </c>
    </row>
    <row r="773" spans="2:65" s="1" customFormat="1" ht="24.2" customHeight="1">
      <c r="B773" s="32"/>
      <c r="C773" s="178" t="s">
        <v>910</v>
      </c>
      <c r="D773" s="178" t="s">
        <v>300</v>
      </c>
      <c r="E773" s="179" t="s">
        <v>773</v>
      </c>
      <c r="F773" s="180" t="s">
        <v>774</v>
      </c>
      <c r="G773" s="181" t="s">
        <v>152</v>
      </c>
      <c r="H773" s="182">
        <v>166.87</v>
      </c>
      <c r="I773" s="183"/>
      <c r="J773" s="182">
        <f>ROUND(I773*H773,2)</f>
        <v>0</v>
      </c>
      <c r="K773" s="180" t="s">
        <v>267</v>
      </c>
      <c r="L773" s="184"/>
      <c r="M773" s="185" t="s">
        <v>1</v>
      </c>
      <c r="N773" s="186" t="s">
        <v>42</v>
      </c>
      <c r="P773" s="146">
        <f>O773*H773</f>
        <v>0</v>
      </c>
      <c r="Q773" s="146">
        <v>0.0003</v>
      </c>
      <c r="R773" s="146">
        <f>Q773*H773</f>
        <v>0.050060999999999994</v>
      </c>
      <c r="S773" s="146">
        <v>0</v>
      </c>
      <c r="T773" s="147">
        <f>S773*H773</f>
        <v>0</v>
      </c>
      <c r="AR773" s="148" t="s">
        <v>459</v>
      </c>
      <c r="AT773" s="148" t="s">
        <v>300</v>
      </c>
      <c r="AU773" s="148" t="s">
        <v>87</v>
      </c>
      <c r="AY773" s="17" t="s">
        <v>262</v>
      </c>
      <c r="BE773" s="149">
        <f>IF(N773="základní",J773,0)</f>
        <v>0</v>
      </c>
      <c r="BF773" s="149">
        <f>IF(N773="snížená",J773,0)</f>
        <v>0</v>
      </c>
      <c r="BG773" s="149">
        <f>IF(N773="zákl. přenesená",J773,0)</f>
        <v>0</v>
      </c>
      <c r="BH773" s="149">
        <f>IF(N773="sníž. přenesená",J773,0)</f>
        <v>0</v>
      </c>
      <c r="BI773" s="149">
        <f>IF(N773="nulová",J773,0)</f>
        <v>0</v>
      </c>
      <c r="BJ773" s="17" t="s">
        <v>85</v>
      </c>
      <c r="BK773" s="149">
        <f>ROUND(I773*H773,2)</f>
        <v>0</v>
      </c>
      <c r="BL773" s="17" t="s">
        <v>369</v>
      </c>
      <c r="BM773" s="148" t="s">
        <v>911</v>
      </c>
    </row>
    <row r="774" spans="2:51" s="12" customFormat="1" ht="12">
      <c r="B774" s="150"/>
      <c r="D774" s="151" t="s">
        <v>270</v>
      </c>
      <c r="E774" s="152" t="s">
        <v>1</v>
      </c>
      <c r="F774" s="153" t="s">
        <v>798</v>
      </c>
      <c r="H774" s="154">
        <v>30.72</v>
      </c>
      <c r="I774" s="155"/>
      <c r="L774" s="150"/>
      <c r="M774" s="156"/>
      <c r="T774" s="157"/>
      <c r="AT774" s="152" t="s">
        <v>270</v>
      </c>
      <c r="AU774" s="152" t="s">
        <v>87</v>
      </c>
      <c r="AV774" s="12" t="s">
        <v>87</v>
      </c>
      <c r="AW774" s="12" t="s">
        <v>32</v>
      </c>
      <c r="AX774" s="12" t="s">
        <v>77</v>
      </c>
      <c r="AY774" s="152" t="s">
        <v>262</v>
      </c>
    </row>
    <row r="775" spans="2:51" s="12" customFormat="1" ht="12">
      <c r="B775" s="150"/>
      <c r="D775" s="151" t="s">
        <v>270</v>
      </c>
      <c r="E775" s="152" t="s">
        <v>1</v>
      </c>
      <c r="F775" s="153" t="s">
        <v>836</v>
      </c>
      <c r="H775" s="154">
        <v>3.94</v>
      </c>
      <c r="I775" s="155"/>
      <c r="L775" s="150"/>
      <c r="M775" s="156"/>
      <c r="T775" s="157"/>
      <c r="AT775" s="152" t="s">
        <v>270</v>
      </c>
      <c r="AU775" s="152" t="s">
        <v>87</v>
      </c>
      <c r="AV775" s="12" t="s">
        <v>87</v>
      </c>
      <c r="AW775" s="12" t="s">
        <v>32</v>
      </c>
      <c r="AX775" s="12" t="s">
        <v>77</v>
      </c>
      <c r="AY775" s="152" t="s">
        <v>262</v>
      </c>
    </row>
    <row r="776" spans="2:51" s="12" customFormat="1" ht="12">
      <c r="B776" s="150"/>
      <c r="D776" s="151" t="s">
        <v>270</v>
      </c>
      <c r="E776" s="152" t="s">
        <v>1</v>
      </c>
      <c r="F776" s="153" t="s">
        <v>800</v>
      </c>
      <c r="H776" s="154">
        <v>13.08</v>
      </c>
      <c r="I776" s="155"/>
      <c r="L776" s="150"/>
      <c r="M776" s="156"/>
      <c r="T776" s="157"/>
      <c r="AT776" s="152" t="s">
        <v>270</v>
      </c>
      <c r="AU776" s="152" t="s">
        <v>87</v>
      </c>
      <c r="AV776" s="12" t="s">
        <v>87</v>
      </c>
      <c r="AW776" s="12" t="s">
        <v>32</v>
      </c>
      <c r="AX776" s="12" t="s">
        <v>77</v>
      </c>
      <c r="AY776" s="152" t="s">
        <v>262</v>
      </c>
    </row>
    <row r="777" spans="2:51" s="12" customFormat="1" ht="12">
      <c r="B777" s="150"/>
      <c r="D777" s="151" t="s">
        <v>270</v>
      </c>
      <c r="E777" s="152" t="s">
        <v>1</v>
      </c>
      <c r="F777" s="153" t="s">
        <v>837</v>
      </c>
      <c r="H777" s="154">
        <v>3.27</v>
      </c>
      <c r="I777" s="155"/>
      <c r="L777" s="150"/>
      <c r="M777" s="156"/>
      <c r="T777" s="157"/>
      <c r="AT777" s="152" t="s">
        <v>270</v>
      </c>
      <c r="AU777" s="152" t="s">
        <v>87</v>
      </c>
      <c r="AV777" s="12" t="s">
        <v>87</v>
      </c>
      <c r="AW777" s="12" t="s">
        <v>32</v>
      </c>
      <c r="AX777" s="12" t="s">
        <v>77</v>
      </c>
      <c r="AY777" s="152" t="s">
        <v>262</v>
      </c>
    </row>
    <row r="778" spans="2:51" s="15" customFormat="1" ht="12">
      <c r="B778" s="171"/>
      <c r="D778" s="151" t="s">
        <v>270</v>
      </c>
      <c r="E778" s="172" t="s">
        <v>1</v>
      </c>
      <c r="F778" s="173" t="s">
        <v>281</v>
      </c>
      <c r="H778" s="174">
        <v>51.01</v>
      </c>
      <c r="I778" s="175"/>
      <c r="L778" s="171"/>
      <c r="M778" s="176"/>
      <c r="T778" s="177"/>
      <c r="AT778" s="172" t="s">
        <v>270</v>
      </c>
      <c r="AU778" s="172" t="s">
        <v>87</v>
      </c>
      <c r="AV778" s="15" t="s">
        <v>103</v>
      </c>
      <c r="AW778" s="15" t="s">
        <v>32</v>
      </c>
      <c r="AX778" s="15" t="s">
        <v>77</v>
      </c>
      <c r="AY778" s="172" t="s">
        <v>262</v>
      </c>
    </row>
    <row r="779" spans="2:51" s="12" customFormat="1" ht="12">
      <c r="B779" s="150"/>
      <c r="D779" s="151" t="s">
        <v>270</v>
      </c>
      <c r="E779" s="152" t="s">
        <v>1</v>
      </c>
      <c r="F779" s="153" t="s">
        <v>802</v>
      </c>
      <c r="H779" s="154">
        <v>34</v>
      </c>
      <c r="I779" s="155"/>
      <c r="L779" s="150"/>
      <c r="M779" s="156"/>
      <c r="T779" s="157"/>
      <c r="AT779" s="152" t="s">
        <v>270</v>
      </c>
      <c r="AU779" s="152" t="s">
        <v>87</v>
      </c>
      <c r="AV779" s="12" t="s">
        <v>87</v>
      </c>
      <c r="AW779" s="12" t="s">
        <v>32</v>
      </c>
      <c r="AX779" s="12" t="s">
        <v>77</v>
      </c>
      <c r="AY779" s="152" t="s">
        <v>262</v>
      </c>
    </row>
    <row r="780" spans="2:51" s="12" customFormat="1" ht="12">
      <c r="B780" s="150"/>
      <c r="D780" s="151" t="s">
        <v>270</v>
      </c>
      <c r="E780" s="152" t="s">
        <v>1</v>
      </c>
      <c r="F780" s="153" t="s">
        <v>838</v>
      </c>
      <c r="H780" s="154">
        <v>7.55</v>
      </c>
      <c r="I780" s="155"/>
      <c r="L780" s="150"/>
      <c r="M780" s="156"/>
      <c r="T780" s="157"/>
      <c r="AT780" s="152" t="s">
        <v>270</v>
      </c>
      <c r="AU780" s="152" t="s">
        <v>87</v>
      </c>
      <c r="AV780" s="12" t="s">
        <v>87</v>
      </c>
      <c r="AW780" s="12" t="s">
        <v>32</v>
      </c>
      <c r="AX780" s="12" t="s">
        <v>77</v>
      </c>
      <c r="AY780" s="152" t="s">
        <v>262</v>
      </c>
    </row>
    <row r="781" spans="2:51" s="12" customFormat="1" ht="12">
      <c r="B781" s="150"/>
      <c r="D781" s="151" t="s">
        <v>270</v>
      </c>
      <c r="E781" s="152" t="s">
        <v>1</v>
      </c>
      <c r="F781" s="153" t="s">
        <v>839</v>
      </c>
      <c r="H781" s="154">
        <v>4</v>
      </c>
      <c r="I781" s="155"/>
      <c r="L781" s="150"/>
      <c r="M781" s="156"/>
      <c r="T781" s="157"/>
      <c r="AT781" s="152" t="s">
        <v>270</v>
      </c>
      <c r="AU781" s="152" t="s">
        <v>87</v>
      </c>
      <c r="AV781" s="12" t="s">
        <v>87</v>
      </c>
      <c r="AW781" s="12" t="s">
        <v>32</v>
      </c>
      <c r="AX781" s="12" t="s">
        <v>77</v>
      </c>
      <c r="AY781" s="152" t="s">
        <v>262</v>
      </c>
    </row>
    <row r="782" spans="2:51" s="15" customFormat="1" ht="12">
      <c r="B782" s="171"/>
      <c r="D782" s="151" t="s">
        <v>270</v>
      </c>
      <c r="E782" s="172" t="s">
        <v>1</v>
      </c>
      <c r="F782" s="173" t="s">
        <v>281</v>
      </c>
      <c r="H782" s="174">
        <v>45.55</v>
      </c>
      <c r="I782" s="175"/>
      <c r="L782" s="171"/>
      <c r="M782" s="176"/>
      <c r="T782" s="177"/>
      <c r="AT782" s="172" t="s">
        <v>270</v>
      </c>
      <c r="AU782" s="172" t="s">
        <v>87</v>
      </c>
      <c r="AV782" s="15" t="s">
        <v>103</v>
      </c>
      <c r="AW782" s="15" t="s">
        <v>32</v>
      </c>
      <c r="AX782" s="15" t="s">
        <v>77</v>
      </c>
      <c r="AY782" s="172" t="s">
        <v>262</v>
      </c>
    </row>
    <row r="783" spans="2:51" s="12" customFormat="1" ht="12">
      <c r="B783" s="150"/>
      <c r="D783" s="151" t="s">
        <v>270</v>
      </c>
      <c r="E783" s="152" t="s">
        <v>1</v>
      </c>
      <c r="F783" s="153" t="s">
        <v>806</v>
      </c>
      <c r="H783" s="154">
        <v>44.46</v>
      </c>
      <c r="I783" s="155"/>
      <c r="L783" s="150"/>
      <c r="M783" s="156"/>
      <c r="T783" s="157"/>
      <c r="AT783" s="152" t="s">
        <v>270</v>
      </c>
      <c r="AU783" s="152" t="s">
        <v>87</v>
      </c>
      <c r="AV783" s="12" t="s">
        <v>87</v>
      </c>
      <c r="AW783" s="12" t="s">
        <v>32</v>
      </c>
      <c r="AX783" s="12" t="s">
        <v>77</v>
      </c>
      <c r="AY783" s="152" t="s">
        <v>262</v>
      </c>
    </row>
    <row r="784" spans="2:51" s="12" customFormat="1" ht="12">
      <c r="B784" s="150"/>
      <c r="D784" s="151" t="s">
        <v>270</v>
      </c>
      <c r="E784" s="152" t="s">
        <v>1</v>
      </c>
      <c r="F784" s="153" t="s">
        <v>840</v>
      </c>
      <c r="H784" s="154">
        <v>6.95</v>
      </c>
      <c r="I784" s="155"/>
      <c r="L784" s="150"/>
      <c r="M784" s="156"/>
      <c r="T784" s="157"/>
      <c r="AT784" s="152" t="s">
        <v>270</v>
      </c>
      <c r="AU784" s="152" t="s">
        <v>87</v>
      </c>
      <c r="AV784" s="12" t="s">
        <v>87</v>
      </c>
      <c r="AW784" s="12" t="s">
        <v>32</v>
      </c>
      <c r="AX784" s="12" t="s">
        <v>77</v>
      </c>
      <c r="AY784" s="152" t="s">
        <v>262</v>
      </c>
    </row>
    <row r="785" spans="2:51" s="12" customFormat="1" ht="12">
      <c r="B785" s="150"/>
      <c r="D785" s="151" t="s">
        <v>270</v>
      </c>
      <c r="E785" s="152" t="s">
        <v>1</v>
      </c>
      <c r="F785" s="153" t="s">
        <v>841</v>
      </c>
      <c r="H785" s="154">
        <v>3.73</v>
      </c>
      <c r="I785" s="155"/>
      <c r="L785" s="150"/>
      <c r="M785" s="156"/>
      <c r="T785" s="157"/>
      <c r="AT785" s="152" t="s">
        <v>270</v>
      </c>
      <c r="AU785" s="152" t="s">
        <v>87</v>
      </c>
      <c r="AV785" s="12" t="s">
        <v>87</v>
      </c>
      <c r="AW785" s="12" t="s">
        <v>32</v>
      </c>
      <c r="AX785" s="12" t="s">
        <v>77</v>
      </c>
      <c r="AY785" s="152" t="s">
        <v>262</v>
      </c>
    </row>
    <row r="786" spans="2:51" s="15" customFormat="1" ht="12">
      <c r="B786" s="171"/>
      <c r="D786" s="151" t="s">
        <v>270</v>
      </c>
      <c r="E786" s="172" t="s">
        <v>1</v>
      </c>
      <c r="F786" s="173" t="s">
        <v>281</v>
      </c>
      <c r="H786" s="174">
        <v>55.14</v>
      </c>
      <c r="I786" s="175"/>
      <c r="L786" s="171"/>
      <c r="M786" s="176"/>
      <c r="T786" s="177"/>
      <c r="AT786" s="172" t="s">
        <v>270</v>
      </c>
      <c r="AU786" s="172" t="s">
        <v>87</v>
      </c>
      <c r="AV786" s="15" t="s">
        <v>103</v>
      </c>
      <c r="AW786" s="15" t="s">
        <v>32</v>
      </c>
      <c r="AX786" s="15" t="s">
        <v>77</v>
      </c>
      <c r="AY786" s="172" t="s">
        <v>262</v>
      </c>
    </row>
    <row r="787" spans="2:51" s="13" customFormat="1" ht="12">
      <c r="B787" s="158"/>
      <c r="D787" s="151" t="s">
        <v>270</v>
      </c>
      <c r="E787" s="159" t="s">
        <v>1</v>
      </c>
      <c r="F787" s="160" t="s">
        <v>273</v>
      </c>
      <c r="H787" s="161">
        <v>151.7</v>
      </c>
      <c r="I787" s="162"/>
      <c r="L787" s="158"/>
      <c r="M787" s="163"/>
      <c r="T787" s="164"/>
      <c r="AT787" s="159" t="s">
        <v>270</v>
      </c>
      <c r="AU787" s="159" t="s">
        <v>87</v>
      </c>
      <c r="AV787" s="13" t="s">
        <v>268</v>
      </c>
      <c r="AW787" s="13" t="s">
        <v>32</v>
      </c>
      <c r="AX787" s="13" t="s">
        <v>85</v>
      </c>
      <c r="AY787" s="159" t="s">
        <v>262</v>
      </c>
    </row>
    <row r="788" spans="2:51" s="12" customFormat="1" ht="12">
      <c r="B788" s="150"/>
      <c r="D788" s="151" t="s">
        <v>270</v>
      </c>
      <c r="F788" s="153" t="s">
        <v>912</v>
      </c>
      <c r="H788" s="154">
        <v>166.87</v>
      </c>
      <c r="I788" s="155"/>
      <c r="L788" s="150"/>
      <c r="M788" s="156"/>
      <c r="T788" s="157"/>
      <c r="AT788" s="152" t="s">
        <v>270</v>
      </c>
      <c r="AU788" s="152" t="s">
        <v>87</v>
      </c>
      <c r="AV788" s="12" t="s">
        <v>87</v>
      </c>
      <c r="AW788" s="12" t="s">
        <v>4</v>
      </c>
      <c r="AX788" s="12" t="s">
        <v>85</v>
      </c>
      <c r="AY788" s="152" t="s">
        <v>262</v>
      </c>
    </row>
    <row r="789" spans="2:65" s="1" customFormat="1" ht="24.2" customHeight="1">
      <c r="B789" s="32"/>
      <c r="C789" s="138" t="s">
        <v>913</v>
      </c>
      <c r="D789" s="138" t="s">
        <v>264</v>
      </c>
      <c r="E789" s="139" t="s">
        <v>914</v>
      </c>
      <c r="F789" s="140" t="s">
        <v>915</v>
      </c>
      <c r="G789" s="141" t="s">
        <v>786</v>
      </c>
      <c r="H789" s="143"/>
      <c r="I789" s="143"/>
      <c r="J789" s="142">
        <f>ROUND(I789*H789,2)</f>
        <v>0</v>
      </c>
      <c r="K789" s="140" t="s">
        <v>267</v>
      </c>
      <c r="L789" s="32"/>
      <c r="M789" s="144" t="s">
        <v>1</v>
      </c>
      <c r="N789" s="145" t="s">
        <v>42</v>
      </c>
      <c r="P789" s="146">
        <f>O789*H789</f>
        <v>0</v>
      </c>
      <c r="Q789" s="146">
        <v>0</v>
      </c>
      <c r="R789" s="146">
        <f>Q789*H789</f>
        <v>0</v>
      </c>
      <c r="S789" s="146">
        <v>0</v>
      </c>
      <c r="T789" s="147">
        <f>S789*H789</f>
        <v>0</v>
      </c>
      <c r="AR789" s="148" t="s">
        <v>369</v>
      </c>
      <c r="AT789" s="148" t="s">
        <v>264</v>
      </c>
      <c r="AU789" s="148" t="s">
        <v>87</v>
      </c>
      <c r="AY789" s="17" t="s">
        <v>262</v>
      </c>
      <c r="BE789" s="149">
        <f>IF(N789="základní",J789,0)</f>
        <v>0</v>
      </c>
      <c r="BF789" s="149">
        <f>IF(N789="snížená",J789,0)</f>
        <v>0</v>
      </c>
      <c r="BG789" s="149">
        <f>IF(N789="zákl. přenesená",J789,0)</f>
        <v>0</v>
      </c>
      <c r="BH789" s="149">
        <f>IF(N789="sníž. přenesená",J789,0)</f>
        <v>0</v>
      </c>
      <c r="BI789" s="149">
        <f>IF(N789="nulová",J789,0)</f>
        <v>0</v>
      </c>
      <c r="BJ789" s="17" t="s">
        <v>85</v>
      </c>
      <c r="BK789" s="149">
        <f>ROUND(I789*H789,2)</f>
        <v>0</v>
      </c>
      <c r="BL789" s="17" t="s">
        <v>369</v>
      </c>
      <c r="BM789" s="148" t="s">
        <v>916</v>
      </c>
    </row>
    <row r="790" spans="2:63" s="11" customFormat="1" ht="22.9" customHeight="1">
      <c r="B790" s="126"/>
      <c r="D790" s="127" t="s">
        <v>76</v>
      </c>
      <c r="E790" s="136" t="s">
        <v>917</v>
      </c>
      <c r="F790" s="136" t="s">
        <v>918</v>
      </c>
      <c r="I790" s="129"/>
      <c r="J790" s="137">
        <f>BK790</f>
        <v>0</v>
      </c>
      <c r="L790" s="126"/>
      <c r="M790" s="131"/>
      <c r="P790" s="132">
        <f>SUM(P791:P947)</f>
        <v>0</v>
      </c>
      <c r="R790" s="132">
        <f>SUM(R791:R947)</f>
        <v>8.1472917</v>
      </c>
      <c r="T790" s="133">
        <f>SUM(T791:T947)</f>
        <v>0</v>
      </c>
      <c r="AR790" s="127" t="s">
        <v>87</v>
      </c>
      <c r="AT790" s="134" t="s">
        <v>76</v>
      </c>
      <c r="AU790" s="134" t="s">
        <v>85</v>
      </c>
      <c r="AY790" s="127" t="s">
        <v>262</v>
      </c>
      <c r="BK790" s="135">
        <f>SUM(BK791:BK947)</f>
        <v>0</v>
      </c>
    </row>
    <row r="791" spans="2:65" s="1" customFormat="1" ht="24.2" customHeight="1">
      <c r="B791" s="32"/>
      <c r="C791" s="138" t="s">
        <v>919</v>
      </c>
      <c r="D791" s="138" t="s">
        <v>264</v>
      </c>
      <c r="E791" s="139" t="s">
        <v>920</v>
      </c>
      <c r="F791" s="140" t="s">
        <v>921</v>
      </c>
      <c r="G791" s="141" t="s">
        <v>152</v>
      </c>
      <c r="H791" s="142">
        <v>1767.66</v>
      </c>
      <c r="I791" s="143"/>
      <c r="J791" s="142">
        <f>ROUND(I791*H791,2)</f>
        <v>0</v>
      </c>
      <c r="K791" s="140" t="s">
        <v>267</v>
      </c>
      <c r="L791" s="32"/>
      <c r="M791" s="144" t="s">
        <v>1</v>
      </c>
      <c r="N791" s="145" t="s">
        <v>42</v>
      </c>
      <c r="P791" s="146">
        <f>O791*H791</f>
        <v>0</v>
      </c>
      <c r="Q791" s="146">
        <v>0</v>
      </c>
      <c r="R791" s="146">
        <f>Q791*H791</f>
        <v>0</v>
      </c>
      <c r="S791" s="146">
        <v>0</v>
      </c>
      <c r="T791" s="147">
        <f>S791*H791</f>
        <v>0</v>
      </c>
      <c r="AR791" s="148" t="s">
        <v>369</v>
      </c>
      <c r="AT791" s="148" t="s">
        <v>264</v>
      </c>
      <c r="AU791" s="148" t="s">
        <v>87</v>
      </c>
      <c r="AY791" s="17" t="s">
        <v>262</v>
      </c>
      <c r="BE791" s="149">
        <f>IF(N791="základní",J791,0)</f>
        <v>0</v>
      </c>
      <c r="BF791" s="149">
        <f>IF(N791="snížená",J791,0)</f>
        <v>0</v>
      </c>
      <c r="BG791" s="149">
        <f>IF(N791="zákl. přenesená",J791,0)</f>
        <v>0</v>
      </c>
      <c r="BH791" s="149">
        <f>IF(N791="sníž. přenesená",J791,0)</f>
        <v>0</v>
      </c>
      <c r="BI791" s="149">
        <f>IF(N791="nulová",J791,0)</f>
        <v>0</v>
      </c>
      <c r="BJ791" s="17" t="s">
        <v>85</v>
      </c>
      <c r="BK791" s="149">
        <f>ROUND(I791*H791,2)</f>
        <v>0</v>
      </c>
      <c r="BL791" s="17" t="s">
        <v>369</v>
      </c>
      <c r="BM791" s="148" t="s">
        <v>922</v>
      </c>
    </row>
    <row r="792" spans="2:65" s="1" customFormat="1" ht="24.2" customHeight="1">
      <c r="B792" s="32"/>
      <c r="C792" s="178" t="s">
        <v>923</v>
      </c>
      <c r="D792" s="178" t="s">
        <v>300</v>
      </c>
      <c r="E792" s="179" t="s">
        <v>924</v>
      </c>
      <c r="F792" s="180" t="s">
        <v>925</v>
      </c>
      <c r="G792" s="181" t="s">
        <v>152</v>
      </c>
      <c r="H792" s="182">
        <v>824.81</v>
      </c>
      <c r="I792" s="183"/>
      <c r="J792" s="182">
        <f>ROUND(I792*H792,2)</f>
        <v>0</v>
      </c>
      <c r="K792" s="180" t="s">
        <v>267</v>
      </c>
      <c r="L792" s="184"/>
      <c r="M792" s="185" t="s">
        <v>1</v>
      </c>
      <c r="N792" s="186" t="s">
        <v>42</v>
      </c>
      <c r="P792" s="146">
        <f>O792*H792</f>
        <v>0</v>
      </c>
      <c r="Q792" s="146">
        <v>0.00105</v>
      </c>
      <c r="R792" s="146">
        <f>Q792*H792</f>
        <v>0.8660504999999998</v>
      </c>
      <c r="S792" s="146">
        <v>0</v>
      </c>
      <c r="T792" s="147">
        <f>S792*H792</f>
        <v>0</v>
      </c>
      <c r="AR792" s="148" t="s">
        <v>459</v>
      </c>
      <c r="AT792" s="148" t="s">
        <v>300</v>
      </c>
      <c r="AU792" s="148" t="s">
        <v>87</v>
      </c>
      <c r="AY792" s="17" t="s">
        <v>262</v>
      </c>
      <c r="BE792" s="149">
        <f>IF(N792="základní",J792,0)</f>
        <v>0</v>
      </c>
      <c r="BF792" s="149">
        <f>IF(N792="snížená",J792,0)</f>
        <v>0</v>
      </c>
      <c r="BG792" s="149">
        <f>IF(N792="zákl. přenesená",J792,0)</f>
        <v>0</v>
      </c>
      <c r="BH792" s="149">
        <f>IF(N792="sníž. přenesená",J792,0)</f>
        <v>0</v>
      </c>
      <c r="BI792" s="149">
        <f>IF(N792="nulová",J792,0)</f>
        <v>0</v>
      </c>
      <c r="BJ792" s="17" t="s">
        <v>85</v>
      </c>
      <c r="BK792" s="149">
        <f>ROUND(I792*H792,2)</f>
        <v>0</v>
      </c>
      <c r="BL792" s="17" t="s">
        <v>369</v>
      </c>
      <c r="BM792" s="148" t="s">
        <v>926</v>
      </c>
    </row>
    <row r="793" spans="2:51" s="12" customFormat="1" ht="12">
      <c r="B793" s="150"/>
      <c r="D793" s="151" t="s">
        <v>270</v>
      </c>
      <c r="E793" s="152" t="s">
        <v>1</v>
      </c>
      <c r="F793" s="153" t="s">
        <v>151</v>
      </c>
      <c r="H793" s="154">
        <v>242.62</v>
      </c>
      <c r="I793" s="155"/>
      <c r="L793" s="150"/>
      <c r="M793" s="156"/>
      <c r="T793" s="157"/>
      <c r="AT793" s="152" t="s">
        <v>270</v>
      </c>
      <c r="AU793" s="152" t="s">
        <v>87</v>
      </c>
      <c r="AV793" s="12" t="s">
        <v>87</v>
      </c>
      <c r="AW793" s="12" t="s">
        <v>32</v>
      </c>
      <c r="AX793" s="12" t="s">
        <v>77</v>
      </c>
      <c r="AY793" s="152" t="s">
        <v>262</v>
      </c>
    </row>
    <row r="794" spans="2:51" s="12" customFormat="1" ht="12">
      <c r="B794" s="150"/>
      <c r="D794" s="151" t="s">
        <v>270</v>
      </c>
      <c r="E794" s="152" t="s">
        <v>1</v>
      </c>
      <c r="F794" s="153" t="s">
        <v>157</v>
      </c>
      <c r="H794" s="154">
        <v>2.3</v>
      </c>
      <c r="I794" s="155"/>
      <c r="L794" s="150"/>
      <c r="M794" s="156"/>
      <c r="T794" s="157"/>
      <c r="AT794" s="152" t="s">
        <v>270</v>
      </c>
      <c r="AU794" s="152" t="s">
        <v>87</v>
      </c>
      <c r="AV794" s="12" t="s">
        <v>87</v>
      </c>
      <c r="AW794" s="12" t="s">
        <v>32</v>
      </c>
      <c r="AX794" s="12" t="s">
        <v>77</v>
      </c>
      <c r="AY794" s="152" t="s">
        <v>262</v>
      </c>
    </row>
    <row r="795" spans="2:51" s="15" customFormat="1" ht="12">
      <c r="B795" s="171"/>
      <c r="D795" s="151" t="s">
        <v>270</v>
      </c>
      <c r="E795" s="172" t="s">
        <v>1</v>
      </c>
      <c r="F795" s="173" t="s">
        <v>281</v>
      </c>
      <c r="H795" s="174">
        <v>244.92</v>
      </c>
      <c r="I795" s="175"/>
      <c r="L795" s="171"/>
      <c r="M795" s="176"/>
      <c r="T795" s="177"/>
      <c r="AT795" s="172" t="s">
        <v>270</v>
      </c>
      <c r="AU795" s="172" t="s">
        <v>87</v>
      </c>
      <c r="AV795" s="15" t="s">
        <v>103</v>
      </c>
      <c r="AW795" s="15" t="s">
        <v>32</v>
      </c>
      <c r="AX795" s="15" t="s">
        <v>77</v>
      </c>
      <c r="AY795" s="172" t="s">
        <v>262</v>
      </c>
    </row>
    <row r="796" spans="2:51" s="12" customFormat="1" ht="12">
      <c r="B796" s="150"/>
      <c r="D796" s="151" t="s">
        <v>270</v>
      </c>
      <c r="E796" s="152" t="s">
        <v>1</v>
      </c>
      <c r="F796" s="153" t="s">
        <v>160</v>
      </c>
      <c r="H796" s="154">
        <v>39.5</v>
      </c>
      <c r="I796" s="155"/>
      <c r="L796" s="150"/>
      <c r="M796" s="156"/>
      <c r="T796" s="157"/>
      <c r="AT796" s="152" t="s">
        <v>270</v>
      </c>
      <c r="AU796" s="152" t="s">
        <v>87</v>
      </c>
      <c r="AV796" s="12" t="s">
        <v>87</v>
      </c>
      <c r="AW796" s="12" t="s">
        <v>32</v>
      </c>
      <c r="AX796" s="12" t="s">
        <v>77</v>
      </c>
      <c r="AY796" s="152" t="s">
        <v>262</v>
      </c>
    </row>
    <row r="797" spans="2:51" s="12" customFormat="1" ht="12">
      <c r="B797" s="150"/>
      <c r="D797" s="151" t="s">
        <v>270</v>
      </c>
      <c r="E797" s="152" t="s">
        <v>1</v>
      </c>
      <c r="F797" s="153" t="s">
        <v>162</v>
      </c>
      <c r="H797" s="154">
        <v>113.4</v>
      </c>
      <c r="I797" s="155"/>
      <c r="L797" s="150"/>
      <c r="M797" s="156"/>
      <c r="T797" s="157"/>
      <c r="AT797" s="152" t="s">
        <v>270</v>
      </c>
      <c r="AU797" s="152" t="s">
        <v>87</v>
      </c>
      <c r="AV797" s="12" t="s">
        <v>87</v>
      </c>
      <c r="AW797" s="12" t="s">
        <v>32</v>
      </c>
      <c r="AX797" s="12" t="s">
        <v>77</v>
      </c>
      <c r="AY797" s="152" t="s">
        <v>262</v>
      </c>
    </row>
    <row r="798" spans="2:51" s="15" customFormat="1" ht="12">
      <c r="B798" s="171"/>
      <c r="D798" s="151" t="s">
        <v>270</v>
      </c>
      <c r="E798" s="172" t="s">
        <v>1</v>
      </c>
      <c r="F798" s="173" t="s">
        <v>281</v>
      </c>
      <c r="H798" s="174">
        <v>152.9</v>
      </c>
      <c r="I798" s="175"/>
      <c r="L798" s="171"/>
      <c r="M798" s="176"/>
      <c r="T798" s="177"/>
      <c r="AT798" s="172" t="s">
        <v>270</v>
      </c>
      <c r="AU798" s="172" t="s">
        <v>87</v>
      </c>
      <c r="AV798" s="15" t="s">
        <v>103</v>
      </c>
      <c r="AW798" s="15" t="s">
        <v>32</v>
      </c>
      <c r="AX798" s="15" t="s">
        <v>77</v>
      </c>
      <c r="AY798" s="172" t="s">
        <v>262</v>
      </c>
    </row>
    <row r="799" spans="2:51" s="12" customFormat="1" ht="12">
      <c r="B799" s="150"/>
      <c r="D799" s="151" t="s">
        <v>270</v>
      </c>
      <c r="E799" s="152" t="s">
        <v>1</v>
      </c>
      <c r="F799" s="153" t="s">
        <v>165</v>
      </c>
      <c r="H799" s="154">
        <v>216.08</v>
      </c>
      <c r="I799" s="155"/>
      <c r="L799" s="150"/>
      <c r="M799" s="156"/>
      <c r="T799" s="157"/>
      <c r="AT799" s="152" t="s">
        <v>270</v>
      </c>
      <c r="AU799" s="152" t="s">
        <v>87</v>
      </c>
      <c r="AV799" s="12" t="s">
        <v>87</v>
      </c>
      <c r="AW799" s="12" t="s">
        <v>32</v>
      </c>
      <c r="AX799" s="12" t="s">
        <v>77</v>
      </c>
      <c r="AY799" s="152" t="s">
        <v>262</v>
      </c>
    </row>
    <row r="800" spans="2:51" s="12" customFormat="1" ht="12">
      <c r="B800" s="150"/>
      <c r="D800" s="151" t="s">
        <v>270</v>
      </c>
      <c r="E800" s="152" t="s">
        <v>1</v>
      </c>
      <c r="F800" s="153" t="s">
        <v>168</v>
      </c>
      <c r="H800" s="154">
        <v>9.13</v>
      </c>
      <c r="I800" s="155"/>
      <c r="L800" s="150"/>
      <c r="M800" s="156"/>
      <c r="T800" s="157"/>
      <c r="AT800" s="152" t="s">
        <v>270</v>
      </c>
      <c r="AU800" s="152" t="s">
        <v>87</v>
      </c>
      <c r="AV800" s="12" t="s">
        <v>87</v>
      </c>
      <c r="AW800" s="12" t="s">
        <v>32</v>
      </c>
      <c r="AX800" s="12" t="s">
        <v>77</v>
      </c>
      <c r="AY800" s="152" t="s">
        <v>262</v>
      </c>
    </row>
    <row r="801" spans="2:51" s="12" customFormat="1" ht="12">
      <c r="B801" s="150"/>
      <c r="D801" s="151" t="s">
        <v>270</v>
      </c>
      <c r="E801" s="152" t="s">
        <v>1</v>
      </c>
      <c r="F801" s="153" t="s">
        <v>170</v>
      </c>
      <c r="H801" s="154">
        <v>10.7</v>
      </c>
      <c r="I801" s="155"/>
      <c r="L801" s="150"/>
      <c r="M801" s="156"/>
      <c r="T801" s="157"/>
      <c r="AT801" s="152" t="s">
        <v>270</v>
      </c>
      <c r="AU801" s="152" t="s">
        <v>87</v>
      </c>
      <c r="AV801" s="12" t="s">
        <v>87</v>
      </c>
      <c r="AW801" s="12" t="s">
        <v>32</v>
      </c>
      <c r="AX801" s="12" t="s">
        <v>77</v>
      </c>
      <c r="AY801" s="152" t="s">
        <v>262</v>
      </c>
    </row>
    <row r="802" spans="2:51" s="15" customFormat="1" ht="12">
      <c r="B802" s="171"/>
      <c r="D802" s="151" t="s">
        <v>270</v>
      </c>
      <c r="E802" s="172" t="s">
        <v>1</v>
      </c>
      <c r="F802" s="173" t="s">
        <v>281</v>
      </c>
      <c r="H802" s="174">
        <v>235.91</v>
      </c>
      <c r="I802" s="175"/>
      <c r="L802" s="171"/>
      <c r="M802" s="176"/>
      <c r="T802" s="177"/>
      <c r="AT802" s="172" t="s">
        <v>270</v>
      </c>
      <c r="AU802" s="172" t="s">
        <v>87</v>
      </c>
      <c r="AV802" s="15" t="s">
        <v>103</v>
      </c>
      <c r="AW802" s="15" t="s">
        <v>32</v>
      </c>
      <c r="AX802" s="15" t="s">
        <v>77</v>
      </c>
      <c r="AY802" s="172" t="s">
        <v>262</v>
      </c>
    </row>
    <row r="803" spans="2:51" s="12" customFormat="1" ht="12">
      <c r="B803" s="150"/>
      <c r="D803" s="151" t="s">
        <v>270</v>
      </c>
      <c r="E803" s="152" t="s">
        <v>1</v>
      </c>
      <c r="F803" s="153" t="s">
        <v>174</v>
      </c>
      <c r="H803" s="154">
        <v>141.2</v>
      </c>
      <c r="I803" s="155"/>
      <c r="L803" s="150"/>
      <c r="M803" s="156"/>
      <c r="T803" s="157"/>
      <c r="AT803" s="152" t="s">
        <v>270</v>
      </c>
      <c r="AU803" s="152" t="s">
        <v>87</v>
      </c>
      <c r="AV803" s="12" t="s">
        <v>87</v>
      </c>
      <c r="AW803" s="12" t="s">
        <v>32</v>
      </c>
      <c r="AX803" s="12" t="s">
        <v>77</v>
      </c>
      <c r="AY803" s="152" t="s">
        <v>262</v>
      </c>
    </row>
    <row r="804" spans="2:51" s="15" customFormat="1" ht="12">
      <c r="B804" s="171"/>
      <c r="D804" s="151" t="s">
        <v>270</v>
      </c>
      <c r="E804" s="172" t="s">
        <v>1</v>
      </c>
      <c r="F804" s="173" t="s">
        <v>281</v>
      </c>
      <c r="H804" s="174">
        <v>141.2</v>
      </c>
      <c r="I804" s="175"/>
      <c r="L804" s="171"/>
      <c r="M804" s="176"/>
      <c r="T804" s="177"/>
      <c r="AT804" s="172" t="s">
        <v>270</v>
      </c>
      <c r="AU804" s="172" t="s">
        <v>87</v>
      </c>
      <c r="AV804" s="15" t="s">
        <v>103</v>
      </c>
      <c r="AW804" s="15" t="s">
        <v>32</v>
      </c>
      <c r="AX804" s="15" t="s">
        <v>77</v>
      </c>
      <c r="AY804" s="172" t="s">
        <v>262</v>
      </c>
    </row>
    <row r="805" spans="2:51" s="12" customFormat="1" ht="12">
      <c r="B805" s="150"/>
      <c r="D805" s="151" t="s">
        <v>270</v>
      </c>
      <c r="E805" s="152" t="s">
        <v>1</v>
      </c>
      <c r="F805" s="153" t="s">
        <v>190</v>
      </c>
      <c r="H805" s="154">
        <v>10.6</v>
      </c>
      <c r="I805" s="155"/>
      <c r="L805" s="150"/>
      <c r="M805" s="156"/>
      <c r="T805" s="157"/>
      <c r="AT805" s="152" t="s">
        <v>270</v>
      </c>
      <c r="AU805" s="152" t="s">
        <v>87</v>
      </c>
      <c r="AV805" s="12" t="s">
        <v>87</v>
      </c>
      <c r="AW805" s="12" t="s">
        <v>32</v>
      </c>
      <c r="AX805" s="12" t="s">
        <v>77</v>
      </c>
      <c r="AY805" s="152" t="s">
        <v>262</v>
      </c>
    </row>
    <row r="806" spans="2:51" s="15" customFormat="1" ht="12">
      <c r="B806" s="171"/>
      <c r="D806" s="151" t="s">
        <v>270</v>
      </c>
      <c r="E806" s="172" t="s">
        <v>1</v>
      </c>
      <c r="F806" s="173" t="s">
        <v>281</v>
      </c>
      <c r="H806" s="174">
        <v>10.6</v>
      </c>
      <c r="I806" s="175"/>
      <c r="L806" s="171"/>
      <c r="M806" s="176"/>
      <c r="T806" s="177"/>
      <c r="AT806" s="172" t="s">
        <v>270</v>
      </c>
      <c r="AU806" s="172" t="s">
        <v>87</v>
      </c>
      <c r="AV806" s="15" t="s">
        <v>103</v>
      </c>
      <c r="AW806" s="15" t="s">
        <v>32</v>
      </c>
      <c r="AX806" s="15" t="s">
        <v>77</v>
      </c>
      <c r="AY806" s="172" t="s">
        <v>262</v>
      </c>
    </row>
    <row r="807" spans="2:51" s="13" customFormat="1" ht="12">
      <c r="B807" s="158"/>
      <c r="D807" s="151" t="s">
        <v>270</v>
      </c>
      <c r="E807" s="159" t="s">
        <v>1</v>
      </c>
      <c r="F807" s="160" t="s">
        <v>273</v>
      </c>
      <c r="H807" s="161">
        <v>785.53</v>
      </c>
      <c r="I807" s="162"/>
      <c r="L807" s="158"/>
      <c r="M807" s="163"/>
      <c r="T807" s="164"/>
      <c r="AT807" s="159" t="s">
        <v>270</v>
      </c>
      <c r="AU807" s="159" t="s">
        <v>87</v>
      </c>
      <c r="AV807" s="13" t="s">
        <v>268</v>
      </c>
      <c r="AW807" s="13" t="s">
        <v>32</v>
      </c>
      <c r="AX807" s="13" t="s">
        <v>85</v>
      </c>
      <c r="AY807" s="159" t="s">
        <v>262</v>
      </c>
    </row>
    <row r="808" spans="2:51" s="12" customFormat="1" ht="12">
      <c r="B808" s="150"/>
      <c r="D808" s="151" t="s">
        <v>270</v>
      </c>
      <c r="F808" s="153" t="s">
        <v>927</v>
      </c>
      <c r="H808" s="154">
        <v>824.81</v>
      </c>
      <c r="I808" s="155"/>
      <c r="L808" s="150"/>
      <c r="M808" s="156"/>
      <c r="T808" s="157"/>
      <c r="AT808" s="152" t="s">
        <v>270</v>
      </c>
      <c r="AU808" s="152" t="s">
        <v>87</v>
      </c>
      <c r="AV808" s="12" t="s">
        <v>87</v>
      </c>
      <c r="AW808" s="12" t="s">
        <v>4</v>
      </c>
      <c r="AX808" s="12" t="s">
        <v>85</v>
      </c>
      <c r="AY808" s="152" t="s">
        <v>262</v>
      </c>
    </row>
    <row r="809" spans="2:65" s="1" customFormat="1" ht="24.2" customHeight="1">
      <c r="B809" s="32"/>
      <c r="C809" s="178" t="s">
        <v>928</v>
      </c>
      <c r="D809" s="178" t="s">
        <v>300</v>
      </c>
      <c r="E809" s="179" t="s">
        <v>929</v>
      </c>
      <c r="F809" s="180" t="s">
        <v>930</v>
      </c>
      <c r="G809" s="181" t="s">
        <v>152</v>
      </c>
      <c r="H809" s="182">
        <v>191.63</v>
      </c>
      <c r="I809" s="183"/>
      <c r="J809" s="182">
        <f>ROUND(I809*H809,2)</f>
        <v>0</v>
      </c>
      <c r="K809" s="180" t="s">
        <v>267</v>
      </c>
      <c r="L809" s="184"/>
      <c r="M809" s="185" t="s">
        <v>1</v>
      </c>
      <c r="N809" s="186" t="s">
        <v>42</v>
      </c>
      <c r="P809" s="146">
        <f>O809*H809</f>
        <v>0</v>
      </c>
      <c r="Q809" s="146">
        <v>0.0056</v>
      </c>
      <c r="R809" s="146">
        <f>Q809*H809</f>
        <v>1.0731279999999999</v>
      </c>
      <c r="S809" s="146">
        <v>0</v>
      </c>
      <c r="T809" s="147">
        <f>S809*H809</f>
        <v>0</v>
      </c>
      <c r="AR809" s="148" t="s">
        <v>459</v>
      </c>
      <c r="AT809" s="148" t="s">
        <v>300</v>
      </c>
      <c r="AU809" s="148" t="s">
        <v>87</v>
      </c>
      <c r="AY809" s="17" t="s">
        <v>262</v>
      </c>
      <c r="BE809" s="149">
        <f>IF(N809="základní",J809,0)</f>
        <v>0</v>
      </c>
      <c r="BF809" s="149">
        <f>IF(N809="snížená",J809,0)</f>
        <v>0</v>
      </c>
      <c r="BG809" s="149">
        <f>IF(N809="zákl. přenesená",J809,0)</f>
        <v>0</v>
      </c>
      <c r="BH809" s="149">
        <f>IF(N809="sníž. přenesená",J809,0)</f>
        <v>0</v>
      </c>
      <c r="BI809" s="149">
        <f>IF(N809="nulová",J809,0)</f>
        <v>0</v>
      </c>
      <c r="BJ809" s="17" t="s">
        <v>85</v>
      </c>
      <c r="BK809" s="149">
        <f>ROUND(I809*H809,2)</f>
        <v>0</v>
      </c>
      <c r="BL809" s="17" t="s">
        <v>369</v>
      </c>
      <c r="BM809" s="148" t="s">
        <v>931</v>
      </c>
    </row>
    <row r="810" spans="2:51" s="12" customFormat="1" ht="12">
      <c r="B810" s="150"/>
      <c r="D810" s="151" t="s">
        <v>270</v>
      </c>
      <c r="E810" s="152" t="s">
        <v>1</v>
      </c>
      <c r="F810" s="153" t="s">
        <v>180</v>
      </c>
      <c r="H810" s="154">
        <v>133.8</v>
      </c>
      <c r="I810" s="155"/>
      <c r="L810" s="150"/>
      <c r="M810" s="156"/>
      <c r="T810" s="157"/>
      <c r="AT810" s="152" t="s">
        <v>270</v>
      </c>
      <c r="AU810" s="152" t="s">
        <v>87</v>
      </c>
      <c r="AV810" s="12" t="s">
        <v>87</v>
      </c>
      <c r="AW810" s="12" t="s">
        <v>32</v>
      </c>
      <c r="AX810" s="12" t="s">
        <v>77</v>
      </c>
      <c r="AY810" s="152" t="s">
        <v>262</v>
      </c>
    </row>
    <row r="811" spans="2:51" s="15" customFormat="1" ht="12">
      <c r="B811" s="171"/>
      <c r="D811" s="151" t="s">
        <v>270</v>
      </c>
      <c r="E811" s="172" t="s">
        <v>1</v>
      </c>
      <c r="F811" s="173" t="s">
        <v>281</v>
      </c>
      <c r="H811" s="174">
        <v>133.8</v>
      </c>
      <c r="I811" s="175"/>
      <c r="L811" s="171"/>
      <c r="M811" s="176"/>
      <c r="T811" s="177"/>
      <c r="AT811" s="172" t="s">
        <v>270</v>
      </c>
      <c r="AU811" s="172" t="s">
        <v>87</v>
      </c>
      <c r="AV811" s="15" t="s">
        <v>103</v>
      </c>
      <c r="AW811" s="15" t="s">
        <v>32</v>
      </c>
      <c r="AX811" s="15" t="s">
        <v>77</v>
      </c>
      <c r="AY811" s="172" t="s">
        <v>262</v>
      </c>
    </row>
    <row r="812" spans="2:51" s="12" customFormat="1" ht="12">
      <c r="B812" s="150"/>
      <c r="D812" s="151" t="s">
        <v>270</v>
      </c>
      <c r="E812" s="152" t="s">
        <v>1</v>
      </c>
      <c r="F812" s="153" t="s">
        <v>184</v>
      </c>
      <c r="H812" s="154">
        <v>12.37</v>
      </c>
      <c r="I812" s="155"/>
      <c r="L812" s="150"/>
      <c r="M812" s="156"/>
      <c r="T812" s="157"/>
      <c r="AT812" s="152" t="s">
        <v>270</v>
      </c>
      <c r="AU812" s="152" t="s">
        <v>87</v>
      </c>
      <c r="AV812" s="12" t="s">
        <v>87</v>
      </c>
      <c r="AW812" s="12" t="s">
        <v>32</v>
      </c>
      <c r="AX812" s="12" t="s">
        <v>77</v>
      </c>
      <c r="AY812" s="152" t="s">
        <v>262</v>
      </c>
    </row>
    <row r="813" spans="2:51" s="12" customFormat="1" ht="12">
      <c r="B813" s="150"/>
      <c r="D813" s="151" t="s">
        <v>270</v>
      </c>
      <c r="E813" s="152" t="s">
        <v>1</v>
      </c>
      <c r="F813" s="153" t="s">
        <v>186</v>
      </c>
      <c r="H813" s="154">
        <v>5.33</v>
      </c>
      <c r="I813" s="155"/>
      <c r="L813" s="150"/>
      <c r="M813" s="156"/>
      <c r="T813" s="157"/>
      <c r="AT813" s="152" t="s">
        <v>270</v>
      </c>
      <c r="AU813" s="152" t="s">
        <v>87</v>
      </c>
      <c r="AV813" s="12" t="s">
        <v>87</v>
      </c>
      <c r="AW813" s="12" t="s">
        <v>32</v>
      </c>
      <c r="AX813" s="12" t="s">
        <v>77</v>
      </c>
      <c r="AY813" s="152" t="s">
        <v>262</v>
      </c>
    </row>
    <row r="814" spans="2:51" s="12" customFormat="1" ht="12">
      <c r="B814" s="150"/>
      <c r="D814" s="151" t="s">
        <v>270</v>
      </c>
      <c r="E814" s="152" t="s">
        <v>1</v>
      </c>
      <c r="F814" s="153" t="s">
        <v>188</v>
      </c>
      <c r="H814" s="154">
        <v>31</v>
      </c>
      <c r="I814" s="155"/>
      <c r="L814" s="150"/>
      <c r="M814" s="156"/>
      <c r="T814" s="157"/>
      <c r="AT814" s="152" t="s">
        <v>270</v>
      </c>
      <c r="AU814" s="152" t="s">
        <v>87</v>
      </c>
      <c r="AV814" s="12" t="s">
        <v>87</v>
      </c>
      <c r="AW814" s="12" t="s">
        <v>32</v>
      </c>
      <c r="AX814" s="12" t="s">
        <v>77</v>
      </c>
      <c r="AY814" s="152" t="s">
        <v>262</v>
      </c>
    </row>
    <row r="815" spans="2:51" s="15" customFormat="1" ht="12">
      <c r="B815" s="171"/>
      <c r="D815" s="151" t="s">
        <v>270</v>
      </c>
      <c r="E815" s="172" t="s">
        <v>1</v>
      </c>
      <c r="F815" s="173" t="s">
        <v>281</v>
      </c>
      <c r="H815" s="174">
        <v>48.7</v>
      </c>
      <c r="I815" s="175"/>
      <c r="L815" s="171"/>
      <c r="M815" s="176"/>
      <c r="T815" s="177"/>
      <c r="AT815" s="172" t="s">
        <v>270</v>
      </c>
      <c r="AU815" s="172" t="s">
        <v>87</v>
      </c>
      <c r="AV815" s="15" t="s">
        <v>103</v>
      </c>
      <c r="AW815" s="15" t="s">
        <v>32</v>
      </c>
      <c r="AX815" s="15" t="s">
        <v>77</v>
      </c>
      <c r="AY815" s="172" t="s">
        <v>262</v>
      </c>
    </row>
    <row r="816" spans="2:51" s="13" customFormat="1" ht="12">
      <c r="B816" s="158"/>
      <c r="D816" s="151" t="s">
        <v>270</v>
      </c>
      <c r="E816" s="159" t="s">
        <v>1</v>
      </c>
      <c r="F816" s="160" t="s">
        <v>273</v>
      </c>
      <c r="H816" s="161">
        <v>182.5</v>
      </c>
      <c r="I816" s="162"/>
      <c r="L816" s="158"/>
      <c r="M816" s="163"/>
      <c r="T816" s="164"/>
      <c r="AT816" s="159" t="s">
        <v>270</v>
      </c>
      <c r="AU816" s="159" t="s">
        <v>87</v>
      </c>
      <c r="AV816" s="13" t="s">
        <v>268</v>
      </c>
      <c r="AW816" s="13" t="s">
        <v>32</v>
      </c>
      <c r="AX816" s="13" t="s">
        <v>85</v>
      </c>
      <c r="AY816" s="159" t="s">
        <v>262</v>
      </c>
    </row>
    <row r="817" spans="2:51" s="12" customFormat="1" ht="12">
      <c r="B817" s="150"/>
      <c r="D817" s="151" t="s">
        <v>270</v>
      </c>
      <c r="F817" s="153" t="s">
        <v>932</v>
      </c>
      <c r="H817" s="154">
        <v>191.63</v>
      </c>
      <c r="I817" s="155"/>
      <c r="L817" s="150"/>
      <c r="M817" s="156"/>
      <c r="T817" s="157"/>
      <c r="AT817" s="152" t="s">
        <v>270</v>
      </c>
      <c r="AU817" s="152" t="s">
        <v>87</v>
      </c>
      <c r="AV817" s="12" t="s">
        <v>87</v>
      </c>
      <c r="AW817" s="12" t="s">
        <v>4</v>
      </c>
      <c r="AX817" s="12" t="s">
        <v>85</v>
      </c>
      <c r="AY817" s="152" t="s">
        <v>262</v>
      </c>
    </row>
    <row r="818" spans="2:65" s="1" customFormat="1" ht="33" customHeight="1">
      <c r="B818" s="32"/>
      <c r="C818" s="178" t="s">
        <v>933</v>
      </c>
      <c r="D818" s="178" t="s">
        <v>300</v>
      </c>
      <c r="E818" s="179" t="s">
        <v>934</v>
      </c>
      <c r="F818" s="180" t="s">
        <v>935</v>
      </c>
      <c r="G818" s="181" t="s">
        <v>152</v>
      </c>
      <c r="H818" s="182">
        <v>824.81</v>
      </c>
      <c r="I818" s="183"/>
      <c r="J818" s="182">
        <f>ROUND(I818*H818,2)</f>
        <v>0</v>
      </c>
      <c r="K818" s="180" t="s">
        <v>1</v>
      </c>
      <c r="L818" s="184"/>
      <c r="M818" s="185" t="s">
        <v>1</v>
      </c>
      <c r="N818" s="186" t="s">
        <v>42</v>
      </c>
      <c r="P818" s="146">
        <f>O818*H818</f>
        <v>0</v>
      </c>
      <c r="Q818" s="146">
        <v>0.00296</v>
      </c>
      <c r="R818" s="146">
        <f>Q818*H818</f>
        <v>2.4414376</v>
      </c>
      <c r="S818" s="146">
        <v>0</v>
      </c>
      <c r="T818" s="147">
        <f>S818*H818</f>
        <v>0</v>
      </c>
      <c r="AR818" s="148" t="s">
        <v>459</v>
      </c>
      <c r="AT818" s="148" t="s">
        <v>300</v>
      </c>
      <c r="AU818" s="148" t="s">
        <v>87</v>
      </c>
      <c r="AY818" s="17" t="s">
        <v>262</v>
      </c>
      <c r="BE818" s="149">
        <f>IF(N818="základní",J818,0)</f>
        <v>0</v>
      </c>
      <c r="BF818" s="149">
        <f>IF(N818="snížená",J818,0)</f>
        <v>0</v>
      </c>
      <c r="BG818" s="149">
        <f>IF(N818="zákl. přenesená",J818,0)</f>
        <v>0</v>
      </c>
      <c r="BH818" s="149">
        <f>IF(N818="sníž. přenesená",J818,0)</f>
        <v>0</v>
      </c>
      <c r="BI818" s="149">
        <f>IF(N818="nulová",J818,0)</f>
        <v>0</v>
      </c>
      <c r="BJ818" s="17" t="s">
        <v>85</v>
      </c>
      <c r="BK818" s="149">
        <f>ROUND(I818*H818,2)</f>
        <v>0</v>
      </c>
      <c r="BL818" s="17" t="s">
        <v>369</v>
      </c>
      <c r="BM818" s="148" t="s">
        <v>936</v>
      </c>
    </row>
    <row r="819" spans="2:51" s="12" customFormat="1" ht="12">
      <c r="B819" s="150"/>
      <c r="D819" s="151" t="s">
        <v>270</v>
      </c>
      <c r="E819" s="152" t="s">
        <v>1</v>
      </c>
      <c r="F819" s="153" t="s">
        <v>151</v>
      </c>
      <c r="H819" s="154">
        <v>242.62</v>
      </c>
      <c r="I819" s="155"/>
      <c r="L819" s="150"/>
      <c r="M819" s="156"/>
      <c r="T819" s="157"/>
      <c r="AT819" s="152" t="s">
        <v>270</v>
      </c>
      <c r="AU819" s="152" t="s">
        <v>87</v>
      </c>
      <c r="AV819" s="12" t="s">
        <v>87</v>
      </c>
      <c r="AW819" s="12" t="s">
        <v>32</v>
      </c>
      <c r="AX819" s="12" t="s">
        <v>77</v>
      </c>
      <c r="AY819" s="152" t="s">
        <v>262</v>
      </c>
    </row>
    <row r="820" spans="2:51" s="12" customFormat="1" ht="12">
      <c r="B820" s="150"/>
      <c r="D820" s="151" t="s">
        <v>270</v>
      </c>
      <c r="E820" s="152" t="s">
        <v>1</v>
      </c>
      <c r="F820" s="153" t="s">
        <v>157</v>
      </c>
      <c r="H820" s="154">
        <v>2.3</v>
      </c>
      <c r="I820" s="155"/>
      <c r="L820" s="150"/>
      <c r="M820" s="156"/>
      <c r="T820" s="157"/>
      <c r="AT820" s="152" t="s">
        <v>270</v>
      </c>
      <c r="AU820" s="152" t="s">
        <v>87</v>
      </c>
      <c r="AV820" s="12" t="s">
        <v>87</v>
      </c>
      <c r="AW820" s="12" t="s">
        <v>32</v>
      </c>
      <c r="AX820" s="12" t="s">
        <v>77</v>
      </c>
      <c r="AY820" s="152" t="s">
        <v>262</v>
      </c>
    </row>
    <row r="821" spans="2:51" s="15" customFormat="1" ht="12">
      <c r="B821" s="171"/>
      <c r="D821" s="151" t="s">
        <v>270</v>
      </c>
      <c r="E821" s="172" t="s">
        <v>1</v>
      </c>
      <c r="F821" s="173" t="s">
        <v>281</v>
      </c>
      <c r="H821" s="174">
        <v>244.92</v>
      </c>
      <c r="I821" s="175"/>
      <c r="L821" s="171"/>
      <c r="M821" s="176"/>
      <c r="T821" s="177"/>
      <c r="AT821" s="172" t="s">
        <v>270</v>
      </c>
      <c r="AU821" s="172" t="s">
        <v>87</v>
      </c>
      <c r="AV821" s="15" t="s">
        <v>103</v>
      </c>
      <c r="AW821" s="15" t="s">
        <v>32</v>
      </c>
      <c r="AX821" s="15" t="s">
        <v>77</v>
      </c>
      <c r="AY821" s="172" t="s">
        <v>262</v>
      </c>
    </row>
    <row r="822" spans="2:51" s="12" customFormat="1" ht="12">
      <c r="B822" s="150"/>
      <c r="D822" s="151" t="s">
        <v>270</v>
      </c>
      <c r="E822" s="152" t="s">
        <v>1</v>
      </c>
      <c r="F822" s="153" t="s">
        <v>160</v>
      </c>
      <c r="H822" s="154">
        <v>39.5</v>
      </c>
      <c r="I822" s="155"/>
      <c r="L822" s="150"/>
      <c r="M822" s="156"/>
      <c r="T822" s="157"/>
      <c r="AT822" s="152" t="s">
        <v>270</v>
      </c>
      <c r="AU822" s="152" t="s">
        <v>87</v>
      </c>
      <c r="AV822" s="12" t="s">
        <v>87</v>
      </c>
      <c r="AW822" s="12" t="s">
        <v>32</v>
      </c>
      <c r="AX822" s="12" t="s">
        <v>77</v>
      </c>
      <c r="AY822" s="152" t="s">
        <v>262</v>
      </c>
    </row>
    <row r="823" spans="2:51" s="12" customFormat="1" ht="12">
      <c r="B823" s="150"/>
      <c r="D823" s="151" t="s">
        <v>270</v>
      </c>
      <c r="E823" s="152" t="s">
        <v>1</v>
      </c>
      <c r="F823" s="153" t="s">
        <v>162</v>
      </c>
      <c r="H823" s="154">
        <v>113.4</v>
      </c>
      <c r="I823" s="155"/>
      <c r="L823" s="150"/>
      <c r="M823" s="156"/>
      <c r="T823" s="157"/>
      <c r="AT823" s="152" t="s">
        <v>270</v>
      </c>
      <c r="AU823" s="152" t="s">
        <v>87</v>
      </c>
      <c r="AV823" s="12" t="s">
        <v>87</v>
      </c>
      <c r="AW823" s="12" t="s">
        <v>32</v>
      </c>
      <c r="AX823" s="12" t="s">
        <v>77</v>
      </c>
      <c r="AY823" s="152" t="s">
        <v>262</v>
      </c>
    </row>
    <row r="824" spans="2:51" s="15" customFormat="1" ht="12">
      <c r="B824" s="171"/>
      <c r="D824" s="151" t="s">
        <v>270</v>
      </c>
      <c r="E824" s="172" t="s">
        <v>1</v>
      </c>
      <c r="F824" s="173" t="s">
        <v>281</v>
      </c>
      <c r="H824" s="174">
        <v>152.9</v>
      </c>
      <c r="I824" s="175"/>
      <c r="L824" s="171"/>
      <c r="M824" s="176"/>
      <c r="T824" s="177"/>
      <c r="AT824" s="172" t="s">
        <v>270</v>
      </c>
      <c r="AU824" s="172" t="s">
        <v>87</v>
      </c>
      <c r="AV824" s="15" t="s">
        <v>103</v>
      </c>
      <c r="AW824" s="15" t="s">
        <v>32</v>
      </c>
      <c r="AX824" s="15" t="s">
        <v>77</v>
      </c>
      <c r="AY824" s="172" t="s">
        <v>262</v>
      </c>
    </row>
    <row r="825" spans="2:51" s="12" customFormat="1" ht="12">
      <c r="B825" s="150"/>
      <c r="D825" s="151" t="s">
        <v>270</v>
      </c>
      <c r="E825" s="152" t="s">
        <v>1</v>
      </c>
      <c r="F825" s="153" t="s">
        <v>165</v>
      </c>
      <c r="H825" s="154">
        <v>216.08</v>
      </c>
      <c r="I825" s="155"/>
      <c r="L825" s="150"/>
      <c r="M825" s="156"/>
      <c r="T825" s="157"/>
      <c r="AT825" s="152" t="s">
        <v>270</v>
      </c>
      <c r="AU825" s="152" t="s">
        <v>87</v>
      </c>
      <c r="AV825" s="12" t="s">
        <v>87</v>
      </c>
      <c r="AW825" s="12" t="s">
        <v>32</v>
      </c>
      <c r="AX825" s="12" t="s">
        <v>77</v>
      </c>
      <c r="AY825" s="152" t="s">
        <v>262</v>
      </c>
    </row>
    <row r="826" spans="2:51" s="12" customFormat="1" ht="12">
      <c r="B826" s="150"/>
      <c r="D826" s="151" t="s">
        <v>270</v>
      </c>
      <c r="E826" s="152" t="s">
        <v>1</v>
      </c>
      <c r="F826" s="153" t="s">
        <v>168</v>
      </c>
      <c r="H826" s="154">
        <v>9.13</v>
      </c>
      <c r="I826" s="155"/>
      <c r="L826" s="150"/>
      <c r="M826" s="156"/>
      <c r="T826" s="157"/>
      <c r="AT826" s="152" t="s">
        <v>270</v>
      </c>
      <c r="AU826" s="152" t="s">
        <v>87</v>
      </c>
      <c r="AV826" s="12" t="s">
        <v>87</v>
      </c>
      <c r="AW826" s="12" t="s">
        <v>32</v>
      </c>
      <c r="AX826" s="12" t="s">
        <v>77</v>
      </c>
      <c r="AY826" s="152" t="s">
        <v>262</v>
      </c>
    </row>
    <row r="827" spans="2:51" s="12" customFormat="1" ht="12">
      <c r="B827" s="150"/>
      <c r="D827" s="151" t="s">
        <v>270</v>
      </c>
      <c r="E827" s="152" t="s">
        <v>1</v>
      </c>
      <c r="F827" s="153" t="s">
        <v>170</v>
      </c>
      <c r="H827" s="154">
        <v>10.7</v>
      </c>
      <c r="I827" s="155"/>
      <c r="L827" s="150"/>
      <c r="M827" s="156"/>
      <c r="T827" s="157"/>
      <c r="AT827" s="152" t="s">
        <v>270</v>
      </c>
      <c r="AU827" s="152" t="s">
        <v>87</v>
      </c>
      <c r="AV827" s="12" t="s">
        <v>87</v>
      </c>
      <c r="AW827" s="12" t="s">
        <v>32</v>
      </c>
      <c r="AX827" s="12" t="s">
        <v>77</v>
      </c>
      <c r="AY827" s="152" t="s">
        <v>262</v>
      </c>
    </row>
    <row r="828" spans="2:51" s="15" customFormat="1" ht="12">
      <c r="B828" s="171"/>
      <c r="D828" s="151" t="s">
        <v>270</v>
      </c>
      <c r="E828" s="172" t="s">
        <v>1</v>
      </c>
      <c r="F828" s="173" t="s">
        <v>281</v>
      </c>
      <c r="H828" s="174">
        <v>235.91</v>
      </c>
      <c r="I828" s="175"/>
      <c r="L828" s="171"/>
      <c r="M828" s="176"/>
      <c r="T828" s="177"/>
      <c r="AT828" s="172" t="s">
        <v>270</v>
      </c>
      <c r="AU828" s="172" t="s">
        <v>87</v>
      </c>
      <c r="AV828" s="15" t="s">
        <v>103</v>
      </c>
      <c r="AW828" s="15" t="s">
        <v>32</v>
      </c>
      <c r="AX828" s="15" t="s">
        <v>77</v>
      </c>
      <c r="AY828" s="172" t="s">
        <v>262</v>
      </c>
    </row>
    <row r="829" spans="2:51" s="12" customFormat="1" ht="12">
      <c r="B829" s="150"/>
      <c r="D829" s="151" t="s">
        <v>270</v>
      </c>
      <c r="E829" s="152" t="s">
        <v>1</v>
      </c>
      <c r="F829" s="153" t="s">
        <v>174</v>
      </c>
      <c r="H829" s="154">
        <v>141.2</v>
      </c>
      <c r="I829" s="155"/>
      <c r="L829" s="150"/>
      <c r="M829" s="156"/>
      <c r="T829" s="157"/>
      <c r="AT829" s="152" t="s">
        <v>270</v>
      </c>
      <c r="AU829" s="152" t="s">
        <v>87</v>
      </c>
      <c r="AV829" s="12" t="s">
        <v>87</v>
      </c>
      <c r="AW829" s="12" t="s">
        <v>32</v>
      </c>
      <c r="AX829" s="12" t="s">
        <v>77</v>
      </c>
      <c r="AY829" s="152" t="s">
        <v>262</v>
      </c>
    </row>
    <row r="830" spans="2:51" s="15" customFormat="1" ht="12">
      <c r="B830" s="171"/>
      <c r="D830" s="151" t="s">
        <v>270</v>
      </c>
      <c r="E830" s="172" t="s">
        <v>1</v>
      </c>
      <c r="F830" s="173" t="s">
        <v>281</v>
      </c>
      <c r="H830" s="174">
        <v>141.2</v>
      </c>
      <c r="I830" s="175"/>
      <c r="L830" s="171"/>
      <c r="M830" s="176"/>
      <c r="T830" s="177"/>
      <c r="AT830" s="172" t="s">
        <v>270</v>
      </c>
      <c r="AU830" s="172" t="s">
        <v>87</v>
      </c>
      <c r="AV830" s="15" t="s">
        <v>103</v>
      </c>
      <c r="AW830" s="15" t="s">
        <v>32</v>
      </c>
      <c r="AX830" s="15" t="s">
        <v>77</v>
      </c>
      <c r="AY830" s="172" t="s">
        <v>262</v>
      </c>
    </row>
    <row r="831" spans="2:51" s="12" customFormat="1" ht="12">
      <c r="B831" s="150"/>
      <c r="D831" s="151" t="s">
        <v>270</v>
      </c>
      <c r="E831" s="152" t="s">
        <v>1</v>
      </c>
      <c r="F831" s="153" t="s">
        <v>190</v>
      </c>
      <c r="H831" s="154">
        <v>10.6</v>
      </c>
      <c r="I831" s="155"/>
      <c r="L831" s="150"/>
      <c r="M831" s="156"/>
      <c r="T831" s="157"/>
      <c r="AT831" s="152" t="s">
        <v>270</v>
      </c>
      <c r="AU831" s="152" t="s">
        <v>87</v>
      </c>
      <c r="AV831" s="12" t="s">
        <v>87</v>
      </c>
      <c r="AW831" s="12" t="s">
        <v>32</v>
      </c>
      <c r="AX831" s="12" t="s">
        <v>77</v>
      </c>
      <c r="AY831" s="152" t="s">
        <v>262</v>
      </c>
    </row>
    <row r="832" spans="2:51" s="15" customFormat="1" ht="12">
      <c r="B832" s="171"/>
      <c r="D832" s="151" t="s">
        <v>270</v>
      </c>
      <c r="E832" s="172" t="s">
        <v>1</v>
      </c>
      <c r="F832" s="173" t="s">
        <v>281</v>
      </c>
      <c r="H832" s="174">
        <v>10.6</v>
      </c>
      <c r="I832" s="175"/>
      <c r="L832" s="171"/>
      <c r="M832" s="176"/>
      <c r="T832" s="177"/>
      <c r="AT832" s="172" t="s">
        <v>270</v>
      </c>
      <c r="AU832" s="172" t="s">
        <v>87</v>
      </c>
      <c r="AV832" s="15" t="s">
        <v>103</v>
      </c>
      <c r="AW832" s="15" t="s">
        <v>32</v>
      </c>
      <c r="AX832" s="15" t="s">
        <v>77</v>
      </c>
      <c r="AY832" s="172" t="s">
        <v>262</v>
      </c>
    </row>
    <row r="833" spans="2:51" s="13" customFormat="1" ht="12">
      <c r="B833" s="158"/>
      <c r="D833" s="151" t="s">
        <v>270</v>
      </c>
      <c r="E833" s="159" t="s">
        <v>1</v>
      </c>
      <c r="F833" s="160" t="s">
        <v>273</v>
      </c>
      <c r="H833" s="161">
        <v>785.53</v>
      </c>
      <c r="I833" s="162"/>
      <c r="L833" s="158"/>
      <c r="M833" s="163"/>
      <c r="T833" s="164"/>
      <c r="AT833" s="159" t="s">
        <v>270</v>
      </c>
      <c r="AU833" s="159" t="s">
        <v>87</v>
      </c>
      <c r="AV833" s="13" t="s">
        <v>268</v>
      </c>
      <c r="AW833" s="13" t="s">
        <v>32</v>
      </c>
      <c r="AX833" s="13" t="s">
        <v>85</v>
      </c>
      <c r="AY833" s="159" t="s">
        <v>262</v>
      </c>
    </row>
    <row r="834" spans="2:51" s="12" customFormat="1" ht="12">
      <c r="B834" s="150"/>
      <c r="D834" s="151" t="s">
        <v>270</v>
      </c>
      <c r="F834" s="153" t="s">
        <v>927</v>
      </c>
      <c r="H834" s="154">
        <v>824.81</v>
      </c>
      <c r="I834" s="155"/>
      <c r="L834" s="150"/>
      <c r="M834" s="156"/>
      <c r="T834" s="157"/>
      <c r="AT834" s="152" t="s">
        <v>270</v>
      </c>
      <c r="AU834" s="152" t="s">
        <v>87</v>
      </c>
      <c r="AV834" s="12" t="s">
        <v>87</v>
      </c>
      <c r="AW834" s="12" t="s">
        <v>4</v>
      </c>
      <c r="AX834" s="12" t="s">
        <v>85</v>
      </c>
      <c r="AY834" s="152" t="s">
        <v>262</v>
      </c>
    </row>
    <row r="835" spans="2:65" s="1" customFormat="1" ht="24.2" customHeight="1">
      <c r="B835" s="32"/>
      <c r="C835" s="178" t="s">
        <v>937</v>
      </c>
      <c r="D835" s="178" t="s">
        <v>300</v>
      </c>
      <c r="E835" s="179" t="s">
        <v>938</v>
      </c>
      <c r="F835" s="180" t="s">
        <v>939</v>
      </c>
      <c r="G835" s="181" t="s">
        <v>152</v>
      </c>
      <c r="H835" s="182">
        <v>14.81</v>
      </c>
      <c r="I835" s="183"/>
      <c r="J835" s="182">
        <f>ROUND(I835*H835,2)</f>
        <v>0</v>
      </c>
      <c r="K835" s="180" t="s">
        <v>1</v>
      </c>
      <c r="L835" s="184"/>
      <c r="M835" s="185" t="s">
        <v>1</v>
      </c>
      <c r="N835" s="186" t="s">
        <v>42</v>
      </c>
      <c r="P835" s="146">
        <f>O835*H835</f>
        <v>0</v>
      </c>
      <c r="Q835" s="146">
        <v>0.00026</v>
      </c>
      <c r="R835" s="146">
        <f>Q835*H835</f>
        <v>0.0038505999999999996</v>
      </c>
      <c r="S835" s="146">
        <v>0</v>
      </c>
      <c r="T835" s="147">
        <f>S835*H835</f>
        <v>0</v>
      </c>
      <c r="AR835" s="148" t="s">
        <v>459</v>
      </c>
      <c r="AT835" s="148" t="s">
        <v>300</v>
      </c>
      <c r="AU835" s="148" t="s">
        <v>87</v>
      </c>
      <c r="AY835" s="17" t="s">
        <v>262</v>
      </c>
      <c r="BE835" s="149">
        <f>IF(N835="základní",J835,0)</f>
        <v>0</v>
      </c>
      <c r="BF835" s="149">
        <f>IF(N835="snížená",J835,0)</f>
        <v>0</v>
      </c>
      <c r="BG835" s="149">
        <f>IF(N835="zákl. přenesená",J835,0)</f>
        <v>0</v>
      </c>
      <c r="BH835" s="149">
        <f>IF(N835="sníž. přenesená",J835,0)</f>
        <v>0</v>
      </c>
      <c r="BI835" s="149">
        <f>IF(N835="nulová",J835,0)</f>
        <v>0</v>
      </c>
      <c r="BJ835" s="17" t="s">
        <v>85</v>
      </c>
      <c r="BK835" s="149">
        <f>ROUND(I835*H835,2)</f>
        <v>0</v>
      </c>
      <c r="BL835" s="17" t="s">
        <v>369</v>
      </c>
      <c r="BM835" s="148" t="s">
        <v>940</v>
      </c>
    </row>
    <row r="836" spans="2:51" s="12" customFormat="1" ht="12">
      <c r="B836" s="150"/>
      <c r="D836" s="151" t="s">
        <v>270</v>
      </c>
      <c r="E836" s="152" t="s">
        <v>1</v>
      </c>
      <c r="F836" s="153" t="s">
        <v>178</v>
      </c>
      <c r="H836" s="154">
        <v>14.1</v>
      </c>
      <c r="I836" s="155"/>
      <c r="L836" s="150"/>
      <c r="M836" s="156"/>
      <c r="T836" s="157"/>
      <c r="AT836" s="152" t="s">
        <v>270</v>
      </c>
      <c r="AU836" s="152" t="s">
        <v>87</v>
      </c>
      <c r="AV836" s="12" t="s">
        <v>87</v>
      </c>
      <c r="AW836" s="12" t="s">
        <v>32</v>
      </c>
      <c r="AX836" s="12" t="s">
        <v>77</v>
      </c>
      <c r="AY836" s="152" t="s">
        <v>262</v>
      </c>
    </row>
    <row r="837" spans="2:51" s="13" customFormat="1" ht="12">
      <c r="B837" s="158"/>
      <c r="D837" s="151" t="s">
        <v>270</v>
      </c>
      <c r="E837" s="159" t="s">
        <v>1</v>
      </c>
      <c r="F837" s="160" t="s">
        <v>273</v>
      </c>
      <c r="H837" s="161">
        <v>14.1</v>
      </c>
      <c r="I837" s="162"/>
      <c r="L837" s="158"/>
      <c r="M837" s="163"/>
      <c r="T837" s="164"/>
      <c r="AT837" s="159" t="s">
        <v>270</v>
      </c>
      <c r="AU837" s="159" t="s">
        <v>87</v>
      </c>
      <c r="AV837" s="13" t="s">
        <v>268</v>
      </c>
      <c r="AW837" s="13" t="s">
        <v>32</v>
      </c>
      <c r="AX837" s="13" t="s">
        <v>85</v>
      </c>
      <c r="AY837" s="159" t="s">
        <v>262</v>
      </c>
    </row>
    <row r="838" spans="2:51" s="12" customFormat="1" ht="12">
      <c r="B838" s="150"/>
      <c r="D838" s="151" t="s">
        <v>270</v>
      </c>
      <c r="F838" s="153" t="s">
        <v>941</v>
      </c>
      <c r="H838" s="154">
        <v>14.81</v>
      </c>
      <c r="I838" s="155"/>
      <c r="L838" s="150"/>
      <c r="M838" s="156"/>
      <c r="T838" s="157"/>
      <c r="AT838" s="152" t="s">
        <v>270</v>
      </c>
      <c r="AU838" s="152" t="s">
        <v>87</v>
      </c>
      <c r="AV838" s="12" t="s">
        <v>87</v>
      </c>
      <c r="AW838" s="12" t="s">
        <v>4</v>
      </c>
      <c r="AX838" s="12" t="s">
        <v>85</v>
      </c>
      <c r="AY838" s="152" t="s">
        <v>262</v>
      </c>
    </row>
    <row r="839" spans="2:65" s="1" customFormat="1" ht="24.2" customHeight="1">
      <c r="B839" s="32"/>
      <c r="C839" s="138" t="s">
        <v>942</v>
      </c>
      <c r="D839" s="138" t="s">
        <v>264</v>
      </c>
      <c r="E839" s="139" t="s">
        <v>943</v>
      </c>
      <c r="F839" s="140" t="s">
        <v>944</v>
      </c>
      <c r="G839" s="141" t="s">
        <v>152</v>
      </c>
      <c r="H839" s="142">
        <v>121.6</v>
      </c>
      <c r="I839" s="143"/>
      <c r="J839" s="142">
        <f>ROUND(I839*H839,2)</f>
        <v>0</v>
      </c>
      <c r="K839" s="140" t="s">
        <v>267</v>
      </c>
      <c r="L839" s="32"/>
      <c r="M839" s="144" t="s">
        <v>1</v>
      </c>
      <c r="N839" s="145" t="s">
        <v>42</v>
      </c>
      <c r="P839" s="146">
        <f>O839*H839</f>
        <v>0</v>
      </c>
      <c r="Q839" s="146">
        <v>0.00204</v>
      </c>
      <c r="R839" s="146">
        <f>Q839*H839</f>
        <v>0.248064</v>
      </c>
      <c r="S839" s="146">
        <v>0</v>
      </c>
      <c r="T839" s="147">
        <f>S839*H839</f>
        <v>0</v>
      </c>
      <c r="AR839" s="148" t="s">
        <v>369</v>
      </c>
      <c r="AT839" s="148" t="s">
        <v>264</v>
      </c>
      <c r="AU839" s="148" t="s">
        <v>87</v>
      </c>
      <c r="AY839" s="17" t="s">
        <v>262</v>
      </c>
      <c r="BE839" s="149">
        <f>IF(N839="základní",J839,0)</f>
        <v>0</v>
      </c>
      <c r="BF839" s="149">
        <f>IF(N839="snížená",J839,0)</f>
        <v>0</v>
      </c>
      <c r="BG839" s="149">
        <f>IF(N839="zákl. přenesená",J839,0)</f>
        <v>0</v>
      </c>
      <c r="BH839" s="149">
        <f>IF(N839="sníž. přenesená",J839,0)</f>
        <v>0</v>
      </c>
      <c r="BI839" s="149">
        <f>IF(N839="nulová",J839,0)</f>
        <v>0</v>
      </c>
      <c r="BJ839" s="17" t="s">
        <v>85</v>
      </c>
      <c r="BK839" s="149">
        <f>ROUND(I839*H839,2)</f>
        <v>0</v>
      </c>
      <c r="BL839" s="17" t="s">
        <v>369</v>
      </c>
      <c r="BM839" s="148" t="s">
        <v>945</v>
      </c>
    </row>
    <row r="840" spans="2:65" s="1" customFormat="1" ht="24.2" customHeight="1">
      <c r="B840" s="32"/>
      <c r="C840" s="178" t="s">
        <v>946</v>
      </c>
      <c r="D840" s="178" t="s">
        <v>300</v>
      </c>
      <c r="E840" s="179" t="s">
        <v>947</v>
      </c>
      <c r="F840" s="180" t="s">
        <v>948</v>
      </c>
      <c r="G840" s="181" t="s">
        <v>152</v>
      </c>
      <c r="H840" s="182">
        <v>45.99</v>
      </c>
      <c r="I840" s="183"/>
      <c r="J840" s="182">
        <f>ROUND(I840*H840,2)</f>
        <v>0</v>
      </c>
      <c r="K840" s="180" t="s">
        <v>267</v>
      </c>
      <c r="L840" s="184"/>
      <c r="M840" s="185" t="s">
        <v>1</v>
      </c>
      <c r="N840" s="186" t="s">
        <v>42</v>
      </c>
      <c r="P840" s="146">
        <f>O840*H840</f>
        <v>0</v>
      </c>
      <c r="Q840" s="146">
        <v>0.006</v>
      </c>
      <c r="R840" s="146">
        <f>Q840*H840</f>
        <v>0.27594</v>
      </c>
      <c r="S840" s="146">
        <v>0</v>
      </c>
      <c r="T840" s="147">
        <f>S840*H840</f>
        <v>0</v>
      </c>
      <c r="AR840" s="148" t="s">
        <v>459</v>
      </c>
      <c r="AT840" s="148" t="s">
        <v>300</v>
      </c>
      <c r="AU840" s="148" t="s">
        <v>87</v>
      </c>
      <c r="AY840" s="17" t="s">
        <v>262</v>
      </c>
      <c r="BE840" s="149">
        <f>IF(N840="základní",J840,0)</f>
        <v>0</v>
      </c>
      <c r="BF840" s="149">
        <f>IF(N840="snížená",J840,0)</f>
        <v>0</v>
      </c>
      <c r="BG840" s="149">
        <f>IF(N840="zákl. přenesená",J840,0)</f>
        <v>0</v>
      </c>
      <c r="BH840" s="149">
        <f>IF(N840="sníž. přenesená",J840,0)</f>
        <v>0</v>
      </c>
      <c r="BI840" s="149">
        <f>IF(N840="nulová",J840,0)</f>
        <v>0</v>
      </c>
      <c r="BJ840" s="17" t="s">
        <v>85</v>
      </c>
      <c r="BK840" s="149">
        <f>ROUND(I840*H840,2)</f>
        <v>0</v>
      </c>
      <c r="BL840" s="17" t="s">
        <v>369</v>
      </c>
      <c r="BM840" s="148" t="s">
        <v>949</v>
      </c>
    </row>
    <row r="841" spans="2:51" s="12" customFormat="1" ht="12">
      <c r="B841" s="150"/>
      <c r="D841" s="151" t="s">
        <v>270</v>
      </c>
      <c r="E841" s="152" t="s">
        <v>1</v>
      </c>
      <c r="F841" s="153" t="s">
        <v>798</v>
      </c>
      <c r="H841" s="154">
        <v>30.72</v>
      </c>
      <c r="I841" s="155"/>
      <c r="L841" s="150"/>
      <c r="M841" s="156"/>
      <c r="T841" s="157"/>
      <c r="AT841" s="152" t="s">
        <v>270</v>
      </c>
      <c r="AU841" s="152" t="s">
        <v>87</v>
      </c>
      <c r="AV841" s="12" t="s">
        <v>87</v>
      </c>
      <c r="AW841" s="12" t="s">
        <v>32</v>
      </c>
      <c r="AX841" s="12" t="s">
        <v>77</v>
      </c>
      <c r="AY841" s="152" t="s">
        <v>262</v>
      </c>
    </row>
    <row r="842" spans="2:51" s="12" customFormat="1" ht="12">
      <c r="B842" s="150"/>
      <c r="D842" s="151" t="s">
        <v>270</v>
      </c>
      <c r="E842" s="152" t="s">
        <v>1</v>
      </c>
      <c r="F842" s="153" t="s">
        <v>800</v>
      </c>
      <c r="H842" s="154">
        <v>13.08</v>
      </c>
      <c r="I842" s="155"/>
      <c r="L842" s="150"/>
      <c r="M842" s="156"/>
      <c r="T842" s="157"/>
      <c r="AT842" s="152" t="s">
        <v>270</v>
      </c>
      <c r="AU842" s="152" t="s">
        <v>87</v>
      </c>
      <c r="AV842" s="12" t="s">
        <v>87</v>
      </c>
      <c r="AW842" s="12" t="s">
        <v>32</v>
      </c>
      <c r="AX842" s="12" t="s">
        <v>77</v>
      </c>
      <c r="AY842" s="152" t="s">
        <v>262</v>
      </c>
    </row>
    <row r="843" spans="2:51" s="15" customFormat="1" ht="12">
      <c r="B843" s="171"/>
      <c r="D843" s="151" t="s">
        <v>270</v>
      </c>
      <c r="E843" s="172" t="s">
        <v>1</v>
      </c>
      <c r="F843" s="173" t="s">
        <v>281</v>
      </c>
      <c r="H843" s="174">
        <v>43.8</v>
      </c>
      <c r="I843" s="175"/>
      <c r="L843" s="171"/>
      <c r="M843" s="176"/>
      <c r="T843" s="177"/>
      <c r="AT843" s="172" t="s">
        <v>270</v>
      </c>
      <c r="AU843" s="172" t="s">
        <v>87</v>
      </c>
      <c r="AV843" s="15" t="s">
        <v>103</v>
      </c>
      <c r="AW843" s="15" t="s">
        <v>32</v>
      </c>
      <c r="AX843" s="15" t="s">
        <v>77</v>
      </c>
      <c r="AY843" s="172" t="s">
        <v>262</v>
      </c>
    </row>
    <row r="844" spans="2:51" s="13" customFormat="1" ht="12">
      <c r="B844" s="158"/>
      <c r="D844" s="151" t="s">
        <v>270</v>
      </c>
      <c r="E844" s="159" t="s">
        <v>1</v>
      </c>
      <c r="F844" s="160" t="s">
        <v>273</v>
      </c>
      <c r="H844" s="161">
        <v>43.8</v>
      </c>
      <c r="I844" s="162"/>
      <c r="L844" s="158"/>
      <c r="M844" s="163"/>
      <c r="T844" s="164"/>
      <c r="AT844" s="159" t="s">
        <v>270</v>
      </c>
      <c r="AU844" s="159" t="s">
        <v>87</v>
      </c>
      <c r="AV844" s="13" t="s">
        <v>268</v>
      </c>
      <c r="AW844" s="13" t="s">
        <v>32</v>
      </c>
      <c r="AX844" s="13" t="s">
        <v>85</v>
      </c>
      <c r="AY844" s="159" t="s">
        <v>262</v>
      </c>
    </row>
    <row r="845" spans="2:51" s="12" customFormat="1" ht="12">
      <c r="B845" s="150"/>
      <c r="D845" s="151" t="s">
        <v>270</v>
      </c>
      <c r="F845" s="153" t="s">
        <v>950</v>
      </c>
      <c r="H845" s="154">
        <v>45.99</v>
      </c>
      <c r="I845" s="155"/>
      <c r="L845" s="150"/>
      <c r="M845" s="156"/>
      <c r="T845" s="157"/>
      <c r="AT845" s="152" t="s">
        <v>270</v>
      </c>
      <c r="AU845" s="152" t="s">
        <v>87</v>
      </c>
      <c r="AV845" s="12" t="s">
        <v>87</v>
      </c>
      <c r="AW845" s="12" t="s">
        <v>4</v>
      </c>
      <c r="AX845" s="12" t="s">
        <v>85</v>
      </c>
      <c r="AY845" s="152" t="s">
        <v>262</v>
      </c>
    </row>
    <row r="846" spans="2:65" s="1" customFormat="1" ht="24.2" customHeight="1">
      <c r="B846" s="32"/>
      <c r="C846" s="178" t="s">
        <v>951</v>
      </c>
      <c r="D846" s="178" t="s">
        <v>300</v>
      </c>
      <c r="E846" s="179" t="s">
        <v>952</v>
      </c>
      <c r="F846" s="180" t="s">
        <v>953</v>
      </c>
      <c r="G846" s="181" t="s">
        <v>152</v>
      </c>
      <c r="H846" s="182">
        <v>45.99</v>
      </c>
      <c r="I846" s="183"/>
      <c r="J846" s="182">
        <f>ROUND(I846*H846,2)</f>
        <v>0</v>
      </c>
      <c r="K846" s="180" t="s">
        <v>267</v>
      </c>
      <c r="L846" s="184"/>
      <c r="M846" s="185" t="s">
        <v>1</v>
      </c>
      <c r="N846" s="186" t="s">
        <v>42</v>
      </c>
      <c r="P846" s="146">
        <f>O846*H846</f>
        <v>0</v>
      </c>
      <c r="Q846" s="146">
        <v>0.0015</v>
      </c>
      <c r="R846" s="146">
        <f>Q846*H846</f>
        <v>0.068985</v>
      </c>
      <c r="S846" s="146">
        <v>0</v>
      </c>
      <c r="T846" s="147">
        <f>S846*H846</f>
        <v>0</v>
      </c>
      <c r="AR846" s="148" t="s">
        <v>459</v>
      </c>
      <c r="AT846" s="148" t="s">
        <v>300</v>
      </c>
      <c r="AU846" s="148" t="s">
        <v>87</v>
      </c>
      <c r="AY846" s="17" t="s">
        <v>262</v>
      </c>
      <c r="BE846" s="149">
        <f>IF(N846="základní",J846,0)</f>
        <v>0</v>
      </c>
      <c r="BF846" s="149">
        <f>IF(N846="snížená",J846,0)</f>
        <v>0</v>
      </c>
      <c r="BG846" s="149">
        <f>IF(N846="zákl. přenesená",J846,0)</f>
        <v>0</v>
      </c>
      <c r="BH846" s="149">
        <f>IF(N846="sníž. přenesená",J846,0)</f>
        <v>0</v>
      </c>
      <c r="BI846" s="149">
        <f>IF(N846="nulová",J846,0)</f>
        <v>0</v>
      </c>
      <c r="BJ846" s="17" t="s">
        <v>85</v>
      </c>
      <c r="BK846" s="149">
        <f>ROUND(I846*H846,2)</f>
        <v>0</v>
      </c>
      <c r="BL846" s="17" t="s">
        <v>369</v>
      </c>
      <c r="BM846" s="148" t="s">
        <v>954</v>
      </c>
    </row>
    <row r="847" spans="2:51" s="12" customFormat="1" ht="12">
      <c r="B847" s="150"/>
      <c r="D847" s="151" t="s">
        <v>270</v>
      </c>
      <c r="E847" s="152" t="s">
        <v>1</v>
      </c>
      <c r="F847" s="153" t="s">
        <v>798</v>
      </c>
      <c r="H847" s="154">
        <v>30.72</v>
      </c>
      <c r="I847" s="155"/>
      <c r="L847" s="150"/>
      <c r="M847" s="156"/>
      <c r="T847" s="157"/>
      <c r="AT847" s="152" t="s">
        <v>270</v>
      </c>
      <c r="AU847" s="152" t="s">
        <v>87</v>
      </c>
      <c r="AV847" s="12" t="s">
        <v>87</v>
      </c>
      <c r="AW847" s="12" t="s">
        <v>32</v>
      </c>
      <c r="AX847" s="12" t="s">
        <v>77</v>
      </c>
      <c r="AY847" s="152" t="s">
        <v>262</v>
      </c>
    </row>
    <row r="848" spans="2:51" s="12" customFormat="1" ht="12">
      <c r="B848" s="150"/>
      <c r="D848" s="151" t="s">
        <v>270</v>
      </c>
      <c r="E848" s="152" t="s">
        <v>1</v>
      </c>
      <c r="F848" s="153" t="s">
        <v>800</v>
      </c>
      <c r="H848" s="154">
        <v>13.08</v>
      </c>
      <c r="I848" s="155"/>
      <c r="L848" s="150"/>
      <c r="M848" s="156"/>
      <c r="T848" s="157"/>
      <c r="AT848" s="152" t="s">
        <v>270</v>
      </c>
      <c r="AU848" s="152" t="s">
        <v>87</v>
      </c>
      <c r="AV848" s="12" t="s">
        <v>87</v>
      </c>
      <c r="AW848" s="12" t="s">
        <v>32</v>
      </c>
      <c r="AX848" s="12" t="s">
        <v>77</v>
      </c>
      <c r="AY848" s="152" t="s">
        <v>262</v>
      </c>
    </row>
    <row r="849" spans="2:51" s="15" customFormat="1" ht="12">
      <c r="B849" s="171"/>
      <c r="D849" s="151" t="s">
        <v>270</v>
      </c>
      <c r="E849" s="172" t="s">
        <v>1</v>
      </c>
      <c r="F849" s="173" t="s">
        <v>281</v>
      </c>
      <c r="H849" s="174">
        <v>43.8</v>
      </c>
      <c r="I849" s="175"/>
      <c r="L849" s="171"/>
      <c r="M849" s="176"/>
      <c r="T849" s="177"/>
      <c r="AT849" s="172" t="s">
        <v>270</v>
      </c>
      <c r="AU849" s="172" t="s">
        <v>87</v>
      </c>
      <c r="AV849" s="15" t="s">
        <v>103</v>
      </c>
      <c r="AW849" s="15" t="s">
        <v>32</v>
      </c>
      <c r="AX849" s="15" t="s">
        <v>77</v>
      </c>
      <c r="AY849" s="172" t="s">
        <v>262</v>
      </c>
    </row>
    <row r="850" spans="2:51" s="13" customFormat="1" ht="12">
      <c r="B850" s="158"/>
      <c r="D850" s="151" t="s">
        <v>270</v>
      </c>
      <c r="E850" s="159" t="s">
        <v>1</v>
      </c>
      <c r="F850" s="160" t="s">
        <v>273</v>
      </c>
      <c r="H850" s="161">
        <v>43.8</v>
      </c>
      <c r="I850" s="162"/>
      <c r="L850" s="158"/>
      <c r="M850" s="163"/>
      <c r="T850" s="164"/>
      <c r="AT850" s="159" t="s">
        <v>270</v>
      </c>
      <c r="AU850" s="159" t="s">
        <v>87</v>
      </c>
      <c r="AV850" s="13" t="s">
        <v>268</v>
      </c>
      <c r="AW850" s="13" t="s">
        <v>32</v>
      </c>
      <c r="AX850" s="13" t="s">
        <v>85</v>
      </c>
      <c r="AY850" s="159" t="s">
        <v>262</v>
      </c>
    </row>
    <row r="851" spans="2:51" s="12" customFormat="1" ht="12">
      <c r="B851" s="150"/>
      <c r="D851" s="151" t="s">
        <v>270</v>
      </c>
      <c r="F851" s="153" t="s">
        <v>950</v>
      </c>
      <c r="H851" s="154">
        <v>45.99</v>
      </c>
      <c r="I851" s="155"/>
      <c r="L851" s="150"/>
      <c r="M851" s="156"/>
      <c r="T851" s="157"/>
      <c r="AT851" s="152" t="s">
        <v>270</v>
      </c>
      <c r="AU851" s="152" t="s">
        <v>87</v>
      </c>
      <c r="AV851" s="12" t="s">
        <v>87</v>
      </c>
      <c r="AW851" s="12" t="s">
        <v>4</v>
      </c>
      <c r="AX851" s="12" t="s">
        <v>85</v>
      </c>
      <c r="AY851" s="152" t="s">
        <v>262</v>
      </c>
    </row>
    <row r="852" spans="2:65" s="1" customFormat="1" ht="24.2" customHeight="1">
      <c r="B852" s="32"/>
      <c r="C852" s="178" t="s">
        <v>955</v>
      </c>
      <c r="D852" s="178" t="s">
        <v>300</v>
      </c>
      <c r="E852" s="179" t="s">
        <v>956</v>
      </c>
      <c r="F852" s="180" t="s">
        <v>957</v>
      </c>
      <c r="G852" s="181" t="s">
        <v>152</v>
      </c>
      <c r="H852" s="182">
        <v>34.44</v>
      </c>
      <c r="I852" s="183"/>
      <c r="J852" s="182">
        <f>ROUND(I852*H852,2)</f>
        <v>0</v>
      </c>
      <c r="K852" s="180" t="s">
        <v>267</v>
      </c>
      <c r="L852" s="184"/>
      <c r="M852" s="185" t="s">
        <v>1</v>
      </c>
      <c r="N852" s="186" t="s">
        <v>42</v>
      </c>
      <c r="P852" s="146">
        <f>O852*H852</f>
        <v>0</v>
      </c>
      <c r="Q852" s="146">
        <v>0.0036</v>
      </c>
      <c r="R852" s="146">
        <f>Q852*H852</f>
        <v>0.12398399999999998</v>
      </c>
      <c r="S852" s="146">
        <v>0</v>
      </c>
      <c r="T852" s="147">
        <f>S852*H852</f>
        <v>0</v>
      </c>
      <c r="AR852" s="148" t="s">
        <v>459</v>
      </c>
      <c r="AT852" s="148" t="s">
        <v>300</v>
      </c>
      <c r="AU852" s="148" t="s">
        <v>87</v>
      </c>
      <c r="AY852" s="17" t="s">
        <v>262</v>
      </c>
      <c r="BE852" s="149">
        <f>IF(N852="základní",J852,0)</f>
        <v>0</v>
      </c>
      <c r="BF852" s="149">
        <f>IF(N852="snížená",J852,0)</f>
        <v>0</v>
      </c>
      <c r="BG852" s="149">
        <f>IF(N852="zákl. přenesená",J852,0)</f>
        <v>0</v>
      </c>
      <c r="BH852" s="149">
        <f>IF(N852="sníž. přenesená",J852,0)</f>
        <v>0</v>
      </c>
      <c r="BI852" s="149">
        <f>IF(N852="nulová",J852,0)</f>
        <v>0</v>
      </c>
      <c r="BJ852" s="17" t="s">
        <v>85</v>
      </c>
      <c r="BK852" s="149">
        <f>ROUND(I852*H852,2)</f>
        <v>0</v>
      </c>
      <c r="BL852" s="17" t="s">
        <v>369</v>
      </c>
      <c r="BM852" s="148" t="s">
        <v>958</v>
      </c>
    </row>
    <row r="853" spans="2:51" s="12" customFormat="1" ht="12">
      <c r="B853" s="150"/>
      <c r="D853" s="151" t="s">
        <v>270</v>
      </c>
      <c r="E853" s="152" t="s">
        <v>1</v>
      </c>
      <c r="F853" s="153" t="s">
        <v>959</v>
      </c>
      <c r="H853" s="154">
        <v>32.8</v>
      </c>
      <c r="I853" s="155"/>
      <c r="L853" s="150"/>
      <c r="M853" s="156"/>
      <c r="T853" s="157"/>
      <c r="AT853" s="152" t="s">
        <v>270</v>
      </c>
      <c r="AU853" s="152" t="s">
        <v>87</v>
      </c>
      <c r="AV853" s="12" t="s">
        <v>87</v>
      </c>
      <c r="AW853" s="12" t="s">
        <v>32</v>
      </c>
      <c r="AX853" s="12" t="s">
        <v>77</v>
      </c>
      <c r="AY853" s="152" t="s">
        <v>262</v>
      </c>
    </row>
    <row r="854" spans="2:51" s="13" customFormat="1" ht="12">
      <c r="B854" s="158"/>
      <c r="D854" s="151" t="s">
        <v>270</v>
      </c>
      <c r="E854" s="159" t="s">
        <v>1</v>
      </c>
      <c r="F854" s="160" t="s">
        <v>273</v>
      </c>
      <c r="H854" s="161">
        <v>32.8</v>
      </c>
      <c r="I854" s="162"/>
      <c r="L854" s="158"/>
      <c r="M854" s="163"/>
      <c r="T854" s="164"/>
      <c r="AT854" s="159" t="s">
        <v>270</v>
      </c>
      <c r="AU854" s="159" t="s">
        <v>87</v>
      </c>
      <c r="AV854" s="13" t="s">
        <v>268</v>
      </c>
      <c r="AW854" s="13" t="s">
        <v>32</v>
      </c>
      <c r="AX854" s="13" t="s">
        <v>85</v>
      </c>
      <c r="AY854" s="159" t="s">
        <v>262</v>
      </c>
    </row>
    <row r="855" spans="2:51" s="12" customFormat="1" ht="12">
      <c r="B855" s="150"/>
      <c r="D855" s="151" t="s">
        <v>270</v>
      </c>
      <c r="F855" s="153" t="s">
        <v>960</v>
      </c>
      <c r="H855" s="154">
        <v>34.44</v>
      </c>
      <c r="I855" s="155"/>
      <c r="L855" s="150"/>
      <c r="M855" s="156"/>
      <c r="T855" s="157"/>
      <c r="AT855" s="152" t="s">
        <v>270</v>
      </c>
      <c r="AU855" s="152" t="s">
        <v>87</v>
      </c>
      <c r="AV855" s="12" t="s">
        <v>87</v>
      </c>
      <c r="AW855" s="12" t="s">
        <v>4</v>
      </c>
      <c r="AX855" s="12" t="s">
        <v>85</v>
      </c>
      <c r="AY855" s="152" t="s">
        <v>262</v>
      </c>
    </row>
    <row r="856" spans="2:65" s="1" customFormat="1" ht="24.2" customHeight="1">
      <c r="B856" s="32"/>
      <c r="C856" s="178" t="s">
        <v>961</v>
      </c>
      <c r="D856" s="178" t="s">
        <v>300</v>
      </c>
      <c r="E856" s="179" t="s">
        <v>962</v>
      </c>
      <c r="F856" s="180" t="s">
        <v>963</v>
      </c>
      <c r="G856" s="181" t="s">
        <v>152</v>
      </c>
      <c r="H856" s="182">
        <v>1.26</v>
      </c>
      <c r="I856" s="183"/>
      <c r="J856" s="182">
        <f>ROUND(I856*H856,2)</f>
        <v>0</v>
      </c>
      <c r="K856" s="180" t="s">
        <v>267</v>
      </c>
      <c r="L856" s="184"/>
      <c r="M856" s="185" t="s">
        <v>1</v>
      </c>
      <c r="N856" s="186" t="s">
        <v>42</v>
      </c>
      <c r="P856" s="146">
        <f>O856*H856</f>
        <v>0</v>
      </c>
      <c r="Q856" s="146">
        <v>0.0036</v>
      </c>
      <c r="R856" s="146">
        <f>Q856*H856</f>
        <v>0.004536</v>
      </c>
      <c r="S856" s="146">
        <v>0</v>
      </c>
      <c r="T856" s="147">
        <f>S856*H856</f>
        <v>0</v>
      </c>
      <c r="AR856" s="148" t="s">
        <v>459</v>
      </c>
      <c r="AT856" s="148" t="s">
        <v>300</v>
      </c>
      <c r="AU856" s="148" t="s">
        <v>87</v>
      </c>
      <c r="AY856" s="17" t="s">
        <v>262</v>
      </c>
      <c r="BE856" s="149">
        <f>IF(N856="základní",J856,0)</f>
        <v>0</v>
      </c>
      <c r="BF856" s="149">
        <f>IF(N856="snížená",J856,0)</f>
        <v>0</v>
      </c>
      <c r="BG856" s="149">
        <f>IF(N856="zákl. přenesená",J856,0)</f>
        <v>0</v>
      </c>
      <c r="BH856" s="149">
        <f>IF(N856="sníž. přenesená",J856,0)</f>
        <v>0</v>
      </c>
      <c r="BI856" s="149">
        <f>IF(N856="nulová",J856,0)</f>
        <v>0</v>
      </c>
      <c r="BJ856" s="17" t="s">
        <v>85</v>
      </c>
      <c r="BK856" s="149">
        <f>ROUND(I856*H856,2)</f>
        <v>0</v>
      </c>
      <c r="BL856" s="17" t="s">
        <v>369</v>
      </c>
      <c r="BM856" s="148" t="s">
        <v>964</v>
      </c>
    </row>
    <row r="857" spans="2:51" s="12" customFormat="1" ht="12">
      <c r="B857" s="150"/>
      <c r="D857" s="151" t="s">
        <v>270</v>
      </c>
      <c r="E857" s="152" t="s">
        <v>1</v>
      </c>
      <c r="F857" s="153" t="s">
        <v>965</v>
      </c>
      <c r="H857" s="154">
        <v>1.2</v>
      </c>
      <c r="I857" s="155"/>
      <c r="L857" s="150"/>
      <c r="M857" s="156"/>
      <c r="T857" s="157"/>
      <c r="AT857" s="152" t="s">
        <v>270</v>
      </c>
      <c r="AU857" s="152" t="s">
        <v>87</v>
      </c>
      <c r="AV857" s="12" t="s">
        <v>87</v>
      </c>
      <c r="AW857" s="12" t="s">
        <v>32</v>
      </c>
      <c r="AX857" s="12" t="s">
        <v>77</v>
      </c>
      <c r="AY857" s="152" t="s">
        <v>262</v>
      </c>
    </row>
    <row r="858" spans="2:51" s="13" customFormat="1" ht="12">
      <c r="B858" s="158"/>
      <c r="D858" s="151" t="s">
        <v>270</v>
      </c>
      <c r="E858" s="159" t="s">
        <v>1</v>
      </c>
      <c r="F858" s="160" t="s">
        <v>273</v>
      </c>
      <c r="H858" s="161">
        <v>1.2</v>
      </c>
      <c r="I858" s="162"/>
      <c r="L858" s="158"/>
      <c r="M858" s="163"/>
      <c r="T858" s="164"/>
      <c r="AT858" s="159" t="s">
        <v>270</v>
      </c>
      <c r="AU858" s="159" t="s">
        <v>87</v>
      </c>
      <c r="AV858" s="13" t="s">
        <v>268</v>
      </c>
      <c r="AW858" s="13" t="s">
        <v>32</v>
      </c>
      <c r="AX858" s="13" t="s">
        <v>85</v>
      </c>
      <c r="AY858" s="159" t="s">
        <v>262</v>
      </c>
    </row>
    <row r="859" spans="2:51" s="12" customFormat="1" ht="12">
      <c r="B859" s="150"/>
      <c r="D859" s="151" t="s">
        <v>270</v>
      </c>
      <c r="F859" s="153" t="s">
        <v>966</v>
      </c>
      <c r="H859" s="154">
        <v>1.26</v>
      </c>
      <c r="I859" s="155"/>
      <c r="L859" s="150"/>
      <c r="M859" s="156"/>
      <c r="T859" s="157"/>
      <c r="AT859" s="152" t="s">
        <v>270</v>
      </c>
      <c r="AU859" s="152" t="s">
        <v>87</v>
      </c>
      <c r="AV859" s="12" t="s">
        <v>87</v>
      </c>
      <c r="AW859" s="12" t="s">
        <v>4</v>
      </c>
      <c r="AX859" s="12" t="s">
        <v>85</v>
      </c>
      <c r="AY859" s="152" t="s">
        <v>262</v>
      </c>
    </row>
    <row r="860" spans="2:65" s="1" customFormat="1" ht="33" customHeight="1">
      <c r="B860" s="32"/>
      <c r="C860" s="138" t="s">
        <v>967</v>
      </c>
      <c r="D860" s="138" t="s">
        <v>264</v>
      </c>
      <c r="E860" s="139" t="s">
        <v>968</v>
      </c>
      <c r="F860" s="140" t="s">
        <v>969</v>
      </c>
      <c r="G860" s="141" t="s">
        <v>152</v>
      </c>
      <c r="H860" s="142">
        <v>171.48</v>
      </c>
      <c r="I860" s="143"/>
      <c r="J860" s="142">
        <f>ROUND(I860*H860,2)</f>
        <v>0</v>
      </c>
      <c r="K860" s="140" t="s">
        <v>267</v>
      </c>
      <c r="L860" s="32"/>
      <c r="M860" s="144" t="s">
        <v>1</v>
      </c>
      <c r="N860" s="145" t="s">
        <v>42</v>
      </c>
      <c r="P860" s="146">
        <f>O860*H860</f>
        <v>0</v>
      </c>
      <c r="Q860" s="146">
        <v>0.00116</v>
      </c>
      <c r="R860" s="146">
        <f>Q860*H860</f>
        <v>0.19891679999999998</v>
      </c>
      <c r="S860" s="146">
        <v>0</v>
      </c>
      <c r="T860" s="147">
        <f>S860*H860</f>
        <v>0</v>
      </c>
      <c r="AR860" s="148" t="s">
        <v>369</v>
      </c>
      <c r="AT860" s="148" t="s">
        <v>264</v>
      </c>
      <c r="AU860" s="148" t="s">
        <v>87</v>
      </c>
      <c r="AY860" s="17" t="s">
        <v>262</v>
      </c>
      <c r="BE860" s="149">
        <f>IF(N860="základní",J860,0)</f>
        <v>0</v>
      </c>
      <c r="BF860" s="149">
        <f>IF(N860="snížená",J860,0)</f>
        <v>0</v>
      </c>
      <c r="BG860" s="149">
        <f>IF(N860="zákl. přenesená",J860,0)</f>
        <v>0</v>
      </c>
      <c r="BH860" s="149">
        <f>IF(N860="sníž. přenesená",J860,0)</f>
        <v>0</v>
      </c>
      <c r="BI860" s="149">
        <f>IF(N860="nulová",J860,0)</f>
        <v>0</v>
      </c>
      <c r="BJ860" s="17" t="s">
        <v>85</v>
      </c>
      <c r="BK860" s="149">
        <f>ROUND(I860*H860,2)</f>
        <v>0</v>
      </c>
      <c r="BL860" s="17" t="s">
        <v>369</v>
      </c>
      <c r="BM860" s="148" t="s">
        <v>970</v>
      </c>
    </row>
    <row r="861" spans="2:65" s="1" customFormat="1" ht="24.2" customHeight="1">
      <c r="B861" s="32"/>
      <c r="C861" s="178" t="s">
        <v>971</v>
      </c>
      <c r="D861" s="178" t="s">
        <v>300</v>
      </c>
      <c r="E861" s="179" t="s">
        <v>972</v>
      </c>
      <c r="F861" s="180" t="s">
        <v>973</v>
      </c>
      <c r="G861" s="181" t="s">
        <v>152</v>
      </c>
      <c r="H861" s="182">
        <v>180.05</v>
      </c>
      <c r="I861" s="183"/>
      <c r="J861" s="182">
        <f>ROUND(I861*H861,2)</f>
        <v>0</v>
      </c>
      <c r="K861" s="180" t="s">
        <v>267</v>
      </c>
      <c r="L861" s="184"/>
      <c r="M861" s="185" t="s">
        <v>1</v>
      </c>
      <c r="N861" s="186" t="s">
        <v>42</v>
      </c>
      <c r="P861" s="146">
        <f>O861*H861</f>
        <v>0</v>
      </c>
      <c r="Q861" s="146">
        <v>0.0042</v>
      </c>
      <c r="R861" s="146">
        <f>Q861*H861</f>
        <v>0.75621</v>
      </c>
      <c r="S861" s="146">
        <v>0</v>
      </c>
      <c r="T861" s="147">
        <f>S861*H861</f>
        <v>0</v>
      </c>
      <c r="AR861" s="148" t="s">
        <v>459</v>
      </c>
      <c r="AT861" s="148" t="s">
        <v>300</v>
      </c>
      <c r="AU861" s="148" t="s">
        <v>87</v>
      </c>
      <c r="AY861" s="17" t="s">
        <v>262</v>
      </c>
      <c r="BE861" s="149">
        <f>IF(N861="základní",J861,0)</f>
        <v>0</v>
      </c>
      <c r="BF861" s="149">
        <f>IF(N861="snížená",J861,0)</f>
        <v>0</v>
      </c>
      <c r="BG861" s="149">
        <f>IF(N861="zákl. přenesená",J861,0)</f>
        <v>0</v>
      </c>
      <c r="BH861" s="149">
        <f>IF(N861="sníž. přenesená",J861,0)</f>
        <v>0</v>
      </c>
      <c r="BI861" s="149">
        <f>IF(N861="nulová",J861,0)</f>
        <v>0</v>
      </c>
      <c r="BJ861" s="17" t="s">
        <v>85</v>
      </c>
      <c r="BK861" s="149">
        <f>ROUND(I861*H861,2)</f>
        <v>0</v>
      </c>
      <c r="BL861" s="17" t="s">
        <v>369</v>
      </c>
      <c r="BM861" s="148" t="s">
        <v>974</v>
      </c>
    </row>
    <row r="862" spans="2:51" s="12" customFormat="1" ht="12">
      <c r="B862" s="150"/>
      <c r="D862" s="151" t="s">
        <v>270</v>
      </c>
      <c r="E862" s="152" t="s">
        <v>1</v>
      </c>
      <c r="F862" s="153" t="s">
        <v>975</v>
      </c>
      <c r="H862" s="154">
        <v>171.48</v>
      </c>
      <c r="I862" s="155"/>
      <c r="L862" s="150"/>
      <c r="M862" s="156"/>
      <c r="T862" s="157"/>
      <c r="AT862" s="152" t="s">
        <v>270</v>
      </c>
      <c r="AU862" s="152" t="s">
        <v>87</v>
      </c>
      <c r="AV862" s="12" t="s">
        <v>87</v>
      </c>
      <c r="AW862" s="12" t="s">
        <v>32</v>
      </c>
      <c r="AX862" s="12" t="s">
        <v>77</v>
      </c>
      <c r="AY862" s="152" t="s">
        <v>262</v>
      </c>
    </row>
    <row r="863" spans="2:51" s="13" customFormat="1" ht="12">
      <c r="B863" s="158"/>
      <c r="D863" s="151" t="s">
        <v>270</v>
      </c>
      <c r="E863" s="159" t="s">
        <v>1</v>
      </c>
      <c r="F863" s="160" t="s">
        <v>273</v>
      </c>
      <c r="H863" s="161">
        <v>171.48</v>
      </c>
      <c r="I863" s="162"/>
      <c r="L863" s="158"/>
      <c r="M863" s="163"/>
      <c r="T863" s="164"/>
      <c r="AT863" s="159" t="s">
        <v>270</v>
      </c>
      <c r="AU863" s="159" t="s">
        <v>87</v>
      </c>
      <c r="AV863" s="13" t="s">
        <v>268</v>
      </c>
      <c r="AW863" s="13" t="s">
        <v>32</v>
      </c>
      <c r="AX863" s="13" t="s">
        <v>85</v>
      </c>
      <c r="AY863" s="159" t="s">
        <v>262</v>
      </c>
    </row>
    <row r="864" spans="2:51" s="12" customFormat="1" ht="12">
      <c r="B864" s="150"/>
      <c r="D864" s="151" t="s">
        <v>270</v>
      </c>
      <c r="F864" s="153" t="s">
        <v>976</v>
      </c>
      <c r="H864" s="154">
        <v>180.05</v>
      </c>
      <c r="I864" s="155"/>
      <c r="L864" s="150"/>
      <c r="M864" s="156"/>
      <c r="T864" s="157"/>
      <c r="AT864" s="152" t="s">
        <v>270</v>
      </c>
      <c r="AU864" s="152" t="s">
        <v>87</v>
      </c>
      <c r="AV864" s="12" t="s">
        <v>87</v>
      </c>
      <c r="AW864" s="12" t="s">
        <v>4</v>
      </c>
      <c r="AX864" s="12" t="s">
        <v>85</v>
      </c>
      <c r="AY864" s="152" t="s">
        <v>262</v>
      </c>
    </row>
    <row r="865" spans="2:65" s="1" customFormat="1" ht="24.2" customHeight="1">
      <c r="B865" s="32"/>
      <c r="C865" s="138" t="s">
        <v>977</v>
      </c>
      <c r="D865" s="138" t="s">
        <v>264</v>
      </c>
      <c r="E865" s="139" t="s">
        <v>978</v>
      </c>
      <c r="F865" s="140" t="s">
        <v>979</v>
      </c>
      <c r="G865" s="141" t="s">
        <v>416</v>
      </c>
      <c r="H865" s="142">
        <v>124.67</v>
      </c>
      <c r="I865" s="143"/>
      <c r="J865" s="142">
        <f>ROUND(I865*H865,2)</f>
        <v>0</v>
      </c>
      <c r="K865" s="140" t="s">
        <v>267</v>
      </c>
      <c r="L865" s="32"/>
      <c r="M865" s="144" t="s">
        <v>1</v>
      </c>
      <c r="N865" s="145" t="s">
        <v>42</v>
      </c>
      <c r="P865" s="146">
        <f>O865*H865</f>
        <v>0</v>
      </c>
      <c r="Q865" s="146">
        <v>0</v>
      </c>
      <c r="R865" s="146">
        <f>Q865*H865</f>
        <v>0</v>
      </c>
      <c r="S865" s="146">
        <v>0</v>
      </c>
      <c r="T865" s="147">
        <f>S865*H865</f>
        <v>0</v>
      </c>
      <c r="AR865" s="148" t="s">
        <v>369</v>
      </c>
      <c r="AT865" s="148" t="s">
        <v>264</v>
      </c>
      <c r="AU865" s="148" t="s">
        <v>87</v>
      </c>
      <c r="AY865" s="17" t="s">
        <v>262</v>
      </c>
      <c r="BE865" s="149">
        <f>IF(N865="základní",J865,0)</f>
        <v>0</v>
      </c>
      <c r="BF865" s="149">
        <f>IF(N865="snížená",J865,0)</f>
        <v>0</v>
      </c>
      <c r="BG865" s="149">
        <f>IF(N865="zákl. přenesená",J865,0)</f>
        <v>0</v>
      </c>
      <c r="BH865" s="149">
        <f>IF(N865="sníž. přenesená",J865,0)</f>
        <v>0</v>
      </c>
      <c r="BI865" s="149">
        <f>IF(N865="nulová",J865,0)</f>
        <v>0</v>
      </c>
      <c r="BJ865" s="17" t="s">
        <v>85</v>
      </c>
      <c r="BK865" s="149">
        <f>ROUND(I865*H865,2)</f>
        <v>0</v>
      </c>
      <c r="BL865" s="17" t="s">
        <v>369</v>
      </c>
      <c r="BM865" s="148" t="s">
        <v>980</v>
      </c>
    </row>
    <row r="866" spans="2:65" s="1" customFormat="1" ht="24.2" customHeight="1">
      <c r="B866" s="32"/>
      <c r="C866" s="178" t="s">
        <v>981</v>
      </c>
      <c r="D866" s="178" t="s">
        <v>300</v>
      </c>
      <c r="E866" s="179" t="s">
        <v>982</v>
      </c>
      <c r="F866" s="180" t="s">
        <v>983</v>
      </c>
      <c r="G866" s="181" t="s">
        <v>416</v>
      </c>
      <c r="H866" s="182">
        <v>130.9</v>
      </c>
      <c r="I866" s="183"/>
      <c r="J866" s="182">
        <f>ROUND(I866*H866,2)</f>
        <v>0</v>
      </c>
      <c r="K866" s="180" t="s">
        <v>267</v>
      </c>
      <c r="L866" s="184"/>
      <c r="M866" s="185" t="s">
        <v>1</v>
      </c>
      <c r="N866" s="186" t="s">
        <v>42</v>
      </c>
      <c r="P866" s="146">
        <f>O866*H866</f>
        <v>0</v>
      </c>
      <c r="Q866" s="146">
        <v>0.00038</v>
      </c>
      <c r="R866" s="146">
        <f>Q866*H866</f>
        <v>0.049742</v>
      </c>
      <c r="S866" s="146">
        <v>0</v>
      </c>
      <c r="T866" s="147">
        <f>S866*H866</f>
        <v>0</v>
      </c>
      <c r="AR866" s="148" t="s">
        <v>459</v>
      </c>
      <c r="AT866" s="148" t="s">
        <v>300</v>
      </c>
      <c r="AU866" s="148" t="s">
        <v>87</v>
      </c>
      <c r="AY866" s="17" t="s">
        <v>262</v>
      </c>
      <c r="BE866" s="149">
        <f>IF(N866="základní",J866,0)</f>
        <v>0</v>
      </c>
      <c r="BF866" s="149">
        <f>IF(N866="snížená",J866,0)</f>
        <v>0</v>
      </c>
      <c r="BG866" s="149">
        <f>IF(N866="zákl. přenesená",J866,0)</f>
        <v>0</v>
      </c>
      <c r="BH866" s="149">
        <f>IF(N866="sníž. přenesená",J866,0)</f>
        <v>0</v>
      </c>
      <c r="BI866" s="149">
        <f>IF(N866="nulová",J866,0)</f>
        <v>0</v>
      </c>
      <c r="BJ866" s="17" t="s">
        <v>85</v>
      </c>
      <c r="BK866" s="149">
        <f>ROUND(I866*H866,2)</f>
        <v>0</v>
      </c>
      <c r="BL866" s="17" t="s">
        <v>369</v>
      </c>
      <c r="BM866" s="148" t="s">
        <v>984</v>
      </c>
    </row>
    <row r="867" spans="2:51" s="14" customFormat="1" ht="12">
      <c r="B867" s="165"/>
      <c r="D867" s="151" t="s">
        <v>270</v>
      </c>
      <c r="E867" s="166" t="s">
        <v>1</v>
      </c>
      <c r="F867" s="167" t="s">
        <v>985</v>
      </c>
      <c r="H867" s="166" t="s">
        <v>1</v>
      </c>
      <c r="I867" s="168"/>
      <c r="L867" s="165"/>
      <c r="M867" s="169"/>
      <c r="T867" s="170"/>
      <c r="AT867" s="166" t="s">
        <v>270</v>
      </c>
      <c r="AU867" s="166" t="s">
        <v>87</v>
      </c>
      <c r="AV867" s="14" t="s">
        <v>85</v>
      </c>
      <c r="AW867" s="14" t="s">
        <v>32</v>
      </c>
      <c r="AX867" s="14" t="s">
        <v>77</v>
      </c>
      <c r="AY867" s="166" t="s">
        <v>262</v>
      </c>
    </row>
    <row r="868" spans="2:51" s="12" customFormat="1" ht="12">
      <c r="B868" s="150"/>
      <c r="D868" s="151" t="s">
        <v>270</v>
      </c>
      <c r="E868" s="152" t="s">
        <v>1</v>
      </c>
      <c r="F868" s="153" t="s">
        <v>986</v>
      </c>
      <c r="H868" s="154">
        <v>50.43</v>
      </c>
      <c r="I868" s="155"/>
      <c r="L868" s="150"/>
      <c r="M868" s="156"/>
      <c r="T868" s="157"/>
      <c r="AT868" s="152" t="s">
        <v>270</v>
      </c>
      <c r="AU868" s="152" t="s">
        <v>87</v>
      </c>
      <c r="AV868" s="12" t="s">
        <v>87</v>
      </c>
      <c r="AW868" s="12" t="s">
        <v>32</v>
      </c>
      <c r="AX868" s="12" t="s">
        <v>77</v>
      </c>
      <c r="AY868" s="152" t="s">
        <v>262</v>
      </c>
    </row>
    <row r="869" spans="2:51" s="12" customFormat="1" ht="12">
      <c r="B869" s="150"/>
      <c r="D869" s="151" t="s">
        <v>270</v>
      </c>
      <c r="E869" s="152" t="s">
        <v>1</v>
      </c>
      <c r="F869" s="153" t="s">
        <v>987</v>
      </c>
      <c r="H869" s="154">
        <v>74.24</v>
      </c>
      <c r="I869" s="155"/>
      <c r="L869" s="150"/>
      <c r="M869" s="156"/>
      <c r="T869" s="157"/>
      <c r="AT869" s="152" t="s">
        <v>270</v>
      </c>
      <c r="AU869" s="152" t="s">
        <v>87</v>
      </c>
      <c r="AV869" s="12" t="s">
        <v>87</v>
      </c>
      <c r="AW869" s="12" t="s">
        <v>32</v>
      </c>
      <c r="AX869" s="12" t="s">
        <v>77</v>
      </c>
      <c r="AY869" s="152" t="s">
        <v>262</v>
      </c>
    </row>
    <row r="870" spans="2:51" s="13" customFormat="1" ht="12">
      <c r="B870" s="158"/>
      <c r="D870" s="151" t="s">
        <v>270</v>
      </c>
      <c r="E870" s="159" t="s">
        <v>1</v>
      </c>
      <c r="F870" s="160" t="s">
        <v>273</v>
      </c>
      <c r="H870" s="161">
        <v>124.67</v>
      </c>
      <c r="I870" s="162"/>
      <c r="L870" s="158"/>
      <c r="M870" s="163"/>
      <c r="T870" s="164"/>
      <c r="AT870" s="159" t="s">
        <v>270</v>
      </c>
      <c r="AU870" s="159" t="s">
        <v>87</v>
      </c>
      <c r="AV870" s="13" t="s">
        <v>268</v>
      </c>
      <c r="AW870" s="13" t="s">
        <v>32</v>
      </c>
      <c r="AX870" s="13" t="s">
        <v>85</v>
      </c>
      <c r="AY870" s="159" t="s">
        <v>262</v>
      </c>
    </row>
    <row r="871" spans="2:51" s="12" customFormat="1" ht="12">
      <c r="B871" s="150"/>
      <c r="D871" s="151" t="s">
        <v>270</v>
      </c>
      <c r="F871" s="153" t="s">
        <v>988</v>
      </c>
      <c r="H871" s="154">
        <v>130.9</v>
      </c>
      <c r="I871" s="155"/>
      <c r="L871" s="150"/>
      <c r="M871" s="156"/>
      <c r="T871" s="157"/>
      <c r="AT871" s="152" t="s">
        <v>270</v>
      </c>
      <c r="AU871" s="152" t="s">
        <v>87</v>
      </c>
      <c r="AV871" s="12" t="s">
        <v>87</v>
      </c>
      <c r="AW871" s="12" t="s">
        <v>4</v>
      </c>
      <c r="AX871" s="12" t="s">
        <v>85</v>
      </c>
      <c r="AY871" s="152" t="s">
        <v>262</v>
      </c>
    </row>
    <row r="872" spans="2:65" s="1" customFormat="1" ht="24.2" customHeight="1">
      <c r="B872" s="32"/>
      <c r="C872" s="138" t="s">
        <v>989</v>
      </c>
      <c r="D872" s="138" t="s">
        <v>264</v>
      </c>
      <c r="E872" s="139" t="s">
        <v>990</v>
      </c>
      <c r="F872" s="140" t="s">
        <v>991</v>
      </c>
      <c r="G872" s="141" t="s">
        <v>152</v>
      </c>
      <c r="H872" s="142">
        <v>98.24</v>
      </c>
      <c r="I872" s="143"/>
      <c r="J872" s="142">
        <f>ROUND(I872*H872,2)</f>
        <v>0</v>
      </c>
      <c r="K872" s="140" t="s">
        <v>267</v>
      </c>
      <c r="L872" s="32"/>
      <c r="M872" s="144" t="s">
        <v>1</v>
      </c>
      <c r="N872" s="145" t="s">
        <v>42</v>
      </c>
      <c r="P872" s="146">
        <f>O872*H872</f>
        <v>0</v>
      </c>
      <c r="Q872" s="146">
        <v>0</v>
      </c>
      <c r="R872" s="146">
        <f>Q872*H872</f>
        <v>0</v>
      </c>
      <c r="S872" s="146">
        <v>0</v>
      </c>
      <c r="T872" s="147">
        <f>S872*H872</f>
        <v>0</v>
      </c>
      <c r="AR872" s="148" t="s">
        <v>369</v>
      </c>
      <c r="AT872" s="148" t="s">
        <v>264</v>
      </c>
      <c r="AU872" s="148" t="s">
        <v>87</v>
      </c>
      <c r="AY872" s="17" t="s">
        <v>262</v>
      </c>
      <c r="BE872" s="149">
        <f>IF(N872="základní",J872,0)</f>
        <v>0</v>
      </c>
      <c r="BF872" s="149">
        <f>IF(N872="snížená",J872,0)</f>
        <v>0</v>
      </c>
      <c r="BG872" s="149">
        <f>IF(N872="zákl. přenesená",J872,0)</f>
        <v>0</v>
      </c>
      <c r="BH872" s="149">
        <f>IF(N872="sníž. přenesená",J872,0)</f>
        <v>0</v>
      </c>
      <c r="BI872" s="149">
        <f>IF(N872="nulová",J872,0)</f>
        <v>0</v>
      </c>
      <c r="BJ872" s="17" t="s">
        <v>85</v>
      </c>
      <c r="BK872" s="149">
        <f>ROUND(I872*H872,2)</f>
        <v>0</v>
      </c>
      <c r="BL872" s="17" t="s">
        <v>369</v>
      </c>
      <c r="BM872" s="148" t="s">
        <v>992</v>
      </c>
    </row>
    <row r="873" spans="2:51" s="14" customFormat="1" ht="12">
      <c r="B873" s="165"/>
      <c r="D873" s="151" t="s">
        <v>270</v>
      </c>
      <c r="E873" s="166" t="s">
        <v>1</v>
      </c>
      <c r="F873" s="167" t="s">
        <v>993</v>
      </c>
      <c r="H873" s="166" t="s">
        <v>1</v>
      </c>
      <c r="I873" s="168"/>
      <c r="L873" s="165"/>
      <c r="M873" s="169"/>
      <c r="T873" s="170"/>
      <c r="AT873" s="166" t="s">
        <v>270</v>
      </c>
      <c r="AU873" s="166" t="s">
        <v>87</v>
      </c>
      <c r="AV873" s="14" t="s">
        <v>85</v>
      </c>
      <c r="AW873" s="14" t="s">
        <v>32</v>
      </c>
      <c r="AX873" s="14" t="s">
        <v>77</v>
      </c>
      <c r="AY873" s="166" t="s">
        <v>262</v>
      </c>
    </row>
    <row r="874" spans="2:51" s="12" customFormat="1" ht="12">
      <c r="B874" s="150"/>
      <c r="D874" s="151" t="s">
        <v>270</v>
      </c>
      <c r="E874" s="152" t="s">
        <v>1</v>
      </c>
      <c r="F874" s="153" t="s">
        <v>154</v>
      </c>
      <c r="H874" s="154">
        <v>2.3</v>
      </c>
      <c r="I874" s="155"/>
      <c r="L874" s="150"/>
      <c r="M874" s="156"/>
      <c r="T874" s="157"/>
      <c r="AT874" s="152" t="s">
        <v>270</v>
      </c>
      <c r="AU874" s="152" t="s">
        <v>87</v>
      </c>
      <c r="AV874" s="12" t="s">
        <v>87</v>
      </c>
      <c r="AW874" s="12" t="s">
        <v>32</v>
      </c>
      <c r="AX874" s="12" t="s">
        <v>77</v>
      </c>
      <c r="AY874" s="152" t="s">
        <v>262</v>
      </c>
    </row>
    <row r="875" spans="2:51" s="15" customFormat="1" ht="12">
      <c r="B875" s="171"/>
      <c r="D875" s="151" t="s">
        <v>270</v>
      </c>
      <c r="E875" s="172" t="s">
        <v>1</v>
      </c>
      <c r="F875" s="173" t="s">
        <v>281</v>
      </c>
      <c r="H875" s="174">
        <v>2.3</v>
      </c>
      <c r="I875" s="175"/>
      <c r="L875" s="171"/>
      <c r="M875" s="176"/>
      <c r="T875" s="177"/>
      <c r="AT875" s="172" t="s">
        <v>270</v>
      </c>
      <c r="AU875" s="172" t="s">
        <v>87</v>
      </c>
      <c r="AV875" s="15" t="s">
        <v>103</v>
      </c>
      <c r="AW875" s="15" t="s">
        <v>32</v>
      </c>
      <c r="AX875" s="15" t="s">
        <v>77</v>
      </c>
      <c r="AY875" s="172" t="s">
        <v>262</v>
      </c>
    </row>
    <row r="876" spans="2:51" s="14" customFormat="1" ht="12">
      <c r="B876" s="165"/>
      <c r="D876" s="151" t="s">
        <v>270</v>
      </c>
      <c r="E876" s="166" t="s">
        <v>1</v>
      </c>
      <c r="F876" s="167" t="s">
        <v>994</v>
      </c>
      <c r="H876" s="166" t="s">
        <v>1</v>
      </c>
      <c r="I876" s="168"/>
      <c r="L876" s="165"/>
      <c r="M876" s="169"/>
      <c r="T876" s="170"/>
      <c r="AT876" s="166" t="s">
        <v>270</v>
      </c>
      <c r="AU876" s="166" t="s">
        <v>87</v>
      </c>
      <c r="AV876" s="14" t="s">
        <v>85</v>
      </c>
      <c r="AW876" s="14" t="s">
        <v>32</v>
      </c>
      <c r="AX876" s="14" t="s">
        <v>77</v>
      </c>
      <c r="AY876" s="166" t="s">
        <v>262</v>
      </c>
    </row>
    <row r="877" spans="2:51" s="12" customFormat="1" ht="12">
      <c r="B877" s="150"/>
      <c r="D877" s="151" t="s">
        <v>270</v>
      </c>
      <c r="E877" s="152" t="s">
        <v>1</v>
      </c>
      <c r="F877" s="153" t="s">
        <v>154</v>
      </c>
      <c r="H877" s="154">
        <v>2.3</v>
      </c>
      <c r="I877" s="155"/>
      <c r="L877" s="150"/>
      <c r="M877" s="156"/>
      <c r="T877" s="157"/>
      <c r="AT877" s="152" t="s">
        <v>270</v>
      </c>
      <c r="AU877" s="152" t="s">
        <v>87</v>
      </c>
      <c r="AV877" s="12" t="s">
        <v>87</v>
      </c>
      <c r="AW877" s="12" t="s">
        <v>32</v>
      </c>
      <c r="AX877" s="12" t="s">
        <v>77</v>
      </c>
      <c r="AY877" s="152" t="s">
        <v>262</v>
      </c>
    </row>
    <row r="878" spans="2:51" s="15" customFormat="1" ht="12">
      <c r="B878" s="171"/>
      <c r="D878" s="151" t="s">
        <v>270</v>
      </c>
      <c r="E878" s="172" t="s">
        <v>1</v>
      </c>
      <c r="F878" s="173" t="s">
        <v>281</v>
      </c>
      <c r="H878" s="174">
        <v>2.3</v>
      </c>
      <c r="I878" s="175"/>
      <c r="L878" s="171"/>
      <c r="M878" s="176"/>
      <c r="T878" s="177"/>
      <c r="AT878" s="172" t="s">
        <v>270</v>
      </c>
      <c r="AU878" s="172" t="s">
        <v>87</v>
      </c>
      <c r="AV878" s="15" t="s">
        <v>103</v>
      </c>
      <c r="AW878" s="15" t="s">
        <v>32</v>
      </c>
      <c r="AX878" s="15" t="s">
        <v>77</v>
      </c>
      <c r="AY878" s="172" t="s">
        <v>262</v>
      </c>
    </row>
    <row r="879" spans="2:51" s="12" customFormat="1" ht="12">
      <c r="B879" s="150"/>
      <c r="D879" s="151" t="s">
        <v>270</v>
      </c>
      <c r="E879" s="152" t="s">
        <v>1</v>
      </c>
      <c r="F879" s="153" t="s">
        <v>798</v>
      </c>
      <c r="H879" s="154">
        <v>30.72</v>
      </c>
      <c r="I879" s="155"/>
      <c r="L879" s="150"/>
      <c r="M879" s="156"/>
      <c r="T879" s="157"/>
      <c r="AT879" s="152" t="s">
        <v>270</v>
      </c>
      <c r="AU879" s="152" t="s">
        <v>87</v>
      </c>
      <c r="AV879" s="12" t="s">
        <v>87</v>
      </c>
      <c r="AW879" s="12" t="s">
        <v>32</v>
      </c>
      <c r="AX879" s="12" t="s">
        <v>77</v>
      </c>
      <c r="AY879" s="152" t="s">
        <v>262</v>
      </c>
    </row>
    <row r="880" spans="2:51" s="12" customFormat="1" ht="12">
      <c r="B880" s="150"/>
      <c r="D880" s="151" t="s">
        <v>270</v>
      </c>
      <c r="E880" s="152" t="s">
        <v>1</v>
      </c>
      <c r="F880" s="153" t="s">
        <v>995</v>
      </c>
      <c r="H880" s="154">
        <v>11.74</v>
      </c>
      <c r="I880" s="155"/>
      <c r="L880" s="150"/>
      <c r="M880" s="156"/>
      <c r="T880" s="157"/>
      <c r="AT880" s="152" t="s">
        <v>270</v>
      </c>
      <c r="AU880" s="152" t="s">
        <v>87</v>
      </c>
      <c r="AV880" s="12" t="s">
        <v>87</v>
      </c>
      <c r="AW880" s="12" t="s">
        <v>32</v>
      </c>
      <c r="AX880" s="12" t="s">
        <v>77</v>
      </c>
      <c r="AY880" s="152" t="s">
        <v>262</v>
      </c>
    </row>
    <row r="881" spans="2:51" s="15" customFormat="1" ht="12">
      <c r="B881" s="171"/>
      <c r="D881" s="151" t="s">
        <v>270</v>
      </c>
      <c r="E881" s="172" t="s">
        <v>1</v>
      </c>
      <c r="F881" s="173" t="s">
        <v>281</v>
      </c>
      <c r="H881" s="174">
        <v>42.46</v>
      </c>
      <c r="I881" s="175"/>
      <c r="L881" s="171"/>
      <c r="M881" s="176"/>
      <c r="T881" s="177"/>
      <c r="AT881" s="172" t="s">
        <v>270</v>
      </c>
      <c r="AU881" s="172" t="s">
        <v>87</v>
      </c>
      <c r="AV881" s="15" t="s">
        <v>103</v>
      </c>
      <c r="AW881" s="15" t="s">
        <v>32</v>
      </c>
      <c r="AX881" s="15" t="s">
        <v>77</v>
      </c>
      <c r="AY881" s="172" t="s">
        <v>262</v>
      </c>
    </row>
    <row r="882" spans="2:51" s="12" customFormat="1" ht="12">
      <c r="B882" s="150"/>
      <c r="D882" s="151" t="s">
        <v>270</v>
      </c>
      <c r="E882" s="152" t="s">
        <v>1</v>
      </c>
      <c r="F882" s="153" t="s">
        <v>802</v>
      </c>
      <c r="H882" s="154">
        <v>34</v>
      </c>
      <c r="I882" s="155"/>
      <c r="L882" s="150"/>
      <c r="M882" s="156"/>
      <c r="T882" s="157"/>
      <c r="AT882" s="152" t="s">
        <v>270</v>
      </c>
      <c r="AU882" s="152" t="s">
        <v>87</v>
      </c>
      <c r="AV882" s="12" t="s">
        <v>87</v>
      </c>
      <c r="AW882" s="12" t="s">
        <v>32</v>
      </c>
      <c r="AX882" s="12" t="s">
        <v>77</v>
      </c>
      <c r="AY882" s="152" t="s">
        <v>262</v>
      </c>
    </row>
    <row r="883" spans="2:51" s="15" customFormat="1" ht="12">
      <c r="B883" s="171"/>
      <c r="D883" s="151" t="s">
        <v>270</v>
      </c>
      <c r="E883" s="172" t="s">
        <v>1</v>
      </c>
      <c r="F883" s="173" t="s">
        <v>281</v>
      </c>
      <c r="H883" s="174">
        <v>34</v>
      </c>
      <c r="I883" s="175"/>
      <c r="L883" s="171"/>
      <c r="M883" s="176"/>
      <c r="T883" s="177"/>
      <c r="AT883" s="172" t="s">
        <v>270</v>
      </c>
      <c r="AU883" s="172" t="s">
        <v>87</v>
      </c>
      <c r="AV883" s="15" t="s">
        <v>103</v>
      </c>
      <c r="AW883" s="15" t="s">
        <v>32</v>
      </c>
      <c r="AX883" s="15" t="s">
        <v>77</v>
      </c>
      <c r="AY883" s="172" t="s">
        <v>262</v>
      </c>
    </row>
    <row r="884" spans="2:51" s="12" customFormat="1" ht="12">
      <c r="B884" s="150"/>
      <c r="D884" s="151" t="s">
        <v>270</v>
      </c>
      <c r="E884" s="152" t="s">
        <v>1</v>
      </c>
      <c r="F884" s="153" t="s">
        <v>996</v>
      </c>
      <c r="H884" s="154">
        <v>17.18</v>
      </c>
      <c r="I884" s="155"/>
      <c r="L884" s="150"/>
      <c r="M884" s="156"/>
      <c r="T884" s="157"/>
      <c r="AT884" s="152" t="s">
        <v>270</v>
      </c>
      <c r="AU884" s="152" t="s">
        <v>87</v>
      </c>
      <c r="AV884" s="12" t="s">
        <v>87</v>
      </c>
      <c r="AW884" s="12" t="s">
        <v>32</v>
      </c>
      <c r="AX884" s="12" t="s">
        <v>77</v>
      </c>
      <c r="AY884" s="152" t="s">
        <v>262</v>
      </c>
    </row>
    <row r="885" spans="2:51" s="15" customFormat="1" ht="12">
      <c r="B885" s="171"/>
      <c r="D885" s="151" t="s">
        <v>270</v>
      </c>
      <c r="E885" s="172" t="s">
        <v>1</v>
      </c>
      <c r="F885" s="173" t="s">
        <v>281</v>
      </c>
      <c r="H885" s="174">
        <v>17.18</v>
      </c>
      <c r="I885" s="175"/>
      <c r="L885" s="171"/>
      <c r="M885" s="176"/>
      <c r="T885" s="177"/>
      <c r="AT885" s="172" t="s">
        <v>270</v>
      </c>
      <c r="AU885" s="172" t="s">
        <v>87</v>
      </c>
      <c r="AV885" s="15" t="s">
        <v>103</v>
      </c>
      <c r="AW885" s="15" t="s">
        <v>32</v>
      </c>
      <c r="AX885" s="15" t="s">
        <v>77</v>
      </c>
      <c r="AY885" s="172" t="s">
        <v>262</v>
      </c>
    </row>
    <row r="886" spans="2:51" s="13" customFormat="1" ht="12">
      <c r="B886" s="158"/>
      <c r="D886" s="151" t="s">
        <v>270</v>
      </c>
      <c r="E886" s="159" t="s">
        <v>1</v>
      </c>
      <c r="F886" s="160" t="s">
        <v>273</v>
      </c>
      <c r="H886" s="161">
        <v>98.24</v>
      </c>
      <c r="I886" s="162"/>
      <c r="L886" s="158"/>
      <c r="M886" s="163"/>
      <c r="T886" s="164"/>
      <c r="AT886" s="159" t="s">
        <v>270</v>
      </c>
      <c r="AU886" s="159" t="s">
        <v>87</v>
      </c>
      <c r="AV886" s="13" t="s">
        <v>268</v>
      </c>
      <c r="AW886" s="13" t="s">
        <v>32</v>
      </c>
      <c r="AX886" s="13" t="s">
        <v>85</v>
      </c>
      <c r="AY886" s="159" t="s">
        <v>262</v>
      </c>
    </row>
    <row r="887" spans="2:65" s="1" customFormat="1" ht="16.5" customHeight="1">
      <c r="B887" s="32"/>
      <c r="C887" s="178" t="s">
        <v>997</v>
      </c>
      <c r="D887" s="178" t="s">
        <v>300</v>
      </c>
      <c r="E887" s="179" t="s">
        <v>998</v>
      </c>
      <c r="F887" s="180" t="s">
        <v>999</v>
      </c>
      <c r="G887" s="181" t="s">
        <v>552</v>
      </c>
      <c r="H887" s="182">
        <v>12.38</v>
      </c>
      <c r="I887" s="183"/>
      <c r="J887" s="182">
        <f>ROUND(I887*H887,2)</f>
        <v>0</v>
      </c>
      <c r="K887" s="180" t="s">
        <v>267</v>
      </c>
      <c r="L887" s="184"/>
      <c r="M887" s="185" t="s">
        <v>1</v>
      </c>
      <c r="N887" s="186" t="s">
        <v>42</v>
      </c>
      <c r="P887" s="146">
        <f>O887*H887</f>
        <v>0</v>
      </c>
      <c r="Q887" s="146">
        <v>0.03</v>
      </c>
      <c r="R887" s="146">
        <f>Q887*H887</f>
        <v>0.3714</v>
      </c>
      <c r="S887" s="146">
        <v>0</v>
      </c>
      <c r="T887" s="147">
        <f>S887*H887</f>
        <v>0</v>
      </c>
      <c r="AR887" s="148" t="s">
        <v>459</v>
      </c>
      <c r="AT887" s="148" t="s">
        <v>300</v>
      </c>
      <c r="AU887" s="148" t="s">
        <v>87</v>
      </c>
      <c r="AY887" s="17" t="s">
        <v>262</v>
      </c>
      <c r="BE887" s="149">
        <f>IF(N887="základní",J887,0)</f>
        <v>0</v>
      </c>
      <c r="BF887" s="149">
        <f>IF(N887="snížená",J887,0)</f>
        <v>0</v>
      </c>
      <c r="BG887" s="149">
        <f>IF(N887="zákl. přenesená",J887,0)</f>
        <v>0</v>
      </c>
      <c r="BH887" s="149">
        <f>IF(N887="sníž. přenesená",J887,0)</f>
        <v>0</v>
      </c>
      <c r="BI887" s="149">
        <f>IF(N887="nulová",J887,0)</f>
        <v>0</v>
      </c>
      <c r="BJ887" s="17" t="s">
        <v>85</v>
      </c>
      <c r="BK887" s="149">
        <f>ROUND(I887*H887,2)</f>
        <v>0</v>
      </c>
      <c r="BL887" s="17" t="s">
        <v>369</v>
      </c>
      <c r="BM887" s="148" t="s">
        <v>1000</v>
      </c>
    </row>
    <row r="888" spans="2:51" s="14" customFormat="1" ht="12">
      <c r="B888" s="165"/>
      <c r="D888" s="151" t="s">
        <v>270</v>
      </c>
      <c r="E888" s="166" t="s">
        <v>1</v>
      </c>
      <c r="F888" s="167" t="s">
        <v>993</v>
      </c>
      <c r="H888" s="166" t="s">
        <v>1</v>
      </c>
      <c r="I888" s="168"/>
      <c r="L888" s="165"/>
      <c r="M888" s="169"/>
      <c r="T888" s="170"/>
      <c r="AT888" s="166" t="s">
        <v>270</v>
      </c>
      <c r="AU888" s="166" t="s">
        <v>87</v>
      </c>
      <c r="AV888" s="14" t="s">
        <v>85</v>
      </c>
      <c r="AW888" s="14" t="s">
        <v>32</v>
      </c>
      <c r="AX888" s="14" t="s">
        <v>77</v>
      </c>
      <c r="AY888" s="166" t="s">
        <v>262</v>
      </c>
    </row>
    <row r="889" spans="2:51" s="12" customFormat="1" ht="12">
      <c r="B889" s="150"/>
      <c r="D889" s="151" t="s">
        <v>270</v>
      </c>
      <c r="E889" s="152" t="s">
        <v>1</v>
      </c>
      <c r="F889" s="153" t="s">
        <v>1001</v>
      </c>
      <c r="H889" s="154">
        <v>0.37</v>
      </c>
      <c r="I889" s="155"/>
      <c r="L889" s="150"/>
      <c r="M889" s="156"/>
      <c r="T889" s="157"/>
      <c r="AT889" s="152" t="s">
        <v>270</v>
      </c>
      <c r="AU889" s="152" t="s">
        <v>87</v>
      </c>
      <c r="AV889" s="12" t="s">
        <v>87</v>
      </c>
      <c r="AW889" s="12" t="s">
        <v>32</v>
      </c>
      <c r="AX889" s="12" t="s">
        <v>77</v>
      </c>
      <c r="AY889" s="152" t="s">
        <v>262</v>
      </c>
    </row>
    <row r="890" spans="2:51" s="15" customFormat="1" ht="12">
      <c r="B890" s="171"/>
      <c r="D890" s="151" t="s">
        <v>270</v>
      </c>
      <c r="E890" s="172" t="s">
        <v>1</v>
      </c>
      <c r="F890" s="173" t="s">
        <v>281</v>
      </c>
      <c r="H890" s="174">
        <v>0.37</v>
      </c>
      <c r="I890" s="175"/>
      <c r="L890" s="171"/>
      <c r="M890" s="176"/>
      <c r="T890" s="177"/>
      <c r="AT890" s="172" t="s">
        <v>270</v>
      </c>
      <c r="AU890" s="172" t="s">
        <v>87</v>
      </c>
      <c r="AV890" s="15" t="s">
        <v>103</v>
      </c>
      <c r="AW890" s="15" t="s">
        <v>32</v>
      </c>
      <c r="AX890" s="15" t="s">
        <v>77</v>
      </c>
      <c r="AY890" s="172" t="s">
        <v>262</v>
      </c>
    </row>
    <row r="891" spans="2:51" s="14" customFormat="1" ht="12">
      <c r="B891" s="165"/>
      <c r="D891" s="151" t="s">
        <v>270</v>
      </c>
      <c r="E891" s="166" t="s">
        <v>1</v>
      </c>
      <c r="F891" s="167" t="s">
        <v>994</v>
      </c>
      <c r="H891" s="166" t="s">
        <v>1</v>
      </c>
      <c r="I891" s="168"/>
      <c r="L891" s="165"/>
      <c r="M891" s="169"/>
      <c r="T891" s="170"/>
      <c r="AT891" s="166" t="s">
        <v>270</v>
      </c>
      <c r="AU891" s="166" t="s">
        <v>87</v>
      </c>
      <c r="AV891" s="14" t="s">
        <v>85</v>
      </c>
      <c r="AW891" s="14" t="s">
        <v>32</v>
      </c>
      <c r="AX891" s="14" t="s">
        <v>77</v>
      </c>
      <c r="AY891" s="166" t="s">
        <v>262</v>
      </c>
    </row>
    <row r="892" spans="2:51" s="12" customFormat="1" ht="12">
      <c r="B892" s="150"/>
      <c r="D892" s="151" t="s">
        <v>270</v>
      </c>
      <c r="E892" s="152" t="s">
        <v>1</v>
      </c>
      <c r="F892" s="153" t="s">
        <v>1002</v>
      </c>
      <c r="H892" s="154">
        <v>0.06</v>
      </c>
      <c r="I892" s="155"/>
      <c r="L892" s="150"/>
      <c r="M892" s="156"/>
      <c r="T892" s="157"/>
      <c r="AT892" s="152" t="s">
        <v>270</v>
      </c>
      <c r="AU892" s="152" t="s">
        <v>87</v>
      </c>
      <c r="AV892" s="12" t="s">
        <v>87</v>
      </c>
      <c r="AW892" s="12" t="s">
        <v>32</v>
      </c>
      <c r="AX892" s="12" t="s">
        <v>77</v>
      </c>
      <c r="AY892" s="152" t="s">
        <v>262</v>
      </c>
    </row>
    <row r="893" spans="2:51" s="15" customFormat="1" ht="12">
      <c r="B893" s="171"/>
      <c r="D893" s="151" t="s">
        <v>270</v>
      </c>
      <c r="E893" s="172" t="s">
        <v>1</v>
      </c>
      <c r="F893" s="173" t="s">
        <v>281</v>
      </c>
      <c r="H893" s="174">
        <v>0.06</v>
      </c>
      <c r="I893" s="175"/>
      <c r="L893" s="171"/>
      <c r="M893" s="176"/>
      <c r="T893" s="177"/>
      <c r="AT893" s="172" t="s">
        <v>270</v>
      </c>
      <c r="AU893" s="172" t="s">
        <v>87</v>
      </c>
      <c r="AV893" s="15" t="s">
        <v>103</v>
      </c>
      <c r="AW893" s="15" t="s">
        <v>32</v>
      </c>
      <c r="AX893" s="15" t="s">
        <v>77</v>
      </c>
      <c r="AY893" s="172" t="s">
        <v>262</v>
      </c>
    </row>
    <row r="894" spans="2:51" s="12" customFormat="1" ht="12">
      <c r="B894" s="150"/>
      <c r="D894" s="151" t="s">
        <v>270</v>
      </c>
      <c r="E894" s="152" t="s">
        <v>1</v>
      </c>
      <c r="F894" s="153" t="s">
        <v>1003</v>
      </c>
      <c r="H894" s="154">
        <v>3.07</v>
      </c>
      <c r="I894" s="155"/>
      <c r="L894" s="150"/>
      <c r="M894" s="156"/>
      <c r="T894" s="157"/>
      <c r="AT894" s="152" t="s">
        <v>270</v>
      </c>
      <c r="AU894" s="152" t="s">
        <v>87</v>
      </c>
      <c r="AV894" s="12" t="s">
        <v>87</v>
      </c>
      <c r="AW894" s="12" t="s">
        <v>32</v>
      </c>
      <c r="AX894" s="12" t="s">
        <v>77</v>
      </c>
      <c r="AY894" s="152" t="s">
        <v>262</v>
      </c>
    </row>
    <row r="895" spans="2:51" s="12" customFormat="1" ht="12">
      <c r="B895" s="150"/>
      <c r="D895" s="151" t="s">
        <v>270</v>
      </c>
      <c r="E895" s="152" t="s">
        <v>1</v>
      </c>
      <c r="F895" s="153" t="s">
        <v>1004</v>
      </c>
      <c r="H895" s="154">
        <v>1.31</v>
      </c>
      <c r="I895" s="155"/>
      <c r="L895" s="150"/>
      <c r="M895" s="156"/>
      <c r="T895" s="157"/>
      <c r="AT895" s="152" t="s">
        <v>270</v>
      </c>
      <c r="AU895" s="152" t="s">
        <v>87</v>
      </c>
      <c r="AV895" s="12" t="s">
        <v>87</v>
      </c>
      <c r="AW895" s="12" t="s">
        <v>32</v>
      </c>
      <c r="AX895" s="12" t="s">
        <v>77</v>
      </c>
      <c r="AY895" s="152" t="s">
        <v>262</v>
      </c>
    </row>
    <row r="896" spans="2:51" s="15" customFormat="1" ht="12">
      <c r="B896" s="171"/>
      <c r="D896" s="151" t="s">
        <v>270</v>
      </c>
      <c r="E896" s="172" t="s">
        <v>1</v>
      </c>
      <c r="F896" s="173" t="s">
        <v>281</v>
      </c>
      <c r="H896" s="174">
        <v>4.38</v>
      </c>
      <c r="I896" s="175"/>
      <c r="L896" s="171"/>
      <c r="M896" s="176"/>
      <c r="T896" s="177"/>
      <c r="AT896" s="172" t="s">
        <v>270</v>
      </c>
      <c r="AU896" s="172" t="s">
        <v>87</v>
      </c>
      <c r="AV896" s="15" t="s">
        <v>103</v>
      </c>
      <c r="AW896" s="15" t="s">
        <v>32</v>
      </c>
      <c r="AX896" s="15" t="s">
        <v>77</v>
      </c>
      <c r="AY896" s="172" t="s">
        <v>262</v>
      </c>
    </row>
    <row r="897" spans="2:51" s="12" customFormat="1" ht="12">
      <c r="B897" s="150"/>
      <c r="D897" s="151" t="s">
        <v>270</v>
      </c>
      <c r="E897" s="152" t="s">
        <v>1</v>
      </c>
      <c r="F897" s="153" t="s">
        <v>1005</v>
      </c>
      <c r="H897" s="154">
        <v>5.78</v>
      </c>
      <c r="I897" s="155"/>
      <c r="L897" s="150"/>
      <c r="M897" s="156"/>
      <c r="T897" s="157"/>
      <c r="AT897" s="152" t="s">
        <v>270</v>
      </c>
      <c r="AU897" s="152" t="s">
        <v>87</v>
      </c>
      <c r="AV897" s="12" t="s">
        <v>87</v>
      </c>
      <c r="AW897" s="12" t="s">
        <v>32</v>
      </c>
      <c r="AX897" s="12" t="s">
        <v>77</v>
      </c>
      <c r="AY897" s="152" t="s">
        <v>262</v>
      </c>
    </row>
    <row r="898" spans="2:51" s="15" customFormat="1" ht="12">
      <c r="B898" s="171"/>
      <c r="D898" s="151" t="s">
        <v>270</v>
      </c>
      <c r="E898" s="172" t="s">
        <v>1</v>
      </c>
      <c r="F898" s="173" t="s">
        <v>281</v>
      </c>
      <c r="H898" s="174">
        <v>5.78</v>
      </c>
      <c r="I898" s="175"/>
      <c r="L898" s="171"/>
      <c r="M898" s="176"/>
      <c r="T898" s="177"/>
      <c r="AT898" s="172" t="s">
        <v>270</v>
      </c>
      <c r="AU898" s="172" t="s">
        <v>87</v>
      </c>
      <c r="AV898" s="15" t="s">
        <v>103</v>
      </c>
      <c r="AW898" s="15" t="s">
        <v>32</v>
      </c>
      <c r="AX898" s="15" t="s">
        <v>77</v>
      </c>
      <c r="AY898" s="172" t="s">
        <v>262</v>
      </c>
    </row>
    <row r="899" spans="2:51" s="12" customFormat="1" ht="12">
      <c r="B899" s="150"/>
      <c r="D899" s="151" t="s">
        <v>270</v>
      </c>
      <c r="E899" s="152" t="s">
        <v>1</v>
      </c>
      <c r="F899" s="153" t="s">
        <v>1006</v>
      </c>
      <c r="H899" s="154">
        <v>1.2</v>
      </c>
      <c r="I899" s="155"/>
      <c r="L899" s="150"/>
      <c r="M899" s="156"/>
      <c r="T899" s="157"/>
      <c r="AT899" s="152" t="s">
        <v>270</v>
      </c>
      <c r="AU899" s="152" t="s">
        <v>87</v>
      </c>
      <c r="AV899" s="12" t="s">
        <v>87</v>
      </c>
      <c r="AW899" s="12" t="s">
        <v>32</v>
      </c>
      <c r="AX899" s="12" t="s">
        <v>77</v>
      </c>
      <c r="AY899" s="152" t="s">
        <v>262</v>
      </c>
    </row>
    <row r="900" spans="2:51" s="15" customFormat="1" ht="12">
      <c r="B900" s="171"/>
      <c r="D900" s="151" t="s">
        <v>270</v>
      </c>
      <c r="E900" s="172" t="s">
        <v>1</v>
      </c>
      <c r="F900" s="173" t="s">
        <v>281</v>
      </c>
      <c r="H900" s="174">
        <v>1.2</v>
      </c>
      <c r="I900" s="175"/>
      <c r="L900" s="171"/>
      <c r="M900" s="176"/>
      <c r="T900" s="177"/>
      <c r="AT900" s="172" t="s">
        <v>270</v>
      </c>
      <c r="AU900" s="172" t="s">
        <v>87</v>
      </c>
      <c r="AV900" s="15" t="s">
        <v>103</v>
      </c>
      <c r="AW900" s="15" t="s">
        <v>32</v>
      </c>
      <c r="AX900" s="15" t="s">
        <v>77</v>
      </c>
      <c r="AY900" s="172" t="s">
        <v>262</v>
      </c>
    </row>
    <row r="901" spans="2:51" s="13" customFormat="1" ht="12">
      <c r="B901" s="158"/>
      <c r="D901" s="151" t="s">
        <v>270</v>
      </c>
      <c r="E901" s="159" t="s">
        <v>1</v>
      </c>
      <c r="F901" s="160" t="s">
        <v>273</v>
      </c>
      <c r="H901" s="161">
        <v>11.79</v>
      </c>
      <c r="I901" s="162"/>
      <c r="L901" s="158"/>
      <c r="M901" s="163"/>
      <c r="T901" s="164"/>
      <c r="AT901" s="159" t="s">
        <v>270</v>
      </c>
      <c r="AU901" s="159" t="s">
        <v>87</v>
      </c>
      <c r="AV901" s="13" t="s">
        <v>268</v>
      </c>
      <c r="AW901" s="13" t="s">
        <v>32</v>
      </c>
      <c r="AX901" s="13" t="s">
        <v>85</v>
      </c>
      <c r="AY901" s="159" t="s">
        <v>262</v>
      </c>
    </row>
    <row r="902" spans="2:51" s="12" customFormat="1" ht="12">
      <c r="B902" s="150"/>
      <c r="D902" s="151" t="s">
        <v>270</v>
      </c>
      <c r="F902" s="153" t="s">
        <v>1007</v>
      </c>
      <c r="H902" s="154">
        <v>12.38</v>
      </c>
      <c r="I902" s="155"/>
      <c r="L902" s="150"/>
      <c r="M902" s="156"/>
      <c r="T902" s="157"/>
      <c r="AT902" s="152" t="s">
        <v>270</v>
      </c>
      <c r="AU902" s="152" t="s">
        <v>87</v>
      </c>
      <c r="AV902" s="12" t="s">
        <v>87</v>
      </c>
      <c r="AW902" s="12" t="s">
        <v>4</v>
      </c>
      <c r="AX902" s="12" t="s">
        <v>85</v>
      </c>
      <c r="AY902" s="152" t="s">
        <v>262</v>
      </c>
    </row>
    <row r="903" spans="2:65" s="1" customFormat="1" ht="24.2" customHeight="1">
      <c r="B903" s="32"/>
      <c r="C903" s="138" t="s">
        <v>1008</v>
      </c>
      <c r="D903" s="138" t="s">
        <v>264</v>
      </c>
      <c r="E903" s="139" t="s">
        <v>990</v>
      </c>
      <c r="F903" s="140" t="s">
        <v>991</v>
      </c>
      <c r="G903" s="141" t="s">
        <v>152</v>
      </c>
      <c r="H903" s="142">
        <v>164.32</v>
      </c>
      <c r="I903" s="143"/>
      <c r="J903" s="142">
        <f>ROUND(I903*H903,2)</f>
        <v>0</v>
      </c>
      <c r="K903" s="140" t="s">
        <v>267</v>
      </c>
      <c r="L903" s="32"/>
      <c r="M903" s="144" t="s">
        <v>1</v>
      </c>
      <c r="N903" s="145" t="s">
        <v>42</v>
      </c>
      <c r="P903" s="146">
        <f>O903*H903</f>
        <v>0</v>
      </c>
      <c r="Q903" s="146">
        <v>0</v>
      </c>
      <c r="R903" s="146">
        <f>Q903*H903</f>
        <v>0</v>
      </c>
      <c r="S903" s="146">
        <v>0</v>
      </c>
      <c r="T903" s="147">
        <f>S903*H903</f>
        <v>0</v>
      </c>
      <c r="AR903" s="148" t="s">
        <v>369</v>
      </c>
      <c r="AT903" s="148" t="s">
        <v>264</v>
      </c>
      <c r="AU903" s="148" t="s">
        <v>87</v>
      </c>
      <c r="AY903" s="17" t="s">
        <v>262</v>
      </c>
      <c r="BE903" s="149">
        <f>IF(N903="základní",J903,0)</f>
        <v>0</v>
      </c>
      <c r="BF903" s="149">
        <f>IF(N903="snížená",J903,0)</f>
        <v>0</v>
      </c>
      <c r="BG903" s="149">
        <f>IF(N903="zákl. přenesená",J903,0)</f>
        <v>0</v>
      </c>
      <c r="BH903" s="149">
        <f>IF(N903="sníž. přenesená",J903,0)</f>
        <v>0</v>
      </c>
      <c r="BI903" s="149">
        <f>IF(N903="nulová",J903,0)</f>
        <v>0</v>
      </c>
      <c r="BJ903" s="17" t="s">
        <v>85</v>
      </c>
      <c r="BK903" s="149">
        <f>ROUND(I903*H903,2)</f>
        <v>0</v>
      </c>
      <c r="BL903" s="17" t="s">
        <v>369</v>
      </c>
      <c r="BM903" s="148" t="s">
        <v>1009</v>
      </c>
    </row>
    <row r="904" spans="2:51" s="12" customFormat="1" ht="12">
      <c r="B904" s="150"/>
      <c r="D904" s="151" t="s">
        <v>270</v>
      </c>
      <c r="E904" s="152" t="s">
        <v>1</v>
      </c>
      <c r="F904" s="153" t="s">
        <v>885</v>
      </c>
      <c r="H904" s="154">
        <v>164.32</v>
      </c>
      <c r="I904" s="155"/>
      <c r="L904" s="150"/>
      <c r="M904" s="156"/>
      <c r="T904" s="157"/>
      <c r="AT904" s="152" t="s">
        <v>270</v>
      </c>
      <c r="AU904" s="152" t="s">
        <v>87</v>
      </c>
      <c r="AV904" s="12" t="s">
        <v>87</v>
      </c>
      <c r="AW904" s="12" t="s">
        <v>32</v>
      </c>
      <c r="AX904" s="12" t="s">
        <v>77</v>
      </c>
      <c r="AY904" s="152" t="s">
        <v>262</v>
      </c>
    </row>
    <row r="905" spans="2:51" s="13" customFormat="1" ht="12">
      <c r="B905" s="158"/>
      <c r="D905" s="151" t="s">
        <v>270</v>
      </c>
      <c r="E905" s="159" t="s">
        <v>1</v>
      </c>
      <c r="F905" s="160" t="s">
        <v>273</v>
      </c>
      <c r="H905" s="161">
        <v>164.32</v>
      </c>
      <c r="I905" s="162"/>
      <c r="L905" s="158"/>
      <c r="M905" s="163"/>
      <c r="T905" s="164"/>
      <c r="AT905" s="159" t="s">
        <v>270</v>
      </c>
      <c r="AU905" s="159" t="s">
        <v>87</v>
      </c>
      <c r="AV905" s="13" t="s">
        <v>268</v>
      </c>
      <c r="AW905" s="13" t="s">
        <v>32</v>
      </c>
      <c r="AX905" s="13" t="s">
        <v>85</v>
      </c>
      <c r="AY905" s="159" t="s">
        <v>262</v>
      </c>
    </row>
    <row r="906" spans="2:65" s="1" customFormat="1" ht="16.5" customHeight="1">
      <c r="B906" s="32"/>
      <c r="C906" s="178" t="s">
        <v>1010</v>
      </c>
      <c r="D906" s="178" t="s">
        <v>300</v>
      </c>
      <c r="E906" s="179" t="s">
        <v>1011</v>
      </c>
      <c r="F906" s="180" t="s">
        <v>1012</v>
      </c>
      <c r="G906" s="181" t="s">
        <v>552</v>
      </c>
      <c r="H906" s="182">
        <v>24.15</v>
      </c>
      <c r="I906" s="183"/>
      <c r="J906" s="182">
        <f>ROUND(I906*H906,2)</f>
        <v>0</v>
      </c>
      <c r="K906" s="180" t="s">
        <v>267</v>
      </c>
      <c r="L906" s="184"/>
      <c r="M906" s="185" t="s">
        <v>1</v>
      </c>
      <c r="N906" s="186" t="s">
        <v>42</v>
      </c>
      <c r="P906" s="146">
        <f>O906*H906</f>
        <v>0</v>
      </c>
      <c r="Q906" s="146">
        <v>0.03</v>
      </c>
      <c r="R906" s="146">
        <f>Q906*H906</f>
        <v>0.7244999999999999</v>
      </c>
      <c r="S906" s="146">
        <v>0</v>
      </c>
      <c r="T906" s="147">
        <f>S906*H906</f>
        <v>0</v>
      </c>
      <c r="AR906" s="148" t="s">
        <v>459</v>
      </c>
      <c r="AT906" s="148" t="s">
        <v>300</v>
      </c>
      <c r="AU906" s="148" t="s">
        <v>87</v>
      </c>
      <c r="AY906" s="17" t="s">
        <v>262</v>
      </c>
      <c r="BE906" s="149">
        <f>IF(N906="základní",J906,0)</f>
        <v>0</v>
      </c>
      <c r="BF906" s="149">
        <f>IF(N906="snížená",J906,0)</f>
        <v>0</v>
      </c>
      <c r="BG906" s="149">
        <f>IF(N906="zákl. přenesená",J906,0)</f>
        <v>0</v>
      </c>
      <c r="BH906" s="149">
        <f>IF(N906="sníž. přenesená",J906,0)</f>
        <v>0</v>
      </c>
      <c r="BI906" s="149">
        <f>IF(N906="nulová",J906,0)</f>
        <v>0</v>
      </c>
      <c r="BJ906" s="17" t="s">
        <v>85</v>
      </c>
      <c r="BK906" s="149">
        <f>ROUND(I906*H906,2)</f>
        <v>0</v>
      </c>
      <c r="BL906" s="17" t="s">
        <v>369</v>
      </c>
      <c r="BM906" s="148" t="s">
        <v>1013</v>
      </c>
    </row>
    <row r="907" spans="2:51" s="12" customFormat="1" ht="12">
      <c r="B907" s="150"/>
      <c r="D907" s="151" t="s">
        <v>270</v>
      </c>
      <c r="E907" s="152" t="s">
        <v>1</v>
      </c>
      <c r="F907" s="153" t="s">
        <v>1014</v>
      </c>
      <c r="H907" s="154">
        <v>23</v>
      </c>
      <c r="I907" s="155"/>
      <c r="L907" s="150"/>
      <c r="M907" s="156"/>
      <c r="T907" s="157"/>
      <c r="AT907" s="152" t="s">
        <v>270</v>
      </c>
      <c r="AU907" s="152" t="s">
        <v>87</v>
      </c>
      <c r="AV907" s="12" t="s">
        <v>87</v>
      </c>
      <c r="AW907" s="12" t="s">
        <v>32</v>
      </c>
      <c r="AX907" s="12" t="s">
        <v>77</v>
      </c>
      <c r="AY907" s="152" t="s">
        <v>262</v>
      </c>
    </row>
    <row r="908" spans="2:51" s="13" customFormat="1" ht="12">
      <c r="B908" s="158"/>
      <c r="D908" s="151" t="s">
        <v>270</v>
      </c>
      <c r="E908" s="159" t="s">
        <v>1</v>
      </c>
      <c r="F908" s="160" t="s">
        <v>273</v>
      </c>
      <c r="H908" s="161">
        <v>23</v>
      </c>
      <c r="I908" s="162"/>
      <c r="L908" s="158"/>
      <c r="M908" s="163"/>
      <c r="T908" s="164"/>
      <c r="AT908" s="159" t="s">
        <v>270</v>
      </c>
      <c r="AU908" s="159" t="s">
        <v>87</v>
      </c>
      <c r="AV908" s="13" t="s">
        <v>268</v>
      </c>
      <c r="AW908" s="13" t="s">
        <v>32</v>
      </c>
      <c r="AX908" s="13" t="s">
        <v>85</v>
      </c>
      <c r="AY908" s="159" t="s">
        <v>262</v>
      </c>
    </row>
    <row r="909" spans="2:51" s="12" customFormat="1" ht="12">
      <c r="B909" s="150"/>
      <c r="D909" s="151" t="s">
        <v>270</v>
      </c>
      <c r="F909" s="153" t="s">
        <v>1015</v>
      </c>
      <c r="H909" s="154">
        <v>24.15</v>
      </c>
      <c r="I909" s="155"/>
      <c r="L909" s="150"/>
      <c r="M909" s="156"/>
      <c r="T909" s="157"/>
      <c r="AT909" s="152" t="s">
        <v>270</v>
      </c>
      <c r="AU909" s="152" t="s">
        <v>87</v>
      </c>
      <c r="AV909" s="12" t="s">
        <v>87</v>
      </c>
      <c r="AW909" s="12" t="s">
        <v>4</v>
      </c>
      <c r="AX909" s="12" t="s">
        <v>85</v>
      </c>
      <c r="AY909" s="152" t="s">
        <v>262</v>
      </c>
    </row>
    <row r="910" spans="2:65" s="1" customFormat="1" ht="24.2" customHeight="1">
      <c r="B910" s="32"/>
      <c r="C910" s="138" t="s">
        <v>1016</v>
      </c>
      <c r="D910" s="138" t="s">
        <v>264</v>
      </c>
      <c r="E910" s="139" t="s">
        <v>1017</v>
      </c>
      <c r="F910" s="140" t="s">
        <v>1018</v>
      </c>
      <c r="G910" s="141" t="s">
        <v>416</v>
      </c>
      <c r="H910" s="142">
        <v>141.49</v>
      </c>
      <c r="I910" s="143"/>
      <c r="J910" s="142">
        <f>ROUND(I910*H910,2)</f>
        <v>0</v>
      </c>
      <c r="K910" s="140" t="s">
        <v>267</v>
      </c>
      <c r="L910" s="32"/>
      <c r="M910" s="144" t="s">
        <v>1</v>
      </c>
      <c r="N910" s="145" t="s">
        <v>42</v>
      </c>
      <c r="P910" s="146">
        <f>O910*H910</f>
        <v>0</v>
      </c>
      <c r="Q910" s="146">
        <v>0.00143</v>
      </c>
      <c r="R910" s="146">
        <f>Q910*H910</f>
        <v>0.20233070000000003</v>
      </c>
      <c r="S910" s="146">
        <v>0</v>
      </c>
      <c r="T910" s="147">
        <f>S910*H910</f>
        <v>0</v>
      </c>
      <c r="AR910" s="148" t="s">
        <v>369</v>
      </c>
      <c r="AT910" s="148" t="s">
        <v>264</v>
      </c>
      <c r="AU910" s="148" t="s">
        <v>87</v>
      </c>
      <c r="AY910" s="17" t="s">
        <v>262</v>
      </c>
      <c r="BE910" s="149">
        <f>IF(N910="základní",J910,0)</f>
        <v>0</v>
      </c>
      <c r="BF910" s="149">
        <f>IF(N910="snížená",J910,0)</f>
        <v>0</v>
      </c>
      <c r="BG910" s="149">
        <f>IF(N910="zákl. přenesená",J910,0)</f>
        <v>0</v>
      </c>
      <c r="BH910" s="149">
        <f>IF(N910="sníž. přenesená",J910,0)</f>
        <v>0</v>
      </c>
      <c r="BI910" s="149">
        <f>IF(N910="nulová",J910,0)</f>
        <v>0</v>
      </c>
      <c r="BJ910" s="17" t="s">
        <v>85</v>
      </c>
      <c r="BK910" s="149">
        <f>ROUND(I910*H910,2)</f>
        <v>0</v>
      </c>
      <c r="BL910" s="17" t="s">
        <v>369</v>
      </c>
      <c r="BM910" s="148" t="s">
        <v>1019</v>
      </c>
    </row>
    <row r="911" spans="2:51" s="12" customFormat="1" ht="12">
      <c r="B911" s="150"/>
      <c r="D911" s="151" t="s">
        <v>270</v>
      </c>
      <c r="E911" s="152" t="s">
        <v>1</v>
      </c>
      <c r="F911" s="153" t="s">
        <v>1020</v>
      </c>
      <c r="H911" s="154">
        <v>90.42</v>
      </c>
      <c r="I911" s="155"/>
      <c r="L911" s="150"/>
      <c r="M911" s="156"/>
      <c r="T911" s="157"/>
      <c r="AT911" s="152" t="s">
        <v>270</v>
      </c>
      <c r="AU911" s="152" t="s">
        <v>87</v>
      </c>
      <c r="AV911" s="12" t="s">
        <v>87</v>
      </c>
      <c r="AW911" s="12" t="s">
        <v>32</v>
      </c>
      <c r="AX911" s="12" t="s">
        <v>77</v>
      </c>
      <c r="AY911" s="152" t="s">
        <v>262</v>
      </c>
    </row>
    <row r="912" spans="2:51" s="12" customFormat="1" ht="12">
      <c r="B912" s="150"/>
      <c r="D912" s="151" t="s">
        <v>270</v>
      </c>
      <c r="E912" s="152" t="s">
        <v>1</v>
      </c>
      <c r="F912" s="153" t="s">
        <v>1021</v>
      </c>
      <c r="H912" s="154">
        <v>5.32</v>
      </c>
      <c r="I912" s="155"/>
      <c r="L912" s="150"/>
      <c r="M912" s="156"/>
      <c r="T912" s="157"/>
      <c r="AT912" s="152" t="s">
        <v>270</v>
      </c>
      <c r="AU912" s="152" t="s">
        <v>87</v>
      </c>
      <c r="AV912" s="12" t="s">
        <v>87</v>
      </c>
      <c r="AW912" s="12" t="s">
        <v>32</v>
      </c>
      <c r="AX912" s="12" t="s">
        <v>77</v>
      </c>
      <c r="AY912" s="152" t="s">
        <v>262</v>
      </c>
    </row>
    <row r="913" spans="2:51" s="12" customFormat="1" ht="12">
      <c r="B913" s="150"/>
      <c r="D913" s="151" t="s">
        <v>270</v>
      </c>
      <c r="E913" s="152" t="s">
        <v>1</v>
      </c>
      <c r="F913" s="153" t="s">
        <v>1022</v>
      </c>
      <c r="H913" s="154">
        <v>5.32</v>
      </c>
      <c r="I913" s="155"/>
      <c r="L913" s="150"/>
      <c r="M913" s="156"/>
      <c r="T913" s="157"/>
      <c r="AT913" s="152" t="s">
        <v>270</v>
      </c>
      <c r="AU913" s="152" t="s">
        <v>87</v>
      </c>
      <c r="AV913" s="12" t="s">
        <v>87</v>
      </c>
      <c r="AW913" s="12" t="s">
        <v>32</v>
      </c>
      <c r="AX913" s="12" t="s">
        <v>77</v>
      </c>
      <c r="AY913" s="152" t="s">
        <v>262</v>
      </c>
    </row>
    <row r="914" spans="2:51" s="12" customFormat="1" ht="12">
      <c r="B914" s="150"/>
      <c r="D914" s="151" t="s">
        <v>270</v>
      </c>
      <c r="E914" s="152" t="s">
        <v>1</v>
      </c>
      <c r="F914" s="153" t="s">
        <v>1023</v>
      </c>
      <c r="H914" s="154">
        <v>40.43</v>
      </c>
      <c r="I914" s="155"/>
      <c r="L914" s="150"/>
      <c r="M914" s="156"/>
      <c r="T914" s="157"/>
      <c r="AT914" s="152" t="s">
        <v>270</v>
      </c>
      <c r="AU914" s="152" t="s">
        <v>87</v>
      </c>
      <c r="AV914" s="12" t="s">
        <v>87</v>
      </c>
      <c r="AW914" s="12" t="s">
        <v>32</v>
      </c>
      <c r="AX914" s="12" t="s">
        <v>77</v>
      </c>
      <c r="AY914" s="152" t="s">
        <v>262</v>
      </c>
    </row>
    <row r="915" spans="2:51" s="13" customFormat="1" ht="12">
      <c r="B915" s="158"/>
      <c r="D915" s="151" t="s">
        <v>270</v>
      </c>
      <c r="E915" s="159" t="s">
        <v>1</v>
      </c>
      <c r="F915" s="160" t="s">
        <v>273</v>
      </c>
      <c r="H915" s="161">
        <v>141.49</v>
      </c>
      <c r="I915" s="162"/>
      <c r="L915" s="158"/>
      <c r="M915" s="163"/>
      <c r="T915" s="164"/>
      <c r="AT915" s="159" t="s">
        <v>270</v>
      </c>
      <c r="AU915" s="159" t="s">
        <v>87</v>
      </c>
      <c r="AV915" s="13" t="s">
        <v>268</v>
      </c>
      <c r="AW915" s="13" t="s">
        <v>32</v>
      </c>
      <c r="AX915" s="13" t="s">
        <v>85</v>
      </c>
      <c r="AY915" s="159" t="s">
        <v>262</v>
      </c>
    </row>
    <row r="916" spans="2:65" s="1" customFormat="1" ht="16.5" customHeight="1">
      <c r="B916" s="32"/>
      <c r="C916" s="178" t="s">
        <v>1024</v>
      </c>
      <c r="D916" s="178" t="s">
        <v>300</v>
      </c>
      <c r="E916" s="179" t="s">
        <v>1011</v>
      </c>
      <c r="F916" s="180" t="s">
        <v>1012</v>
      </c>
      <c r="G916" s="181" t="s">
        <v>552</v>
      </c>
      <c r="H916" s="182">
        <v>7.59</v>
      </c>
      <c r="I916" s="183"/>
      <c r="J916" s="182">
        <f>ROUND(I916*H916,2)</f>
        <v>0</v>
      </c>
      <c r="K916" s="180" t="s">
        <v>267</v>
      </c>
      <c r="L916" s="184"/>
      <c r="M916" s="185" t="s">
        <v>1</v>
      </c>
      <c r="N916" s="186" t="s">
        <v>42</v>
      </c>
      <c r="P916" s="146">
        <f>O916*H916</f>
        <v>0</v>
      </c>
      <c r="Q916" s="146">
        <v>0.03</v>
      </c>
      <c r="R916" s="146">
        <f>Q916*H916</f>
        <v>0.22769999999999999</v>
      </c>
      <c r="S916" s="146">
        <v>0</v>
      </c>
      <c r="T916" s="147">
        <f>S916*H916</f>
        <v>0</v>
      </c>
      <c r="AR916" s="148" t="s">
        <v>459</v>
      </c>
      <c r="AT916" s="148" t="s">
        <v>300</v>
      </c>
      <c r="AU916" s="148" t="s">
        <v>87</v>
      </c>
      <c r="AY916" s="17" t="s">
        <v>262</v>
      </c>
      <c r="BE916" s="149">
        <f>IF(N916="základní",J916,0)</f>
        <v>0</v>
      </c>
      <c r="BF916" s="149">
        <f>IF(N916="snížená",J916,0)</f>
        <v>0</v>
      </c>
      <c r="BG916" s="149">
        <f>IF(N916="zákl. přenesená",J916,0)</f>
        <v>0</v>
      </c>
      <c r="BH916" s="149">
        <f>IF(N916="sníž. přenesená",J916,0)</f>
        <v>0</v>
      </c>
      <c r="BI916" s="149">
        <f>IF(N916="nulová",J916,0)</f>
        <v>0</v>
      </c>
      <c r="BJ916" s="17" t="s">
        <v>85</v>
      </c>
      <c r="BK916" s="149">
        <f>ROUND(I916*H916,2)</f>
        <v>0</v>
      </c>
      <c r="BL916" s="17" t="s">
        <v>369</v>
      </c>
      <c r="BM916" s="148" t="s">
        <v>1025</v>
      </c>
    </row>
    <row r="917" spans="2:51" s="12" customFormat="1" ht="12">
      <c r="B917" s="150"/>
      <c r="D917" s="151" t="s">
        <v>270</v>
      </c>
      <c r="E917" s="152" t="s">
        <v>1</v>
      </c>
      <c r="F917" s="153" t="s">
        <v>1026</v>
      </c>
      <c r="H917" s="154">
        <v>7.23</v>
      </c>
      <c r="I917" s="155"/>
      <c r="L917" s="150"/>
      <c r="M917" s="156"/>
      <c r="T917" s="157"/>
      <c r="AT917" s="152" t="s">
        <v>270</v>
      </c>
      <c r="AU917" s="152" t="s">
        <v>87</v>
      </c>
      <c r="AV917" s="12" t="s">
        <v>87</v>
      </c>
      <c r="AW917" s="12" t="s">
        <v>32</v>
      </c>
      <c r="AX917" s="12" t="s">
        <v>77</v>
      </c>
      <c r="AY917" s="152" t="s">
        <v>262</v>
      </c>
    </row>
    <row r="918" spans="2:51" s="13" customFormat="1" ht="12">
      <c r="B918" s="158"/>
      <c r="D918" s="151" t="s">
        <v>270</v>
      </c>
      <c r="E918" s="159" t="s">
        <v>1</v>
      </c>
      <c r="F918" s="160" t="s">
        <v>273</v>
      </c>
      <c r="H918" s="161">
        <v>7.23</v>
      </c>
      <c r="I918" s="162"/>
      <c r="L918" s="158"/>
      <c r="M918" s="163"/>
      <c r="T918" s="164"/>
      <c r="AT918" s="159" t="s">
        <v>270</v>
      </c>
      <c r="AU918" s="159" t="s">
        <v>87</v>
      </c>
      <c r="AV918" s="13" t="s">
        <v>268</v>
      </c>
      <c r="AW918" s="13" t="s">
        <v>32</v>
      </c>
      <c r="AX918" s="13" t="s">
        <v>85</v>
      </c>
      <c r="AY918" s="159" t="s">
        <v>262</v>
      </c>
    </row>
    <row r="919" spans="2:51" s="12" customFormat="1" ht="12">
      <c r="B919" s="150"/>
      <c r="D919" s="151" t="s">
        <v>270</v>
      </c>
      <c r="F919" s="153" t="s">
        <v>1027</v>
      </c>
      <c r="H919" s="154">
        <v>7.59</v>
      </c>
      <c r="I919" s="155"/>
      <c r="L919" s="150"/>
      <c r="M919" s="156"/>
      <c r="T919" s="157"/>
      <c r="AT919" s="152" t="s">
        <v>270</v>
      </c>
      <c r="AU919" s="152" t="s">
        <v>87</v>
      </c>
      <c r="AV919" s="12" t="s">
        <v>87</v>
      </c>
      <c r="AW919" s="12" t="s">
        <v>4</v>
      </c>
      <c r="AX919" s="12" t="s">
        <v>85</v>
      </c>
      <c r="AY919" s="152" t="s">
        <v>262</v>
      </c>
    </row>
    <row r="920" spans="2:65" s="1" customFormat="1" ht="16.5" customHeight="1">
      <c r="B920" s="32"/>
      <c r="C920" s="178" t="s">
        <v>1028</v>
      </c>
      <c r="D920" s="178" t="s">
        <v>300</v>
      </c>
      <c r="E920" s="179" t="s">
        <v>1029</v>
      </c>
      <c r="F920" s="180" t="s">
        <v>1030</v>
      </c>
      <c r="G920" s="181" t="s">
        <v>152</v>
      </c>
      <c r="H920" s="182">
        <v>1.95</v>
      </c>
      <c r="I920" s="183"/>
      <c r="J920" s="182">
        <f>ROUND(I920*H920,2)</f>
        <v>0</v>
      </c>
      <c r="K920" s="180" t="s">
        <v>267</v>
      </c>
      <c r="L920" s="184"/>
      <c r="M920" s="185" t="s">
        <v>1</v>
      </c>
      <c r="N920" s="186" t="s">
        <v>42</v>
      </c>
      <c r="P920" s="146">
        <f>O920*H920</f>
        <v>0</v>
      </c>
      <c r="Q920" s="146">
        <v>0.0037</v>
      </c>
      <c r="R920" s="146">
        <f>Q920*H920</f>
        <v>0.007215</v>
      </c>
      <c r="S920" s="146">
        <v>0</v>
      </c>
      <c r="T920" s="147">
        <f>S920*H920</f>
        <v>0</v>
      </c>
      <c r="AR920" s="148" t="s">
        <v>459</v>
      </c>
      <c r="AT920" s="148" t="s">
        <v>300</v>
      </c>
      <c r="AU920" s="148" t="s">
        <v>87</v>
      </c>
      <c r="AY920" s="17" t="s">
        <v>262</v>
      </c>
      <c r="BE920" s="149">
        <f>IF(N920="základní",J920,0)</f>
        <v>0</v>
      </c>
      <c r="BF920" s="149">
        <f>IF(N920="snížená",J920,0)</f>
        <v>0</v>
      </c>
      <c r="BG920" s="149">
        <f>IF(N920="zákl. přenesená",J920,0)</f>
        <v>0</v>
      </c>
      <c r="BH920" s="149">
        <f>IF(N920="sníž. přenesená",J920,0)</f>
        <v>0</v>
      </c>
      <c r="BI920" s="149">
        <f>IF(N920="nulová",J920,0)</f>
        <v>0</v>
      </c>
      <c r="BJ920" s="17" t="s">
        <v>85</v>
      </c>
      <c r="BK920" s="149">
        <f>ROUND(I920*H920,2)</f>
        <v>0</v>
      </c>
      <c r="BL920" s="17" t="s">
        <v>369</v>
      </c>
      <c r="BM920" s="148" t="s">
        <v>1031</v>
      </c>
    </row>
    <row r="921" spans="2:51" s="12" customFormat="1" ht="12">
      <c r="B921" s="150"/>
      <c r="D921" s="151" t="s">
        <v>270</v>
      </c>
      <c r="E921" s="152" t="s">
        <v>1</v>
      </c>
      <c r="F921" s="153" t="s">
        <v>1032</v>
      </c>
      <c r="H921" s="154">
        <v>1.86</v>
      </c>
      <c r="I921" s="155"/>
      <c r="L921" s="150"/>
      <c r="M921" s="156"/>
      <c r="T921" s="157"/>
      <c r="AT921" s="152" t="s">
        <v>270</v>
      </c>
      <c r="AU921" s="152" t="s">
        <v>87</v>
      </c>
      <c r="AV921" s="12" t="s">
        <v>87</v>
      </c>
      <c r="AW921" s="12" t="s">
        <v>32</v>
      </c>
      <c r="AX921" s="12" t="s">
        <v>77</v>
      </c>
      <c r="AY921" s="152" t="s">
        <v>262</v>
      </c>
    </row>
    <row r="922" spans="2:51" s="13" customFormat="1" ht="12">
      <c r="B922" s="158"/>
      <c r="D922" s="151" t="s">
        <v>270</v>
      </c>
      <c r="E922" s="159" t="s">
        <v>1</v>
      </c>
      <c r="F922" s="160" t="s">
        <v>273</v>
      </c>
      <c r="H922" s="161">
        <v>1.86</v>
      </c>
      <c r="I922" s="162"/>
      <c r="L922" s="158"/>
      <c r="M922" s="163"/>
      <c r="T922" s="164"/>
      <c r="AT922" s="159" t="s">
        <v>270</v>
      </c>
      <c r="AU922" s="159" t="s">
        <v>87</v>
      </c>
      <c r="AV922" s="13" t="s">
        <v>268</v>
      </c>
      <c r="AW922" s="13" t="s">
        <v>32</v>
      </c>
      <c r="AX922" s="13" t="s">
        <v>85</v>
      </c>
      <c r="AY922" s="159" t="s">
        <v>262</v>
      </c>
    </row>
    <row r="923" spans="2:51" s="12" customFormat="1" ht="12">
      <c r="B923" s="150"/>
      <c r="D923" s="151" t="s">
        <v>270</v>
      </c>
      <c r="F923" s="153" t="s">
        <v>1033</v>
      </c>
      <c r="H923" s="154">
        <v>1.95</v>
      </c>
      <c r="I923" s="155"/>
      <c r="L923" s="150"/>
      <c r="M923" s="156"/>
      <c r="T923" s="157"/>
      <c r="AT923" s="152" t="s">
        <v>270</v>
      </c>
      <c r="AU923" s="152" t="s">
        <v>87</v>
      </c>
      <c r="AV923" s="12" t="s">
        <v>87</v>
      </c>
      <c r="AW923" s="12" t="s">
        <v>4</v>
      </c>
      <c r="AX923" s="12" t="s">
        <v>85</v>
      </c>
      <c r="AY923" s="152" t="s">
        <v>262</v>
      </c>
    </row>
    <row r="924" spans="2:65" s="1" customFormat="1" ht="16.5" customHeight="1">
      <c r="B924" s="32"/>
      <c r="C924" s="178" t="s">
        <v>1034</v>
      </c>
      <c r="D924" s="178" t="s">
        <v>300</v>
      </c>
      <c r="E924" s="179" t="s">
        <v>1035</v>
      </c>
      <c r="F924" s="180" t="s">
        <v>1036</v>
      </c>
      <c r="G924" s="181" t="s">
        <v>152</v>
      </c>
      <c r="H924" s="182">
        <v>3.01</v>
      </c>
      <c r="I924" s="183"/>
      <c r="J924" s="182">
        <f>ROUND(I924*H924,2)</f>
        <v>0</v>
      </c>
      <c r="K924" s="180" t="s">
        <v>1</v>
      </c>
      <c r="L924" s="184"/>
      <c r="M924" s="185" t="s">
        <v>1</v>
      </c>
      <c r="N924" s="186" t="s">
        <v>42</v>
      </c>
      <c r="P924" s="146">
        <f>O924*H924</f>
        <v>0</v>
      </c>
      <c r="Q924" s="146">
        <v>0.0037</v>
      </c>
      <c r="R924" s="146">
        <f>Q924*H924</f>
        <v>0.011137</v>
      </c>
      <c r="S924" s="146">
        <v>0</v>
      </c>
      <c r="T924" s="147">
        <f>S924*H924</f>
        <v>0</v>
      </c>
      <c r="AR924" s="148" t="s">
        <v>459</v>
      </c>
      <c r="AT924" s="148" t="s">
        <v>300</v>
      </c>
      <c r="AU924" s="148" t="s">
        <v>87</v>
      </c>
      <c r="AY924" s="17" t="s">
        <v>262</v>
      </c>
      <c r="BE924" s="149">
        <f>IF(N924="základní",J924,0)</f>
        <v>0</v>
      </c>
      <c r="BF924" s="149">
        <f>IF(N924="snížená",J924,0)</f>
        <v>0</v>
      </c>
      <c r="BG924" s="149">
        <f>IF(N924="zákl. přenesená",J924,0)</f>
        <v>0</v>
      </c>
      <c r="BH924" s="149">
        <f>IF(N924="sníž. přenesená",J924,0)</f>
        <v>0</v>
      </c>
      <c r="BI924" s="149">
        <f>IF(N924="nulová",J924,0)</f>
        <v>0</v>
      </c>
      <c r="BJ924" s="17" t="s">
        <v>85</v>
      </c>
      <c r="BK924" s="149">
        <f>ROUND(I924*H924,2)</f>
        <v>0</v>
      </c>
      <c r="BL924" s="17" t="s">
        <v>369</v>
      </c>
      <c r="BM924" s="148" t="s">
        <v>1037</v>
      </c>
    </row>
    <row r="925" spans="2:51" s="12" customFormat="1" ht="12">
      <c r="B925" s="150"/>
      <c r="D925" s="151" t="s">
        <v>270</v>
      </c>
      <c r="E925" s="152" t="s">
        <v>1</v>
      </c>
      <c r="F925" s="153" t="s">
        <v>1038</v>
      </c>
      <c r="H925" s="154">
        <v>2.87</v>
      </c>
      <c r="I925" s="155"/>
      <c r="L925" s="150"/>
      <c r="M925" s="156"/>
      <c r="T925" s="157"/>
      <c r="AT925" s="152" t="s">
        <v>270</v>
      </c>
      <c r="AU925" s="152" t="s">
        <v>87</v>
      </c>
      <c r="AV925" s="12" t="s">
        <v>87</v>
      </c>
      <c r="AW925" s="12" t="s">
        <v>32</v>
      </c>
      <c r="AX925" s="12" t="s">
        <v>77</v>
      </c>
      <c r="AY925" s="152" t="s">
        <v>262</v>
      </c>
    </row>
    <row r="926" spans="2:51" s="13" customFormat="1" ht="12">
      <c r="B926" s="158"/>
      <c r="D926" s="151" t="s">
        <v>270</v>
      </c>
      <c r="E926" s="159" t="s">
        <v>1</v>
      </c>
      <c r="F926" s="160" t="s">
        <v>273</v>
      </c>
      <c r="H926" s="161">
        <v>2.87</v>
      </c>
      <c r="I926" s="162"/>
      <c r="L926" s="158"/>
      <c r="M926" s="163"/>
      <c r="T926" s="164"/>
      <c r="AT926" s="159" t="s">
        <v>270</v>
      </c>
      <c r="AU926" s="159" t="s">
        <v>87</v>
      </c>
      <c r="AV926" s="13" t="s">
        <v>268</v>
      </c>
      <c r="AW926" s="13" t="s">
        <v>32</v>
      </c>
      <c r="AX926" s="13" t="s">
        <v>85</v>
      </c>
      <c r="AY926" s="159" t="s">
        <v>262</v>
      </c>
    </row>
    <row r="927" spans="2:51" s="12" customFormat="1" ht="12">
      <c r="B927" s="150"/>
      <c r="D927" s="151" t="s">
        <v>270</v>
      </c>
      <c r="F927" s="153" t="s">
        <v>1039</v>
      </c>
      <c r="H927" s="154">
        <v>3.01</v>
      </c>
      <c r="I927" s="155"/>
      <c r="L927" s="150"/>
      <c r="M927" s="156"/>
      <c r="T927" s="157"/>
      <c r="AT927" s="152" t="s">
        <v>270</v>
      </c>
      <c r="AU927" s="152" t="s">
        <v>87</v>
      </c>
      <c r="AV927" s="12" t="s">
        <v>87</v>
      </c>
      <c r="AW927" s="12" t="s">
        <v>4</v>
      </c>
      <c r="AX927" s="12" t="s">
        <v>85</v>
      </c>
      <c r="AY927" s="152" t="s">
        <v>262</v>
      </c>
    </row>
    <row r="928" spans="2:65" s="1" customFormat="1" ht="16.5" customHeight="1">
      <c r="B928" s="32"/>
      <c r="C928" s="178" t="s">
        <v>1040</v>
      </c>
      <c r="D928" s="178" t="s">
        <v>300</v>
      </c>
      <c r="E928" s="179" t="s">
        <v>1041</v>
      </c>
      <c r="F928" s="180" t="s">
        <v>1042</v>
      </c>
      <c r="G928" s="181" t="s">
        <v>152</v>
      </c>
      <c r="H928" s="182">
        <v>5.09</v>
      </c>
      <c r="I928" s="183"/>
      <c r="J928" s="182">
        <f>ROUND(I928*H928,2)</f>
        <v>0</v>
      </c>
      <c r="K928" s="180" t="s">
        <v>1</v>
      </c>
      <c r="L928" s="184"/>
      <c r="M928" s="185" t="s">
        <v>1</v>
      </c>
      <c r="N928" s="186" t="s">
        <v>42</v>
      </c>
      <c r="P928" s="146">
        <f>O928*H928</f>
        <v>0</v>
      </c>
      <c r="Q928" s="146">
        <v>0.0037</v>
      </c>
      <c r="R928" s="146">
        <f>Q928*H928</f>
        <v>0.018833</v>
      </c>
      <c r="S928" s="146">
        <v>0</v>
      </c>
      <c r="T928" s="147">
        <f>S928*H928</f>
        <v>0</v>
      </c>
      <c r="AR928" s="148" t="s">
        <v>459</v>
      </c>
      <c r="AT928" s="148" t="s">
        <v>300</v>
      </c>
      <c r="AU928" s="148" t="s">
        <v>87</v>
      </c>
      <c r="AY928" s="17" t="s">
        <v>262</v>
      </c>
      <c r="BE928" s="149">
        <f>IF(N928="základní",J928,0)</f>
        <v>0</v>
      </c>
      <c r="BF928" s="149">
        <f>IF(N928="snížená",J928,0)</f>
        <v>0</v>
      </c>
      <c r="BG928" s="149">
        <f>IF(N928="zákl. přenesená",J928,0)</f>
        <v>0</v>
      </c>
      <c r="BH928" s="149">
        <f>IF(N928="sníž. přenesená",J928,0)</f>
        <v>0</v>
      </c>
      <c r="BI928" s="149">
        <f>IF(N928="nulová",J928,0)</f>
        <v>0</v>
      </c>
      <c r="BJ928" s="17" t="s">
        <v>85</v>
      </c>
      <c r="BK928" s="149">
        <f>ROUND(I928*H928,2)</f>
        <v>0</v>
      </c>
      <c r="BL928" s="17" t="s">
        <v>369</v>
      </c>
      <c r="BM928" s="148" t="s">
        <v>1043</v>
      </c>
    </row>
    <row r="929" spans="2:51" s="12" customFormat="1" ht="12">
      <c r="B929" s="150"/>
      <c r="D929" s="151" t="s">
        <v>270</v>
      </c>
      <c r="E929" s="152" t="s">
        <v>1</v>
      </c>
      <c r="F929" s="153" t="s">
        <v>1044</v>
      </c>
      <c r="H929" s="154">
        <v>4.85</v>
      </c>
      <c r="I929" s="155"/>
      <c r="L929" s="150"/>
      <c r="M929" s="156"/>
      <c r="T929" s="157"/>
      <c r="AT929" s="152" t="s">
        <v>270</v>
      </c>
      <c r="AU929" s="152" t="s">
        <v>87</v>
      </c>
      <c r="AV929" s="12" t="s">
        <v>87</v>
      </c>
      <c r="AW929" s="12" t="s">
        <v>32</v>
      </c>
      <c r="AX929" s="12" t="s">
        <v>77</v>
      </c>
      <c r="AY929" s="152" t="s">
        <v>262</v>
      </c>
    </row>
    <row r="930" spans="2:51" s="13" customFormat="1" ht="12">
      <c r="B930" s="158"/>
      <c r="D930" s="151" t="s">
        <v>270</v>
      </c>
      <c r="E930" s="159" t="s">
        <v>1</v>
      </c>
      <c r="F930" s="160" t="s">
        <v>273</v>
      </c>
      <c r="H930" s="161">
        <v>4.85</v>
      </c>
      <c r="I930" s="162"/>
      <c r="L930" s="158"/>
      <c r="M930" s="163"/>
      <c r="T930" s="164"/>
      <c r="AT930" s="159" t="s">
        <v>270</v>
      </c>
      <c r="AU930" s="159" t="s">
        <v>87</v>
      </c>
      <c r="AV930" s="13" t="s">
        <v>268</v>
      </c>
      <c r="AW930" s="13" t="s">
        <v>32</v>
      </c>
      <c r="AX930" s="13" t="s">
        <v>85</v>
      </c>
      <c r="AY930" s="159" t="s">
        <v>262</v>
      </c>
    </row>
    <row r="931" spans="2:51" s="12" customFormat="1" ht="12">
      <c r="B931" s="150"/>
      <c r="D931" s="151" t="s">
        <v>270</v>
      </c>
      <c r="F931" s="153" t="s">
        <v>1045</v>
      </c>
      <c r="H931" s="154">
        <v>5.09</v>
      </c>
      <c r="I931" s="155"/>
      <c r="L931" s="150"/>
      <c r="M931" s="156"/>
      <c r="T931" s="157"/>
      <c r="AT931" s="152" t="s">
        <v>270</v>
      </c>
      <c r="AU931" s="152" t="s">
        <v>87</v>
      </c>
      <c r="AV931" s="12" t="s">
        <v>87</v>
      </c>
      <c r="AW931" s="12" t="s">
        <v>4</v>
      </c>
      <c r="AX931" s="12" t="s">
        <v>85</v>
      </c>
      <c r="AY931" s="152" t="s">
        <v>262</v>
      </c>
    </row>
    <row r="932" spans="2:65" s="1" customFormat="1" ht="24.2" customHeight="1">
      <c r="B932" s="32"/>
      <c r="C932" s="138" t="s">
        <v>1046</v>
      </c>
      <c r="D932" s="138" t="s">
        <v>264</v>
      </c>
      <c r="E932" s="139" t="s">
        <v>1047</v>
      </c>
      <c r="F932" s="140" t="s">
        <v>1048</v>
      </c>
      <c r="G932" s="141" t="s">
        <v>152</v>
      </c>
      <c r="H932" s="142">
        <v>56.47</v>
      </c>
      <c r="I932" s="143"/>
      <c r="J932" s="142">
        <f>ROUND(I932*H932,2)</f>
        <v>0</v>
      </c>
      <c r="K932" s="140" t="s">
        <v>267</v>
      </c>
      <c r="L932" s="32"/>
      <c r="M932" s="144" t="s">
        <v>1</v>
      </c>
      <c r="N932" s="145" t="s">
        <v>42</v>
      </c>
      <c r="P932" s="146">
        <f>O932*H932</f>
        <v>0</v>
      </c>
      <c r="Q932" s="146">
        <v>0.00255</v>
      </c>
      <c r="R932" s="146">
        <f>Q932*H932</f>
        <v>0.1439985</v>
      </c>
      <c r="S932" s="146">
        <v>0</v>
      </c>
      <c r="T932" s="147">
        <f>S932*H932</f>
        <v>0</v>
      </c>
      <c r="AR932" s="148" t="s">
        <v>369</v>
      </c>
      <c r="AT932" s="148" t="s">
        <v>264</v>
      </c>
      <c r="AU932" s="148" t="s">
        <v>87</v>
      </c>
      <c r="AY932" s="17" t="s">
        <v>262</v>
      </c>
      <c r="BE932" s="149">
        <f>IF(N932="základní",J932,0)</f>
        <v>0</v>
      </c>
      <c r="BF932" s="149">
        <f>IF(N932="snížená",J932,0)</f>
        <v>0</v>
      </c>
      <c r="BG932" s="149">
        <f>IF(N932="zákl. přenesená",J932,0)</f>
        <v>0</v>
      </c>
      <c r="BH932" s="149">
        <f>IF(N932="sníž. přenesená",J932,0)</f>
        <v>0</v>
      </c>
      <c r="BI932" s="149">
        <f>IF(N932="nulová",J932,0)</f>
        <v>0</v>
      </c>
      <c r="BJ932" s="17" t="s">
        <v>85</v>
      </c>
      <c r="BK932" s="149">
        <f>ROUND(I932*H932,2)</f>
        <v>0</v>
      </c>
      <c r="BL932" s="17" t="s">
        <v>369</v>
      </c>
      <c r="BM932" s="148" t="s">
        <v>1049</v>
      </c>
    </row>
    <row r="933" spans="2:65" s="1" customFormat="1" ht="24.2" customHeight="1">
      <c r="B933" s="32"/>
      <c r="C933" s="178" t="s">
        <v>1050</v>
      </c>
      <c r="D933" s="178" t="s">
        <v>300</v>
      </c>
      <c r="E933" s="179" t="s">
        <v>1051</v>
      </c>
      <c r="F933" s="180" t="s">
        <v>1052</v>
      </c>
      <c r="G933" s="181" t="s">
        <v>152</v>
      </c>
      <c r="H933" s="182">
        <v>55.74</v>
      </c>
      <c r="I933" s="183"/>
      <c r="J933" s="182">
        <f>ROUND(I933*H933,2)</f>
        <v>0</v>
      </c>
      <c r="K933" s="180" t="s">
        <v>267</v>
      </c>
      <c r="L933" s="184"/>
      <c r="M933" s="185" t="s">
        <v>1</v>
      </c>
      <c r="N933" s="186" t="s">
        <v>42</v>
      </c>
      <c r="P933" s="146">
        <f>O933*H933</f>
        <v>0</v>
      </c>
      <c r="Q933" s="146">
        <v>0.0035</v>
      </c>
      <c r="R933" s="146">
        <f>Q933*H933</f>
        <v>0.19509</v>
      </c>
      <c r="S933" s="146">
        <v>0</v>
      </c>
      <c r="T933" s="147">
        <f>S933*H933</f>
        <v>0</v>
      </c>
      <c r="AR933" s="148" t="s">
        <v>459</v>
      </c>
      <c r="AT933" s="148" t="s">
        <v>300</v>
      </c>
      <c r="AU933" s="148" t="s">
        <v>87</v>
      </c>
      <c r="AY933" s="17" t="s">
        <v>262</v>
      </c>
      <c r="BE933" s="149">
        <f>IF(N933="základní",J933,0)</f>
        <v>0</v>
      </c>
      <c r="BF933" s="149">
        <f>IF(N933="snížená",J933,0)</f>
        <v>0</v>
      </c>
      <c r="BG933" s="149">
        <f>IF(N933="zákl. přenesená",J933,0)</f>
        <v>0</v>
      </c>
      <c r="BH933" s="149">
        <f>IF(N933="sníž. přenesená",J933,0)</f>
        <v>0</v>
      </c>
      <c r="BI933" s="149">
        <f>IF(N933="nulová",J933,0)</f>
        <v>0</v>
      </c>
      <c r="BJ933" s="17" t="s">
        <v>85</v>
      </c>
      <c r="BK933" s="149">
        <f>ROUND(I933*H933,2)</f>
        <v>0</v>
      </c>
      <c r="BL933" s="17" t="s">
        <v>369</v>
      </c>
      <c r="BM933" s="148" t="s">
        <v>1053</v>
      </c>
    </row>
    <row r="934" spans="2:51" s="12" customFormat="1" ht="12">
      <c r="B934" s="150"/>
      <c r="D934" s="151" t="s">
        <v>270</v>
      </c>
      <c r="E934" s="152" t="s">
        <v>1</v>
      </c>
      <c r="F934" s="153" t="s">
        <v>1054</v>
      </c>
      <c r="H934" s="154">
        <v>53.09</v>
      </c>
      <c r="I934" s="155"/>
      <c r="L934" s="150"/>
      <c r="M934" s="156"/>
      <c r="T934" s="157"/>
      <c r="AT934" s="152" t="s">
        <v>270</v>
      </c>
      <c r="AU934" s="152" t="s">
        <v>87</v>
      </c>
      <c r="AV934" s="12" t="s">
        <v>87</v>
      </c>
      <c r="AW934" s="12" t="s">
        <v>32</v>
      </c>
      <c r="AX934" s="12" t="s">
        <v>77</v>
      </c>
      <c r="AY934" s="152" t="s">
        <v>262</v>
      </c>
    </row>
    <row r="935" spans="2:51" s="13" customFormat="1" ht="12">
      <c r="B935" s="158"/>
      <c r="D935" s="151" t="s">
        <v>270</v>
      </c>
      <c r="E935" s="159" t="s">
        <v>1</v>
      </c>
      <c r="F935" s="160" t="s">
        <v>273</v>
      </c>
      <c r="H935" s="161">
        <v>53.09</v>
      </c>
      <c r="I935" s="162"/>
      <c r="L935" s="158"/>
      <c r="M935" s="163"/>
      <c r="T935" s="164"/>
      <c r="AT935" s="159" t="s">
        <v>270</v>
      </c>
      <c r="AU935" s="159" t="s">
        <v>87</v>
      </c>
      <c r="AV935" s="13" t="s">
        <v>268</v>
      </c>
      <c r="AW935" s="13" t="s">
        <v>32</v>
      </c>
      <c r="AX935" s="13" t="s">
        <v>85</v>
      </c>
      <c r="AY935" s="159" t="s">
        <v>262</v>
      </c>
    </row>
    <row r="936" spans="2:51" s="12" customFormat="1" ht="12">
      <c r="B936" s="150"/>
      <c r="D936" s="151" t="s">
        <v>270</v>
      </c>
      <c r="F936" s="153" t="s">
        <v>1055</v>
      </c>
      <c r="H936" s="154">
        <v>55.74</v>
      </c>
      <c r="I936" s="155"/>
      <c r="L936" s="150"/>
      <c r="M936" s="156"/>
      <c r="T936" s="157"/>
      <c r="AT936" s="152" t="s">
        <v>270</v>
      </c>
      <c r="AU936" s="152" t="s">
        <v>87</v>
      </c>
      <c r="AV936" s="12" t="s">
        <v>87</v>
      </c>
      <c r="AW936" s="12" t="s">
        <v>4</v>
      </c>
      <c r="AX936" s="12" t="s">
        <v>85</v>
      </c>
      <c r="AY936" s="152" t="s">
        <v>262</v>
      </c>
    </row>
    <row r="937" spans="2:65" s="1" customFormat="1" ht="24.2" customHeight="1">
      <c r="B937" s="32"/>
      <c r="C937" s="178" t="s">
        <v>1056</v>
      </c>
      <c r="D937" s="178" t="s">
        <v>300</v>
      </c>
      <c r="E937" s="179" t="s">
        <v>1057</v>
      </c>
      <c r="F937" s="180" t="s">
        <v>1058</v>
      </c>
      <c r="G937" s="181" t="s">
        <v>152</v>
      </c>
      <c r="H937" s="182">
        <v>3.55</v>
      </c>
      <c r="I937" s="183"/>
      <c r="J937" s="182">
        <f>ROUND(I937*H937,2)</f>
        <v>0</v>
      </c>
      <c r="K937" s="180" t="s">
        <v>267</v>
      </c>
      <c r="L937" s="184"/>
      <c r="M937" s="185" t="s">
        <v>1</v>
      </c>
      <c r="N937" s="186" t="s">
        <v>42</v>
      </c>
      <c r="P937" s="146">
        <f>O937*H937</f>
        <v>0</v>
      </c>
      <c r="Q937" s="146">
        <v>0.0014</v>
      </c>
      <c r="R937" s="146">
        <f>Q937*H937</f>
        <v>0.00497</v>
      </c>
      <c r="S937" s="146">
        <v>0</v>
      </c>
      <c r="T937" s="147">
        <f>S937*H937</f>
        <v>0</v>
      </c>
      <c r="AR937" s="148" t="s">
        <v>459</v>
      </c>
      <c r="AT937" s="148" t="s">
        <v>300</v>
      </c>
      <c r="AU937" s="148" t="s">
        <v>87</v>
      </c>
      <c r="AY937" s="17" t="s">
        <v>262</v>
      </c>
      <c r="BE937" s="149">
        <f>IF(N937="základní",J937,0)</f>
        <v>0</v>
      </c>
      <c r="BF937" s="149">
        <f>IF(N937="snížená",J937,0)</f>
        <v>0</v>
      </c>
      <c r="BG937" s="149">
        <f>IF(N937="zákl. přenesená",J937,0)</f>
        <v>0</v>
      </c>
      <c r="BH937" s="149">
        <f>IF(N937="sníž. přenesená",J937,0)</f>
        <v>0</v>
      </c>
      <c r="BI937" s="149">
        <f>IF(N937="nulová",J937,0)</f>
        <v>0</v>
      </c>
      <c r="BJ937" s="17" t="s">
        <v>85</v>
      </c>
      <c r="BK937" s="149">
        <f>ROUND(I937*H937,2)</f>
        <v>0</v>
      </c>
      <c r="BL937" s="17" t="s">
        <v>369</v>
      </c>
      <c r="BM937" s="148" t="s">
        <v>1059</v>
      </c>
    </row>
    <row r="938" spans="2:51" s="12" customFormat="1" ht="12">
      <c r="B938" s="150"/>
      <c r="D938" s="151" t="s">
        <v>270</v>
      </c>
      <c r="E938" s="152" t="s">
        <v>1</v>
      </c>
      <c r="F938" s="153" t="s">
        <v>1060</v>
      </c>
      <c r="H938" s="154">
        <v>3.38</v>
      </c>
      <c r="I938" s="155"/>
      <c r="L938" s="150"/>
      <c r="M938" s="156"/>
      <c r="T938" s="157"/>
      <c r="AT938" s="152" t="s">
        <v>270</v>
      </c>
      <c r="AU938" s="152" t="s">
        <v>87</v>
      </c>
      <c r="AV938" s="12" t="s">
        <v>87</v>
      </c>
      <c r="AW938" s="12" t="s">
        <v>32</v>
      </c>
      <c r="AX938" s="12" t="s">
        <v>77</v>
      </c>
      <c r="AY938" s="152" t="s">
        <v>262</v>
      </c>
    </row>
    <row r="939" spans="2:51" s="13" customFormat="1" ht="12">
      <c r="B939" s="158"/>
      <c r="D939" s="151" t="s">
        <v>270</v>
      </c>
      <c r="E939" s="159" t="s">
        <v>1</v>
      </c>
      <c r="F939" s="160" t="s">
        <v>273</v>
      </c>
      <c r="H939" s="161">
        <v>3.38</v>
      </c>
      <c r="I939" s="162"/>
      <c r="L939" s="158"/>
      <c r="M939" s="163"/>
      <c r="T939" s="164"/>
      <c r="AT939" s="159" t="s">
        <v>270</v>
      </c>
      <c r="AU939" s="159" t="s">
        <v>87</v>
      </c>
      <c r="AV939" s="13" t="s">
        <v>268</v>
      </c>
      <c r="AW939" s="13" t="s">
        <v>32</v>
      </c>
      <c r="AX939" s="13" t="s">
        <v>85</v>
      </c>
      <c r="AY939" s="159" t="s">
        <v>262</v>
      </c>
    </row>
    <row r="940" spans="2:51" s="12" customFormat="1" ht="12">
      <c r="B940" s="150"/>
      <c r="D940" s="151" t="s">
        <v>270</v>
      </c>
      <c r="F940" s="153" t="s">
        <v>1061</v>
      </c>
      <c r="H940" s="154">
        <v>3.55</v>
      </c>
      <c r="I940" s="155"/>
      <c r="L940" s="150"/>
      <c r="M940" s="156"/>
      <c r="T940" s="157"/>
      <c r="AT940" s="152" t="s">
        <v>270</v>
      </c>
      <c r="AU940" s="152" t="s">
        <v>87</v>
      </c>
      <c r="AV940" s="12" t="s">
        <v>87</v>
      </c>
      <c r="AW940" s="12" t="s">
        <v>4</v>
      </c>
      <c r="AX940" s="12" t="s">
        <v>85</v>
      </c>
      <c r="AY940" s="152" t="s">
        <v>262</v>
      </c>
    </row>
    <row r="941" spans="2:65" s="1" customFormat="1" ht="33" customHeight="1">
      <c r="B941" s="32"/>
      <c r="C941" s="138" t="s">
        <v>1062</v>
      </c>
      <c r="D941" s="138" t="s">
        <v>264</v>
      </c>
      <c r="E941" s="139" t="s">
        <v>1063</v>
      </c>
      <c r="F941" s="140" t="s">
        <v>1064</v>
      </c>
      <c r="G941" s="141" t="s">
        <v>152</v>
      </c>
      <c r="H941" s="142">
        <v>38.7</v>
      </c>
      <c r="I941" s="143"/>
      <c r="J941" s="142">
        <f>ROUND(I941*H941,2)</f>
        <v>0</v>
      </c>
      <c r="K941" s="140" t="s">
        <v>267</v>
      </c>
      <c r="L941" s="32"/>
      <c r="M941" s="144" t="s">
        <v>1</v>
      </c>
      <c r="N941" s="145" t="s">
        <v>42</v>
      </c>
      <c r="P941" s="146">
        <f>O941*H941</f>
        <v>0</v>
      </c>
      <c r="Q941" s="146">
        <v>0.00019</v>
      </c>
      <c r="R941" s="146">
        <f>Q941*H941</f>
        <v>0.007353000000000001</v>
      </c>
      <c r="S941" s="146">
        <v>0</v>
      </c>
      <c r="T941" s="147">
        <f>S941*H941</f>
        <v>0</v>
      </c>
      <c r="AR941" s="148" t="s">
        <v>369</v>
      </c>
      <c r="AT941" s="148" t="s">
        <v>264</v>
      </c>
      <c r="AU941" s="148" t="s">
        <v>87</v>
      </c>
      <c r="AY941" s="17" t="s">
        <v>262</v>
      </c>
      <c r="BE941" s="149">
        <f>IF(N941="základní",J941,0)</f>
        <v>0</v>
      </c>
      <c r="BF941" s="149">
        <f>IF(N941="snížená",J941,0)</f>
        <v>0</v>
      </c>
      <c r="BG941" s="149">
        <f>IF(N941="zákl. přenesená",J941,0)</f>
        <v>0</v>
      </c>
      <c r="BH941" s="149">
        <f>IF(N941="sníž. přenesená",J941,0)</f>
        <v>0</v>
      </c>
      <c r="BI941" s="149">
        <f>IF(N941="nulová",J941,0)</f>
        <v>0</v>
      </c>
      <c r="BJ941" s="17" t="s">
        <v>85</v>
      </c>
      <c r="BK941" s="149">
        <f>ROUND(I941*H941,2)</f>
        <v>0</v>
      </c>
      <c r="BL941" s="17" t="s">
        <v>369</v>
      </c>
      <c r="BM941" s="148" t="s">
        <v>1065</v>
      </c>
    </row>
    <row r="942" spans="2:65" s="1" customFormat="1" ht="24.2" customHeight="1">
      <c r="B942" s="32"/>
      <c r="C942" s="178" t="s">
        <v>1066</v>
      </c>
      <c r="D942" s="178" t="s">
        <v>300</v>
      </c>
      <c r="E942" s="179" t="s">
        <v>1067</v>
      </c>
      <c r="F942" s="180" t="s">
        <v>1068</v>
      </c>
      <c r="G942" s="181" t="s">
        <v>152</v>
      </c>
      <c r="H942" s="182">
        <v>40.64</v>
      </c>
      <c r="I942" s="183"/>
      <c r="J942" s="182">
        <f>ROUND(I942*H942,2)</f>
        <v>0</v>
      </c>
      <c r="K942" s="180" t="s">
        <v>267</v>
      </c>
      <c r="L942" s="184"/>
      <c r="M942" s="185" t="s">
        <v>1</v>
      </c>
      <c r="N942" s="186" t="s">
        <v>42</v>
      </c>
      <c r="P942" s="146">
        <f>O942*H942</f>
        <v>0</v>
      </c>
      <c r="Q942" s="146">
        <v>0.003</v>
      </c>
      <c r="R942" s="146">
        <f>Q942*H942</f>
        <v>0.12192</v>
      </c>
      <c r="S942" s="146">
        <v>0</v>
      </c>
      <c r="T942" s="147">
        <f>S942*H942</f>
        <v>0</v>
      </c>
      <c r="AR942" s="148" t="s">
        <v>459</v>
      </c>
      <c r="AT942" s="148" t="s">
        <v>300</v>
      </c>
      <c r="AU942" s="148" t="s">
        <v>87</v>
      </c>
      <c r="AY942" s="17" t="s">
        <v>262</v>
      </c>
      <c r="BE942" s="149">
        <f>IF(N942="základní",J942,0)</f>
        <v>0</v>
      </c>
      <c r="BF942" s="149">
        <f>IF(N942="snížená",J942,0)</f>
        <v>0</v>
      </c>
      <c r="BG942" s="149">
        <f>IF(N942="zákl. přenesená",J942,0)</f>
        <v>0</v>
      </c>
      <c r="BH942" s="149">
        <f>IF(N942="sníž. přenesená",J942,0)</f>
        <v>0</v>
      </c>
      <c r="BI942" s="149">
        <f>IF(N942="nulová",J942,0)</f>
        <v>0</v>
      </c>
      <c r="BJ942" s="17" t="s">
        <v>85</v>
      </c>
      <c r="BK942" s="149">
        <f>ROUND(I942*H942,2)</f>
        <v>0</v>
      </c>
      <c r="BL942" s="17" t="s">
        <v>369</v>
      </c>
      <c r="BM942" s="148" t="s">
        <v>1069</v>
      </c>
    </row>
    <row r="943" spans="2:51" s="12" customFormat="1" ht="12">
      <c r="B943" s="150"/>
      <c r="D943" s="151" t="s">
        <v>270</v>
      </c>
      <c r="E943" s="152" t="s">
        <v>1</v>
      </c>
      <c r="F943" s="153" t="s">
        <v>1070</v>
      </c>
      <c r="H943" s="154">
        <v>37.74</v>
      </c>
      <c r="I943" s="155"/>
      <c r="L943" s="150"/>
      <c r="M943" s="156"/>
      <c r="T943" s="157"/>
      <c r="AT943" s="152" t="s">
        <v>270</v>
      </c>
      <c r="AU943" s="152" t="s">
        <v>87</v>
      </c>
      <c r="AV943" s="12" t="s">
        <v>87</v>
      </c>
      <c r="AW943" s="12" t="s">
        <v>32</v>
      </c>
      <c r="AX943" s="12" t="s">
        <v>77</v>
      </c>
      <c r="AY943" s="152" t="s">
        <v>262</v>
      </c>
    </row>
    <row r="944" spans="2:51" s="12" customFormat="1" ht="12">
      <c r="B944" s="150"/>
      <c r="D944" s="151" t="s">
        <v>270</v>
      </c>
      <c r="E944" s="152" t="s">
        <v>1</v>
      </c>
      <c r="F944" s="153" t="s">
        <v>1071</v>
      </c>
      <c r="H944" s="154">
        <v>0.96</v>
      </c>
      <c r="I944" s="155"/>
      <c r="L944" s="150"/>
      <c r="M944" s="156"/>
      <c r="T944" s="157"/>
      <c r="AT944" s="152" t="s">
        <v>270</v>
      </c>
      <c r="AU944" s="152" t="s">
        <v>87</v>
      </c>
      <c r="AV944" s="12" t="s">
        <v>87</v>
      </c>
      <c r="AW944" s="12" t="s">
        <v>32</v>
      </c>
      <c r="AX944" s="12" t="s">
        <v>77</v>
      </c>
      <c r="AY944" s="152" t="s">
        <v>262</v>
      </c>
    </row>
    <row r="945" spans="2:51" s="13" customFormat="1" ht="12">
      <c r="B945" s="158"/>
      <c r="D945" s="151" t="s">
        <v>270</v>
      </c>
      <c r="E945" s="159" t="s">
        <v>1</v>
      </c>
      <c r="F945" s="160" t="s">
        <v>273</v>
      </c>
      <c r="H945" s="161">
        <v>38.7</v>
      </c>
      <c r="I945" s="162"/>
      <c r="L945" s="158"/>
      <c r="M945" s="163"/>
      <c r="T945" s="164"/>
      <c r="AT945" s="159" t="s">
        <v>270</v>
      </c>
      <c r="AU945" s="159" t="s">
        <v>87</v>
      </c>
      <c r="AV945" s="13" t="s">
        <v>268</v>
      </c>
      <c r="AW945" s="13" t="s">
        <v>32</v>
      </c>
      <c r="AX945" s="13" t="s">
        <v>85</v>
      </c>
      <c r="AY945" s="159" t="s">
        <v>262</v>
      </c>
    </row>
    <row r="946" spans="2:51" s="12" customFormat="1" ht="12">
      <c r="B946" s="150"/>
      <c r="D946" s="151" t="s">
        <v>270</v>
      </c>
      <c r="F946" s="153" t="s">
        <v>1072</v>
      </c>
      <c r="H946" s="154">
        <v>40.64</v>
      </c>
      <c r="I946" s="155"/>
      <c r="L946" s="150"/>
      <c r="M946" s="156"/>
      <c r="T946" s="157"/>
      <c r="AT946" s="152" t="s">
        <v>270</v>
      </c>
      <c r="AU946" s="152" t="s">
        <v>87</v>
      </c>
      <c r="AV946" s="12" t="s">
        <v>87</v>
      </c>
      <c r="AW946" s="12" t="s">
        <v>4</v>
      </c>
      <c r="AX946" s="12" t="s">
        <v>85</v>
      </c>
      <c r="AY946" s="152" t="s">
        <v>262</v>
      </c>
    </row>
    <row r="947" spans="2:65" s="1" customFormat="1" ht="24.2" customHeight="1">
      <c r="B947" s="32"/>
      <c r="C947" s="138" t="s">
        <v>1073</v>
      </c>
      <c r="D947" s="138" t="s">
        <v>264</v>
      </c>
      <c r="E947" s="139" t="s">
        <v>1074</v>
      </c>
      <c r="F947" s="140" t="s">
        <v>1075</v>
      </c>
      <c r="G947" s="141" t="s">
        <v>786</v>
      </c>
      <c r="H947" s="143"/>
      <c r="I947" s="143"/>
      <c r="J947" s="142">
        <f>ROUND(I947*H947,2)</f>
        <v>0</v>
      </c>
      <c r="K947" s="140" t="s">
        <v>267</v>
      </c>
      <c r="L947" s="32"/>
      <c r="M947" s="144" t="s">
        <v>1</v>
      </c>
      <c r="N947" s="145" t="s">
        <v>42</v>
      </c>
      <c r="P947" s="146">
        <f>O947*H947</f>
        <v>0</v>
      </c>
      <c r="Q947" s="146">
        <v>0</v>
      </c>
      <c r="R947" s="146">
        <f>Q947*H947</f>
        <v>0</v>
      </c>
      <c r="S947" s="146">
        <v>0</v>
      </c>
      <c r="T947" s="147">
        <f>S947*H947</f>
        <v>0</v>
      </c>
      <c r="AR947" s="148" t="s">
        <v>369</v>
      </c>
      <c r="AT947" s="148" t="s">
        <v>264</v>
      </c>
      <c r="AU947" s="148" t="s">
        <v>87</v>
      </c>
      <c r="AY947" s="17" t="s">
        <v>262</v>
      </c>
      <c r="BE947" s="149">
        <f>IF(N947="základní",J947,0)</f>
        <v>0</v>
      </c>
      <c r="BF947" s="149">
        <f>IF(N947="snížená",J947,0)</f>
        <v>0</v>
      </c>
      <c r="BG947" s="149">
        <f>IF(N947="zákl. přenesená",J947,0)</f>
        <v>0</v>
      </c>
      <c r="BH947" s="149">
        <f>IF(N947="sníž. přenesená",J947,0)</f>
        <v>0</v>
      </c>
      <c r="BI947" s="149">
        <f>IF(N947="nulová",J947,0)</f>
        <v>0</v>
      </c>
      <c r="BJ947" s="17" t="s">
        <v>85</v>
      </c>
      <c r="BK947" s="149">
        <f>ROUND(I947*H947,2)</f>
        <v>0</v>
      </c>
      <c r="BL947" s="17" t="s">
        <v>369</v>
      </c>
      <c r="BM947" s="148" t="s">
        <v>1076</v>
      </c>
    </row>
    <row r="948" spans="2:63" s="11" customFormat="1" ht="22.9" customHeight="1">
      <c r="B948" s="126"/>
      <c r="D948" s="127" t="s">
        <v>76</v>
      </c>
      <c r="E948" s="136" t="s">
        <v>1077</v>
      </c>
      <c r="F948" s="136" t="s">
        <v>1078</v>
      </c>
      <c r="I948" s="129"/>
      <c r="J948" s="137">
        <f>BK948</f>
        <v>0</v>
      </c>
      <c r="L948" s="126"/>
      <c r="M948" s="131"/>
      <c r="P948" s="132">
        <f>SUM(P949:P954)</f>
        <v>0</v>
      </c>
      <c r="R948" s="132">
        <f>SUM(R949:R954)</f>
        <v>0.006795</v>
      </c>
      <c r="T948" s="133">
        <f>SUM(T949:T954)</f>
        <v>0</v>
      </c>
      <c r="AR948" s="127" t="s">
        <v>87</v>
      </c>
      <c r="AT948" s="134" t="s">
        <v>76</v>
      </c>
      <c r="AU948" s="134" t="s">
        <v>85</v>
      </c>
      <c r="AY948" s="127" t="s">
        <v>262</v>
      </c>
      <c r="BK948" s="135">
        <f>SUM(BK949:BK954)</f>
        <v>0</v>
      </c>
    </row>
    <row r="949" spans="2:65" s="1" customFormat="1" ht="24.2" customHeight="1">
      <c r="B949" s="32"/>
      <c r="C949" s="138" t="s">
        <v>1079</v>
      </c>
      <c r="D949" s="138" t="s">
        <v>264</v>
      </c>
      <c r="E949" s="139" t="s">
        <v>1080</v>
      </c>
      <c r="F949" s="140" t="s">
        <v>1081</v>
      </c>
      <c r="G949" s="141" t="s">
        <v>152</v>
      </c>
      <c r="H949" s="142">
        <v>1</v>
      </c>
      <c r="I949" s="143"/>
      <c r="J949" s="142">
        <f>ROUND(I949*H949,2)</f>
        <v>0</v>
      </c>
      <c r="K949" s="140" t="s">
        <v>267</v>
      </c>
      <c r="L949" s="32"/>
      <c r="M949" s="144" t="s">
        <v>1</v>
      </c>
      <c r="N949" s="145" t="s">
        <v>42</v>
      </c>
      <c r="P949" s="146">
        <f>O949*H949</f>
        <v>0</v>
      </c>
      <c r="Q949" s="146">
        <v>0.00102</v>
      </c>
      <c r="R949" s="146">
        <f>Q949*H949</f>
        <v>0.00102</v>
      </c>
      <c r="S949" s="146">
        <v>0</v>
      </c>
      <c r="T949" s="147">
        <f>S949*H949</f>
        <v>0</v>
      </c>
      <c r="AR949" s="148" t="s">
        <v>369</v>
      </c>
      <c r="AT949" s="148" t="s">
        <v>264</v>
      </c>
      <c r="AU949" s="148" t="s">
        <v>87</v>
      </c>
      <c r="AY949" s="17" t="s">
        <v>262</v>
      </c>
      <c r="BE949" s="149">
        <f>IF(N949="základní",J949,0)</f>
        <v>0</v>
      </c>
      <c r="BF949" s="149">
        <f>IF(N949="snížená",J949,0)</f>
        <v>0</v>
      </c>
      <c r="BG949" s="149">
        <f>IF(N949="zákl. přenesená",J949,0)</f>
        <v>0</v>
      </c>
      <c r="BH949" s="149">
        <f>IF(N949="sníž. přenesená",J949,0)</f>
        <v>0</v>
      </c>
      <c r="BI949" s="149">
        <f>IF(N949="nulová",J949,0)</f>
        <v>0</v>
      </c>
      <c r="BJ949" s="17" t="s">
        <v>85</v>
      </c>
      <c r="BK949" s="149">
        <f>ROUND(I949*H949,2)</f>
        <v>0</v>
      </c>
      <c r="BL949" s="17" t="s">
        <v>369</v>
      </c>
      <c r="BM949" s="148" t="s">
        <v>1082</v>
      </c>
    </row>
    <row r="950" spans="2:65" s="1" customFormat="1" ht="21.75" customHeight="1">
      <c r="B950" s="32"/>
      <c r="C950" s="178" t="s">
        <v>1083</v>
      </c>
      <c r="D950" s="178" t="s">
        <v>300</v>
      </c>
      <c r="E950" s="179" t="s">
        <v>1084</v>
      </c>
      <c r="F950" s="180" t="s">
        <v>1085</v>
      </c>
      <c r="G950" s="181" t="s">
        <v>152</v>
      </c>
      <c r="H950" s="182">
        <v>1.05</v>
      </c>
      <c r="I950" s="183"/>
      <c r="J950" s="182">
        <f>ROUND(I950*H950,2)</f>
        <v>0</v>
      </c>
      <c r="K950" s="180" t="s">
        <v>1</v>
      </c>
      <c r="L950" s="184"/>
      <c r="M950" s="185" t="s">
        <v>1</v>
      </c>
      <c r="N950" s="186" t="s">
        <v>42</v>
      </c>
      <c r="P950" s="146">
        <f>O950*H950</f>
        <v>0</v>
      </c>
      <c r="Q950" s="146">
        <v>0.0055</v>
      </c>
      <c r="R950" s="146">
        <f>Q950*H950</f>
        <v>0.005775</v>
      </c>
      <c r="S950" s="146">
        <v>0</v>
      </c>
      <c r="T950" s="147">
        <f>S950*H950</f>
        <v>0</v>
      </c>
      <c r="AR950" s="148" t="s">
        <v>459</v>
      </c>
      <c r="AT950" s="148" t="s">
        <v>300</v>
      </c>
      <c r="AU950" s="148" t="s">
        <v>87</v>
      </c>
      <c r="AY950" s="17" t="s">
        <v>262</v>
      </c>
      <c r="BE950" s="149">
        <f>IF(N950="základní",J950,0)</f>
        <v>0</v>
      </c>
      <c r="BF950" s="149">
        <f>IF(N950="snížená",J950,0)</f>
        <v>0</v>
      </c>
      <c r="BG950" s="149">
        <f>IF(N950="zákl. přenesená",J950,0)</f>
        <v>0</v>
      </c>
      <c r="BH950" s="149">
        <f>IF(N950="sníž. přenesená",J950,0)</f>
        <v>0</v>
      </c>
      <c r="BI950" s="149">
        <f>IF(N950="nulová",J950,0)</f>
        <v>0</v>
      </c>
      <c r="BJ950" s="17" t="s">
        <v>85</v>
      </c>
      <c r="BK950" s="149">
        <f>ROUND(I950*H950,2)</f>
        <v>0</v>
      </c>
      <c r="BL950" s="17" t="s">
        <v>369</v>
      </c>
      <c r="BM950" s="148" t="s">
        <v>1086</v>
      </c>
    </row>
    <row r="951" spans="2:51" s="12" customFormat="1" ht="12">
      <c r="B951" s="150"/>
      <c r="D951" s="151" t="s">
        <v>270</v>
      </c>
      <c r="E951" s="152" t="s">
        <v>1</v>
      </c>
      <c r="F951" s="153" t="s">
        <v>1087</v>
      </c>
      <c r="H951" s="154">
        <v>1</v>
      </c>
      <c r="I951" s="155"/>
      <c r="L951" s="150"/>
      <c r="M951" s="156"/>
      <c r="T951" s="157"/>
      <c r="AT951" s="152" t="s">
        <v>270</v>
      </c>
      <c r="AU951" s="152" t="s">
        <v>87</v>
      </c>
      <c r="AV951" s="12" t="s">
        <v>87</v>
      </c>
      <c r="AW951" s="12" t="s">
        <v>32</v>
      </c>
      <c r="AX951" s="12" t="s">
        <v>77</v>
      </c>
      <c r="AY951" s="152" t="s">
        <v>262</v>
      </c>
    </row>
    <row r="952" spans="2:51" s="13" customFormat="1" ht="12">
      <c r="B952" s="158"/>
      <c r="D952" s="151" t="s">
        <v>270</v>
      </c>
      <c r="E952" s="159" t="s">
        <v>1</v>
      </c>
      <c r="F952" s="160" t="s">
        <v>273</v>
      </c>
      <c r="H952" s="161">
        <v>1</v>
      </c>
      <c r="I952" s="162"/>
      <c r="L952" s="158"/>
      <c r="M952" s="163"/>
      <c r="T952" s="164"/>
      <c r="AT952" s="159" t="s">
        <v>270</v>
      </c>
      <c r="AU952" s="159" t="s">
        <v>87</v>
      </c>
      <c r="AV952" s="13" t="s">
        <v>268</v>
      </c>
      <c r="AW952" s="13" t="s">
        <v>32</v>
      </c>
      <c r="AX952" s="13" t="s">
        <v>85</v>
      </c>
      <c r="AY952" s="159" t="s">
        <v>262</v>
      </c>
    </row>
    <row r="953" spans="2:51" s="12" customFormat="1" ht="12">
      <c r="B953" s="150"/>
      <c r="D953" s="151" t="s">
        <v>270</v>
      </c>
      <c r="F953" s="153" t="s">
        <v>1088</v>
      </c>
      <c r="H953" s="154">
        <v>1.05</v>
      </c>
      <c r="I953" s="155"/>
      <c r="L953" s="150"/>
      <c r="M953" s="156"/>
      <c r="T953" s="157"/>
      <c r="AT953" s="152" t="s">
        <v>270</v>
      </c>
      <c r="AU953" s="152" t="s">
        <v>87</v>
      </c>
      <c r="AV953" s="12" t="s">
        <v>87</v>
      </c>
      <c r="AW953" s="12" t="s">
        <v>4</v>
      </c>
      <c r="AX953" s="12" t="s">
        <v>85</v>
      </c>
      <c r="AY953" s="152" t="s">
        <v>262</v>
      </c>
    </row>
    <row r="954" spans="2:65" s="1" customFormat="1" ht="24.2" customHeight="1">
      <c r="B954" s="32"/>
      <c r="C954" s="138" t="s">
        <v>1089</v>
      </c>
      <c r="D954" s="138" t="s">
        <v>264</v>
      </c>
      <c r="E954" s="139" t="s">
        <v>1090</v>
      </c>
      <c r="F954" s="140" t="s">
        <v>1091</v>
      </c>
      <c r="G954" s="141" t="s">
        <v>786</v>
      </c>
      <c r="H954" s="143"/>
      <c r="I954" s="143"/>
      <c r="J954" s="142">
        <f>ROUND(I954*H954,2)</f>
        <v>0</v>
      </c>
      <c r="K954" s="140" t="s">
        <v>267</v>
      </c>
      <c r="L954" s="32"/>
      <c r="M954" s="144" t="s">
        <v>1</v>
      </c>
      <c r="N954" s="145" t="s">
        <v>42</v>
      </c>
      <c r="P954" s="146">
        <f>O954*H954</f>
        <v>0</v>
      </c>
      <c r="Q954" s="146">
        <v>0</v>
      </c>
      <c r="R954" s="146">
        <f>Q954*H954</f>
        <v>0</v>
      </c>
      <c r="S954" s="146">
        <v>0</v>
      </c>
      <c r="T954" s="147">
        <f>S954*H954</f>
        <v>0</v>
      </c>
      <c r="AR954" s="148" t="s">
        <v>369</v>
      </c>
      <c r="AT954" s="148" t="s">
        <v>264</v>
      </c>
      <c r="AU954" s="148" t="s">
        <v>87</v>
      </c>
      <c r="AY954" s="17" t="s">
        <v>262</v>
      </c>
      <c r="BE954" s="149">
        <f>IF(N954="základní",J954,0)</f>
        <v>0</v>
      </c>
      <c r="BF954" s="149">
        <f>IF(N954="snížená",J954,0)</f>
        <v>0</v>
      </c>
      <c r="BG954" s="149">
        <f>IF(N954="zákl. přenesená",J954,0)</f>
        <v>0</v>
      </c>
      <c r="BH954" s="149">
        <f>IF(N954="sníž. přenesená",J954,0)</f>
        <v>0</v>
      </c>
      <c r="BI954" s="149">
        <f>IF(N954="nulová",J954,0)</f>
        <v>0</v>
      </c>
      <c r="BJ954" s="17" t="s">
        <v>85</v>
      </c>
      <c r="BK954" s="149">
        <f>ROUND(I954*H954,2)</f>
        <v>0</v>
      </c>
      <c r="BL954" s="17" t="s">
        <v>369</v>
      </c>
      <c r="BM954" s="148" t="s">
        <v>1092</v>
      </c>
    </row>
    <row r="955" spans="2:63" s="11" customFormat="1" ht="22.9" customHeight="1">
      <c r="B955" s="126"/>
      <c r="D955" s="127" t="s">
        <v>76</v>
      </c>
      <c r="E955" s="136" t="s">
        <v>1093</v>
      </c>
      <c r="F955" s="136" t="s">
        <v>1094</v>
      </c>
      <c r="I955" s="129"/>
      <c r="J955" s="137">
        <f>BK955</f>
        <v>0</v>
      </c>
      <c r="L955" s="126"/>
      <c r="M955" s="131"/>
      <c r="P955" s="132">
        <f>SUM(P956:P977)</f>
        <v>0</v>
      </c>
      <c r="R955" s="132">
        <f>SUM(R956:R977)</f>
        <v>2.2888108000000003</v>
      </c>
      <c r="T955" s="133">
        <f>SUM(T956:T977)</f>
        <v>0</v>
      </c>
      <c r="AR955" s="127" t="s">
        <v>87</v>
      </c>
      <c r="AT955" s="134" t="s">
        <v>76</v>
      </c>
      <c r="AU955" s="134" t="s">
        <v>85</v>
      </c>
      <c r="AY955" s="127" t="s">
        <v>262</v>
      </c>
      <c r="BK955" s="135">
        <f>SUM(BK956:BK977)</f>
        <v>0</v>
      </c>
    </row>
    <row r="956" spans="2:65" s="1" customFormat="1" ht="33" customHeight="1">
      <c r="B956" s="32"/>
      <c r="C956" s="138" t="s">
        <v>1095</v>
      </c>
      <c r="D956" s="138" t="s">
        <v>264</v>
      </c>
      <c r="E956" s="139" t="s">
        <v>1096</v>
      </c>
      <c r="F956" s="140" t="s">
        <v>1097</v>
      </c>
      <c r="G956" s="141" t="s">
        <v>152</v>
      </c>
      <c r="H956" s="142">
        <v>2.82</v>
      </c>
      <c r="I956" s="143"/>
      <c r="J956" s="142">
        <f>ROUND(I956*H956,2)</f>
        <v>0</v>
      </c>
      <c r="K956" s="140" t="s">
        <v>1</v>
      </c>
      <c r="L956" s="32"/>
      <c r="M956" s="144" t="s">
        <v>1</v>
      </c>
      <c r="N956" s="145" t="s">
        <v>42</v>
      </c>
      <c r="P956" s="146">
        <f>O956*H956</f>
        <v>0</v>
      </c>
      <c r="Q956" s="146">
        <v>0.02778</v>
      </c>
      <c r="R956" s="146">
        <f>Q956*H956</f>
        <v>0.0783396</v>
      </c>
      <c r="S956" s="146">
        <v>0</v>
      </c>
      <c r="T956" s="147">
        <f>S956*H956</f>
        <v>0</v>
      </c>
      <c r="AR956" s="148" t="s">
        <v>369</v>
      </c>
      <c r="AT956" s="148" t="s">
        <v>264</v>
      </c>
      <c r="AU956" s="148" t="s">
        <v>87</v>
      </c>
      <c r="AY956" s="17" t="s">
        <v>262</v>
      </c>
      <c r="BE956" s="149">
        <f>IF(N956="základní",J956,0)</f>
        <v>0</v>
      </c>
      <c r="BF956" s="149">
        <f>IF(N956="snížená",J956,0)</f>
        <v>0</v>
      </c>
      <c r="BG956" s="149">
        <f>IF(N956="zákl. přenesená",J956,0)</f>
        <v>0</v>
      </c>
      <c r="BH956" s="149">
        <f>IF(N956="sníž. přenesená",J956,0)</f>
        <v>0</v>
      </c>
      <c r="BI956" s="149">
        <f>IF(N956="nulová",J956,0)</f>
        <v>0</v>
      </c>
      <c r="BJ956" s="17" t="s">
        <v>85</v>
      </c>
      <c r="BK956" s="149">
        <f>ROUND(I956*H956,2)</f>
        <v>0</v>
      </c>
      <c r="BL956" s="17" t="s">
        <v>369</v>
      </c>
      <c r="BM956" s="148" t="s">
        <v>1098</v>
      </c>
    </row>
    <row r="957" spans="2:51" s="12" customFormat="1" ht="12">
      <c r="B957" s="150"/>
      <c r="D957" s="151" t="s">
        <v>270</v>
      </c>
      <c r="E957" s="152" t="s">
        <v>1</v>
      </c>
      <c r="F957" s="153" t="s">
        <v>1099</v>
      </c>
      <c r="H957" s="154">
        <v>2.82</v>
      </c>
      <c r="I957" s="155"/>
      <c r="L957" s="150"/>
      <c r="M957" s="156"/>
      <c r="T957" s="157"/>
      <c r="AT957" s="152" t="s">
        <v>270</v>
      </c>
      <c r="AU957" s="152" t="s">
        <v>87</v>
      </c>
      <c r="AV957" s="12" t="s">
        <v>87</v>
      </c>
      <c r="AW957" s="12" t="s">
        <v>32</v>
      </c>
      <c r="AX957" s="12" t="s">
        <v>77</v>
      </c>
      <c r="AY957" s="152" t="s">
        <v>262</v>
      </c>
    </row>
    <row r="958" spans="2:51" s="13" customFormat="1" ht="12">
      <c r="B958" s="158"/>
      <c r="D958" s="151" t="s">
        <v>270</v>
      </c>
      <c r="E958" s="159" t="s">
        <v>1</v>
      </c>
      <c r="F958" s="160" t="s">
        <v>273</v>
      </c>
      <c r="H958" s="161">
        <v>2.82</v>
      </c>
      <c r="I958" s="162"/>
      <c r="L958" s="158"/>
      <c r="M958" s="163"/>
      <c r="T958" s="164"/>
      <c r="AT958" s="159" t="s">
        <v>270</v>
      </c>
      <c r="AU958" s="159" t="s">
        <v>87</v>
      </c>
      <c r="AV958" s="13" t="s">
        <v>268</v>
      </c>
      <c r="AW958" s="13" t="s">
        <v>32</v>
      </c>
      <c r="AX958" s="13" t="s">
        <v>85</v>
      </c>
      <c r="AY958" s="159" t="s">
        <v>262</v>
      </c>
    </row>
    <row r="959" spans="2:65" s="1" customFormat="1" ht="33" customHeight="1">
      <c r="B959" s="32"/>
      <c r="C959" s="138" t="s">
        <v>1100</v>
      </c>
      <c r="D959" s="138" t="s">
        <v>264</v>
      </c>
      <c r="E959" s="139" t="s">
        <v>1101</v>
      </c>
      <c r="F959" s="140" t="s">
        <v>1102</v>
      </c>
      <c r="G959" s="141" t="s">
        <v>152</v>
      </c>
      <c r="H959" s="142">
        <v>47.92</v>
      </c>
      <c r="I959" s="143"/>
      <c r="J959" s="142">
        <f>ROUND(I959*H959,2)</f>
        <v>0</v>
      </c>
      <c r="K959" s="140" t="s">
        <v>267</v>
      </c>
      <c r="L959" s="32"/>
      <c r="M959" s="144" t="s">
        <v>1</v>
      </c>
      <c r="N959" s="145" t="s">
        <v>42</v>
      </c>
      <c r="P959" s="146">
        <f>O959*H959</f>
        <v>0</v>
      </c>
      <c r="Q959" s="146">
        <v>0.03696</v>
      </c>
      <c r="R959" s="146">
        <f>Q959*H959</f>
        <v>1.7711232000000001</v>
      </c>
      <c r="S959" s="146">
        <v>0</v>
      </c>
      <c r="T959" s="147">
        <f>S959*H959</f>
        <v>0</v>
      </c>
      <c r="AR959" s="148" t="s">
        <v>369</v>
      </c>
      <c r="AT959" s="148" t="s">
        <v>264</v>
      </c>
      <c r="AU959" s="148" t="s">
        <v>87</v>
      </c>
      <c r="AY959" s="17" t="s">
        <v>262</v>
      </c>
      <c r="BE959" s="149">
        <f>IF(N959="základní",J959,0)</f>
        <v>0</v>
      </c>
      <c r="BF959" s="149">
        <f>IF(N959="snížená",J959,0)</f>
        <v>0</v>
      </c>
      <c r="BG959" s="149">
        <f>IF(N959="zákl. přenesená",J959,0)</f>
        <v>0</v>
      </c>
      <c r="BH959" s="149">
        <f>IF(N959="sníž. přenesená",J959,0)</f>
        <v>0</v>
      </c>
      <c r="BI959" s="149">
        <f>IF(N959="nulová",J959,0)</f>
        <v>0</v>
      </c>
      <c r="BJ959" s="17" t="s">
        <v>85</v>
      </c>
      <c r="BK959" s="149">
        <f>ROUND(I959*H959,2)</f>
        <v>0</v>
      </c>
      <c r="BL959" s="17" t="s">
        <v>369</v>
      </c>
      <c r="BM959" s="148" t="s">
        <v>1103</v>
      </c>
    </row>
    <row r="960" spans="2:51" s="12" customFormat="1" ht="12">
      <c r="B960" s="150"/>
      <c r="D960" s="151" t="s">
        <v>270</v>
      </c>
      <c r="E960" s="152" t="s">
        <v>1</v>
      </c>
      <c r="F960" s="153" t="s">
        <v>1104</v>
      </c>
      <c r="H960" s="154">
        <v>47.92</v>
      </c>
      <c r="I960" s="155"/>
      <c r="L960" s="150"/>
      <c r="M960" s="156"/>
      <c r="T960" s="157"/>
      <c r="AT960" s="152" t="s">
        <v>270</v>
      </c>
      <c r="AU960" s="152" t="s">
        <v>87</v>
      </c>
      <c r="AV960" s="12" t="s">
        <v>87</v>
      </c>
      <c r="AW960" s="12" t="s">
        <v>32</v>
      </c>
      <c r="AX960" s="12" t="s">
        <v>77</v>
      </c>
      <c r="AY960" s="152" t="s">
        <v>262</v>
      </c>
    </row>
    <row r="961" spans="2:51" s="13" customFormat="1" ht="12">
      <c r="B961" s="158"/>
      <c r="D961" s="151" t="s">
        <v>270</v>
      </c>
      <c r="E961" s="159" t="s">
        <v>1</v>
      </c>
      <c r="F961" s="160" t="s">
        <v>273</v>
      </c>
      <c r="H961" s="161">
        <v>47.92</v>
      </c>
      <c r="I961" s="162"/>
      <c r="L961" s="158"/>
      <c r="M961" s="163"/>
      <c r="T961" s="164"/>
      <c r="AT961" s="159" t="s">
        <v>270</v>
      </c>
      <c r="AU961" s="159" t="s">
        <v>87</v>
      </c>
      <c r="AV961" s="13" t="s">
        <v>268</v>
      </c>
      <c r="AW961" s="13" t="s">
        <v>32</v>
      </c>
      <c r="AX961" s="13" t="s">
        <v>85</v>
      </c>
      <c r="AY961" s="159" t="s">
        <v>262</v>
      </c>
    </row>
    <row r="962" spans="2:65" s="1" customFormat="1" ht="24.2" customHeight="1">
      <c r="B962" s="32"/>
      <c r="C962" s="138" t="s">
        <v>1105</v>
      </c>
      <c r="D962" s="138" t="s">
        <v>264</v>
      </c>
      <c r="E962" s="139" t="s">
        <v>1106</v>
      </c>
      <c r="F962" s="140" t="s">
        <v>1107</v>
      </c>
      <c r="G962" s="141" t="s">
        <v>152</v>
      </c>
      <c r="H962" s="142">
        <v>11.74</v>
      </c>
      <c r="I962" s="143"/>
      <c r="J962" s="142">
        <f>ROUND(I962*H962,2)</f>
        <v>0</v>
      </c>
      <c r="K962" s="140" t="s">
        <v>267</v>
      </c>
      <c r="L962" s="32"/>
      <c r="M962" s="144" t="s">
        <v>1</v>
      </c>
      <c r="N962" s="145" t="s">
        <v>42</v>
      </c>
      <c r="P962" s="146">
        <f>O962*H962</f>
        <v>0</v>
      </c>
      <c r="Q962" s="146">
        <v>0</v>
      </c>
      <c r="R962" s="146">
        <f>Q962*H962</f>
        <v>0</v>
      </c>
      <c r="S962" s="146">
        <v>0</v>
      </c>
      <c r="T962" s="147">
        <f>S962*H962</f>
        <v>0</v>
      </c>
      <c r="AR962" s="148" t="s">
        <v>369</v>
      </c>
      <c r="AT962" s="148" t="s">
        <v>264</v>
      </c>
      <c r="AU962" s="148" t="s">
        <v>87</v>
      </c>
      <c r="AY962" s="17" t="s">
        <v>262</v>
      </c>
      <c r="BE962" s="149">
        <f>IF(N962="základní",J962,0)</f>
        <v>0</v>
      </c>
      <c r="BF962" s="149">
        <f>IF(N962="snížená",J962,0)</f>
        <v>0</v>
      </c>
      <c r="BG962" s="149">
        <f>IF(N962="zákl. přenesená",J962,0)</f>
        <v>0</v>
      </c>
      <c r="BH962" s="149">
        <f>IF(N962="sníž. přenesená",J962,0)</f>
        <v>0</v>
      </c>
      <c r="BI962" s="149">
        <f>IF(N962="nulová",J962,0)</f>
        <v>0</v>
      </c>
      <c r="BJ962" s="17" t="s">
        <v>85</v>
      </c>
      <c r="BK962" s="149">
        <f>ROUND(I962*H962,2)</f>
        <v>0</v>
      </c>
      <c r="BL962" s="17" t="s">
        <v>369</v>
      </c>
      <c r="BM962" s="148" t="s">
        <v>1108</v>
      </c>
    </row>
    <row r="963" spans="2:51" s="12" customFormat="1" ht="12">
      <c r="B963" s="150"/>
      <c r="D963" s="151" t="s">
        <v>270</v>
      </c>
      <c r="E963" s="152" t="s">
        <v>1</v>
      </c>
      <c r="F963" s="153" t="s">
        <v>995</v>
      </c>
      <c r="H963" s="154">
        <v>11.74</v>
      </c>
      <c r="I963" s="155"/>
      <c r="L963" s="150"/>
      <c r="M963" s="156"/>
      <c r="T963" s="157"/>
      <c r="AT963" s="152" t="s">
        <v>270</v>
      </c>
      <c r="AU963" s="152" t="s">
        <v>87</v>
      </c>
      <c r="AV963" s="12" t="s">
        <v>87</v>
      </c>
      <c r="AW963" s="12" t="s">
        <v>32</v>
      </c>
      <c r="AX963" s="12" t="s">
        <v>77</v>
      </c>
      <c r="AY963" s="152" t="s">
        <v>262</v>
      </c>
    </row>
    <row r="964" spans="2:51" s="13" customFormat="1" ht="12">
      <c r="B964" s="158"/>
      <c r="D964" s="151" t="s">
        <v>270</v>
      </c>
      <c r="E964" s="159" t="s">
        <v>1</v>
      </c>
      <c r="F964" s="160" t="s">
        <v>273</v>
      </c>
      <c r="H964" s="161">
        <v>11.74</v>
      </c>
      <c r="I964" s="162"/>
      <c r="L964" s="158"/>
      <c r="M964" s="163"/>
      <c r="T964" s="164"/>
      <c r="AT964" s="159" t="s">
        <v>270</v>
      </c>
      <c r="AU964" s="159" t="s">
        <v>87</v>
      </c>
      <c r="AV964" s="13" t="s">
        <v>268</v>
      </c>
      <c r="AW964" s="13" t="s">
        <v>32</v>
      </c>
      <c r="AX964" s="13" t="s">
        <v>85</v>
      </c>
      <c r="AY964" s="159" t="s">
        <v>262</v>
      </c>
    </row>
    <row r="965" spans="2:65" s="1" customFormat="1" ht="16.5" customHeight="1">
      <c r="B965" s="32"/>
      <c r="C965" s="178" t="s">
        <v>1109</v>
      </c>
      <c r="D965" s="178" t="s">
        <v>300</v>
      </c>
      <c r="E965" s="179" t="s">
        <v>1110</v>
      </c>
      <c r="F965" s="180" t="s">
        <v>1111</v>
      </c>
      <c r="G965" s="181" t="s">
        <v>552</v>
      </c>
      <c r="H965" s="182">
        <v>0.39</v>
      </c>
      <c r="I965" s="183"/>
      <c r="J965" s="182">
        <f>ROUND(I965*H965,2)</f>
        <v>0</v>
      </c>
      <c r="K965" s="180" t="s">
        <v>267</v>
      </c>
      <c r="L965" s="184"/>
      <c r="M965" s="185" t="s">
        <v>1</v>
      </c>
      <c r="N965" s="186" t="s">
        <v>42</v>
      </c>
      <c r="P965" s="146">
        <f>O965*H965</f>
        <v>0</v>
      </c>
      <c r="Q965" s="146">
        <v>0.5</v>
      </c>
      <c r="R965" s="146">
        <f>Q965*H965</f>
        <v>0.195</v>
      </c>
      <c r="S965" s="146">
        <v>0</v>
      </c>
      <c r="T965" s="147">
        <f>S965*H965</f>
        <v>0</v>
      </c>
      <c r="AR965" s="148" t="s">
        <v>459</v>
      </c>
      <c r="AT965" s="148" t="s">
        <v>300</v>
      </c>
      <c r="AU965" s="148" t="s">
        <v>87</v>
      </c>
      <c r="AY965" s="17" t="s">
        <v>262</v>
      </c>
      <c r="BE965" s="149">
        <f>IF(N965="základní",J965,0)</f>
        <v>0</v>
      </c>
      <c r="BF965" s="149">
        <f>IF(N965="snížená",J965,0)</f>
        <v>0</v>
      </c>
      <c r="BG965" s="149">
        <f>IF(N965="zákl. přenesená",J965,0)</f>
        <v>0</v>
      </c>
      <c r="BH965" s="149">
        <f>IF(N965="sníž. přenesená",J965,0)</f>
        <v>0</v>
      </c>
      <c r="BI965" s="149">
        <f>IF(N965="nulová",J965,0)</f>
        <v>0</v>
      </c>
      <c r="BJ965" s="17" t="s">
        <v>85</v>
      </c>
      <c r="BK965" s="149">
        <f>ROUND(I965*H965,2)</f>
        <v>0</v>
      </c>
      <c r="BL965" s="17" t="s">
        <v>369</v>
      </c>
      <c r="BM965" s="148" t="s">
        <v>1112</v>
      </c>
    </row>
    <row r="966" spans="2:51" s="12" customFormat="1" ht="12">
      <c r="B966" s="150"/>
      <c r="D966" s="151" t="s">
        <v>270</v>
      </c>
      <c r="E966" s="152" t="s">
        <v>1</v>
      </c>
      <c r="F966" s="153" t="s">
        <v>1113</v>
      </c>
      <c r="H966" s="154">
        <v>0.35</v>
      </c>
      <c r="I966" s="155"/>
      <c r="L966" s="150"/>
      <c r="M966" s="156"/>
      <c r="T966" s="157"/>
      <c r="AT966" s="152" t="s">
        <v>270</v>
      </c>
      <c r="AU966" s="152" t="s">
        <v>87</v>
      </c>
      <c r="AV966" s="12" t="s">
        <v>87</v>
      </c>
      <c r="AW966" s="12" t="s">
        <v>32</v>
      </c>
      <c r="AX966" s="12" t="s">
        <v>77</v>
      </c>
      <c r="AY966" s="152" t="s">
        <v>262</v>
      </c>
    </row>
    <row r="967" spans="2:51" s="13" customFormat="1" ht="12">
      <c r="B967" s="158"/>
      <c r="D967" s="151" t="s">
        <v>270</v>
      </c>
      <c r="E967" s="159" t="s">
        <v>1</v>
      </c>
      <c r="F967" s="160" t="s">
        <v>273</v>
      </c>
      <c r="H967" s="161">
        <v>0.35</v>
      </c>
      <c r="I967" s="162"/>
      <c r="L967" s="158"/>
      <c r="M967" s="163"/>
      <c r="T967" s="164"/>
      <c r="AT967" s="159" t="s">
        <v>270</v>
      </c>
      <c r="AU967" s="159" t="s">
        <v>87</v>
      </c>
      <c r="AV967" s="13" t="s">
        <v>268</v>
      </c>
      <c r="AW967" s="13" t="s">
        <v>32</v>
      </c>
      <c r="AX967" s="13" t="s">
        <v>85</v>
      </c>
      <c r="AY967" s="159" t="s">
        <v>262</v>
      </c>
    </row>
    <row r="968" spans="2:51" s="12" customFormat="1" ht="12">
      <c r="B968" s="150"/>
      <c r="D968" s="151" t="s">
        <v>270</v>
      </c>
      <c r="F968" s="153" t="s">
        <v>1114</v>
      </c>
      <c r="H968" s="154">
        <v>0.39</v>
      </c>
      <c r="I968" s="155"/>
      <c r="L968" s="150"/>
      <c r="M968" s="156"/>
      <c r="T968" s="157"/>
      <c r="AT968" s="152" t="s">
        <v>270</v>
      </c>
      <c r="AU968" s="152" t="s">
        <v>87</v>
      </c>
      <c r="AV968" s="12" t="s">
        <v>87</v>
      </c>
      <c r="AW968" s="12" t="s">
        <v>4</v>
      </c>
      <c r="AX968" s="12" t="s">
        <v>85</v>
      </c>
      <c r="AY968" s="152" t="s">
        <v>262</v>
      </c>
    </row>
    <row r="969" spans="2:65" s="1" customFormat="1" ht="33" customHeight="1">
      <c r="B969" s="32"/>
      <c r="C969" s="138" t="s">
        <v>1115</v>
      </c>
      <c r="D969" s="138" t="s">
        <v>264</v>
      </c>
      <c r="E969" s="139" t="s">
        <v>1116</v>
      </c>
      <c r="F969" s="140" t="s">
        <v>1117</v>
      </c>
      <c r="G969" s="141" t="s">
        <v>152</v>
      </c>
      <c r="H969" s="142">
        <v>11.74</v>
      </c>
      <c r="I969" s="143"/>
      <c r="J969" s="142">
        <f>ROUND(I969*H969,2)</f>
        <v>0</v>
      </c>
      <c r="K969" s="140" t="s">
        <v>267</v>
      </c>
      <c r="L969" s="32"/>
      <c r="M969" s="144" t="s">
        <v>1</v>
      </c>
      <c r="N969" s="145" t="s">
        <v>42</v>
      </c>
      <c r="P969" s="146">
        <f>O969*H969</f>
        <v>0</v>
      </c>
      <c r="Q969" s="146">
        <v>0.00021</v>
      </c>
      <c r="R969" s="146">
        <f>Q969*H969</f>
        <v>0.0024654</v>
      </c>
      <c r="S969" s="146">
        <v>0</v>
      </c>
      <c r="T969" s="147">
        <f>S969*H969</f>
        <v>0</v>
      </c>
      <c r="AR969" s="148" t="s">
        <v>369</v>
      </c>
      <c r="AT969" s="148" t="s">
        <v>264</v>
      </c>
      <c r="AU969" s="148" t="s">
        <v>87</v>
      </c>
      <c r="AY969" s="17" t="s">
        <v>262</v>
      </c>
      <c r="BE969" s="149">
        <f>IF(N969="základní",J969,0)</f>
        <v>0</v>
      </c>
      <c r="BF969" s="149">
        <f>IF(N969="snížená",J969,0)</f>
        <v>0</v>
      </c>
      <c r="BG969" s="149">
        <f>IF(N969="zákl. přenesená",J969,0)</f>
        <v>0</v>
      </c>
      <c r="BH969" s="149">
        <f>IF(N969="sníž. přenesená",J969,0)</f>
        <v>0</v>
      </c>
      <c r="BI969" s="149">
        <f>IF(N969="nulová",J969,0)</f>
        <v>0</v>
      </c>
      <c r="BJ969" s="17" t="s">
        <v>85</v>
      </c>
      <c r="BK969" s="149">
        <f>ROUND(I969*H969,2)</f>
        <v>0</v>
      </c>
      <c r="BL969" s="17" t="s">
        <v>369</v>
      </c>
      <c r="BM969" s="148" t="s">
        <v>1118</v>
      </c>
    </row>
    <row r="970" spans="2:65" s="1" customFormat="1" ht="16.5" customHeight="1">
      <c r="B970" s="32"/>
      <c r="C970" s="178" t="s">
        <v>1119</v>
      </c>
      <c r="D970" s="178" t="s">
        <v>300</v>
      </c>
      <c r="E970" s="179" t="s">
        <v>1120</v>
      </c>
      <c r="F970" s="180" t="s">
        <v>1121</v>
      </c>
      <c r="G970" s="181" t="s">
        <v>152</v>
      </c>
      <c r="H970" s="182">
        <v>12.68</v>
      </c>
      <c r="I970" s="183"/>
      <c r="J970" s="182">
        <f>ROUND(I970*H970,2)</f>
        <v>0</v>
      </c>
      <c r="K970" s="180" t="s">
        <v>1</v>
      </c>
      <c r="L970" s="184"/>
      <c r="M970" s="185" t="s">
        <v>1</v>
      </c>
      <c r="N970" s="186" t="s">
        <v>42</v>
      </c>
      <c r="P970" s="146">
        <f>O970*H970</f>
        <v>0</v>
      </c>
      <c r="Q970" s="146">
        <v>0.0189</v>
      </c>
      <c r="R970" s="146">
        <f>Q970*H970</f>
        <v>0.239652</v>
      </c>
      <c r="S970" s="146">
        <v>0</v>
      </c>
      <c r="T970" s="147">
        <f>S970*H970</f>
        <v>0</v>
      </c>
      <c r="AR970" s="148" t="s">
        <v>459</v>
      </c>
      <c r="AT970" s="148" t="s">
        <v>300</v>
      </c>
      <c r="AU970" s="148" t="s">
        <v>87</v>
      </c>
      <c r="AY970" s="17" t="s">
        <v>262</v>
      </c>
      <c r="BE970" s="149">
        <f>IF(N970="základní",J970,0)</f>
        <v>0</v>
      </c>
      <c r="BF970" s="149">
        <f>IF(N970="snížená",J970,0)</f>
        <v>0</v>
      </c>
      <c r="BG970" s="149">
        <f>IF(N970="zákl. přenesená",J970,0)</f>
        <v>0</v>
      </c>
      <c r="BH970" s="149">
        <f>IF(N970="sníž. přenesená",J970,0)</f>
        <v>0</v>
      </c>
      <c r="BI970" s="149">
        <f>IF(N970="nulová",J970,0)</f>
        <v>0</v>
      </c>
      <c r="BJ970" s="17" t="s">
        <v>85</v>
      </c>
      <c r="BK970" s="149">
        <f>ROUND(I970*H970,2)</f>
        <v>0</v>
      </c>
      <c r="BL970" s="17" t="s">
        <v>369</v>
      </c>
      <c r="BM970" s="148" t="s">
        <v>1122</v>
      </c>
    </row>
    <row r="971" spans="2:51" s="12" customFormat="1" ht="12">
      <c r="B971" s="150"/>
      <c r="D971" s="151" t="s">
        <v>270</v>
      </c>
      <c r="E971" s="152" t="s">
        <v>1</v>
      </c>
      <c r="F971" s="153" t="s">
        <v>995</v>
      </c>
      <c r="H971" s="154">
        <v>11.74</v>
      </c>
      <c r="I971" s="155"/>
      <c r="L971" s="150"/>
      <c r="M971" s="156"/>
      <c r="T971" s="157"/>
      <c r="AT971" s="152" t="s">
        <v>270</v>
      </c>
      <c r="AU971" s="152" t="s">
        <v>87</v>
      </c>
      <c r="AV971" s="12" t="s">
        <v>87</v>
      </c>
      <c r="AW971" s="12" t="s">
        <v>32</v>
      </c>
      <c r="AX971" s="12" t="s">
        <v>77</v>
      </c>
      <c r="AY971" s="152" t="s">
        <v>262</v>
      </c>
    </row>
    <row r="972" spans="2:51" s="13" customFormat="1" ht="12">
      <c r="B972" s="158"/>
      <c r="D972" s="151" t="s">
        <v>270</v>
      </c>
      <c r="E972" s="159" t="s">
        <v>1</v>
      </c>
      <c r="F972" s="160" t="s">
        <v>273</v>
      </c>
      <c r="H972" s="161">
        <v>11.74</v>
      </c>
      <c r="I972" s="162"/>
      <c r="L972" s="158"/>
      <c r="M972" s="163"/>
      <c r="T972" s="164"/>
      <c r="AT972" s="159" t="s">
        <v>270</v>
      </c>
      <c r="AU972" s="159" t="s">
        <v>87</v>
      </c>
      <c r="AV972" s="13" t="s">
        <v>268</v>
      </c>
      <c r="AW972" s="13" t="s">
        <v>32</v>
      </c>
      <c r="AX972" s="13" t="s">
        <v>85</v>
      </c>
      <c r="AY972" s="159" t="s">
        <v>262</v>
      </c>
    </row>
    <row r="973" spans="2:51" s="12" customFormat="1" ht="12">
      <c r="B973" s="150"/>
      <c r="D973" s="151" t="s">
        <v>270</v>
      </c>
      <c r="F973" s="153" t="s">
        <v>1123</v>
      </c>
      <c r="H973" s="154">
        <v>12.68</v>
      </c>
      <c r="I973" s="155"/>
      <c r="L973" s="150"/>
      <c r="M973" s="156"/>
      <c r="T973" s="157"/>
      <c r="AT973" s="152" t="s">
        <v>270</v>
      </c>
      <c r="AU973" s="152" t="s">
        <v>87</v>
      </c>
      <c r="AV973" s="12" t="s">
        <v>87</v>
      </c>
      <c r="AW973" s="12" t="s">
        <v>4</v>
      </c>
      <c r="AX973" s="12" t="s">
        <v>85</v>
      </c>
      <c r="AY973" s="152" t="s">
        <v>262</v>
      </c>
    </row>
    <row r="974" spans="2:65" s="1" customFormat="1" ht="21.75" customHeight="1">
      <c r="B974" s="32"/>
      <c r="C974" s="138" t="s">
        <v>1124</v>
      </c>
      <c r="D974" s="138" t="s">
        <v>264</v>
      </c>
      <c r="E974" s="139" t="s">
        <v>1125</v>
      </c>
      <c r="F974" s="140" t="s">
        <v>1126</v>
      </c>
      <c r="G974" s="141" t="s">
        <v>152</v>
      </c>
      <c r="H974" s="142">
        <v>11.74</v>
      </c>
      <c r="I974" s="143"/>
      <c r="J974" s="142">
        <f>ROUND(I974*H974,2)</f>
        <v>0</v>
      </c>
      <c r="K974" s="140" t="s">
        <v>267</v>
      </c>
      <c r="L974" s="32"/>
      <c r="M974" s="144" t="s">
        <v>1</v>
      </c>
      <c r="N974" s="145" t="s">
        <v>42</v>
      </c>
      <c r="P974" s="146">
        <f>O974*H974</f>
        <v>0</v>
      </c>
      <c r="Q974" s="146">
        <v>0.00019</v>
      </c>
      <c r="R974" s="146">
        <f>Q974*H974</f>
        <v>0.0022306</v>
      </c>
      <c r="S974" s="146">
        <v>0</v>
      </c>
      <c r="T974" s="147">
        <f>S974*H974</f>
        <v>0</v>
      </c>
      <c r="AR974" s="148" t="s">
        <v>369</v>
      </c>
      <c r="AT974" s="148" t="s">
        <v>264</v>
      </c>
      <c r="AU974" s="148" t="s">
        <v>87</v>
      </c>
      <c r="AY974" s="17" t="s">
        <v>262</v>
      </c>
      <c r="BE974" s="149">
        <f>IF(N974="základní",J974,0)</f>
        <v>0</v>
      </c>
      <c r="BF974" s="149">
        <f>IF(N974="snížená",J974,0)</f>
        <v>0</v>
      </c>
      <c r="BG974" s="149">
        <f>IF(N974="zákl. přenesená",J974,0)</f>
        <v>0</v>
      </c>
      <c r="BH974" s="149">
        <f>IF(N974="sníž. přenesená",J974,0)</f>
        <v>0</v>
      </c>
      <c r="BI974" s="149">
        <f>IF(N974="nulová",J974,0)</f>
        <v>0</v>
      </c>
      <c r="BJ974" s="17" t="s">
        <v>85</v>
      </c>
      <c r="BK974" s="149">
        <f>ROUND(I974*H974,2)</f>
        <v>0</v>
      </c>
      <c r="BL974" s="17" t="s">
        <v>369</v>
      </c>
      <c r="BM974" s="148" t="s">
        <v>1127</v>
      </c>
    </row>
    <row r="975" spans="2:51" s="12" customFormat="1" ht="12">
      <c r="B975" s="150"/>
      <c r="D975" s="151" t="s">
        <v>270</v>
      </c>
      <c r="E975" s="152" t="s">
        <v>1</v>
      </c>
      <c r="F975" s="153" t="s">
        <v>995</v>
      </c>
      <c r="H975" s="154">
        <v>11.74</v>
      </c>
      <c r="I975" s="155"/>
      <c r="L975" s="150"/>
      <c r="M975" s="156"/>
      <c r="T975" s="157"/>
      <c r="AT975" s="152" t="s">
        <v>270</v>
      </c>
      <c r="AU975" s="152" t="s">
        <v>87</v>
      </c>
      <c r="AV975" s="12" t="s">
        <v>87</v>
      </c>
      <c r="AW975" s="12" t="s">
        <v>32</v>
      </c>
      <c r="AX975" s="12" t="s">
        <v>77</v>
      </c>
      <c r="AY975" s="152" t="s">
        <v>262</v>
      </c>
    </row>
    <row r="976" spans="2:51" s="13" customFormat="1" ht="12">
      <c r="B976" s="158"/>
      <c r="D976" s="151" t="s">
        <v>270</v>
      </c>
      <c r="E976" s="159" t="s">
        <v>1</v>
      </c>
      <c r="F976" s="160" t="s">
        <v>273</v>
      </c>
      <c r="H976" s="161">
        <v>11.74</v>
      </c>
      <c r="I976" s="162"/>
      <c r="L976" s="158"/>
      <c r="M976" s="163"/>
      <c r="T976" s="164"/>
      <c r="AT976" s="159" t="s">
        <v>270</v>
      </c>
      <c r="AU976" s="159" t="s">
        <v>87</v>
      </c>
      <c r="AV976" s="13" t="s">
        <v>268</v>
      </c>
      <c r="AW976" s="13" t="s">
        <v>32</v>
      </c>
      <c r="AX976" s="13" t="s">
        <v>85</v>
      </c>
      <c r="AY976" s="159" t="s">
        <v>262</v>
      </c>
    </row>
    <row r="977" spans="2:65" s="1" customFormat="1" ht="24.2" customHeight="1">
      <c r="B977" s="32"/>
      <c r="C977" s="138" t="s">
        <v>1128</v>
      </c>
      <c r="D977" s="138" t="s">
        <v>264</v>
      </c>
      <c r="E977" s="139" t="s">
        <v>1129</v>
      </c>
      <c r="F977" s="140" t="s">
        <v>1130</v>
      </c>
      <c r="G977" s="141" t="s">
        <v>786</v>
      </c>
      <c r="H977" s="143"/>
      <c r="I977" s="143"/>
      <c r="J977" s="142">
        <f>ROUND(I977*H977,2)</f>
        <v>0</v>
      </c>
      <c r="K977" s="140" t="s">
        <v>267</v>
      </c>
      <c r="L977" s="32"/>
      <c r="M977" s="144" t="s">
        <v>1</v>
      </c>
      <c r="N977" s="145" t="s">
        <v>42</v>
      </c>
      <c r="P977" s="146">
        <f>O977*H977</f>
        <v>0</v>
      </c>
      <c r="Q977" s="146">
        <v>0</v>
      </c>
      <c r="R977" s="146">
        <f>Q977*H977</f>
        <v>0</v>
      </c>
      <c r="S977" s="146">
        <v>0</v>
      </c>
      <c r="T977" s="147">
        <f>S977*H977</f>
        <v>0</v>
      </c>
      <c r="AR977" s="148" t="s">
        <v>369</v>
      </c>
      <c r="AT977" s="148" t="s">
        <v>264</v>
      </c>
      <c r="AU977" s="148" t="s">
        <v>87</v>
      </c>
      <c r="AY977" s="17" t="s">
        <v>262</v>
      </c>
      <c r="BE977" s="149">
        <f>IF(N977="základní",J977,0)</f>
        <v>0</v>
      </c>
      <c r="BF977" s="149">
        <f>IF(N977="snížená",J977,0)</f>
        <v>0</v>
      </c>
      <c r="BG977" s="149">
        <f>IF(N977="zákl. přenesená",J977,0)</f>
        <v>0</v>
      </c>
      <c r="BH977" s="149">
        <f>IF(N977="sníž. přenesená",J977,0)</f>
        <v>0</v>
      </c>
      <c r="BI977" s="149">
        <f>IF(N977="nulová",J977,0)</f>
        <v>0</v>
      </c>
      <c r="BJ977" s="17" t="s">
        <v>85</v>
      </c>
      <c r="BK977" s="149">
        <f>ROUND(I977*H977,2)</f>
        <v>0</v>
      </c>
      <c r="BL977" s="17" t="s">
        <v>369</v>
      </c>
      <c r="BM977" s="148" t="s">
        <v>1131</v>
      </c>
    </row>
    <row r="978" spans="2:63" s="11" customFormat="1" ht="22.9" customHeight="1">
      <c r="B978" s="126"/>
      <c r="D978" s="127" t="s">
        <v>76</v>
      </c>
      <c r="E978" s="136" t="s">
        <v>1132</v>
      </c>
      <c r="F978" s="136" t="s">
        <v>1133</v>
      </c>
      <c r="I978" s="129"/>
      <c r="J978" s="137">
        <f>BK978</f>
        <v>0</v>
      </c>
      <c r="L978" s="126"/>
      <c r="M978" s="131"/>
      <c r="P978" s="132">
        <f>SUM(P979:P1278)</f>
        <v>0</v>
      </c>
      <c r="R978" s="132">
        <f>SUM(R979:R1278)</f>
        <v>30.40898708999999</v>
      </c>
      <c r="T978" s="133">
        <f>SUM(T979:T1278)</f>
        <v>0</v>
      </c>
      <c r="AR978" s="127" t="s">
        <v>87</v>
      </c>
      <c r="AT978" s="134" t="s">
        <v>76</v>
      </c>
      <c r="AU978" s="134" t="s">
        <v>85</v>
      </c>
      <c r="AY978" s="127" t="s">
        <v>262</v>
      </c>
      <c r="BK978" s="135">
        <f>SUM(BK979:BK1278)</f>
        <v>0</v>
      </c>
    </row>
    <row r="979" spans="2:65" s="1" customFormat="1" ht="24.2" customHeight="1">
      <c r="B979" s="32"/>
      <c r="C979" s="138" t="s">
        <v>1134</v>
      </c>
      <c r="D979" s="138" t="s">
        <v>264</v>
      </c>
      <c r="E979" s="139" t="s">
        <v>1135</v>
      </c>
      <c r="F979" s="140" t="s">
        <v>1136</v>
      </c>
      <c r="G979" s="141" t="s">
        <v>152</v>
      </c>
      <c r="H979" s="142">
        <v>225.2</v>
      </c>
      <c r="I979" s="143"/>
      <c r="J979" s="142">
        <f>ROUND(I979*H979,2)</f>
        <v>0</v>
      </c>
      <c r="K979" s="140" t="s">
        <v>267</v>
      </c>
      <c r="L979" s="32"/>
      <c r="M979" s="144" t="s">
        <v>1</v>
      </c>
      <c r="N979" s="145" t="s">
        <v>42</v>
      </c>
      <c r="P979" s="146">
        <f>O979*H979</f>
        <v>0</v>
      </c>
      <c r="Q979" s="146">
        <v>0.0261369</v>
      </c>
      <c r="R979" s="146">
        <f>Q979*H979</f>
        <v>5.88602988</v>
      </c>
      <c r="S979" s="146">
        <v>0</v>
      </c>
      <c r="T979" s="147">
        <f>S979*H979</f>
        <v>0</v>
      </c>
      <c r="AR979" s="148" t="s">
        <v>369</v>
      </c>
      <c r="AT979" s="148" t="s">
        <v>264</v>
      </c>
      <c r="AU979" s="148" t="s">
        <v>87</v>
      </c>
      <c r="AY979" s="17" t="s">
        <v>262</v>
      </c>
      <c r="BE979" s="149">
        <f>IF(N979="základní",J979,0)</f>
        <v>0</v>
      </c>
      <c r="BF979" s="149">
        <f>IF(N979="snížená",J979,0)</f>
        <v>0</v>
      </c>
      <c r="BG979" s="149">
        <f>IF(N979="zákl. přenesená",J979,0)</f>
        <v>0</v>
      </c>
      <c r="BH979" s="149">
        <f>IF(N979="sníž. přenesená",J979,0)</f>
        <v>0</v>
      </c>
      <c r="BI979" s="149">
        <f>IF(N979="nulová",J979,0)</f>
        <v>0</v>
      </c>
      <c r="BJ979" s="17" t="s">
        <v>85</v>
      </c>
      <c r="BK979" s="149">
        <f>ROUND(I979*H979,2)</f>
        <v>0</v>
      </c>
      <c r="BL979" s="17" t="s">
        <v>369</v>
      </c>
      <c r="BM979" s="148" t="s">
        <v>1137</v>
      </c>
    </row>
    <row r="980" spans="2:51" s="14" customFormat="1" ht="12">
      <c r="B980" s="165"/>
      <c r="D980" s="151" t="s">
        <v>270</v>
      </c>
      <c r="E980" s="166" t="s">
        <v>1</v>
      </c>
      <c r="F980" s="167" t="s">
        <v>1138</v>
      </c>
      <c r="H980" s="166" t="s">
        <v>1</v>
      </c>
      <c r="I980" s="168"/>
      <c r="L980" s="165"/>
      <c r="M980" s="169"/>
      <c r="T980" s="170"/>
      <c r="AT980" s="166" t="s">
        <v>270</v>
      </c>
      <c r="AU980" s="166" t="s">
        <v>87</v>
      </c>
      <c r="AV980" s="14" t="s">
        <v>85</v>
      </c>
      <c r="AW980" s="14" t="s">
        <v>32</v>
      </c>
      <c r="AX980" s="14" t="s">
        <v>77</v>
      </c>
      <c r="AY980" s="166" t="s">
        <v>262</v>
      </c>
    </row>
    <row r="981" spans="2:51" s="14" customFormat="1" ht="12">
      <c r="B981" s="165"/>
      <c r="D981" s="151" t="s">
        <v>270</v>
      </c>
      <c r="E981" s="166" t="s">
        <v>1</v>
      </c>
      <c r="F981" s="167" t="s">
        <v>278</v>
      </c>
      <c r="H981" s="166" t="s">
        <v>1</v>
      </c>
      <c r="I981" s="168"/>
      <c r="L981" s="165"/>
      <c r="M981" s="169"/>
      <c r="T981" s="170"/>
      <c r="AT981" s="166" t="s">
        <v>270</v>
      </c>
      <c r="AU981" s="166" t="s">
        <v>87</v>
      </c>
      <c r="AV981" s="14" t="s">
        <v>85</v>
      </c>
      <c r="AW981" s="14" t="s">
        <v>32</v>
      </c>
      <c r="AX981" s="14" t="s">
        <v>77</v>
      </c>
      <c r="AY981" s="166" t="s">
        <v>262</v>
      </c>
    </row>
    <row r="982" spans="2:51" s="12" customFormat="1" ht="12">
      <c r="B982" s="150"/>
      <c r="D982" s="151" t="s">
        <v>270</v>
      </c>
      <c r="E982" s="152" t="s">
        <v>1</v>
      </c>
      <c r="F982" s="153" t="s">
        <v>1139</v>
      </c>
      <c r="H982" s="154">
        <v>32.15</v>
      </c>
      <c r="I982" s="155"/>
      <c r="L982" s="150"/>
      <c r="M982" s="156"/>
      <c r="T982" s="157"/>
      <c r="AT982" s="152" t="s">
        <v>270</v>
      </c>
      <c r="AU982" s="152" t="s">
        <v>87</v>
      </c>
      <c r="AV982" s="12" t="s">
        <v>87</v>
      </c>
      <c r="AW982" s="12" t="s">
        <v>32</v>
      </c>
      <c r="AX982" s="12" t="s">
        <v>77</v>
      </c>
      <c r="AY982" s="152" t="s">
        <v>262</v>
      </c>
    </row>
    <row r="983" spans="2:51" s="12" customFormat="1" ht="12">
      <c r="B983" s="150"/>
      <c r="D983" s="151" t="s">
        <v>270</v>
      </c>
      <c r="E983" s="152" t="s">
        <v>1</v>
      </c>
      <c r="F983" s="153" t="s">
        <v>1140</v>
      </c>
      <c r="H983" s="154">
        <v>3.45</v>
      </c>
      <c r="I983" s="155"/>
      <c r="L983" s="150"/>
      <c r="M983" s="156"/>
      <c r="T983" s="157"/>
      <c r="AT983" s="152" t="s">
        <v>270</v>
      </c>
      <c r="AU983" s="152" t="s">
        <v>87</v>
      </c>
      <c r="AV983" s="12" t="s">
        <v>87</v>
      </c>
      <c r="AW983" s="12" t="s">
        <v>32</v>
      </c>
      <c r="AX983" s="12" t="s">
        <v>77</v>
      </c>
      <c r="AY983" s="152" t="s">
        <v>262</v>
      </c>
    </row>
    <row r="984" spans="2:51" s="12" customFormat="1" ht="12">
      <c r="B984" s="150"/>
      <c r="D984" s="151" t="s">
        <v>270</v>
      </c>
      <c r="E984" s="152" t="s">
        <v>1</v>
      </c>
      <c r="F984" s="153" t="s">
        <v>1141</v>
      </c>
      <c r="H984" s="154">
        <v>4.17</v>
      </c>
      <c r="I984" s="155"/>
      <c r="L984" s="150"/>
      <c r="M984" s="156"/>
      <c r="T984" s="157"/>
      <c r="AT984" s="152" t="s">
        <v>270</v>
      </c>
      <c r="AU984" s="152" t="s">
        <v>87</v>
      </c>
      <c r="AV984" s="12" t="s">
        <v>87</v>
      </c>
      <c r="AW984" s="12" t="s">
        <v>32</v>
      </c>
      <c r="AX984" s="12" t="s">
        <v>77</v>
      </c>
      <c r="AY984" s="152" t="s">
        <v>262</v>
      </c>
    </row>
    <row r="985" spans="2:51" s="12" customFormat="1" ht="12">
      <c r="B985" s="150"/>
      <c r="D985" s="151" t="s">
        <v>270</v>
      </c>
      <c r="E985" s="152" t="s">
        <v>1</v>
      </c>
      <c r="F985" s="153" t="s">
        <v>1142</v>
      </c>
      <c r="H985" s="154">
        <v>8.01</v>
      </c>
      <c r="I985" s="155"/>
      <c r="L985" s="150"/>
      <c r="M985" s="156"/>
      <c r="T985" s="157"/>
      <c r="AT985" s="152" t="s">
        <v>270</v>
      </c>
      <c r="AU985" s="152" t="s">
        <v>87</v>
      </c>
      <c r="AV985" s="12" t="s">
        <v>87</v>
      </c>
      <c r="AW985" s="12" t="s">
        <v>32</v>
      </c>
      <c r="AX985" s="12" t="s">
        <v>77</v>
      </c>
      <c r="AY985" s="152" t="s">
        <v>262</v>
      </c>
    </row>
    <row r="986" spans="2:51" s="15" customFormat="1" ht="12">
      <c r="B986" s="171"/>
      <c r="D986" s="151" t="s">
        <v>270</v>
      </c>
      <c r="E986" s="172" t="s">
        <v>1</v>
      </c>
      <c r="F986" s="173" t="s">
        <v>281</v>
      </c>
      <c r="H986" s="174">
        <v>47.78</v>
      </c>
      <c r="I986" s="175"/>
      <c r="L986" s="171"/>
      <c r="M986" s="176"/>
      <c r="T986" s="177"/>
      <c r="AT986" s="172" t="s">
        <v>270</v>
      </c>
      <c r="AU986" s="172" t="s">
        <v>87</v>
      </c>
      <c r="AV986" s="15" t="s">
        <v>103</v>
      </c>
      <c r="AW986" s="15" t="s">
        <v>32</v>
      </c>
      <c r="AX986" s="15" t="s">
        <v>77</v>
      </c>
      <c r="AY986" s="172" t="s">
        <v>262</v>
      </c>
    </row>
    <row r="987" spans="2:51" s="14" customFormat="1" ht="12">
      <c r="B987" s="165"/>
      <c r="D987" s="151" t="s">
        <v>270</v>
      </c>
      <c r="E987" s="166" t="s">
        <v>1</v>
      </c>
      <c r="F987" s="167" t="s">
        <v>282</v>
      </c>
      <c r="H987" s="166" t="s">
        <v>1</v>
      </c>
      <c r="I987" s="168"/>
      <c r="L987" s="165"/>
      <c r="M987" s="169"/>
      <c r="T987" s="170"/>
      <c r="AT987" s="166" t="s">
        <v>270</v>
      </c>
      <c r="AU987" s="166" t="s">
        <v>87</v>
      </c>
      <c r="AV987" s="14" t="s">
        <v>85</v>
      </c>
      <c r="AW987" s="14" t="s">
        <v>32</v>
      </c>
      <c r="AX987" s="14" t="s">
        <v>77</v>
      </c>
      <c r="AY987" s="166" t="s">
        <v>262</v>
      </c>
    </row>
    <row r="988" spans="2:51" s="12" customFormat="1" ht="12">
      <c r="B988" s="150"/>
      <c r="D988" s="151" t="s">
        <v>270</v>
      </c>
      <c r="E988" s="152" t="s">
        <v>1</v>
      </c>
      <c r="F988" s="153" t="s">
        <v>1143</v>
      </c>
      <c r="H988" s="154">
        <v>29.53</v>
      </c>
      <c r="I988" s="155"/>
      <c r="L988" s="150"/>
      <c r="M988" s="156"/>
      <c r="T988" s="157"/>
      <c r="AT988" s="152" t="s">
        <v>270</v>
      </c>
      <c r="AU988" s="152" t="s">
        <v>87</v>
      </c>
      <c r="AV988" s="12" t="s">
        <v>87</v>
      </c>
      <c r="AW988" s="12" t="s">
        <v>32</v>
      </c>
      <c r="AX988" s="12" t="s">
        <v>77</v>
      </c>
      <c r="AY988" s="152" t="s">
        <v>262</v>
      </c>
    </row>
    <row r="989" spans="2:51" s="12" customFormat="1" ht="12">
      <c r="B989" s="150"/>
      <c r="D989" s="151" t="s">
        <v>270</v>
      </c>
      <c r="E989" s="152" t="s">
        <v>1</v>
      </c>
      <c r="F989" s="153" t="s">
        <v>1144</v>
      </c>
      <c r="H989" s="154">
        <v>10.7</v>
      </c>
      <c r="I989" s="155"/>
      <c r="L989" s="150"/>
      <c r="M989" s="156"/>
      <c r="T989" s="157"/>
      <c r="AT989" s="152" t="s">
        <v>270</v>
      </c>
      <c r="AU989" s="152" t="s">
        <v>87</v>
      </c>
      <c r="AV989" s="12" t="s">
        <v>87</v>
      </c>
      <c r="AW989" s="12" t="s">
        <v>32</v>
      </c>
      <c r="AX989" s="12" t="s">
        <v>77</v>
      </c>
      <c r="AY989" s="152" t="s">
        <v>262</v>
      </c>
    </row>
    <row r="990" spans="2:51" s="12" customFormat="1" ht="12">
      <c r="B990" s="150"/>
      <c r="D990" s="151" t="s">
        <v>270</v>
      </c>
      <c r="E990" s="152" t="s">
        <v>1</v>
      </c>
      <c r="F990" s="153" t="s">
        <v>1145</v>
      </c>
      <c r="H990" s="154">
        <v>33.45</v>
      </c>
      <c r="I990" s="155"/>
      <c r="L990" s="150"/>
      <c r="M990" s="156"/>
      <c r="T990" s="157"/>
      <c r="AT990" s="152" t="s">
        <v>270</v>
      </c>
      <c r="AU990" s="152" t="s">
        <v>87</v>
      </c>
      <c r="AV990" s="12" t="s">
        <v>87</v>
      </c>
      <c r="AW990" s="12" t="s">
        <v>32</v>
      </c>
      <c r="AX990" s="12" t="s">
        <v>77</v>
      </c>
      <c r="AY990" s="152" t="s">
        <v>262</v>
      </c>
    </row>
    <row r="991" spans="2:51" s="15" customFormat="1" ht="12">
      <c r="B991" s="171"/>
      <c r="D991" s="151" t="s">
        <v>270</v>
      </c>
      <c r="E991" s="172" t="s">
        <v>1</v>
      </c>
      <c r="F991" s="173" t="s">
        <v>281</v>
      </c>
      <c r="H991" s="174">
        <v>73.68</v>
      </c>
      <c r="I991" s="175"/>
      <c r="L991" s="171"/>
      <c r="M991" s="176"/>
      <c r="T991" s="177"/>
      <c r="AT991" s="172" t="s">
        <v>270</v>
      </c>
      <c r="AU991" s="172" t="s">
        <v>87</v>
      </c>
      <c r="AV991" s="15" t="s">
        <v>103</v>
      </c>
      <c r="AW991" s="15" t="s">
        <v>32</v>
      </c>
      <c r="AX991" s="15" t="s">
        <v>77</v>
      </c>
      <c r="AY991" s="172" t="s">
        <v>262</v>
      </c>
    </row>
    <row r="992" spans="2:51" s="14" customFormat="1" ht="12">
      <c r="B992" s="165"/>
      <c r="D992" s="151" t="s">
        <v>270</v>
      </c>
      <c r="E992" s="166" t="s">
        <v>1</v>
      </c>
      <c r="F992" s="167" t="s">
        <v>286</v>
      </c>
      <c r="H992" s="166" t="s">
        <v>1</v>
      </c>
      <c r="I992" s="168"/>
      <c r="L992" s="165"/>
      <c r="M992" s="169"/>
      <c r="T992" s="170"/>
      <c r="AT992" s="166" t="s">
        <v>270</v>
      </c>
      <c r="AU992" s="166" t="s">
        <v>87</v>
      </c>
      <c r="AV992" s="14" t="s">
        <v>85</v>
      </c>
      <c r="AW992" s="14" t="s">
        <v>32</v>
      </c>
      <c r="AX992" s="14" t="s">
        <v>77</v>
      </c>
      <c r="AY992" s="166" t="s">
        <v>262</v>
      </c>
    </row>
    <row r="993" spans="2:51" s="12" customFormat="1" ht="12">
      <c r="B993" s="150"/>
      <c r="D993" s="151" t="s">
        <v>270</v>
      </c>
      <c r="E993" s="152" t="s">
        <v>1</v>
      </c>
      <c r="F993" s="153" t="s">
        <v>1146</v>
      </c>
      <c r="H993" s="154">
        <v>28.64</v>
      </c>
      <c r="I993" s="155"/>
      <c r="L993" s="150"/>
      <c r="M993" s="156"/>
      <c r="T993" s="157"/>
      <c r="AT993" s="152" t="s">
        <v>270</v>
      </c>
      <c r="AU993" s="152" t="s">
        <v>87</v>
      </c>
      <c r="AV993" s="12" t="s">
        <v>87</v>
      </c>
      <c r="AW993" s="12" t="s">
        <v>32</v>
      </c>
      <c r="AX993" s="12" t="s">
        <v>77</v>
      </c>
      <c r="AY993" s="152" t="s">
        <v>262</v>
      </c>
    </row>
    <row r="994" spans="2:51" s="12" customFormat="1" ht="12">
      <c r="B994" s="150"/>
      <c r="D994" s="151" t="s">
        <v>270</v>
      </c>
      <c r="E994" s="152" t="s">
        <v>1</v>
      </c>
      <c r="F994" s="153" t="s">
        <v>1147</v>
      </c>
      <c r="H994" s="154">
        <v>14.66</v>
      </c>
      <c r="I994" s="155"/>
      <c r="L994" s="150"/>
      <c r="M994" s="156"/>
      <c r="T994" s="157"/>
      <c r="AT994" s="152" t="s">
        <v>270</v>
      </c>
      <c r="AU994" s="152" t="s">
        <v>87</v>
      </c>
      <c r="AV994" s="12" t="s">
        <v>87</v>
      </c>
      <c r="AW994" s="12" t="s">
        <v>32</v>
      </c>
      <c r="AX994" s="12" t="s">
        <v>77</v>
      </c>
      <c r="AY994" s="152" t="s">
        <v>262</v>
      </c>
    </row>
    <row r="995" spans="2:51" s="15" customFormat="1" ht="12">
      <c r="B995" s="171"/>
      <c r="D995" s="151" t="s">
        <v>270</v>
      </c>
      <c r="E995" s="172" t="s">
        <v>1</v>
      </c>
      <c r="F995" s="173" t="s">
        <v>281</v>
      </c>
      <c r="H995" s="174">
        <v>43.3</v>
      </c>
      <c r="I995" s="175"/>
      <c r="L995" s="171"/>
      <c r="M995" s="176"/>
      <c r="T995" s="177"/>
      <c r="AT995" s="172" t="s">
        <v>270</v>
      </c>
      <c r="AU995" s="172" t="s">
        <v>87</v>
      </c>
      <c r="AV995" s="15" t="s">
        <v>103</v>
      </c>
      <c r="AW995" s="15" t="s">
        <v>32</v>
      </c>
      <c r="AX995" s="15" t="s">
        <v>77</v>
      </c>
      <c r="AY995" s="172" t="s">
        <v>262</v>
      </c>
    </row>
    <row r="996" spans="2:51" s="14" customFormat="1" ht="12">
      <c r="B996" s="165"/>
      <c r="D996" s="151" t="s">
        <v>270</v>
      </c>
      <c r="E996" s="166" t="s">
        <v>1</v>
      </c>
      <c r="F996" s="167" t="s">
        <v>289</v>
      </c>
      <c r="H996" s="166" t="s">
        <v>1</v>
      </c>
      <c r="I996" s="168"/>
      <c r="L996" s="165"/>
      <c r="M996" s="169"/>
      <c r="T996" s="170"/>
      <c r="AT996" s="166" t="s">
        <v>270</v>
      </c>
      <c r="AU996" s="166" t="s">
        <v>87</v>
      </c>
      <c r="AV996" s="14" t="s">
        <v>85</v>
      </c>
      <c r="AW996" s="14" t="s">
        <v>32</v>
      </c>
      <c r="AX996" s="14" t="s">
        <v>77</v>
      </c>
      <c r="AY996" s="166" t="s">
        <v>262</v>
      </c>
    </row>
    <row r="997" spans="2:51" s="12" customFormat="1" ht="12">
      <c r="B997" s="150"/>
      <c r="D997" s="151" t="s">
        <v>270</v>
      </c>
      <c r="E997" s="152" t="s">
        <v>1</v>
      </c>
      <c r="F997" s="153" t="s">
        <v>1148</v>
      </c>
      <c r="H997" s="154">
        <v>29.25</v>
      </c>
      <c r="I997" s="155"/>
      <c r="L997" s="150"/>
      <c r="M997" s="156"/>
      <c r="T997" s="157"/>
      <c r="AT997" s="152" t="s">
        <v>270</v>
      </c>
      <c r="AU997" s="152" t="s">
        <v>87</v>
      </c>
      <c r="AV997" s="12" t="s">
        <v>87</v>
      </c>
      <c r="AW997" s="12" t="s">
        <v>32</v>
      </c>
      <c r="AX997" s="12" t="s">
        <v>77</v>
      </c>
      <c r="AY997" s="152" t="s">
        <v>262</v>
      </c>
    </row>
    <row r="998" spans="2:51" s="12" customFormat="1" ht="12">
      <c r="B998" s="150"/>
      <c r="D998" s="151" t="s">
        <v>270</v>
      </c>
      <c r="E998" s="152" t="s">
        <v>1</v>
      </c>
      <c r="F998" s="153" t="s">
        <v>1149</v>
      </c>
      <c r="H998" s="154">
        <v>27.19</v>
      </c>
      <c r="I998" s="155"/>
      <c r="L998" s="150"/>
      <c r="M998" s="156"/>
      <c r="T998" s="157"/>
      <c r="AT998" s="152" t="s">
        <v>270</v>
      </c>
      <c r="AU998" s="152" t="s">
        <v>87</v>
      </c>
      <c r="AV998" s="12" t="s">
        <v>87</v>
      </c>
      <c r="AW998" s="12" t="s">
        <v>32</v>
      </c>
      <c r="AX998" s="12" t="s">
        <v>77</v>
      </c>
      <c r="AY998" s="152" t="s">
        <v>262</v>
      </c>
    </row>
    <row r="999" spans="2:51" s="12" customFormat="1" ht="12">
      <c r="B999" s="150"/>
      <c r="D999" s="151" t="s">
        <v>270</v>
      </c>
      <c r="E999" s="152" t="s">
        <v>1</v>
      </c>
      <c r="F999" s="153" t="s">
        <v>1150</v>
      </c>
      <c r="H999" s="154">
        <v>4</v>
      </c>
      <c r="I999" s="155"/>
      <c r="L999" s="150"/>
      <c r="M999" s="156"/>
      <c r="T999" s="157"/>
      <c r="AT999" s="152" t="s">
        <v>270</v>
      </c>
      <c r="AU999" s="152" t="s">
        <v>87</v>
      </c>
      <c r="AV999" s="12" t="s">
        <v>87</v>
      </c>
      <c r="AW999" s="12" t="s">
        <v>32</v>
      </c>
      <c r="AX999" s="12" t="s">
        <v>77</v>
      </c>
      <c r="AY999" s="152" t="s">
        <v>262</v>
      </c>
    </row>
    <row r="1000" spans="2:51" s="15" customFormat="1" ht="12">
      <c r="B1000" s="171"/>
      <c r="D1000" s="151" t="s">
        <v>270</v>
      </c>
      <c r="E1000" s="172" t="s">
        <v>1</v>
      </c>
      <c r="F1000" s="173" t="s">
        <v>281</v>
      </c>
      <c r="H1000" s="174">
        <v>60.44</v>
      </c>
      <c r="I1000" s="175"/>
      <c r="L1000" s="171"/>
      <c r="M1000" s="176"/>
      <c r="T1000" s="177"/>
      <c r="AT1000" s="172" t="s">
        <v>270</v>
      </c>
      <c r="AU1000" s="172" t="s">
        <v>87</v>
      </c>
      <c r="AV1000" s="15" t="s">
        <v>103</v>
      </c>
      <c r="AW1000" s="15" t="s">
        <v>32</v>
      </c>
      <c r="AX1000" s="15" t="s">
        <v>77</v>
      </c>
      <c r="AY1000" s="172" t="s">
        <v>262</v>
      </c>
    </row>
    <row r="1001" spans="2:51" s="13" customFormat="1" ht="12">
      <c r="B1001" s="158"/>
      <c r="D1001" s="151" t="s">
        <v>270</v>
      </c>
      <c r="E1001" s="159" t="s">
        <v>1</v>
      </c>
      <c r="F1001" s="160" t="s">
        <v>273</v>
      </c>
      <c r="H1001" s="161">
        <v>225.2</v>
      </c>
      <c r="I1001" s="162"/>
      <c r="L1001" s="158"/>
      <c r="M1001" s="163"/>
      <c r="T1001" s="164"/>
      <c r="AT1001" s="159" t="s">
        <v>270</v>
      </c>
      <c r="AU1001" s="159" t="s">
        <v>87</v>
      </c>
      <c r="AV1001" s="13" t="s">
        <v>268</v>
      </c>
      <c r="AW1001" s="13" t="s">
        <v>32</v>
      </c>
      <c r="AX1001" s="13" t="s">
        <v>85</v>
      </c>
      <c r="AY1001" s="159" t="s">
        <v>262</v>
      </c>
    </row>
    <row r="1002" spans="2:65" s="1" customFormat="1" ht="44.25" customHeight="1">
      <c r="B1002" s="32"/>
      <c r="C1002" s="138" t="s">
        <v>1151</v>
      </c>
      <c r="D1002" s="138" t="s">
        <v>264</v>
      </c>
      <c r="E1002" s="139" t="s">
        <v>1152</v>
      </c>
      <c r="F1002" s="140" t="s">
        <v>1153</v>
      </c>
      <c r="G1002" s="141" t="s">
        <v>152</v>
      </c>
      <c r="H1002" s="142">
        <v>233.97</v>
      </c>
      <c r="I1002" s="143"/>
      <c r="J1002" s="142">
        <f>ROUND(I1002*H1002,2)</f>
        <v>0</v>
      </c>
      <c r="K1002" s="140" t="s">
        <v>1</v>
      </c>
      <c r="L1002" s="32"/>
      <c r="M1002" s="144" t="s">
        <v>1</v>
      </c>
      <c r="N1002" s="145" t="s">
        <v>42</v>
      </c>
      <c r="P1002" s="146">
        <f>O1002*H1002</f>
        <v>0</v>
      </c>
      <c r="Q1002" s="146">
        <v>0.0253008</v>
      </c>
      <c r="R1002" s="146">
        <f>Q1002*H1002</f>
        <v>5.919628176</v>
      </c>
      <c r="S1002" s="146">
        <v>0</v>
      </c>
      <c r="T1002" s="147">
        <f>S1002*H1002</f>
        <v>0</v>
      </c>
      <c r="AR1002" s="148" t="s">
        <v>369</v>
      </c>
      <c r="AT1002" s="148" t="s">
        <v>264</v>
      </c>
      <c r="AU1002" s="148" t="s">
        <v>87</v>
      </c>
      <c r="AY1002" s="17" t="s">
        <v>262</v>
      </c>
      <c r="BE1002" s="149">
        <f>IF(N1002="základní",J1002,0)</f>
        <v>0</v>
      </c>
      <c r="BF1002" s="149">
        <f>IF(N1002="snížená",J1002,0)</f>
        <v>0</v>
      </c>
      <c r="BG1002" s="149">
        <f>IF(N1002="zákl. přenesená",J1002,0)</f>
        <v>0</v>
      </c>
      <c r="BH1002" s="149">
        <f>IF(N1002="sníž. přenesená",J1002,0)</f>
        <v>0</v>
      </c>
      <c r="BI1002" s="149">
        <f>IF(N1002="nulová",J1002,0)</f>
        <v>0</v>
      </c>
      <c r="BJ1002" s="17" t="s">
        <v>85</v>
      </c>
      <c r="BK1002" s="149">
        <f>ROUND(I1002*H1002,2)</f>
        <v>0</v>
      </c>
      <c r="BL1002" s="17" t="s">
        <v>369</v>
      </c>
      <c r="BM1002" s="148" t="s">
        <v>1154</v>
      </c>
    </row>
    <row r="1003" spans="2:51" s="14" customFormat="1" ht="12">
      <c r="B1003" s="165"/>
      <c r="D1003" s="151" t="s">
        <v>270</v>
      </c>
      <c r="E1003" s="166" t="s">
        <v>1</v>
      </c>
      <c r="F1003" s="167" t="s">
        <v>1155</v>
      </c>
      <c r="H1003" s="166" t="s">
        <v>1</v>
      </c>
      <c r="I1003" s="168"/>
      <c r="L1003" s="165"/>
      <c r="M1003" s="169"/>
      <c r="T1003" s="170"/>
      <c r="AT1003" s="166" t="s">
        <v>270</v>
      </c>
      <c r="AU1003" s="166" t="s">
        <v>87</v>
      </c>
      <c r="AV1003" s="14" t="s">
        <v>85</v>
      </c>
      <c r="AW1003" s="14" t="s">
        <v>32</v>
      </c>
      <c r="AX1003" s="14" t="s">
        <v>77</v>
      </c>
      <c r="AY1003" s="166" t="s">
        <v>262</v>
      </c>
    </row>
    <row r="1004" spans="2:51" s="14" customFormat="1" ht="12">
      <c r="B1004" s="165"/>
      <c r="D1004" s="151" t="s">
        <v>270</v>
      </c>
      <c r="E1004" s="166" t="s">
        <v>1</v>
      </c>
      <c r="F1004" s="167" t="s">
        <v>282</v>
      </c>
      <c r="H1004" s="166" t="s">
        <v>1</v>
      </c>
      <c r="I1004" s="168"/>
      <c r="L1004" s="165"/>
      <c r="M1004" s="169"/>
      <c r="T1004" s="170"/>
      <c r="AT1004" s="166" t="s">
        <v>270</v>
      </c>
      <c r="AU1004" s="166" t="s">
        <v>87</v>
      </c>
      <c r="AV1004" s="14" t="s">
        <v>85</v>
      </c>
      <c r="AW1004" s="14" t="s">
        <v>32</v>
      </c>
      <c r="AX1004" s="14" t="s">
        <v>77</v>
      </c>
      <c r="AY1004" s="166" t="s">
        <v>262</v>
      </c>
    </row>
    <row r="1005" spans="2:51" s="12" customFormat="1" ht="12">
      <c r="B1005" s="150"/>
      <c r="D1005" s="151" t="s">
        <v>270</v>
      </c>
      <c r="E1005" s="152" t="s">
        <v>1</v>
      </c>
      <c r="F1005" s="153" t="s">
        <v>1156</v>
      </c>
      <c r="H1005" s="154">
        <v>5</v>
      </c>
      <c r="I1005" s="155"/>
      <c r="L1005" s="150"/>
      <c r="M1005" s="156"/>
      <c r="T1005" s="157"/>
      <c r="AT1005" s="152" t="s">
        <v>270</v>
      </c>
      <c r="AU1005" s="152" t="s">
        <v>87</v>
      </c>
      <c r="AV1005" s="12" t="s">
        <v>87</v>
      </c>
      <c r="AW1005" s="12" t="s">
        <v>32</v>
      </c>
      <c r="AX1005" s="12" t="s">
        <v>77</v>
      </c>
      <c r="AY1005" s="152" t="s">
        <v>262</v>
      </c>
    </row>
    <row r="1006" spans="2:51" s="12" customFormat="1" ht="12">
      <c r="B1006" s="150"/>
      <c r="D1006" s="151" t="s">
        <v>270</v>
      </c>
      <c r="E1006" s="152" t="s">
        <v>1</v>
      </c>
      <c r="F1006" s="153" t="s">
        <v>1157</v>
      </c>
      <c r="H1006" s="154">
        <v>10.88</v>
      </c>
      <c r="I1006" s="155"/>
      <c r="L1006" s="150"/>
      <c r="M1006" s="156"/>
      <c r="T1006" s="157"/>
      <c r="AT1006" s="152" t="s">
        <v>270</v>
      </c>
      <c r="AU1006" s="152" t="s">
        <v>87</v>
      </c>
      <c r="AV1006" s="12" t="s">
        <v>87</v>
      </c>
      <c r="AW1006" s="12" t="s">
        <v>32</v>
      </c>
      <c r="AX1006" s="12" t="s">
        <v>77</v>
      </c>
      <c r="AY1006" s="152" t="s">
        <v>262</v>
      </c>
    </row>
    <row r="1007" spans="2:51" s="15" customFormat="1" ht="12">
      <c r="B1007" s="171"/>
      <c r="D1007" s="151" t="s">
        <v>270</v>
      </c>
      <c r="E1007" s="172" t="s">
        <v>1</v>
      </c>
      <c r="F1007" s="173" t="s">
        <v>281</v>
      </c>
      <c r="H1007" s="174">
        <v>15.88</v>
      </c>
      <c r="I1007" s="175"/>
      <c r="L1007" s="171"/>
      <c r="M1007" s="176"/>
      <c r="T1007" s="177"/>
      <c r="AT1007" s="172" t="s">
        <v>270</v>
      </c>
      <c r="AU1007" s="172" t="s">
        <v>87</v>
      </c>
      <c r="AV1007" s="15" t="s">
        <v>103</v>
      </c>
      <c r="AW1007" s="15" t="s">
        <v>32</v>
      </c>
      <c r="AX1007" s="15" t="s">
        <v>77</v>
      </c>
      <c r="AY1007" s="172" t="s">
        <v>262</v>
      </c>
    </row>
    <row r="1008" spans="2:51" s="14" customFormat="1" ht="12">
      <c r="B1008" s="165"/>
      <c r="D1008" s="151" t="s">
        <v>270</v>
      </c>
      <c r="E1008" s="166" t="s">
        <v>1</v>
      </c>
      <c r="F1008" s="167" t="s">
        <v>286</v>
      </c>
      <c r="H1008" s="166" t="s">
        <v>1</v>
      </c>
      <c r="I1008" s="168"/>
      <c r="L1008" s="165"/>
      <c r="M1008" s="169"/>
      <c r="T1008" s="170"/>
      <c r="AT1008" s="166" t="s">
        <v>270</v>
      </c>
      <c r="AU1008" s="166" t="s">
        <v>87</v>
      </c>
      <c r="AV1008" s="14" t="s">
        <v>85</v>
      </c>
      <c r="AW1008" s="14" t="s">
        <v>32</v>
      </c>
      <c r="AX1008" s="14" t="s">
        <v>77</v>
      </c>
      <c r="AY1008" s="166" t="s">
        <v>262</v>
      </c>
    </row>
    <row r="1009" spans="2:51" s="12" customFormat="1" ht="12">
      <c r="B1009" s="150"/>
      <c r="D1009" s="151" t="s">
        <v>270</v>
      </c>
      <c r="E1009" s="152" t="s">
        <v>1</v>
      </c>
      <c r="F1009" s="153" t="s">
        <v>1158</v>
      </c>
      <c r="H1009" s="154">
        <v>15.14</v>
      </c>
      <c r="I1009" s="155"/>
      <c r="L1009" s="150"/>
      <c r="M1009" s="156"/>
      <c r="T1009" s="157"/>
      <c r="AT1009" s="152" t="s">
        <v>270</v>
      </c>
      <c r="AU1009" s="152" t="s">
        <v>87</v>
      </c>
      <c r="AV1009" s="12" t="s">
        <v>87</v>
      </c>
      <c r="AW1009" s="12" t="s">
        <v>32</v>
      </c>
      <c r="AX1009" s="12" t="s">
        <v>77</v>
      </c>
      <c r="AY1009" s="152" t="s">
        <v>262</v>
      </c>
    </row>
    <row r="1010" spans="2:51" s="12" customFormat="1" ht="12">
      <c r="B1010" s="150"/>
      <c r="D1010" s="151" t="s">
        <v>270</v>
      </c>
      <c r="E1010" s="152" t="s">
        <v>1</v>
      </c>
      <c r="F1010" s="153" t="s">
        <v>1159</v>
      </c>
      <c r="H1010" s="154">
        <v>17.36</v>
      </c>
      <c r="I1010" s="155"/>
      <c r="L1010" s="150"/>
      <c r="M1010" s="156"/>
      <c r="T1010" s="157"/>
      <c r="AT1010" s="152" t="s">
        <v>270</v>
      </c>
      <c r="AU1010" s="152" t="s">
        <v>87</v>
      </c>
      <c r="AV1010" s="12" t="s">
        <v>87</v>
      </c>
      <c r="AW1010" s="12" t="s">
        <v>32</v>
      </c>
      <c r="AX1010" s="12" t="s">
        <v>77</v>
      </c>
      <c r="AY1010" s="152" t="s">
        <v>262</v>
      </c>
    </row>
    <row r="1011" spans="2:51" s="12" customFormat="1" ht="22.5">
      <c r="B1011" s="150"/>
      <c r="D1011" s="151" t="s">
        <v>270</v>
      </c>
      <c r="E1011" s="152" t="s">
        <v>1</v>
      </c>
      <c r="F1011" s="153" t="s">
        <v>1160</v>
      </c>
      <c r="H1011" s="154">
        <v>15.49</v>
      </c>
      <c r="I1011" s="155"/>
      <c r="L1011" s="150"/>
      <c r="M1011" s="156"/>
      <c r="T1011" s="157"/>
      <c r="AT1011" s="152" t="s">
        <v>270</v>
      </c>
      <c r="AU1011" s="152" t="s">
        <v>87</v>
      </c>
      <c r="AV1011" s="12" t="s">
        <v>87</v>
      </c>
      <c r="AW1011" s="12" t="s">
        <v>32</v>
      </c>
      <c r="AX1011" s="12" t="s">
        <v>77</v>
      </c>
      <c r="AY1011" s="152" t="s">
        <v>262</v>
      </c>
    </row>
    <row r="1012" spans="2:51" s="12" customFormat="1" ht="12">
      <c r="B1012" s="150"/>
      <c r="D1012" s="151" t="s">
        <v>270</v>
      </c>
      <c r="E1012" s="152" t="s">
        <v>1</v>
      </c>
      <c r="F1012" s="153" t="s">
        <v>1161</v>
      </c>
      <c r="H1012" s="154">
        <v>12.64</v>
      </c>
      <c r="I1012" s="155"/>
      <c r="L1012" s="150"/>
      <c r="M1012" s="156"/>
      <c r="T1012" s="157"/>
      <c r="AT1012" s="152" t="s">
        <v>270</v>
      </c>
      <c r="AU1012" s="152" t="s">
        <v>87</v>
      </c>
      <c r="AV1012" s="12" t="s">
        <v>87</v>
      </c>
      <c r="AW1012" s="12" t="s">
        <v>32</v>
      </c>
      <c r="AX1012" s="12" t="s">
        <v>77</v>
      </c>
      <c r="AY1012" s="152" t="s">
        <v>262</v>
      </c>
    </row>
    <row r="1013" spans="2:51" s="15" customFormat="1" ht="12">
      <c r="B1013" s="171"/>
      <c r="D1013" s="151" t="s">
        <v>270</v>
      </c>
      <c r="E1013" s="172" t="s">
        <v>1</v>
      </c>
      <c r="F1013" s="173" t="s">
        <v>281</v>
      </c>
      <c r="H1013" s="174">
        <v>60.63</v>
      </c>
      <c r="I1013" s="175"/>
      <c r="L1013" s="171"/>
      <c r="M1013" s="176"/>
      <c r="T1013" s="177"/>
      <c r="AT1013" s="172" t="s">
        <v>270</v>
      </c>
      <c r="AU1013" s="172" t="s">
        <v>87</v>
      </c>
      <c r="AV1013" s="15" t="s">
        <v>103</v>
      </c>
      <c r="AW1013" s="15" t="s">
        <v>32</v>
      </c>
      <c r="AX1013" s="15" t="s">
        <v>77</v>
      </c>
      <c r="AY1013" s="172" t="s">
        <v>262</v>
      </c>
    </row>
    <row r="1014" spans="2:51" s="14" customFormat="1" ht="12">
      <c r="B1014" s="165"/>
      <c r="D1014" s="151" t="s">
        <v>270</v>
      </c>
      <c r="E1014" s="166" t="s">
        <v>1</v>
      </c>
      <c r="F1014" s="167" t="s">
        <v>289</v>
      </c>
      <c r="H1014" s="166" t="s">
        <v>1</v>
      </c>
      <c r="I1014" s="168"/>
      <c r="L1014" s="165"/>
      <c r="M1014" s="169"/>
      <c r="T1014" s="170"/>
      <c r="AT1014" s="166" t="s">
        <v>270</v>
      </c>
      <c r="AU1014" s="166" t="s">
        <v>87</v>
      </c>
      <c r="AV1014" s="14" t="s">
        <v>85</v>
      </c>
      <c r="AW1014" s="14" t="s">
        <v>32</v>
      </c>
      <c r="AX1014" s="14" t="s">
        <v>77</v>
      </c>
      <c r="AY1014" s="166" t="s">
        <v>262</v>
      </c>
    </row>
    <row r="1015" spans="2:51" s="12" customFormat="1" ht="12">
      <c r="B1015" s="150"/>
      <c r="D1015" s="151" t="s">
        <v>270</v>
      </c>
      <c r="E1015" s="152" t="s">
        <v>1</v>
      </c>
      <c r="F1015" s="153" t="s">
        <v>1162</v>
      </c>
      <c r="H1015" s="154">
        <v>9.61</v>
      </c>
      <c r="I1015" s="155"/>
      <c r="L1015" s="150"/>
      <c r="M1015" s="156"/>
      <c r="T1015" s="157"/>
      <c r="AT1015" s="152" t="s">
        <v>270</v>
      </c>
      <c r="AU1015" s="152" t="s">
        <v>87</v>
      </c>
      <c r="AV1015" s="12" t="s">
        <v>87</v>
      </c>
      <c r="AW1015" s="12" t="s">
        <v>32</v>
      </c>
      <c r="AX1015" s="12" t="s">
        <v>77</v>
      </c>
      <c r="AY1015" s="152" t="s">
        <v>262</v>
      </c>
    </row>
    <row r="1016" spans="2:51" s="12" customFormat="1" ht="12">
      <c r="B1016" s="150"/>
      <c r="D1016" s="151" t="s">
        <v>270</v>
      </c>
      <c r="E1016" s="152" t="s">
        <v>1</v>
      </c>
      <c r="F1016" s="153" t="s">
        <v>1163</v>
      </c>
      <c r="H1016" s="154">
        <v>4.45</v>
      </c>
      <c r="I1016" s="155"/>
      <c r="L1016" s="150"/>
      <c r="M1016" s="156"/>
      <c r="T1016" s="157"/>
      <c r="AT1016" s="152" t="s">
        <v>270</v>
      </c>
      <c r="AU1016" s="152" t="s">
        <v>87</v>
      </c>
      <c r="AV1016" s="12" t="s">
        <v>87</v>
      </c>
      <c r="AW1016" s="12" t="s">
        <v>32</v>
      </c>
      <c r="AX1016" s="12" t="s">
        <v>77</v>
      </c>
      <c r="AY1016" s="152" t="s">
        <v>262</v>
      </c>
    </row>
    <row r="1017" spans="2:51" s="12" customFormat="1" ht="22.5">
      <c r="B1017" s="150"/>
      <c r="D1017" s="151" t="s">
        <v>270</v>
      </c>
      <c r="E1017" s="152" t="s">
        <v>1</v>
      </c>
      <c r="F1017" s="153" t="s">
        <v>1164</v>
      </c>
      <c r="H1017" s="154">
        <v>24.18</v>
      </c>
      <c r="I1017" s="155"/>
      <c r="L1017" s="150"/>
      <c r="M1017" s="156"/>
      <c r="T1017" s="157"/>
      <c r="AT1017" s="152" t="s">
        <v>270</v>
      </c>
      <c r="AU1017" s="152" t="s">
        <v>87</v>
      </c>
      <c r="AV1017" s="12" t="s">
        <v>87</v>
      </c>
      <c r="AW1017" s="12" t="s">
        <v>32</v>
      </c>
      <c r="AX1017" s="12" t="s">
        <v>77</v>
      </c>
      <c r="AY1017" s="152" t="s">
        <v>262</v>
      </c>
    </row>
    <row r="1018" spans="2:51" s="12" customFormat="1" ht="22.5">
      <c r="B1018" s="150"/>
      <c r="D1018" s="151" t="s">
        <v>270</v>
      </c>
      <c r="E1018" s="152" t="s">
        <v>1</v>
      </c>
      <c r="F1018" s="153" t="s">
        <v>1165</v>
      </c>
      <c r="H1018" s="154">
        <v>27.54</v>
      </c>
      <c r="I1018" s="155"/>
      <c r="L1018" s="150"/>
      <c r="M1018" s="156"/>
      <c r="T1018" s="157"/>
      <c r="AT1018" s="152" t="s">
        <v>270</v>
      </c>
      <c r="AU1018" s="152" t="s">
        <v>87</v>
      </c>
      <c r="AV1018" s="12" t="s">
        <v>87</v>
      </c>
      <c r="AW1018" s="12" t="s">
        <v>32</v>
      </c>
      <c r="AX1018" s="12" t="s">
        <v>77</v>
      </c>
      <c r="AY1018" s="152" t="s">
        <v>262</v>
      </c>
    </row>
    <row r="1019" spans="2:51" s="15" customFormat="1" ht="12">
      <c r="B1019" s="171"/>
      <c r="D1019" s="151" t="s">
        <v>270</v>
      </c>
      <c r="E1019" s="172" t="s">
        <v>1</v>
      </c>
      <c r="F1019" s="173" t="s">
        <v>281</v>
      </c>
      <c r="H1019" s="174">
        <v>65.78</v>
      </c>
      <c r="I1019" s="175"/>
      <c r="L1019" s="171"/>
      <c r="M1019" s="176"/>
      <c r="T1019" s="177"/>
      <c r="AT1019" s="172" t="s">
        <v>270</v>
      </c>
      <c r="AU1019" s="172" t="s">
        <v>87</v>
      </c>
      <c r="AV1019" s="15" t="s">
        <v>103</v>
      </c>
      <c r="AW1019" s="15" t="s">
        <v>32</v>
      </c>
      <c r="AX1019" s="15" t="s">
        <v>77</v>
      </c>
      <c r="AY1019" s="172" t="s">
        <v>262</v>
      </c>
    </row>
    <row r="1020" spans="2:51" s="14" customFormat="1" ht="12">
      <c r="B1020" s="165"/>
      <c r="D1020" s="151" t="s">
        <v>270</v>
      </c>
      <c r="E1020" s="166" t="s">
        <v>1</v>
      </c>
      <c r="F1020" s="167" t="s">
        <v>292</v>
      </c>
      <c r="H1020" s="166" t="s">
        <v>1</v>
      </c>
      <c r="I1020" s="168"/>
      <c r="L1020" s="165"/>
      <c r="M1020" s="169"/>
      <c r="T1020" s="170"/>
      <c r="AT1020" s="166" t="s">
        <v>270</v>
      </c>
      <c r="AU1020" s="166" t="s">
        <v>87</v>
      </c>
      <c r="AV1020" s="14" t="s">
        <v>85</v>
      </c>
      <c r="AW1020" s="14" t="s">
        <v>32</v>
      </c>
      <c r="AX1020" s="14" t="s">
        <v>77</v>
      </c>
      <c r="AY1020" s="166" t="s">
        <v>262</v>
      </c>
    </row>
    <row r="1021" spans="2:51" s="12" customFormat="1" ht="12">
      <c r="B1021" s="150"/>
      <c r="D1021" s="151" t="s">
        <v>270</v>
      </c>
      <c r="E1021" s="152" t="s">
        <v>1</v>
      </c>
      <c r="F1021" s="153" t="s">
        <v>1166</v>
      </c>
      <c r="H1021" s="154">
        <v>13.27</v>
      </c>
      <c r="I1021" s="155"/>
      <c r="L1021" s="150"/>
      <c r="M1021" s="156"/>
      <c r="T1021" s="157"/>
      <c r="AT1021" s="152" t="s">
        <v>270</v>
      </c>
      <c r="AU1021" s="152" t="s">
        <v>87</v>
      </c>
      <c r="AV1021" s="12" t="s">
        <v>87</v>
      </c>
      <c r="AW1021" s="12" t="s">
        <v>32</v>
      </c>
      <c r="AX1021" s="12" t="s">
        <v>77</v>
      </c>
      <c r="AY1021" s="152" t="s">
        <v>262</v>
      </c>
    </row>
    <row r="1022" spans="2:51" s="12" customFormat="1" ht="22.5">
      <c r="B1022" s="150"/>
      <c r="D1022" s="151" t="s">
        <v>270</v>
      </c>
      <c r="E1022" s="152" t="s">
        <v>1</v>
      </c>
      <c r="F1022" s="153" t="s">
        <v>1167</v>
      </c>
      <c r="H1022" s="154">
        <v>23.13</v>
      </c>
      <c r="I1022" s="155"/>
      <c r="L1022" s="150"/>
      <c r="M1022" s="156"/>
      <c r="T1022" s="157"/>
      <c r="AT1022" s="152" t="s">
        <v>270</v>
      </c>
      <c r="AU1022" s="152" t="s">
        <v>87</v>
      </c>
      <c r="AV1022" s="12" t="s">
        <v>87</v>
      </c>
      <c r="AW1022" s="12" t="s">
        <v>32</v>
      </c>
      <c r="AX1022" s="12" t="s">
        <v>77</v>
      </c>
      <c r="AY1022" s="152" t="s">
        <v>262</v>
      </c>
    </row>
    <row r="1023" spans="2:51" s="12" customFormat="1" ht="22.5">
      <c r="B1023" s="150"/>
      <c r="D1023" s="151" t="s">
        <v>270</v>
      </c>
      <c r="E1023" s="152" t="s">
        <v>1</v>
      </c>
      <c r="F1023" s="153" t="s">
        <v>1168</v>
      </c>
      <c r="H1023" s="154">
        <v>20.16</v>
      </c>
      <c r="I1023" s="155"/>
      <c r="L1023" s="150"/>
      <c r="M1023" s="156"/>
      <c r="T1023" s="157"/>
      <c r="AT1023" s="152" t="s">
        <v>270</v>
      </c>
      <c r="AU1023" s="152" t="s">
        <v>87</v>
      </c>
      <c r="AV1023" s="12" t="s">
        <v>87</v>
      </c>
      <c r="AW1023" s="12" t="s">
        <v>32</v>
      </c>
      <c r="AX1023" s="12" t="s">
        <v>77</v>
      </c>
      <c r="AY1023" s="152" t="s">
        <v>262</v>
      </c>
    </row>
    <row r="1024" spans="2:51" s="12" customFormat="1" ht="22.5">
      <c r="B1024" s="150"/>
      <c r="D1024" s="151" t="s">
        <v>270</v>
      </c>
      <c r="E1024" s="152" t="s">
        <v>1</v>
      </c>
      <c r="F1024" s="153" t="s">
        <v>1169</v>
      </c>
      <c r="H1024" s="154">
        <v>18.85</v>
      </c>
      <c r="I1024" s="155"/>
      <c r="L1024" s="150"/>
      <c r="M1024" s="156"/>
      <c r="T1024" s="157"/>
      <c r="AT1024" s="152" t="s">
        <v>270</v>
      </c>
      <c r="AU1024" s="152" t="s">
        <v>87</v>
      </c>
      <c r="AV1024" s="12" t="s">
        <v>87</v>
      </c>
      <c r="AW1024" s="12" t="s">
        <v>32</v>
      </c>
      <c r="AX1024" s="12" t="s">
        <v>77</v>
      </c>
      <c r="AY1024" s="152" t="s">
        <v>262</v>
      </c>
    </row>
    <row r="1025" spans="2:51" s="12" customFormat="1" ht="22.5">
      <c r="B1025" s="150"/>
      <c r="D1025" s="151" t="s">
        <v>270</v>
      </c>
      <c r="E1025" s="152" t="s">
        <v>1</v>
      </c>
      <c r="F1025" s="153" t="s">
        <v>1170</v>
      </c>
      <c r="H1025" s="154">
        <v>16.27</v>
      </c>
      <c r="I1025" s="155"/>
      <c r="L1025" s="150"/>
      <c r="M1025" s="156"/>
      <c r="T1025" s="157"/>
      <c r="AT1025" s="152" t="s">
        <v>270</v>
      </c>
      <c r="AU1025" s="152" t="s">
        <v>87</v>
      </c>
      <c r="AV1025" s="12" t="s">
        <v>87</v>
      </c>
      <c r="AW1025" s="12" t="s">
        <v>32</v>
      </c>
      <c r="AX1025" s="12" t="s">
        <v>77</v>
      </c>
      <c r="AY1025" s="152" t="s">
        <v>262</v>
      </c>
    </row>
    <row r="1026" spans="2:51" s="15" customFormat="1" ht="12">
      <c r="B1026" s="171"/>
      <c r="D1026" s="151" t="s">
        <v>270</v>
      </c>
      <c r="E1026" s="172" t="s">
        <v>1</v>
      </c>
      <c r="F1026" s="173" t="s">
        <v>281</v>
      </c>
      <c r="H1026" s="174">
        <v>91.68</v>
      </c>
      <c r="I1026" s="175"/>
      <c r="L1026" s="171"/>
      <c r="M1026" s="176"/>
      <c r="T1026" s="177"/>
      <c r="AT1026" s="172" t="s">
        <v>270</v>
      </c>
      <c r="AU1026" s="172" t="s">
        <v>87</v>
      </c>
      <c r="AV1026" s="15" t="s">
        <v>103</v>
      </c>
      <c r="AW1026" s="15" t="s">
        <v>32</v>
      </c>
      <c r="AX1026" s="15" t="s">
        <v>77</v>
      </c>
      <c r="AY1026" s="172" t="s">
        <v>262</v>
      </c>
    </row>
    <row r="1027" spans="2:51" s="13" customFormat="1" ht="12">
      <c r="B1027" s="158"/>
      <c r="D1027" s="151" t="s">
        <v>270</v>
      </c>
      <c r="E1027" s="159" t="s">
        <v>1</v>
      </c>
      <c r="F1027" s="160" t="s">
        <v>273</v>
      </c>
      <c r="H1027" s="161">
        <v>233.97</v>
      </c>
      <c r="I1027" s="162"/>
      <c r="L1027" s="158"/>
      <c r="M1027" s="163"/>
      <c r="T1027" s="164"/>
      <c r="AT1027" s="159" t="s">
        <v>270</v>
      </c>
      <c r="AU1027" s="159" t="s">
        <v>87</v>
      </c>
      <c r="AV1027" s="13" t="s">
        <v>268</v>
      </c>
      <c r="AW1027" s="13" t="s">
        <v>32</v>
      </c>
      <c r="AX1027" s="13" t="s">
        <v>85</v>
      </c>
      <c r="AY1027" s="159" t="s">
        <v>262</v>
      </c>
    </row>
    <row r="1028" spans="2:65" s="1" customFormat="1" ht="24.2" customHeight="1">
      <c r="B1028" s="32"/>
      <c r="C1028" s="138" t="s">
        <v>1171</v>
      </c>
      <c r="D1028" s="138" t="s">
        <v>264</v>
      </c>
      <c r="E1028" s="139" t="s">
        <v>1172</v>
      </c>
      <c r="F1028" s="140" t="s">
        <v>1173</v>
      </c>
      <c r="G1028" s="141" t="s">
        <v>152</v>
      </c>
      <c r="H1028" s="142">
        <v>118.31</v>
      </c>
      <c r="I1028" s="143"/>
      <c r="J1028" s="142">
        <f>ROUND(I1028*H1028,2)</f>
        <v>0</v>
      </c>
      <c r="K1028" s="140" t="s">
        <v>267</v>
      </c>
      <c r="L1028" s="32"/>
      <c r="M1028" s="144" t="s">
        <v>1</v>
      </c>
      <c r="N1028" s="145" t="s">
        <v>42</v>
      </c>
      <c r="P1028" s="146">
        <f>O1028*H1028</f>
        <v>0</v>
      </c>
      <c r="Q1028" s="146">
        <v>0.0502557</v>
      </c>
      <c r="R1028" s="146">
        <f>Q1028*H1028</f>
        <v>5.945751867</v>
      </c>
      <c r="S1028" s="146">
        <v>0</v>
      </c>
      <c r="T1028" s="147">
        <f>S1028*H1028</f>
        <v>0</v>
      </c>
      <c r="AR1028" s="148" t="s">
        <v>369</v>
      </c>
      <c r="AT1028" s="148" t="s">
        <v>264</v>
      </c>
      <c r="AU1028" s="148" t="s">
        <v>87</v>
      </c>
      <c r="AY1028" s="17" t="s">
        <v>262</v>
      </c>
      <c r="BE1028" s="149">
        <f>IF(N1028="základní",J1028,0)</f>
        <v>0</v>
      </c>
      <c r="BF1028" s="149">
        <f>IF(N1028="snížená",J1028,0)</f>
        <v>0</v>
      </c>
      <c r="BG1028" s="149">
        <f>IF(N1028="zákl. přenesená",J1028,0)</f>
        <v>0</v>
      </c>
      <c r="BH1028" s="149">
        <f>IF(N1028="sníž. přenesená",J1028,0)</f>
        <v>0</v>
      </c>
      <c r="BI1028" s="149">
        <f>IF(N1028="nulová",J1028,0)</f>
        <v>0</v>
      </c>
      <c r="BJ1028" s="17" t="s">
        <v>85</v>
      </c>
      <c r="BK1028" s="149">
        <f>ROUND(I1028*H1028,2)</f>
        <v>0</v>
      </c>
      <c r="BL1028" s="17" t="s">
        <v>369</v>
      </c>
      <c r="BM1028" s="148" t="s">
        <v>1174</v>
      </c>
    </row>
    <row r="1029" spans="2:51" s="14" customFormat="1" ht="12">
      <c r="B1029" s="165"/>
      <c r="D1029" s="151" t="s">
        <v>270</v>
      </c>
      <c r="E1029" s="166" t="s">
        <v>1</v>
      </c>
      <c r="F1029" s="167" t="s">
        <v>1175</v>
      </c>
      <c r="H1029" s="166" t="s">
        <v>1</v>
      </c>
      <c r="I1029" s="168"/>
      <c r="L1029" s="165"/>
      <c r="M1029" s="169"/>
      <c r="T1029" s="170"/>
      <c r="AT1029" s="166" t="s">
        <v>270</v>
      </c>
      <c r="AU1029" s="166" t="s">
        <v>87</v>
      </c>
      <c r="AV1029" s="14" t="s">
        <v>85</v>
      </c>
      <c r="AW1029" s="14" t="s">
        <v>32</v>
      </c>
      <c r="AX1029" s="14" t="s">
        <v>77</v>
      </c>
      <c r="AY1029" s="166" t="s">
        <v>262</v>
      </c>
    </row>
    <row r="1030" spans="2:51" s="14" customFormat="1" ht="12">
      <c r="B1030" s="165"/>
      <c r="D1030" s="151" t="s">
        <v>270</v>
      </c>
      <c r="E1030" s="166" t="s">
        <v>1</v>
      </c>
      <c r="F1030" s="167" t="s">
        <v>278</v>
      </c>
      <c r="H1030" s="166" t="s">
        <v>1</v>
      </c>
      <c r="I1030" s="168"/>
      <c r="L1030" s="165"/>
      <c r="M1030" s="169"/>
      <c r="T1030" s="170"/>
      <c r="AT1030" s="166" t="s">
        <v>270</v>
      </c>
      <c r="AU1030" s="166" t="s">
        <v>87</v>
      </c>
      <c r="AV1030" s="14" t="s">
        <v>85</v>
      </c>
      <c r="AW1030" s="14" t="s">
        <v>32</v>
      </c>
      <c r="AX1030" s="14" t="s">
        <v>77</v>
      </c>
      <c r="AY1030" s="166" t="s">
        <v>262</v>
      </c>
    </row>
    <row r="1031" spans="2:51" s="12" customFormat="1" ht="12">
      <c r="B1031" s="150"/>
      <c r="D1031" s="151" t="s">
        <v>270</v>
      </c>
      <c r="E1031" s="152" t="s">
        <v>1</v>
      </c>
      <c r="F1031" s="153" t="s">
        <v>1176</v>
      </c>
      <c r="H1031" s="154">
        <v>11.46</v>
      </c>
      <c r="I1031" s="155"/>
      <c r="L1031" s="150"/>
      <c r="M1031" s="156"/>
      <c r="T1031" s="157"/>
      <c r="AT1031" s="152" t="s">
        <v>270</v>
      </c>
      <c r="AU1031" s="152" t="s">
        <v>87</v>
      </c>
      <c r="AV1031" s="12" t="s">
        <v>87</v>
      </c>
      <c r="AW1031" s="12" t="s">
        <v>32</v>
      </c>
      <c r="AX1031" s="12" t="s">
        <v>77</v>
      </c>
      <c r="AY1031" s="152" t="s">
        <v>262</v>
      </c>
    </row>
    <row r="1032" spans="2:51" s="12" customFormat="1" ht="12">
      <c r="B1032" s="150"/>
      <c r="D1032" s="151" t="s">
        <v>270</v>
      </c>
      <c r="E1032" s="152" t="s">
        <v>1</v>
      </c>
      <c r="F1032" s="153" t="s">
        <v>1177</v>
      </c>
      <c r="H1032" s="154">
        <v>19.94</v>
      </c>
      <c r="I1032" s="155"/>
      <c r="L1032" s="150"/>
      <c r="M1032" s="156"/>
      <c r="T1032" s="157"/>
      <c r="AT1032" s="152" t="s">
        <v>270</v>
      </c>
      <c r="AU1032" s="152" t="s">
        <v>87</v>
      </c>
      <c r="AV1032" s="12" t="s">
        <v>87</v>
      </c>
      <c r="AW1032" s="12" t="s">
        <v>32</v>
      </c>
      <c r="AX1032" s="12" t="s">
        <v>77</v>
      </c>
      <c r="AY1032" s="152" t="s">
        <v>262</v>
      </c>
    </row>
    <row r="1033" spans="2:51" s="15" customFormat="1" ht="12">
      <c r="B1033" s="171"/>
      <c r="D1033" s="151" t="s">
        <v>270</v>
      </c>
      <c r="E1033" s="172" t="s">
        <v>1</v>
      </c>
      <c r="F1033" s="173" t="s">
        <v>281</v>
      </c>
      <c r="H1033" s="174">
        <v>31.4</v>
      </c>
      <c r="I1033" s="175"/>
      <c r="L1033" s="171"/>
      <c r="M1033" s="176"/>
      <c r="T1033" s="177"/>
      <c r="AT1033" s="172" t="s">
        <v>270</v>
      </c>
      <c r="AU1033" s="172" t="s">
        <v>87</v>
      </c>
      <c r="AV1033" s="15" t="s">
        <v>103</v>
      </c>
      <c r="AW1033" s="15" t="s">
        <v>32</v>
      </c>
      <c r="AX1033" s="15" t="s">
        <v>77</v>
      </c>
      <c r="AY1033" s="172" t="s">
        <v>262</v>
      </c>
    </row>
    <row r="1034" spans="2:51" s="14" customFormat="1" ht="12">
      <c r="B1034" s="165"/>
      <c r="D1034" s="151" t="s">
        <v>270</v>
      </c>
      <c r="E1034" s="166" t="s">
        <v>1</v>
      </c>
      <c r="F1034" s="167" t="s">
        <v>282</v>
      </c>
      <c r="H1034" s="166" t="s">
        <v>1</v>
      </c>
      <c r="I1034" s="168"/>
      <c r="L1034" s="165"/>
      <c r="M1034" s="169"/>
      <c r="T1034" s="170"/>
      <c r="AT1034" s="166" t="s">
        <v>270</v>
      </c>
      <c r="AU1034" s="166" t="s">
        <v>87</v>
      </c>
      <c r="AV1034" s="14" t="s">
        <v>85</v>
      </c>
      <c r="AW1034" s="14" t="s">
        <v>32</v>
      </c>
      <c r="AX1034" s="14" t="s">
        <v>77</v>
      </c>
      <c r="AY1034" s="166" t="s">
        <v>262</v>
      </c>
    </row>
    <row r="1035" spans="2:51" s="12" customFormat="1" ht="22.5">
      <c r="B1035" s="150"/>
      <c r="D1035" s="151" t="s">
        <v>270</v>
      </c>
      <c r="E1035" s="152" t="s">
        <v>1</v>
      </c>
      <c r="F1035" s="153" t="s">
        <v>1178</v>
      </c>
      <c r="H1035" s="154">
        <v>31.76</v>
      </c>
      <c r="I1035" s="155"/>
      <c r="L1035" s="150"/>
      <c r="M1035" s="156"/>
      <c r="T1035" s="157"/>
      <c r="AT1035" s="152" t="s">
        <v>270</v>
      </c>
      <c r="AU1035" s="152" t="s">
        <v>87</v>
      </c>
      <c r="AV1035" s="12" t="s">
        <v>87</v>
      </c>
      <c r="AW1035" s="12" t="s">
        <v>32</v>
      </c>
      <c r="AX1035" s="12" t="s">
        <v>77</v>
      </c>
      <c r="AY1035" s="152" t="s">
        <v>262</v>
      </c>
    </row>
    <row r="1036" spans="2:51" s="15" customFormat="1" ht="12">
      <c r="B1036" s="171"/>
      <c r="D1036" s="151" t="s">
        <v>270</v>
      </c>
      <c r="E1036" s="172" t="s">
        <v>1</v>
      </c>
      <c r="F1036" s="173" t="s">
        <v>281</v>
      </c>
      <c r="H1036" s="174">
        <v>31.76</v>
      </c>
      <c r="I1036" s="175"/>
      <c r="L1036" s="171"/>
      <c r="M1036" s="176"/>
      <c r="T1036" s="177"/>
      <c r="AT1036" s="172" t="s">
        <v>270</v>
      </c>
      <c r="AU1036" s="172" t="s">
        <v>87</v>
      </c>
      <c r="AV1036" s="15" t="s">
        <v>103</v>
      </c>
      <c r="AW1036" s="15" t="s">
        <v>32</v>
      </c>
      <c r="AX1036" s="15" t="s">
        <v>77</v>
      </c>
      <c r="AY1036" s="172" t="s">
        <v>262</v>
      </c>
    </row>
    <row r="1037" spans="2:51" s="14" customFormat="1" ht="12">
      <c r="B1037" s="165"/>
      <c r="D1037" s="151" t="s">
        <v>270</v>
      </c>
      <c r="E1037" s="166" t="s">
        <v>1</v>
      </c>
      <c r="F1037" s="167" t="s">
        <v>286</v>
      </c>
      <c r="H1037" s="166" t="s">
        <v>1</v>
      </c>
      <c r="I1037" s="168"/>
      <c r="L1037" s="165"/>
      <c r="M1037" s="169"/>
      <c r="T1037" s="170"/>
      <c r="AT1037" s="166" t="s">
        <v>270</v>
      </c>
      <c r="AU1037" s="166" t="s">
        <v>87</v>
      </c>
      <c r="AV1037" s="14" t="s">
        <v>85</v>
      </c>
      <c r="AW1037" s="14" t="s">
        <v>32</v>
      </c>
      <c r="AX1037" s="14" t="s">
        <v>77</v>
      </c>
      <c r="AY1037" s="166" t="s">
        <v>262</v>
      </c>
    </row>
    <row r="1038" spans="2:51" s="12" customFormat="1" ht="12">
      <c r="B1038" s="150"/>
      <c r="D1038" s="151" t="s">
        <v>270</v>
      </c>
      <c r="E1038" s="152" t="s">
        <v>1</v>
      </c>
      <c r="F1038" s="153" t="s">
        <v>1179</v>
      </c>
      <c r="H1038" s="154">
        <v>11.1</v>
      </c>
      <c r="I1038" s="155"/>
      <c r="L1038" s="150"/>
      <c r="M1038" s="156"/>
      <c r="T1038" s="157"/>
      <c r="AT1038" s="152" t="s">
        <v>270</v>
      </c>
      <c r="AU1038" s="152" t="s">
        <v>87</v>
      </c>
      <c r="AV1038" s="12" t="s">
        <v>87</v>
      </c>
      <c r="AW1038" s="12" t="s">
        <v>32</v>
      </c>
      <c r="AX1038" s="12" t="s">
        <v>77</v>
      </c>
      <c r="AY1038" s="152" t="s">
        <v>262</v>
      </c>
    </row>
    <row r="1039" spans="2:51" s="12" customFormat="1" ht="12">
      <c r="B1039" s="150"/>
      <c r="D1039" s="151" t="s">
        <v>270</v>
      </c>
      <c r="E1039" s="152" t="s">
        <v>1</v>
      </c>
      <c r="F1039" s="153" t="s">
        <v>1180</v>
      </c>
      <c r="H1039" s="154">
        <v>9.09</v>
      </c>
      <c r="I1039" s="155"/>
      <c r="L1039" s="150"/>
      <c r="M1039" s="156"/>
      <c r="T1039" s="157"/>
      <c r="AT1039" s="152" t="s">
        <v>270</v>
      </c>
      <c r="AU1039" s="152" t="s">
        <v>87</v>
      </c>
      <c r="AV1039" s="12" t="s">
        <v>87</v>
      </c>
      <c r="AW1039" s="12" t="s">
        <v>32</v>
      </c>
      <c r="AX1039" s="12" t="s">
        <v>77</v>
      </c>
      <c r="AY1039" s="152" t="s">
        <v>262</v>
      </c>
    </row>
    <row r="1040" spans="2:51" s="15" customFormat="1" ht="12">
      <c r="B1040" s="171"/>
      <c r="D1040" s="151" t="s">
        <v>270</v>
      </c>
      <c r="E1040" s="172" t="s">
        <v>1</v>
      </c>
      <c r="F1040" s="173" t="s">
        <v>281</v>
      </c>
      <c r="H1040" s="174">
        <v>20.19</v>
      </c>
      <c r="I1040" s="175"/>
      <c r="L1040" s="171"/>
      <c r="M1040" s="176"/>
      <c r="T1040" s="177"/>
      <c r="AT1040" s="172" t="s">
        <v>270</v>
      </c>
      <c r="AU1040" s="172" t="s">
        <v>87</v>
      </c>
      <c r="AV1040" s="15" t="s">
        <v>103</v>
      </c>
      <c r="AW1040" s="15" t="s">
        <v>32</v>
      </c>
      <c r="AX1040" s="15" t="s">
        <v>77</v>
      </c>
      <c r="AY1040" s="172" t="s">
        <v>262</v>
      </c>
    </row>
    <row r="1041" spans="2:51" s="14" customFormat="1" ht="12">
      <c r="B1041" s="165"/>
      <c r="D1041" s="151" t="s">
        <v>270</v>
      </c>
      <c r="E1041" s="166" t="s">
        <v>1</v>
      </c>
      <c r="F1041" s="167" t="s">
        <v>289</v>
      </c>
      <c r="H1041" s="166" t="s">
        <v>1</v>
      </c>
      <c r="I1041" s="168"/>
      <c r="L1041" s="165"/>
      <c r="M1041" s="169"/>
      <c r="T1041" s="170"/>
      <c r="AT1041" s="166" t="s">
        <v>270</v>
      </c>
      <c r="AU1041" s="166" t="s">
        <v>87</v>
      </c>
      <c r="AV1041" s="14" t="s">
        <v>85</v>
      </c>
      <c r="AW1041" s="14" t="s">
        <v>32</v>
      </c>
      <c r="AX1041" s="14" t="s">
        <v>77</v>
      </c>
      <c r="AY1041" s="166" t="s">
        <v>262</v>
      </c>
    </row>
    <row r="1042" spans="2:51" s="12" customFormat="1" ht="12">
      <c r="B1042" s="150"/>
      <c r="D1042" s="151" t="s">
        <v>270</v>
      </c>
      <c r="E1042" s="152" t="s">
        <v>1</v>
      </c>
      <c r="F1042" s="153" t="s">
        <v>1181</v>
      </c>
      <c r="H1042" s="154">
        <v>11</v>
      </c>
      <c r="I1042" s="155"/>
      <c r="L1042" s="150"/>
      <c r="M1042" s="156"/>
      <c r="T1042" s="157"/>
      <c r="AT1042" s="152" t="s">
        <v>270</v>
      </c>
      <c r="AU1042" s="152" t="s">
        <v>87</v>
      </c>
      <c r="AV1042" s="12" t="s">
        <v>87</v>
      </c>
      <c r="AW1042" s="12" t="s">
        <v>32</v>
      </c>
      <c r="AX1042" s="12" t="s">
        <v>77</v>
      </c>
      <c r="AY1042" s="152" t="s">
        <v>262</v>
      </c>
    </row>
    <row r="1043" spans="2:51" s="12" customFormat="1" ht="12">
      <c r="B1043" s="150"/>
      <c r="D1043" s="151" t="s">
        <v>270</v>
      </c>
      <c r="E1043" s="152" t="s">
        <v>1</v>
      </c>
      <c r="F1043" s="153" t="s">
        <v>1182</v>
      </c>
      <c r="H1043" s="154">
        <v>12.28</v>
      </c>
      <c r="I1043" s="155"/>
      <c r="L1043" s="150"/>
      <c r="M1043" s="156"/>
      <c r="T1043" s="157"/>
      <c r="AT1043" s="152" t="s">
        <v>270</v>
      </c>
      <c r="AU1043" s="152" t="s">
        <v>87</v>
      </c>
      <c r="AV1043" s="12" t="s">
        <v>87</v>
      </c>
      <c r="AW1043" s="12" t="s">
        <v>32</v>
      </c>
      <c r="AX1043" s="12" t="s">
        <v>77</v>
      </c>
      <c r="AY1043" s="152" t="s">
        <v>262</v>
      </c>
    </row>
    <row r="1044" spans="2:51" s="15" customFormat="1" ht="12">
      <c r="B1044" s="171"/>
      <c r="D1044" s="151" t="s">
        <v>270</v>
      </c>
      <c r="E1044" s="172" t="s">
        <v>1</v>
      </c>
      <c r="F1044" s="173" t="s">
        <v>281</v>
      </c>
      <c r="H1044" s="174">
        <v>23.28</v>
      </c>
      <c r="I1044" s="175"/>
      <c r="L1044" s="171"/>
      <c r="M1044" s="176"/>
      <c r="T1044" s="177"/>
      <c r="AT1044" s="172" t="s">
        <v>270</v>
      </c>
      <c r="AU1044" s="172" t="s">
        <v>87</v>
      </c>
      <c r="AV1044" s="15" t="s">
        <v>103</v>
      </c>
      <c r="AW1044" s="15" t="s">
        <v>32</v>
      </c>
      <c r="AX1044" s="15" t="s">
        <v>77</v>
      </c>
      <c r="AY1044" s="172" t="s">
        <v>262</v>
      </c>
    </row>
    <row r="1045" spans="2:51" s="14" customFormat="1" ht="12">
      <c r="B1045" s="165"/>
      <c r="D1045" s="151" t="s">
        <v>270</v>
      </c>
      <c r="E1045" s="166" t="s">
        <v>1</v>
      </c>
      <c r="F1045" s="167" t="s">
        <v>292</v>
      </c>
      <c r="H1045" s="166" t="s">
        <v>1</v>
      </c>
      <c r="I1045" s="168"/>
      <c r="L1045" s="165"/>
      <c r="M1045" s="169"/>
      <c r="T1045" s="170"/>
      <c r="AT1045" s="166" t="s">
        <v>270</v>
      </c>
      <c r="AU1045" s="166" t="s">
        <v>87</v>
      </c>
      <c r="AV1045" s="14" t="s">
        <v>85</v>
      </c>
      <c r="AW1045" s="14" t="s">
        <v>32</v>
      </c>
      <c r="AX1045" s="14" t="s">
        <v>77</v>
      </c>
      <c r="AY1045" s="166" t="s">
        <v>262</v>
      </c>
    </row>
    <row r="1046" spans="2:51" s="12" customFormat="1" ht="22.5">
      <c r="B1046" s="150"/>
      <c r="D1046" s="151" t="s">
        <v>270</v>
      </c>
      <c r="E1046" s="152" t="s">
        <v>1</v>
      </c>
      <c r="F1046" s="153" t="s">
        <v>1183</v>
      </c>
      <c r="H1046" s="154">
        <v>11.68</v>
      </c>
      <c r="I1046" s="155"/>
      <c r="L1046" s="150"/>
      <c r="M1046" s="156"/>
      <c r="T1046" s="157"/>
      <c r="AT1046" s="152" t="s">
        <v>270</v>
      </c>
      <c r="AU1046" s="152" t="s">
        <v>87</v>
      </c>
      <c r="AV1046" s="12" t="s">
        <v>87</v>
      </c>
      <c r="AW1046" s="12" t="s">
        <v>32</v>
      </c>
      <c r="AX1046" s="12" t="s">
        <v>77</v>
      </c>
      <c r="AY1046" s="152" t="s">
        <v>262</v>
      </c>
    </row>
    <row r="1047" spans="2:51" s="13" customFormat="1" ht="12">
      <c r="B1047" s="158"/>
      <c r="D1047" s="151" t="s">
        <v>270</v>
      </c>
      <c r="E1047" s="159" t="s">
        <v>1</v>
      </c>
      <c r="F1047" s="160" t="s">
        <v>273</v>
      </c>
      <c r="H1047" s="161">
        <v>118.31</v>
      </c>
      <c r="I1047" s="162"/>
      <c r="L1047" s="158"/>
      <c r="M1047" s="163"/>
      <c r="T1047" s="164"/>
      <c r="AT1047" s="159" t="s">
        <v>270</v>
      </c>
      <c r="AU1047" s="159" t="s">
        <v>87</v>
      </c>
      <c r="AV1047" s="13" t="s">
        <v>268</v>
      </c>
      <c r="AW1047" s="13" t="s">
        <v>32</v>
      </c>
      <c r="AX1047" s="13" t="s">
        <v>85</v>
      </c>
      <c r="AY1047" s="159" t="s">
        <v>262</v>
      </c>
    </row>
    <row r="1048" spans="2:65" s="1" customFormat="1" ht="16.5" customHeight="1">
      <c r="B1048" s="32"/>
      <c r="C1048" s="138" t="s">
        <v>1184</v>
      </c>
      <c r="D1048" s="138" t="s">
        <v>264</v>
      </c>
      <c r="E1048" s="139" t="s">
        <v>1185</v>
      </c>
      <c r="F1048" s="140" t="s">
        <v>1186</v>
      </c>
      <c r="G1048" s="141" t="s">
        <v>416</v>
      </c>
      <c r="H1048" s="142">
        <v>222.48</v>
      </c>
      <c r="I1048" s="143"/>
      <c r="J1048" s="142">
        <f>ROUND(I1048*H1048,2)</f>
        <v>0</v>
      </c>
      <c r="K1048" s="140" t="s">
        <v>267</v>
      </c>
      <c r="L1048" s="32"/>
      <c r="M1048" s="144" t="s">
        <v>1</v>
      </c>
      <c r="N1048" s="145" t="s">
        <v>42</v>
      </c>
      <c r="P1048" s="146">
        <f>O1048*H1048</f>
        <v>0</v>
      </c>
      <c r="Q1048" s="146">
        <v>8E-06</v>
      </c>
      <c r="R1048" s="146">
        <f>Q1048*H1048</f>
        <v>0.0017798399999999998</v>
      </c>
      <c r="S1048" s="146">
        <v>0</v>
      </c>
      <c r="T1048" s="147">
        <f>S1048*H1048</f>
        <v>0</v>
      </c>
      <c r="AR1048" s="148" t="s">
        <v>369</v>
      </c>
      <c r="AT1048" s="148" t="s">
        <v>264</v>
      </c>
      <c r="AU1048" s="148" t="s">
        <v>87</v>
      </c>
      <c r="AY1048" s="17" t="s">
        <v>262</v>
      </c>
      <c r="BE1048" s="149">
        <f>IF(N1048="základní",J1048,0)</f>
        <v>0</v>
      </c>
      <c r="BF1048" s="149">
        <f>IF(N1048="snížená",J1048,0)</f>
        <v>0</v>
      </c>
      <c r="BG1048" s="149">
        <f>IF(N1048="zákl. přenesená",J1048,0)</f>
        <v>0</v>
      </c>
      <c r="BH1048" s="149">
        <f>IF(N1048="sníž. přenesená",J1048,0)</f>
        <v>0</v>
      </c>
      <c r="BI1048" s="149">
        <f>IF(N1048="nulová",J1048,0)</f>
        <v>0</v>
      </c>
      <c r="BJ1048" s="17" t="s">
        <v>85</v>
      </c>
      <c r="BK1048" s="149">
        <f>ROUND(I1048*H1048,2)</f>
        <v>0</v>
      </c>
      <c r="BL1048" s="17" t="s">
        <v>369</v>
      </c>
      <c r="BM1048" s="148" t="s">
        <v>1187</v>
      </c>
    </row>
    <row r="1049" spans="2:51" s="14" customFormat="1" ht="12">
      <c r="B1049" s="165"/>
      <c r="D1049" s="151" t="s">
        <v>270</v>
      </c>
      <c r="E1049" s="166" t="s">
        <v>1</v>
      </c>
      <c r="F1049" s="167" t="s">
        <v>278</v>
      </c>
      <c r="H1049" s="166" t="s">
        <v>1</v>
      </c>
      <c r="I1049" s="168"/>
      <c r="L1049" s="165"/>
      <c r="M1049" s="169"/>
      <c r="T1049" s="170"/>
      <c r="AT1049" s="166" t="s">
        <v>270</v>
      </c>
      <c r="AU1049" s="166" t="s">
        <v>87</v>
      </c>
      <c r="AV1049" s="14" t="s">
        <v>85</v>
      </c>
      <c r="AW1049" s="14" t="s">
        <v>32</v>
      </c>
      <c r="AX1049" s="14" t="s">
        <v>77</v>
      </c>
      <c r="AY1049" s="166" t="s">
        <v>262</v>
      </c>
    </row>
    <row r="1050" spans="2:51" s="12" customFormat="1" ht="12">
      <c r="B1050" s="150"/>
      <c r="D1050" s="151" t="s">
        <v>270</v>
      </c>
      <c r="E1050" s="152" t="s">
        <v>1</v>
      </c>
      <c r="F1050" s="153" t="s">
        <v>1188</v>
      </c>
      <c r="H1050" s="154">
        <v>10.9</v>
      </c>
      <c r="I1050" s="155"/>
      <c r="L1050" s="150"/>
      <c r="M1050" s="156"/>
      <c r="T1050" s="157"/>
      <c r="AT1050" s="152" t="s">
        <v>270</v>
      </c>
      <c r="AU1050" s="152" t="s">
        <v>87</v>
      </c>
      <c r="AV1050" s="12" t="s">
        <v>87</v>
      </c>
      <c r="AW1050" s="12" t="s">
        <v>32</v>
      </c>
      <c r="AX1050" s="12" t="s">
        <v>77</v>
      </c>
      <c r="AY1050" s="152" t="s">
        <v>262</v>
      </c>
    </row>
    <row r="1051" spans="2:51" s="12" customFormat="1" ht="12">
      <c r="B1051" s="150"/>
      <c r="D1051" s="151" t="s">
        <v>270</v>
      </c>
      <c r="E1051" s="152" t="s">
        <v>1</v>
      </c>
      <c r="F1051" s="153" t="s">
        <v>1189</v>
      </c>
      <c r="H1051" s="154">
        <v>1.07</v>
      </c>
      <c r="I1051" s="155"/>
      <c r="L1051" s="150"/>
      <c r="M1051" s="156"/>
      <c r="T1051" s="157"/>
      <c r="AT1051" s="152" t="s">
        <v>270</v>
      </c>
      <c r="AU1051" s="152" t="s">
        <v>87</v>
      </c>
      <c r="AV1051" s="12" t="s">
        <v>87</v>
      </c>
      <c r="AW1051" s="12" t="s">
        <v>32</v>
      </c>
      <c r="AX1051" s="12" t="s">
        <v>77</v>
      </c>
      <c r="AY1051" s="152" t="s">
        <v>262</v>
      </c>
    </row>
    <row r="1052" spans="2:51" s="12" customFormat="1" ht="12">
      <c r="B1052" s="150"/>
      <c r="D1052" s="151" t="s">
        <v>270</v>
      </c>
      <c r="E1052" s="152" t="s">
        <v>1</v>
      </c>
      <c r="F1052" s="153" t="s">
        <v>1190</v>
      </c>
      <c r="H1052" s="154">
        <v>1.3</v>
      </c>
      <c r="I1052" s="155"/>
      <c r="L1052" s="150"/>
      <c r="M1052" s="156"/>
      <c r="T1052" s="157"/>
      <c r="AT1052" s="152" t="s">
        <v>270</v>
      </c>
      <c r="AU1052" s="152" t="s">
        <v>87</v>
      </c>
      <c r="AV1052" s="12" t="s">
        <v>87</v>
      </c>
      <c r="AW1052" s="12" t="s">
        <v>32</v>
      </c>
      <c r="AX1052" s="12" t="s">
        <v>77</v>
      </c>
      <c r="AY1052" s="152" t="s">
        <v>262</v>
      </c>
    </row>
    <row r="1053" spans="2:51" s="12" customFormat="1" ht="12">
      <c r="B1053" s="150"/>
      <c r="D1053" s="151" t="s">
        <v>270</v>
      </c>
      <c r="E1053" s="152" t="s">
        <v>1</v>
      </c>
      <c r="F1053" s="153" t="s">
        <v>1191</v>
      </c>
      <c r="H1053" s="154">
        <v>3.01</v>
      </c>
      <c r="I1053" s="155"/>
      <c r="L1053" s="150"/>
      <c r="M1053" s="156"/>
      <c r="T1053" s="157"/>
      <c r="AT1053" s="152" t="s">
        <v>270</v>
      </c>
      <c r="AU1053" s="152" t="s">
        <v>87</v>
      </c>
      <c r="AV1053" s="12" t="s">
        <v>87</v>
      </c>
      <c r="AW1053" s="12" t="s">
        <v>32</v>
      </c>
      <c r="AX1053" s="12" t="s">
        <v>77</v>
      </c>
      <c r="AY1053" s="152" t="s">
        <v>262</v>
      </c>
    </row>
    <row r="1054" spans="2:51" s="12" customFormat="1" ht="12">
      <c r="B1054" s="150"/>
      <c r="D1054" s="151" t="s">
        <v>270</v>
      </c>
      <c r="E1054" s="152" t="s">
        <v>1</v>
      </c>
      <c r="F1054" s="153" t="s">
        <v>1192</v>
      </c>
      <c r="H1054" s="154">
        <v>3.5</v>
      </c>
      <c r="I1054" s="155"/>
      <c r="L1054" s="150"/>
      <c r="M1054" s="156"/>
      <c r="T1054" s="157"/>
      <c r="AT1054" s="152" t="s">
        <v>270</v>
      </c>
      <c r="AU1054" s="152" t="s">
        <v>87</v>
      </c>
      <c r="AV1054" s="12" t="s">
        <v>87</v>
      </c>
      <c r="AW1054" s="12" t="s">
        <v>32</v>
      </c>
      <c r="AX1054" s="12" t="s">
        <v>77</v>
      </c>
      <c r="AY1054" s="152" t="s">
        <v>262</v>
      </c>
    </row>
    <row r="1055" spans="2:51" s="12" customFormat="1" ht="12">
      <c r="B1055" s="150"/>
      <c r="D1055" s="151" t="s">
        <v>270</v>
      </c>
      <c r="E1055" s="152" t="s">
        <v>1</v>
      </c>
      <c r="F1055" s="153" t="s">
        <v>1193</v>
      </c>
      <c r="H1055" s="154">
        <v>7.24</v>
      </c>
      <c r="I1055" s="155"/>
      <c r="L1055" s="150"/>
      <c r="M1055" s="156"/>
      <c r="T1055" s="157"/>
      <c r="AT1055" s="152" t="s">
        <v>270</v>
      </c>
      <c r="AU1055" s="152" t="s">
        <v>87</v>
      </c>
      <c r="AV1055" s="12" t="s">
        <v>87</v>
      </c>
      <c r="AW1055" s="12" t="s">
        <v>32</v>
      </c>
      <c r="AX1055" s="12" t="s">
        <v>77</v>
      </c>
      <c r="AY1055" s="152" t="s">
        <v>262</v>
      </c>
    </row>
    <row r="1056" spans="2:51" s="15" customFormat="1" ht="12">
      <c r="B1056" s="171"/>
      <c r="D1056" s="151" t="s">
        <v>270</v>
      </c>
      <c r="E1056" s="172" t="s">
        <v>1</v>
      </c>
      <c r="F1056" s="173" t="s">
        <v>281</v>
      </c>
      <c r="H1056" s="174">
        <v>27.02</v>
      </c>
      <c r="I1056" s="175"/>
      <c r="L1056" s="171"/>
      <c r="M1056" s="176"/>
      <c r="T1056" s="177"/>
      <c r="AT1056" s="172" t="s">
        <v>270</v>
      </c>
      <c r="AU1056" s="172" t="s">
        <v>87</v>
      </c>
      <c r="AV1056" s="15" t="s">
        <v>103</v>
      </c>
      <c r="AW1056" s="15" t="s">
        <v>32</v>
      </c>
      <c r="AX1056" s="15" t="s">
        <v>77</v>
      </c>
      <c r="AY1056" s="172" t="s">
        <v>262</v>
      </c>
    </row>
    <row r="1057" spans="2:51" s="14" customFormat="1" ht="12">
      <c r="B1057" s="165"/>
      <c r="D1057" s="151" t="s">
        <v>270</v>
      </c>
      <c r="E1057" s="166" t="s">
        <v>1</v>
      </c>
      <c r="F1057" s="167" t="s">
        <v>282</v>
      </c>
      <c r="H1057" s="166" t="s">
        <v>1</v>
      </c>
      <c r="I1057" s="168"/>
      <c r="L1057" s="165"/>
      <c r="M1057" s="169"/>
      <c r="T1057" s="170"/>
      <c r="AT1057" s="166" t="s">
        <v>270</v>
      </c>
      <c r="AU1057" s="166" t="s">
        <v>87</v>
      </c>
      <c r="AV1057" s="14" t="s">
        <v>85</v>
      </c>
      <c r="AW1057" s="14" t="s">
        <v>32</v>
      </c>
      <c r="AX1057" s="14" t="s">
        <v>77</v>
      </c>
      <c r="AY1057" s="166" t="s">
        <v>262</v>
      </c>
    </row>
    <row r="1058" spans="2:51" s="12" customFormat="1" ht="12">
      <c r="B1058" s="150"/>
      <c r="D1058" s="151" t="s">
        <v>270</v>
      </c>
      <c r="E1058" s="152" t="s">
        <v>1</v>
      </c>
      <c r="F1058" s="153" t="s">
        <v>1194</v>
      </c>
      <c r="H1058" s="154">
        <v>10.04</v>
      </c>
      <c r="I1058" s="155"/>
      <c r="L1058" s="150"/>
      <c r="M1058" s="156"/>
      <c r="T1058" s="157"/>
      <c r="AT1058" s="152" t="s">
        <v>270</v>
      </c>
      <c r="AU1058" s="152" t="s">
        <v>87</v>
      </c>
      <c r="AV1058" s="12" t="s">
        <v>87</v>
      </c>
      <c r="AW1058" s="12" t="s">
        <v>32</v>
      </c>
      <c r="AX1058" s="12" t="s">
        <v>77</v>
      </c>
      <c r="AY1058" s="152" t="s">
        <v>262</v>
      </c>
    </row>
    <row r="1059" spans="2:51" s="12" customFormat="1" ht="12">
      <c r="B1059" s="150"/>
      <c r="D1059" s="151" t="s">
        <v>270</v>
      </c>
      <c r="E1059" s="152" t="s">
        <v>1</v>
      </c>
      <c r="F1059" s="153" t="s">
        <v>1195</v>
      </c>
      <c r="H1059" s="154">
        <v>3.91</v>
      </c>
      <c r="I1059" s="155"/>
      <c r="L1059" s="150"/>
      <c r="M1059" s="156"/>
      <c r="T1059" s="157"/>
      <c r="AT1059" s="152" t="s">
        <v>270</v>
      </c>
      <c r="AU1059" s="152" t="s">
        <v>87</v>
      </c>
      <c r="AV1059" s="12" t="s">
        <v>87</v>
      </c>
      <c r="AW1059" s="12" t="s">
        <v>32</v>
      </c>
      <c r="AX1059" s="12" t="s">
        <v>77</v>
      </c>
      <c r="AY1059" s="152" t="s">
        <v>262</v>
      </c>
    </row>
    <row r="1060" spans="2:51" s="12" customFormat="1" ht="12">
      <c r="B1060" s="150"/>
      <c r="D1060" s="151" t="s">
        <v>270</v>
      </c>
      <c r="E1060" s="152" t="s">
        <v>1</v>
      </c>
      <c r="F1060" s="153" t="s">
        <v>1196</v>
      </c>
      <c r="H1060" s="154">
        <v>12.49</v>
      </c>
      <c r="I1060" s="155"/>
      <c r="L1060" s="150"/>
      <c r="M1060" s="156"/>
      <c r="T1060" s="157"/>
      <c r="AT1060" s="152" t="s">
        <v>270</v>
      </c>
      <c r="AU1060" s="152" t="s">
        <v>87</v>
      </c>
      <c r="AV1060" s="12" t="s">
        <v>87</v>
      </c>
      <c r="AW1060" s="12" t="s">
        <v>32</v>
      </c>
      <c r="AX1060" s="12" t="s">
        <v>77</v>
      </c>
      <c r="AY1060" s="152" t="s">
        <v>262</v>
      </c>
    </row>
    <row r="1061" spans="2:51" s="12" customFormat="1" ht="12">
      <c r="B1061" s="150"/>
      <c r="D1061" s="151" t="s">
        <v>270</v>
      </c>
      <c r="E1061" s="152" t="s">
        <v>1</v>
      </c>
      <c r="F1061" s="153" t="s">
        <v>1197</v>
      </c>
      <c r="H1061" s="154">
        <v>5.64</v>
      </c>
      <c r="I1061" s="155"/>
      <c r="L1061" s="150"/>
      <c r="M1061" s="156"/>
      <c r="T1061" s="157"/>
      <c r="AT1061" s="152" t="s">
        <v>270</v>
      </c>
      <c r="AU1061" s="152" t="s">
        <v>87</v>
      </c>
      <c r="AV1061" s="12" t="s">
        <v>87</v>
      </c>
      <c r="AW1061" s="12" t="s">
        <v>32</v>
      </c>
      <c r="AX1061" s="12" t="s">
        <v>77</v>
      </c>
      <c r="AY1061" s="152" t="s">
        <v>262</v>
      </c>
    </row>
    <row r="1062" spans="2:51" s="12" customFormat="1" ht="12">
      <c r="B1062" s="150"/>
      <c r="D1062" s="151" t="s">
        <v>270</v>
      </c>
      <c r="E1062" s="152" t="s">
        <v>1</v>
      </c>
      <c r="F1062" s="153" t="s">
        <v>1198</v>
      </c>
      <c r="H1062" s="154">
        <v>11.83</v>
      </c>
      <c r="I1062" s="155"/>
      <c r="L1062" s="150"/>
      <c r="M1062" s="156"/>
      <c r="T1062" s="157"/>
      <c r="AT1062" s="152" t="s">
        <v>270</v>
      </c>
      <c r="AU1062" s="152" t="s">
        <v>87</v>
      </c>
      <c r="AV1062" s="12" t="s">
        <v>87</v>
      </c>
      <c r="AW1062" s="12" t="s">
        <v>32</v>
      </c>
      <c r="AX1062" s="12" t="s">
        <v>77</v>
      </c>
      <c r="AY1062" s="152" t="s">
        <v>262</v>
      </c>
    </row>
    <row r="1063" spans="2:51" s="15" customFormat="1" ht="12">
      <c r="B1063" s="171"/>
      <c r="D1063" s="151" t="s">
        <v>270</v>
      </c>
      <c r="E1063" s="172" t="s">
        <v>1</v>
      </c>
      <c r="F1063" s="173" t="s">
        <v>281</v>
      </c>
      <c r="H1063" s="174">
        <v>43.91</v>
      </c>
      <c r="I1063" s="175"/>
      <c r="L1063" s="171"/>
      <c r="M1063" s="176"/>
      <c r="T1063" s="177"/>
      <c r="AT1063" s="172" t="s">
        <v>270</v>
      </c>
      <c r="AU1063" s="172" t="s">
        <v>87</v>
      </c>
      <c r="AV1063" s="15" t="s">
        <v>103</v>
      </c>
      <c r="AW1063" s="15" t="s">
        <v>32</v>
      </c>
      <c r="AX1063" s="15" t="s">
        <v>77</v>
      </c>
      <c r="AY1063" s="172" t="s">
        <v>262</v>
      </c>
    </row>
    <row r="1064" spans="2:51" s="14" customFormat="1" ht="12">
      <c r="B1064" s="165"/>
      <c r="D1064" s="151" t="s">
        <v>270</v>
      </c>
      <c r="E1064" s="166" t="s">
        <v>1</v>
      </c>
      <c r="F1064" s="167" t="s">
        <v>286</v>
      </c>
      <c r="H1064" s="166" t="s">
        <v>1</v>
      </c>
      <c r="I1064" s="168"/>
      <c r="L1064" s="165"/>
      <c r="M1064" s="169"/>
      <c r="T1064" s="170"/>
      <c r="AT1064" s="166" t="s">
        <v>270</v>
      </c>
      <c r="AU1064" s="166" t="s">
        <v>87</v>
      </c>
      <c r="AV1064" s="14" t="s">
        <v>85</v>
      </c>
      <c r="AW1064" s="14" t="s">
        <v>32</v>
      </c>
      <c r="AX1064" s="14" t="s">
        <v>77</v>
      </c>
      <c r="AY1064" s="166" t="s">
        <v>262</v>
      </c>
    </row>
    <row r="1065" spans="2:51" s="12" customFormat="1" ht="12">
      <c r="B1065" s="150"/>
      <c r="D1065" s="151" t="s">
        <v>270</v>
      </c>
      <c r="E1065" s="152" t="s">
        <v>1</v>
      </c>
      <c r="F1065" s="153" t="s">
        <v>1199</v>
      </c>
      <c r="H1065" s="154">
        <v>10.29</v>
      </c>
      <c r="I1065" s="155"/>
      <c r="L1065" s="150"/>
      <c r="M1065" s="156"/>
      <c r="T1065" s="157"/>
      <c r="AT1065" s="152" t="s">
        <v>270</v>
      </c>
      <c r="AU1065" s="152" t="s">
        <v>87</v>
      </c>
      <c r="AV1065" s="12" t="s">
        <v>87</v>
      </c>
      <c r="AW1065" s="12" t="s">
        <v>32</v>
      </c>
      <c r="AX1065" s="12" t="s">
        <v>77</v>
      </c>
      <c r="AY1065" s="152" t="s">
        <v>262</v>
      </c>
    </row>
    <row r="1066" spans="2:51" s="12" customFormat="1" ht="12">
      <c r="B1066" s="150"/>
      <c r="D1066" s="151" t="s">
        <v>270</v>
      </c>
      <c r="E1066" s="152" t="s">
        <v>1</v>
      </c>
      <c r="F1066" s="153" t="s">
        <v>1200</v>
      </c>
      <c r="H1066" s="154">
        <v>5.19</v>
      </c>
      <c r="I1066" s="155"/>
      <c r="L1066" s="150"/>
      <c r="M1066" s="156"/>
      <c r="T1066" s="157"/>
      <c r="AT1066" s="152" t="s">
        <v>270</v>
      </c>
      <c r="AU1066" s="152" t="s">
        <v>87</v>
      </c>
      <c r="AV1066" s="12" t="s">
        <v>87</v>
      </c>
      <c r="AW1066" s="12" t="s">
        <v>32</v>
      </c>
      <c r="AX1066" s="12" t="s">
        <v>77</v>
      </c>
      <c r="AY1066" s="152" t="s">
        <v>262</v>
      </c>
    </row>
    <row r="1067" spans="2:51" s="12" customFormat="1" ht="12">
      <c r="B1067" s="150"/>
      <c r="D1067" s="151" t="s">
        <v>270</v>
      </c>
      <c r="E1067" s="152" t="s">
        <v>1</v>
      </c>
      <c r="F1067" s="153" t="s">
        <v>1201</v>
      </c>
      <c r="H1067" s="154">
        <v>4.11</v>
      </c>
      <c r="I1067" s="155"/>
      <c r="L1067" s="150"/>
      <c r="M1067" s="156"/>
      <c r="T1067" s="157"/>
      <c r="AT1067" s="152" t="s">
        <v>270</v>
      </c>
      <c r="AU1067" s="152" t="s">
        <v>87</v>
      </c>
      <c r="AV1067" s="12" t="s">
        <v>87</v>
      </c>
      <c r="AW1067" s="12" t="s">
        <v>32</v>
      </c>
      <c r="AX1067" s="12" t="s">
        <v>77</v>
      </c>
      <c r="AY1067" s="152" t="s">
        <v>262</v>
      </c>
    </row>
    <row r="1068" spans="2:51" s="12" customFormat="1" ht="12">
      <c r="B1068" s="150"/>
      <c r="D1068" s="151" t="s">
        <v>270</v>
      </c>
      <c r="E1068" s="152" t="s">
        <v>1</v>
      </c>
      <c r="F1068" s="153" t="s">
        <v>1202</v>
      </c>
      <c r="H1068" s="154">
        <v>4.76</v>
      </c>
      <c r="I1068" s="155"/>
      <c r="L1068" s="150"/>
      <c r="M1068" s="156"/>
      <c r="T1068" s="157"/>
      <c r="AT1068" s="152" t="s">
        <v>270</v>
      </c>
      <c r="AU1068" s="152" t="s">
        <v>87</v>
      </c>
      <c r="AV1068" s="12" t="s">
        <v>87</v>
      </c>
      <c r="AW1068" s="12" t="s">
        <v>32</v>
      </c>
      <c r="AX1068" s="12" t="s">
        <v>77</v>
      </c>
      <c r="AY1068" s="152" t="s">
        <v>262</v>
      </c>
    </row>
    <row r="1069" spans="2:51" s="12" customFormat="1" ht="12">
      <c r="B1069" s="150"/>
      <c r="D1069" s="151" t="s">
        <v>270</v>
      </c>
      <c r="E1069" s="152" t="s">
        <v>1</v>
      </c>
      <c r="F1069" s="153" t="s">
        <v>1203</v>
      </c>
      <c r="H1069" s="154">
        <v>4.72</v>
      </c>
      <c r="I1069" s="155"/>
      <c r="L1069" s="150"/>
      <c r="M1069" s="156"/>
      <c r="T1069" s="157"/>
      <c r="AT1069" s="152" t="s">
        <v>270</v>
      </c>
      <c r="AU1069" s="152" t="s">
        <v>87</v>
      </c>
      <c r="AV1069" s="12" t="s">
        <v>87</v>
      </c>
      <c r="AW1069" s="12" t="s">
        <v>32</v>
      </c>
      <c r="AX1069" s="12" t="s">
        <v>77</v>
      </c>
      <c r="AY1069" s="152" t="s">
        <v>262</v>
      </c>
    </row>
    <row r="1070" spans="2:51" s="12" customFormat="1" ht="12">
      <c r="B1070" s="150"/>
      <c r="D1070" s="151" t="s">
        <v>270</v>
      </c>
      <c r="E1070" s="152" t="s">
        <v>1</v>
      </c>
      <c r="F1070" s="153" t="s">
        <v>1204</v>
      </c>
      <c r="H1070" s="154">
        <v>3.39</v>
      </c>
      <c r="I1070" s="155"/>
      <c r="L1070" s="150"/>
      <c r="M1070" s="156"/>
      <c r="T1070" s="157"/>
      <c r="AT1070" s="152" t="s">
        <v>270</v>
      </c>
      <c r="AU1070" s="152" t="s">
        <v>87</v>
      </c>
      <c r="AV1070" s="12" t="s">
        <v>87</v>
      </c>
      <c r="AW1070" s="12" t="s">
        <v>32</v>
      </c>
      <c r="AX1070" s="12" t="s">
        <v>77</v>
      </c>
      <c r="AY1070" s="152" t="s">
        <v>262</v>
      </c>
    </row>
    <row r="1071" spans="2:51" s="12" customFormat="1" ht="12">
      <c r="B1071" s="150"/>
      <c r="D1071" s="151" t="s">
        <v>270</v>
      </c>
      <c r="E1071" s="152" t="s">
        <v>1</v>
      </c>
      <c r="F1071" s="153" t="s">
        <v>1205</v>
      </c>
      <c r="H1071" s="154">
        <v>9.86</v>
      </c>
      <c r="I1071" s="155"/>
      <c r="L1071" s="150"/>
      <c r="M1071" s="156"/>
      <c r="T1071" s="157"/>
      <c r="AT1071" s="152" t="s">
        <v>270</v>
      </c>
      <c r="AU1071" s="152" t="s">
        <v>87</v>
      </c>
      <c r="AV1071" s="12" t="s">
        <v>87</v>
      </c>
      <c r="AW1071" s="12" t="s">
        <v>32</v>
      </c>
      <c r="AX1071" s="12" t="s">
        <v>77</v>
      </c>
      <c r="AY1071" s="152" t="s">
        <v>262</v>
      </c>
    </row>
    <row r="1072" spans="2:51" s="12" customFormat="1" ht="12">
      <c r="B1072" s="150"/>
      <c r="D1072" s="151" t="s">
        <v>270</v>
      </c>
      <c r="E1072" s="152" t="s">
        <v>1</v>
      </c>
      <c r="F1072" s="153" t="s">
        <v>1206</v>
      </c>
      <c r="H1072" s="154">
        <v>8.56</v>
      </c>
      <c r="I1072" s="155"/>
      <c r="L1072" s="150"/>
      <c r="M1072" s="156"/>
      <c r="T1072" s="157"/>
      <c r="AT1072" s="152" t="s">
        <v>270</v>
      </c>
      <c r="AU1072" s="152" t="s">
        <v>87</v>
      </c>
      <c r="AV1072" s="12" t="s">
        <v>87</v>
      </c>
      <c r="AW1072" s="12" t="s">
        <v>32</v>
      </c>
      <c r="AX1072" s="12" t="s">
        <v>77</v>
      </c>
      <c r="AY1072" s="152" t="s">
        <v>262</v>
      </c>
    </row>
    <row r="1073" spans="2:51" s="15" customFormat="1" ht="12">
      <c r="B1073" s="171"/>
      <c r="D1073" s="151" t="s">
        <v>270</v>
      </c>
      <c r="E1073" s="172" t="s">
        <v>1</v>
      </c>
      <c r="F1073" s="173" t="s">
        <v>281</v>
      </c>
      <c r="H1073" s="174">
        <v>50.88</v>
      </c>
      <c r="I1073" s="175"/>
      <c r="L1073" s="171"/>
      <c r="M1073" s="176"/>
      <c r="T1073" s="177"/>
      <c r="AT1073" s="172" t="s">
        <v>270</v>
      </c>
      <c r="AU1073" s="172" t="s">
        <v>87</v>
      </c>
      <c r="AV1073" s="15" t="s">
        <v>103</v>
      </c>
      <c r="AW1073" s="15" t="s">
        <v>32</v>
      </c>
      <c r="AX1073" s="15" t="s">
        <v>77</v>
      </c>
      <c r="AY1073" s="172" t="s">
        <v>262</v>
      </c>
    </row>
    <row r="1074" spans="2:51" s="14" customFormat="1" ht="12">
      <c r="B1074" s="165"/>
      <c r="D1074" s="151" t="s">
        <v>270</v>
      </c>
      <c r="E1074" s="166" t="s">
        <v>1</v>
      </c>
      <c r="F1074" s="167" t="s">
        <v>289</v>
      </c>
      <c r="H1074" s="166" t="s">
        <v>1</v>
      </c>
      <c r="I1074" s="168"/>
      <c r="L1074" s="165"/>
      <c r="M1074" s="169"/>
      <c r="T1074" s="170"/>
      <c r="AT1074" s="166" t="s">
        <v>270</v>
      </c>
      <c r="AU1074" s="166" t="s">
        <v>87</v>
      </c>
      <c r="AV1074" s="14" t="s">
        <v>85</v>
      </c>
      <c r="AW1074" s="14" t="s">
        <v>32</v>
      </c>
      <c r="AX1074" s="14" t="s">
        <v>77</v>
      </c>
      <c r="AY1074" s="166" t="s">
        <v>262</v>
      </c>
    </row>
    <row r="1075" spans="2:51" s="12" customFormat="1" ht="12">
      <c r="B1075" s="150"/>
      <c r="D1075" s="151" t="s">
        <v>270</v>
      </c>
      <c r="E1075" s="152" t="s">
        <v>1</v>
      </c>
      <c r="F1075" s="153" t="s">
        <v>1207</v>
      </c>
      <c r="H1075" s="154">
        <v>10.42</v>
      </c>
      <c r="I1075" s="155"/>
      <c r="L1075" s="150"/>
      <c r="M1075" s="156"/>
      <c r="T1075" s="157"/>
      <c r="AT1075" s="152" t="s">
        <v>270</v>
      </c>
      <c r="AU1075" s="152" t="s">
        <v>87</v>
      </c>
      <c r="AV1075" s="12" t="s">
        <v>87</v>
      </c>
      <c r="AW1075" s="12" t="s">
        <v>32</v>
      </c>
      <c r="AX1075" s="12" t="s">
        <v>77</v>
      </c>
      <c r="AY1075" s="152" t="s">
        <v>262</v>
      </c>
    </row>
    <row r="1076" spans="2:51" s="12" customFormat="1" ht="12">
      <c r="B1076" s="150"/>
      <c r="D1076" s="151" t="s">
        <v>270</v>
      </c>
      <c r="E1076" s="152" t="s">
        <v>1</v>
      </c>
      <c r="F1076" s="153" t="s">
        <v>1208</v>
      </c>
      <c r="H1076" s="154">
        <v>8.74</v>
      </c>
      <c r="I1076" s="155"/>
      <c r="L1076" s="150"/>
      <c r="M1076" s="156"/>
      <c r="T1076" s="157"/>
      <c r="AT1076" s="152" t="s">
        <v>270</v>
      </c>
      <c r="AU1076" s="152" t="s">
        <v>87</v>
      </c>
      <c r="AV1076" s="12" t="s">
        <v>87</v>
      </c>
      <c r="AW1076" s="12" t="s">
        <v>32</v>
      </c>
      <c r="AX1076" s="12" t="s">
        <v>77</v>
      </c>
      <c r="AY1076" s="152" t="s">
        <v>262</v>
      </c>
    </row>
    <row r="1077" spans="2:51" s="12" customFormat="1" ht="12">
      <c r="B1077" s="150"/>
      <c r="D1077" s="151" t="s">
        <v>270</v>
      </c>
      <c r="E1077" s="152" t="s">
        <v>1</v>
      </c>
      <c r="F1077" s="153" t="s">
        <v>1209</v>
      </c>
      <c r="H1077" s="154">
        <v>3.87</v>
      </c>
      <c r="I1077" s="155"/>
      <c r="L1077" s="150"/>
      <c r="M1077" s="156"/>
      <c r="T1077" s="157"/>
      <c r="AT1077" s="152" t="s">
        <v>270</v>
      </c>
      <c r="AU1077" s="152" t="s">
        <v>87</v>
      </c>
      <c r="AV1077" s="12" t="s">
        <v>87</v>
      </c>
      <c r="AW1077" s="12" t="s">
        <v>32</v>
      </c>
      <c r="AX1077" s="12" t="s">
        <v>77</v>
      </c>
      <c r="AY1077" s="152" t="s">
        <v>262</v>
      </c>
    </row>
    <row r="1078" spans="2:51" s="12" customFormat="1" ht="12">
      <c r="B1078" s="150"/>
      <c r="D1078" s="151" t="s">
        <v>270</v>
      </c>
      <c r="E1078" s="152" t="s">
        <v>1</v>
      </c>
      <c r="F1078" s="153" t="s">
        <v>1210</v>
      </c>
      <c r="H1078" s="154">
        <v>1.64</v>
      </c>
      <c r="I1078" s="155"/>
      <c r="L1078" s="150"/>
      <c r="M1078" s="156"/>
      <c r="T1078" s="157"/>
      <c r="AT1078" s="152" t="s">
        <v>270</v>
      </c>
      <c r="AU1078" s="152" t="s">
        <v>87</v>
      </c>
      <c r="AV1078" s="12" t="s">
        <v>87</v>
      </c>
      <c r="AW1078" s="12" t="s">
        <v>32</v>
      </c>
      <c r="AX1078" s="12" t="s">
        <v>77</v>
      </c>
      <c r="AY1078" s="152" t="s">
        <v>262</v>
      </c>
    </row>
    <row r="1079" spans="2:51" s="12" customFormat="1" ht="12">
      <c r="B1079" s="150"/>
      <c r="D1079" s="151" t="s">
        <v>270</v>
      </c>
      <c r="E1079" s="152" t="s">
        <v>1</v>
      </c>
      <c r="F1079" s="153" t="s">
        <v>1211</v>
      </c>
      <c r="H1079" s="154">
        <v>10.71</v>
      </c>
      <c r="I1079" s="155"/>
      <c r="L1079" s="150"/>
      <c r="M1079" s="156"/>
      <c r="T1079" s="157"/>
      <c r="AT1079" s="152" t="s">
        <v>270</v>
      </c>
      <c r="AU1079" s="152" t="s">
        <v>87</v>
      </c>
      <c r="AV1079" s="12" t="s">
        <v>87</v>
      </c>
      <c r="AW1079" s="12" t="s">
        <v>32</v>
      </c>
      <c r="AX1079" s="12" t="s">
        <v>77</v>
      </c>
      <c r="AY1079" s="152" t="s">
        <v>262</v>
      </c>
    </row>
    <row r="1080" spans="2:51" s="12" customFormat="1" ht="12">
      <c r="B1080" s="150"/>
      <c r="D1080" s="151" t="s">
        <v>270</v>
      </c>
      <c r="E1080" s="152" t="s">
        <v>1</v>
      </c>
      <c r="F1080" s="153" t="s">
        <v>1212</v>
      </c>
      <c r="H1080" s="154">
        <v>10.72</v>
      </c>
      <c r="I1080" s="155"/>
      <c r="L1080" s="150"/>
      <c r="M1080" s="156"/>
      <c r="T1080" s="157"/>
      <c r="AT1080" s="152" t="s">
        <v>270</v>
      </c>
      <c r="AU1080" s="152" t="s">
        <v>87</v>
      </c>
      <c r="AV1080" s="12" t="s">
        <v>87</v>
      </c>
      <c r="AW1080" s="12" t="s">
        <v>32</v>
      </c>
      <c r="AX1080" s="12" t="s">
        <v>77</v>
      </c>
      <c r="AY1080" s="152" t="s">
        <v>262</v>
      </c>
    </row>
    <row r="1081" spans="2:51" s="12" customFormat="1" ht="12">
      <c r="B1081" s="150"/>
      <c r="D1081" s="151" t="s">
        <v>270</v>
      </c>
      <c r="E1081" s="152" t="s">
        <v>1</v>
      </c>
      <c r="F1081" s="153" t="s">
        <v>1213</v>
      </c>
      <c r="H1081" s="154">
        <v>4.49</v>
      </c>
      <c r="I1081" s="155"/>
      <c r="L1081" s="150"/>
      <c r="M1081" s="156"/>
      <c r="T1081" s="157"/>
      <c r="AT1081" s="152" t="s">
        <v>270</v>
      </c>
      <c r="AU1081" s="152" t="s">
        <v>87</v>
      </c>
      <c r="AV1081" s="12" t="s">
        <v>87</v>
      </c>
      <c r="AW1081" s="12" t="s">
        <v>32</v>
      </c>
      <c r="AX1081" s="12" t="s">
        <v>77</v>
      </c>
      <c r="AY1081" s="152" t="s">
        <v>262</v>
      </c>
    </row>
    <row r="1082" spans="2:51" s="12" customFormat="1" ht="12">
      <c r="B1082" s="150"/>
      <c r="D1082" s="151" t="s">
        <v>270</v>
      </c>
      <c r="E1082" s="152" t="s">
        <v>1</v>
      </c>
      <c r="F1082" s="153" t="s">
        <v>1214</v>
      </c>
      <c r="H1082" s="154">
        <v>4.85</v>
      </c>
      <c r="I1082" s="155"/>
      <c r="L1082" s="150"/>
      <c r="M1082" s="156"/>
      <c r="T1082" s="157"/>
      <c r="AT1082" s="152" t="s">
        <v>270</v>
      </c>
      <c r="AU1082" s="152" t="s">
        <v>87</v>
      </c>
      <c r="AV1082" s="12" t="s">
        <v>87</v>
      </c>
      <c r="AW1082" s="12" t="s">
        <v>32</v>
      </c>
      <c r="AX1082" s="12" t="s">
        <v>77</v>
      </c>
      <c r="AY1082" s="152" t="s">
        <v>262</v>
      </c>
    </row>
    <row r="1083" spans="2:51" s="15" customFormat="1" ht="12">
      <c r="B1083" s="171"/>
      <c r="D1083" s="151" t="s">
        <v>270</v>
      </c>
      <c r="E1083" s="172" t="s">
        <v>1</v>
      </c>
      <c r="F1083" s="173" t="s">
        <v>281</v>
      </c>
      <c r="H1083" s="174">
        <v>55.44</v>
      </c>
      <c r="I1083" s="175"/>
      <c r="L1083" s="171"/>
      <c r="M1083" s="176"/>
      <c r="T1083" s="177"/>
      <c r="AT1083" s="172" t="s">
        <v>270</v>
      </c>
      <c r="AU1083" s="172" t="s">
        <v>87</v>
      </c>
      <c r="AV1083" s="15" t="s">
        <v>103</v>
      </c>
      <c r="AW1083" s="15" t="s">
        <v>32</v>
      </c>
      <c r="AX1083" s="15" t="s">
        <v>77</v>
      </c>
      <c r="AY1083" s="172" t="s">
        <v>262</v>
      </c>
    </row>
    <row r="1084" spans="2:51" s="14" customFormat="1" ht="12">
      <c r="B1084" s="165"/>
      <c r="D1084" s="151" t="s">
        <v>270</v>
      </c>
      <c r="E1084" s="166" t="s">
        <v>1</v>
      </c>
      <c r="F1084" s="167" t="s">
        <v>292</v>
      </c>
      <c r="H1084" s="166" t="s">
        <v>1</v>
      </c>
      <c r="I1084" s="168"/>
      <c r="L1084" s="165"/>
      <c r="M1084" s="169"/>
      <c r="T1084" s="170"/>
      <c r="AT1084" s="166" t="s">
        <v>270</v>
      </c>
      <c r="AU1084" s="166" t="s">
        <v>87</v>
      </c>
      <c r="AV1084" s="14" t="s">
        <v>85</v>
      </c>
      <c r="AW1084" s="14" t="s">
        <v>32</v>
      </c>
      <c r="AX1084" s="14" t="s">
        <v>77</v>
      </c>
      <c r="AY1084" s="166" t="s">
        <v>262</v>
      </c>
    </row>
    <row r="1085" spans="2:51" s="12" customFormat="1" ht="12">
      <c r="B1085" s="150"/>
      <c r="D1085" s="151" t="s">
        <v>270</v>
      </c>
      <c r="E1085" s="152" t="s">
        <v>1</v>
      </c>
      <c r="F1085" s="153" t="s">
        <v>1215</v>
      </c>
      <c r="H1085" s="154">
        <v>5.41</v>
      </c>
      <c r="I1085" s="155"/>
      <c r="L1085" s="150"/>
      <c r="M1085" s="156"/>
      <c r="T1085" s="157"/>
      <c r="AT1085" s="152" t="s">
        <v>270</v>
      </c>
      <c r="AU1085" s="152" t="s">
        <v>87</v>
      </c>
      <c r="AV1085" s="12" t="s">
        <v>87</v>
      </c>
      <c r="AW1085" s="12" t="s">
        <v>32</v>
      </c>
      <c r="AX1085" s="12" t="s">
        <v>77</v>
      </c>
      <c r="AY1085" s="152" t="s">
        <v>262</v>
      </c>
    </row>
    <row r="1086" spans="2:51" s="12" customFormat="1" ht="12">
      <c r="B1086" s="150"/>
      <c r="D1086" s="151" t="s">
        <v>270</v>
      </c>
      <c r="E1086" s="152" t="s">
        <v>1</v>
      </c>
      <c r="F1086" s="153" t="s">
        <v>1216</v>
      </c>
      <c r="H1086" s="154">
        <v>11.56</v>
      </c>
      <c r="I1086" s="155"/>
      <c r="L1086" s="150"/>
      <c r="M1086" s="156"/>
      <c r="T1086" s="157"/>
      <c r="AT1086" s="152" t="s">
        <v>270</v>
      </c>
      <c r="AU1086" s="152" t="s">
        <v>87</v>
      </c>
      <c r="AV1086" s="12" t="s">
        <v>87</v>
      </c>
      <c r="AW1086" s="12" t="s">
        <v>32</v>
      </c>
      <c r="AX1086" s="12" t="s">
        <v>77</v>
      </c>
      <c r="AY1086" s="152" t="s">
        <v>262</v>
      </c>
    </row>
    <row r="1087" spans="2:51" s="12" customFormat="1" ht="12">
      <c r="B1087" s="150"/>
      <c r="D1087" s="151" t="s">
        <v>270</v>
      </c>
      <c r="E1087" s="152" t="s">
        <v>1</v>
      </c>
      <c r="F1087" s="153" t="s">
        <v>1217</v>
      </c>
      <c r="H1087" s="154">
        <v>9.83</v>
      </c>
      <c r="I1087" s="155"/>
      <c r="L1087" s="150"/>
      <c r="M1087" s="156"/>
      <c r="T1087" s="157"/>
      <c r="AT1087" s="152" t="s">
        <v>270</v>
      </c>
      <c r="AU1087" s="152" t="s">
        <v>87</v>
      </c>
      <c r="AV1087" s="12" t="s">
        <v>87</v>
      </c>
      <c r="AW1087" s="12" t="s">
        <v>32</v>
      </c>
      <c r="AX1087" s="12" t="s">
        <v>77</v>
      </c>
      <c r="AY1087" s="152" t="s">
        <v>262</v>
      </c>
    </row>
    <row r="1088" spans="2:51" s="12" customFormat="1" ht="12">
      <c r="B1088" s="150"/>
      <c r="D1088" s="151" t="s">
        <v>270</v>
      </c>
      <c r="E1088" s="152" t="s">
        <v>1</v>
      </c>
      <c r="F1088" s="153" t="s">
        <v>1218</v>
      </c>
      <c r="H1088" s="154">
        <v>7.03</v>
      </c>
      <c r="I1088" s="155"/>
      <c r="L1088" s="150"/>
      <c r="M1088" s="156"/>
      <c r="T1088" s="157"/>
      <c r="AT1088" s="152" t="s">
        <v>270</v>
      </c>
      <c r="AU1088" s="152" t="s">
        <v>87</v>
      </c>
      <c r="AV1088" s="12" t="s">
        <v>87</v>
      </c>
      <c r="AW1088" s="12" t="s">
        <v>32</v>
      </c>
      <c r="AX1088" s="12" t="s">
        <v>77</v>
      </c>
      <c r="AY1088" s="152" t="s">
        <v>262</v>
      </c>
    </row>
    <row r="1089" spans="2:51" s="12" customFormat="1" ht="12">
      <c r="B1089" s="150"/>
      <c r="D1089" s="151" t="s">
        <v>270</v>
      </c>
      <c r="E1089" s="152" t="s">
        <v>1</v>
      </c>
      <c r="F1089" s="153" t="s">
        <v>1219</v>
      </c>
      <c r="H1089" s="154">
        <v>6.39</v>
      </c>
      <c r="I1089" s="155"/>
      <c r="L1089" s="150"/>
      <c r="M1089" s="156"/>
      <c r="T1089" s="157"/>
      <c r="AT1089" s="152" t="s">
        <v>270</v>
      </c>
      <c r="AU1089" s="152" t="s">
        <v>87</v>
      </c>
      <c r="AV1089" s="12" t="s">
        <v>87</v>
      </c>
      <c r="AW1089" s="12" t="s">
        <v>32</v>
      </c>
      <c r="AX1089" s="12" t="s">
        <v>77</v>
      </c>
      <c r="AY1089" s="152" t="s">
        <v>262</v>
      </c>
    </row>
    <row r="1090" spans="2:51" s="12" customFormat="1" ht="12">
      <c r="B1090" s="150"/>
      <c r="D1090" s="151" t="s">
        <v>270</v>
      </c>
      <c r="E1090" s="152" t="s">
        <v>1</v>
      </c>
      <c r="F1090" s="153" t="s">
        <v>1220</v>
      </c>
      <c r="H1090" s="154">
        <v>5.01</v>
      </c>
      <c r="I1090" s="155"/>
      <c r="L1090" s="150"/>
      <c r="M1090" s="156"/>
      <c r="T1090" s="157"/>
      <c r="AT1090" s="152" t="s">
        <v>270</v>
      </c>
      <c r="AU1090" s="152" t="s">
        <v>87</v>
      </c>
      <c r="AV1090" s="12" t="s">
        <v>87</v>
      </c>
      <c r="AW1090" s="12" t="s">
        <v>32</v>
      </c>
      <c r="AX1090" s="12" t="s">
        <v>77</v>
      </c>
      <c r="AY1090" s="152" t="s">
        <v>262</v>
      </c>
    </row>
    <row r="1091" spans="2:51" s="15" customFormat="1" ht="12">
      <c r="B1091" s="171"/>
      <c r="D1091" s="151" t="s">
        <v>270</v>
      </c>
      <c r="E1091" s="172" t="s">
        <v>1</v>
      </c>
      <c r="F1091" s="173" t="s">
        <v>281</v>
      </c>
      <c r="H1091" s="174">
        <v>45.23</v>
      </c>
      <c r="I1091" s="175"/>
      <c r="L1091" s="171"/>
      <c r="M1091" s="176"/>
      <c r="T1091" s="177"/>
      <c r="AT1091" s="172" t="s">
        <v>270</v>
      </c>
      <c r="AU1091" s="172" t="s">
        <v>87</v>
      </c>
      <c r="AV1091" s="15" t="s">
        <v>103</v>
      </c>
      <c r="AW1091" s="15" t="s">
        <v>32</v>
      </c>
      <c r="AX1091" s="15" t="s">
        <v>77</v>
      </c>
      <c r="AY1091" s="172" t="s">
        <v>262</v>
      </c>
    </row>
    <row r="1092" spans="2:51" s="13" customFormat="1" ht="12">
      <c r="B1092" s="158"/>
      <c r="D1092" s="151" t="s">
        <v>270</v>
      </c>
      <c r="E1092" s="159" t="s">
        <v>1</v>
      </c>
      <c r="F1092" s="160" t="s">
        <v>273</v>
      </c>
      <c r="H1092" s="161">
        <v>222.48</v>
      </c>
      <c r="I1092" s="162"/>
      <c r="L1092" s="158"/>
      <c r="M1092" s="163"/>
      <c r="T1092" s="164"/>
      <c r="AT1092" s="159" t="s">
        <v>270</v>
      </c>
      <c r="AU1092" s="159" t="s">
        <v>87</v>
      </c>
      <c r="AV1092" s="13" t="s">
        <v>268</v>
      </c>
      <c r="AW1092" s="13" t="s">
        <v>32</v>
      </c>
      <c r="AX1092" s="13" t="s">
        <v>85</v>
      </c>
      <c r="AY1092" s="159" t="s">
        <v>262</v>
      </c>
    </row>
    <row r="1093" spans="2:65" s="1" customFormat="1" ht="16.5" customHeight="1">
      <c r="B1093" s="32"/>
      <c r="C1093" s="138" t="s">
        <v>1221</v>
      </c>
      <c r="D1093" s="138" t="s">
        <v>264</v>
      </c>
      <c r="E1093" s="139" t="s">
        <v>1222</v>
      </c>
      <c r="F1093" s="140" t="s">
        <v>1223</v>
      </c>
      <c r="G1093" s="141" t="s">
        <v>416</v>
      </c>
      <c r="H1093" s="142">
        <v>81</v>
      </c>
      <c r="I1093" s="143"/>
      <c r="J1093" s="142">
        <f>ROUND(I1093*H1093,2)</f>
        <v>0</v>
      </c>
      <c r="K1093" s="140" t="s">
        <v>267</v>
      </c>
      <c r="L1093" s="32"/>
      <c r="M1093" s="144" t="s">
        <v>1</v>
      </c>
      <c r="N1093" s="145" t="s">
        <v>42</v>
      </c>
      <c r="P1093" s="146">
        <f>O1093*H1093</f>
        <v>0</v>
      </c>
      <c r="Q1093" s="146">
        <v>0.000924</v>
      </c>
      <c r="R1093" s="146">
        <f>Q1093*H1093</f>
        <v>0.07484400000000001</v>
      </c>
      <c r="S1093" s="146">
        <v>0</v>
      </c>
      <c r="T1093" s="147">
        <f>S1093*H1093</f>
        <v>0</v>
      </c>
      <c r="AR1093" s="148" t="s">
        <v>369</v>
      </c>
      <c r="AT1093" s="148" t="s">
        <v>264</v>
      </c>
      <c r="AU1093" s="148" t="s">
        <v>87</v>
      </c>
      <c r="AY1093" s="17" t="s">
        <v>262</v>
      </c>
      <c r="BE1093" s="149">
        <f>IF(N1093="základní",J1093,0)</f>
        <v>0</v>
      </c>
      <c r="BF1093" s="149">
        <f>IF(N1093="snížená",J1093,0)</f>
        <v>0</v>
      </c>
      <c r="BG1093" s="149">
        <f>IF(N1093="zákl. přenesená",J1093,0)</f>
        <v>0</v>
      </c>
      <c r="BH1093" s="149">
        <f>IF(N1093="sníž. přenesená",J1093,0)</f>
        <v>0</v>
      </c>
      <c r="BI1093" s="149">
        <f>IF(N1093="nulová",J1093,0)</f>
        <v>0</v>
      </c>
      <c r="BJ1093" s="17" t="s">
        <v>85</v>
      </c>
      <c r="BK1093" s="149">
        <f>ROUND(I1093*H1093,2)</f>
        <v>0</v>
      </c>
      <c r="BL1093" s="17" t="s">
        <v>369</v>
      </c>
      <c r="BM1093" s="148" t="s">
        <v>1224</v>
      </c>
    </row>
    <row r="1094" spans="2:51" s="12" customFormat="1" ht="12">
      <c r="B1094" s="150"/>
      <c r="D1094" s="151" t="s">
        <v>270</v>
      </c>
      <c r="E1094" s="152" t="s">
        <v>1</v>
      </c>
      <c r="F1094" s="153" t="s">
        <v>1225</v>
      </c>
      <c r="H1094" s="154">
        <v>6</v>
      </c>
      <c r="I1094" s="155"/>
      <c r="L1094" s="150"/>
      <c r="M1094" s="156"/>
      <c r="T1094" s="157"/>
      <c r="AT1094" s="152" t="s">
        <v>270</v>
      </c>
      <c r="AU1094" s="152" t="s">
        <v>87</v>
      </c>
      <c r="AV1094" s="12" t="s">
        <v>87</v>
      </c>
      <c r="AW1094" s="12" t="s">
        <v>32</v>
      </c>
      <c r="AX1094" s="12" t="s">
        <v>77</v>
      </c>
      <c r="AY1094" s="152" t="s">
        <v>262</v>
      </c>
    </row>
    <row r="1095" spans="2:51" s="12" customFormat="1" ht="12">
      <c r="B1095" s="150"/>
      <c r="D1095" s="151" t="s">
        <v>270</v>
      </c>
      <c r="E1095" s="152" t="s">
        <v>1</v>
      </c>
      <c r="F1095" s="153" t="s">
        <v>1226</v>
      </c>
      <c r="H1095" s="154">
        <v>3</v>
      </c>
      <c r="I1095" s="155"/>
      <c r="L1095" s="150"/>
      <c r="M1095" s="156"/>
      <c r="T1095" s="157"/>
      <c r="AT1095" s="152" t="s">
        <v>270</v>
      </c>
      <c r="AU1095" s="152" t="s">
        <v>87</v>
      </c>
      <c r="AV1095" s="12" t="s">
        <v>87</v>
      </c>
      <c r="AW1095" s="12" t="s">
        <v>32</v>
      </c>
      <c r="AX1095" s="12" t="s">
        <v>77</v>
      </c>
      <c r="AY1095" s="152" t="s">
        <v>262</v>
      </c>
    </row>
    <row r="1096" spans="2:51" s="12" customFormat="1" ht="12">
      <c r="B1096" s="150"/>
      <c r="D1096" s="151" t="s">
        <v>270</v>
      </c>
      <c r="E1096" s="152" t="s">
        <v>1</v>
      </c>
      <c r="F1096" s="153" t="s">
        <v>1227</v>
      </c>
      <c r="H1096" s="154">
        <v>30</v>
      </c>
      <c r="I1096" s="155"/>
      <c r="L1096" s="150"/>
      <c r="M1096" s="156"/>
      <c r="T1096" s="157"/>
      <c r="AT1096" s="152" t="s">
        <v>270</v>
      </c>
      <c r="AU1096" s="152" t="s">
        <v>87</v>
      </c>
      <c r="AV1096" s="12" t="s">
        <v>87</v>
      </c>
      <c r="AW1096" s="12" t="s">
        <v>32</v>
      </c>
      <c r="AX1096" s="12" t="s">
        <v>77</v>
      </c>
      <c r="AY1096" s="152" t="s">
        <v>262</v>
      </c>
    </row>
    <row r="1097" spans="2:51" s="12" customFormat="1" ht="12">
      <c r="B1097" s="150"/>
      <c r="D1097" s="151" t="s">
        <v>270</v>
      </c>
      <c r="E1097" s="152" t="s">
        <v>1</v>
      </c>
      <c r="F1097" s="153" t="s">
        <v>1228</v>
      </c>
      <c r="H1097" s="154">
        <v>30</v>
      </c>
      <c r="I1097" s="155"/>
      <c r="L1097" s="150"/>
      <c r="M1097" s="156"/>
      <c r="T1097" s="157"/>
      <c r="AT1097" s="152" t="s">
        <v>270</v>
      </c>
      <c r="AU1097" s="152" t="s">
        <v>87</v>
      </c>
      <c r="AV1097" s="12" t="s">
        <v>87</v>
      </c>
      <c r="AW1097" s="12" t="s">
        <v>32</v>
      </c>
      <c r="AX1097" s="12" t="s">
        <v>77</v>
      </c>
      <c r="AY1097" s="152" t="s">
        <v>262</v>
      </c>
    </row>
    <row r="1098" spans="2:51" s="12" customFormat="1" ht="12">
      <c r="B1098" s="150"/>
      <c r="D1098" s="151" t="s">
        <v>270</v>
      </c>
      <c r="E1098" s="152" t="s">
        <v>1</v>
      </c>
      <c r="F1098" s="153" t="s">
        <v>1229</v>
      </c>
      <c r="H1098" s="154">
        <v>12</v>
      </c>
      <c r="I1098" s="155"/>
      <c r="L1098" s="150"/>
      <c r="M1098" s="156"/>
      <c r="T1098" s="157"/>
      <c r="AT1098" s="152" t="s">
        <v>270</v>
      </c>
      <c r="AU1098" s="152" t="s">
        <v>87</v>
      </c>
      <c r="AV1098" s="12" t="s">
        <v>87</v>
      </c>
      <c r="AW1098" s="12" t="s">
        <v>32</v>
      </c>
      <c r="AX1098" s="12" t="s">
        <v>77</v>
      </c>
      <c r="AY1098" s="152" t="s">
        <v>262</v>
      </c>
    </row>
    <row r="1099" spans="2:51" s="13" customFormat="1" ht="12">
      <c r="B1099" s="158"/>
      <c r="D1099" s="151" t="s">
        <v>270</v>
      </c>
      <c r="E1099" s="159" t="s">
        <v>1</v>
      </c>
      <c r="F1099" s="160" t="s">
        <v>273</v>
      </c>
      <c r="H1099" s="161">
        <v>81</v>
      </c>
      <c r="I1099" s="162"/>
      <c r="L1099" s="158"/>
      <c r="M1099" s="163"/>
      <c r="T1099" s="164"/>
      <c r="AT1099" s="159" t="s">
        <v>270</v>
      </c>
      <c r="AU1099" s="159" t="s">
        <v>87</v>
      </c>
      <c r="AV1099" s="13" t="s">
        <v>268</v>
      </c>
      <c r="AW1099" s="13" t="s">
        <v>32</v>
      </c>
      <c r="AX1099" s="13" t="s">
        <v>85</v>
      </c>
      <c r="AY1099" s="159" t="s">
        <v>262</v>
      </c>
    </row>
    <row r="1100" spans="2:65" s="1" customFormat="1" ht="21.75" customHeight="1">
      <c r="B1100" s="32"/>
      <c r="C1100" s="138" t="s">
        <v>1230</v>
      </c>
      <c r="D1100" s="138" t="s">
        <v>264</v>
      </c>
      <c r="E1100" s="139" t="s">
        <v>1231</v>
      </c>
      <c r="F1100" s="140" t="s">
        <v>1232</v>
      </c>
      <c r="G1100" s="141" t="s">
        <v>152</v>
      </c>
      <c r="H1100" s="142">
        <v>577.49</v>
      </c>
      <c r="I1100" s="143"/>
      <c r="J1100" s="142">
        <f>ROUND(I1100*H1100,2)</f>
        <v>0</v>
      </c>
      <c r="K1100" s="140" t="s">
        <v>267</v>
      </c>
      <c r="L1100" s="32"/>
      <c r="M1100" s="144" t="s">
        <v>1</v>
      </c>
      <c r="N1100" s="145" t="s">
        <v>42</v>
      </c>
      <c r="P1100" s="146">
        <f>O1100*H1100</f>
        <v>0</v>
      </c>
      <c r="Q1100" s="146">
        <v>0.0002</v>
      </c>
      <c r="R1100" s="146">
        <f>Q1100*H1100</f>
        <v>0.115498</v>
      </c>
      <c r="S1100" s="146">
        <v>0</v>
      </c>
      <c r="T1100" s="147">
        <f>S1100*H1100</f>
        <v>0</v>
      </c>
      <c r="AR1100" s="148" t="s">
        <v>369</v>
      </c>
      <c r="AT1100" s="148" t="s">
        <v>264</v>
      </c>
      <c r="AU1100" s="148" t="s">
        <v>87</v>
      </c>
      <c r="AY1100" s="17" t="s">
        <v>262</v>
      </c>
      <c r="BE1100" s="149">
        <f>IF(N1100="základní",J1100,0)</f>
        <v>0</v>
      </c>
      <c r="BF1100" s="149">
        <f>IF(N1100="snížená",J1100,0)</f>
        <v>0</v>
      </c>
      <c r="BG1100" s="149">
        <f>IF(N1100="zákl. přenesená",J1100,0)</f>
        <v>0</v>
      </c>
      <c r="BH1100" s="149">
        <f>IF(N1100="sníž. přenesená",J1100,0)</f>
        <v>0</v>
      </c>
      <c r="BI1100" s="149">
        <f>IF(N1100="nulová",J1100,0)</f>
        <v>0</v>
      </c>
      <c r="BJ1100" s="17" t="s">
        <v>85</v>
      </c>
      <c r="BK1100" s="149">
        <f>ROUND(I1100*H1100,2)</f>
        <v>0</v>
      </c>
      <c r="BL1100" s="17" t="s">
        <v>369</v>
      </c>
      <c r="BM1100" s="148" t="s">
        <v>1233</v>
      </c>
    </row>
    <row r="1101" spans="2:51" s="12" customFormat="1" ht="12">
      <c r="B1101" s="150"/>
      <c r="D1101" s="151" t="s">
        <v>270</v>
      </c>
      <c r="E1101" s="152" t="s">
        <v>1</v>
      </c>
      <c r="F1101" s="153" t="s">
        <v>1234</v>
      </c>
      <c r="H1101" s="154">
        <v>577.49</v>
      </c>
      <c r="I1101" s="155"/>
      <c r="L1101" s="150"/>
      <c r="M1101" s="156"/>
      <c r="T1101" s="157"/>
      <c r="AT1101" s="152" t="s">
        <v>270</v>
      </c>
      <c r="AU1101" s="152" t="s">
        <v>87</v>
      </c>
      <c r="AV1101" s="12" t="s">
        <v>87</v>
      </c>
      <c r="AW1101" s="12" t="s">
        <v>32</v>
      </c>
      <c r="AX1101" s="12" t="s">
        <v>85</v>
      </c>
      <c r="AY1101" s="152" t="s">
        <v>262</v>
      </c>
    </row>
    <row r="1102" spans="2:65" s="1" customFormat="1" ht="24.2" customHeight="1">
      <c r="B1102" s="32"/>
      <c r="C1102" s="138" t="s">
        <v>1235</v>
      </c>
      <c r="D1102" s="138" t="s">
        <v>264</v>
      </c>
      <c r="E1102" s="139" t="s">
        <v>1236</v>
      </c>
      <c r="F1102" s="140" t="s">
        <v>1237</v>
      </c>
      <c r="G1102" s="141" t="s">
        <v>416</v>
      </c>
      <c r="H1102" s="142">
        <v>222.47</v>
      </c>
      <c r="I1102" s="143"/>
      <c r="J1102" s="142">
        <f>ROUND(I1102*H1102,2)</f>
        <v>0</v>
      </c>
      <c r="K1102" s="140" t="s">
        <v>267</v>
      </c>
      <c r="L1102" s="32"/>
      <c r="M1102" s="144" t="s">
        <v>1</v>
      </c>
      <c r="N1102" s="145" t="s">
        <v>42</v>
      </c>
      <c r="P1102" s="146">
        <f>O1102*H1102</f>
        <v>0</v>
      </c>
      <c r="Q1102" s="146">
        <v>0.000203</v>
      </c>
      <c r="R1102" s="146">
        <f>Q1102*H1102</f>
        <v>0.04516141</v>
      </c>
      <c r="S1102" s="146">
        <v>0</v>
      </c>
      <c r="T1102" s="147">
        <f>S1102*H1102</f>
        <v>0</v>
      </c>
      <c r="AR1102" s="148" t="s">
        <v>369</v>
      </c>
      <c r="AT1102" s="148" t="s">
        <v>264</v>
      </c>
      <c r="AU1102" s="148" t="s">
        <v>87</v>
      </c>
      <c r="AY1102" s="17" t="s">
        <v>262</v>
      </c>
      <c r="BE1102" s="149">
        <f>IF(N1102="základní",J1102,0)</f>
        <v>0</v>
      </c>
      <c r="BF1102" s="149">
        <f>IF(N1102="snížená",J1102,0)</f>
        <v>0</v>
      </c>
      <c r="BG1102" s="149">
        <f>IF(N1102="zákl. přenesená",J1102,0)</f>
        <v>0</v>
      </c>
      <c r="BH1102" s="149">
        <f>IF(N1102="sníž. přenesená",J1102,0)</f>
        <v>0</v>
      </c>
      <c r="BI1102" s="149">
        <f>IF(N1102="nulová",J1102,0)</f>
        <v>0</v>
      </c>
      <c r="BJ1102" s="17" t="s">
        <v>85</v>
      </c>
      <c r="BK1102" s="149">
        <f>ROUND(I1102*H1102,2)</f>
        <v>0</v>
      </c>
      <c r="BL1102" s="17" t="s">
        <v>369</v>
      </c>
      <c r="BM1102" s="148" t="s">
        <v>1238</v>
      </c>
    </row>
    <row r="1103" spans="2:65" s="1" customFormat="1" ht="16.5" customHeight="1">
      <c r="B1103" s="32"/>
      <c r="C1103" s="138" t="s">
        <v>1239</v>
      </c>
      <c r="D1103" s="138" t="s">
        <v>264</v>
      </c>
      <c r="E1103" s="139" t="s">
        <v>1240</v>
      </c>
      <c r="F1103" s="140" t="s">
        <v>1241</v>
      </c>
      <c r="G1103" s="141" t="s">
        <v>416</v>
      </c>
      <c r="H1103" s="142">
        <v>246</v>
      </c>
      <c r="I1103" s="143"/>
      <c r="J1103" s="142">
        <f>ROUND(I1103*H1103,2)</f>
        <v>0</v>
      </c>
      <c r="K1103" s="140" t="s">
        <v>267</v>
      </c>
      <c r="L1103" s="32"/>
      <c r="M1103" s="144" t="s">
        <v>1</v>
      </c>
      <c r="N1103" s="145" t="s">
        <v>42</v>
      </c>
      <c r="P1103" s="146">
        <f>O1103*H1103</f>
        <v>0</v>
      </c>
      <c r="Q1103" s="146">
        <v>0.000364</v>
      </c>
      <c r="R1103" s="146">
        <f>Q1103*H1103</f>
        <v>0.089544</v>
      </c>
      <c r="S1103" s="146">
        <v>0</v>
      </c>
      <c r="T1103" s="147">
        <f>S1103*H1103</f>
        <v>0</v>
      </c>
      <c r="AR1103" s="148" t="s">
        <v>369</v>
      </c>
      <c r="AT1103" s="148" t="s">
        <v>264</v>
      </c>
      <c r="AU1103" s="148" t="s">
        <v>87</v>
      </c>
      <c r="AY1103" s="17" t="s">
        <v>262</v>
      </c>
      <c r="BE1103" s="149">
        <f>IF(N1103="základní",J1103,0)</f>
        <v>0</v>
      </c>
      <c r="BF1103" s="149">
        <f>IF(N1103="snížená",J1103,0)</f>
        <v>0</v>
      </c>
      <c r="BG1103" s="149">
        <f>IF(N1103="zákl. přenesená",J1103,0)</f>
        <v>0</v>
      </c>
      <c r="BH1103" s="149">
        <f>IF(N1103="sníž. přenesená",J1103,0)</f>
        <v>0</v>
      </c>
      <c r="BI1103" s="149">
        <f>IF(N1103="nulová",J1103,0)</f>
        <v>0</v>
      </c>
      <c r="BJ1103" s="17" t="s">
        <v>85</v>
      </c>
      <c r="BK1103" s="149">
        <f>ROUND(I1103*H1103,2)</f>
        <v>0</v>
      </c>
      <c r="BL1103" s="17" t="s">
        <v>369</v>
      </c>
      <c r="BM1103" s="148" t="s">
        <v>1242</v>
      </c>
    </row>
    <row r="1104" spans="2:51" s="12" customFormat="1" ht="12">
      <c r="B1104" s="150"/>
      <c r="D1104" s="151" t="s">
        <v>270</v>
      </c>
      <c r="E1104" s="152" t="s">
        <v>1</v>
      </c>
      <c r="F1104" s="153" t="s">
        <v>1243</v>
      </c>
      <c r="H1104" s="154">
        <v>24</v>
      </c>
      <c r="I1104" s="155"/>
      <c r="L1104" s="150"/>
      <c r="M1104" s="156"/>
      <c r="T1104" s="157"/>
      <c r="AT1104" s="152" t="s">
        <v>270</v>
      </c>
      <c r="AU1104" s="152" t="s">
        <v>87</v>
      </c>
      <c r="AV1104" s="12" t="s">
        <v>87</v>
      </c>
      <c r="AW1104" s="12" t="s">
        <v>32</v>
      </c>
      <c r="AX1104" s="12" t="s">
        <v>77</v>
      </c>
      <c r="AY1104" s="152" t="s">
        <v>262</v>
      </c>
    </row>
    <row r="1105" spans="2:51" s="12" customFormat="1" ht="12">
      <c r="B1105" s="150"/>
      <c r="D1105" s="151" t="s">
        <v>270</v>
      </c>
      <c r="E1105" s="152" t="s">
        <v>1</v>
      </c>
      <c r="F1105" s="153" t="s">
        <v>1244</v>
      </c>
      <c r="H1105" s="154">
        <v>30</v>
      </c>
      <c r="I1105" s="155"/>
      <c r="L1105" s="150"/>
      <c r="M1105" s="156"/>
      <c r="T1105" s="157"/>
      <c r="AT1105" s="152" t="s">
        <v>270</v>
      </c>
      <c r="AU1105" s="152" t="s">
        <v>87</v>
      </c>
      <c r="AV1105" s="12" t="s">
        <v>87</v>
      </c>
      <c r="AW1105" s="12" t="s">
        <v>32</v>
      </c>
      <c r="AX1105" s="12" t="s">
        <v>77</v>
      </c>
      <c r="AY1105" s="152" t="s">
        <v>262</v>
      </c>
    </row>
    <row r="1106" spans="2:51" s="12" customFormat="1" ht="12">
      <c r="B1106" s="150"/>
      <c r="D1106" s="151" t="s">
        <v>270</v>
      </c>
      <c r="E1106" s="152" t="s">
        <v>1</v>
      </c>
      <c r="F1106" s="153" t="s">
        <v>1245</v>
      </c>
      <c r="H1106" s="154">
        <v>60</v>
      </c>
      <c r="I1106" s="155"/>
      <c r="L1106" s="150"/>
      <c r="M1106" s="156"/>
      <c r="T1106" s="157"/>
      <c r="AT1106" s="152" t="s">
        <v>270</v>
      </c>
      <c r="AU1106" s="152" t="s">
        <v>87</v>
      </c>
      <c r="AV1106" s="12" t="s">
        <v>87</v>
      </c>
      <c r="AW1106" s="12" t="s">
        <v>32</v>
      </c>
      <c r="AX1106" s="12" t="s">
        <v>77</v>
      </c>
      <c r="AY1106" s="152" t="s">
        <v>262</v>
      </c>
    </row>
    <row r="1107" spans="2:51" s="12" customFormat="1" ht="12">
      <c r="B1107" s="150"/>
      <c r="D1107" s="151" t="s">
        <v>270</v>
      </c>
      <c r="E1107" s="152" t="s">
        <v>1</v>
      </c>
      <c r="F1107" s="153" t="s">
        <v>1246</v>
      </c>
      <c r="H1107" s="154">
        <v>72</v>
      </c>
      <c r="I1107" s="155"/>
      <c r="L1107" s="150"/>
      <c r="M1107" s="156"/>
      <c r="T1107" s="157"/>
      <c r="AT1107" s="152" t="s">
        <v>270</v>
      </c>
      <c r="AU1107" s="152" t="s">
        <v>87</v>
      </c>
      <c r="AV1107" s="12" t="s">
        <v>87</v>
      </c>
      <c r="AW1107" s="12" t="s">
        <v>32</v>
      </c>
      <c r="AX1107" s="12" t="s">
        <v>77</v>
      </c>
      <c r="AY1107" s="152" t="s">
        <v>262</v>
      </c>
    </row>
    <row r="1108" spans="2:51" s="12" customFormat="1" ht="12">
      <c r="B1108" s="150"/>
      <c r="D1108" s="151" t="s">
        <v>270</v>
      </c>
      <c r="E1108" s="152" t="s">
        <v>1</v>
      </c>
      <c r="F1108" s="153" t="s">
        <v>1247</v>
      </c>
      <c r="H1108" s="154">
        <v>60</v>
      </c>
      <c r="I1108" s="155"/>
      <c r="L1108" s="150"/>
      <c r="M1108" s="156"/>
      <c r="T1108" s="157"/>
      <c r="AT1108" s="152" t="s">
        <v>270</v>
      </c>
      <c r="AU1108" s="152" t="s">
        <v>87</v>
      </c>
      <c r="AV1108" s="12" t="s">
        <v>87</v>
      </c>
      <c r="AW1108" s="12" t="s">
        <v>32</v>
      </c>
      <c r="AX1108" s="12" t="s">
        <v>77</v>
      </c>
      <c r="AY1108" s="152" t="s">
        <v>262</v>
      </c>
    </row>
    <row r="1109" spans="2:51" s="13" customFormat="1" ht="12">
      <c r="B1109" s="158"/>
      <c r="D1109" s="151" t="s">
        <v>270</v>
      </c>
      <c r="E1109" s="159" t="s">
        <v>1</v>
      </c>
      <c r="F1109" s="160" t="s">
        <v>273</v>
      </c>
      <c r="H1109" s="161">
        <v>246</v>
      </c>
      <c r="I1109" s="162"/>
      <c r="L1109" s="158"/>
      <c r="M1109" s="163"/>
      <c r="T1109" s="164"/>
      <c r="AT1109" s="159" t="s">
        <v>270</v>
      </c>
      <c r="AU1109" s="159" t="s">
        <v>87</v>
      </c>
      <c r="AV1109" s="13" t="s">
        <v>268</v>
      </c>
      <c r="AW1109" s="13" t="s">
        <v>32</v>
      </c>
      <c r="AX1109" s="13" t="s">
        <v>85</v>
      </c>
      <c r="AY1109" s="159" t="s">
        <v>262</v>
      </c>
    </row>
    <row r="1110" spans="2:65" s="1" customFormat="1" ht="24.2" customHeight="1">
      <c r="B1110" s="32"/>
      <c r="C1110" s="138" t="s">
        <v>1248</v>
      </c>
      <c r="D1110" s="138" t="s">
        <v>264</v>
      </c>
      <c r="E1110" s="139" t="s">
        <v>1249</v>
      </c>
      <c r="F1110" s="140" t="s">
        <v>1250</v>
      </c>
      <c r="G1110" s="141" t="s">
        <v>152</v>
      </c>
      <c r="H1110" s="142">
        <v>260.34</v>
      </c>
      <c r="I1110" s="143"/>
      <c r="J1110" s="142">
        <f>ROUND(I1110*H1110,2)</f>
        <v>0</v>
      </c>
      <c r="K1110" s="140" t="s">
        <v>267</v>
      </c>
      <c r="L1110" s="32"/>
      <c r="M1110" s="144" t="s">
        <v>1</v>
      </c>
      <c r="N1110" s="145" t="s">
        <v>42</v>
      </c>
      <c r="P1110" s="146">
        <f>O1110*H1110</f>
        <v>0</v>
      </c>
      <c r="Q1110" s="146">
        <v>0.00172</v>
      </c>
      <c r="R1110" s="146">
        <f>Q1110*H1110</f>
        <v>0.4477847999999999</v>
      </c>
      <c r="S1110" s="146">
        <v>0</v>
      </c>
      <c r="T1110" s="147">
        <f>S1110*H1110</f>
        <v>0</v>
      </c>
      <c r="AR1110" s="148" t="s">
        <v>369</v>
      </c>
      <c r="AT1110" s="148" t="s">
        <v>264</v>
      </c>
      <c r="AU1110" s="148" t="s">
        <v>87</v>
      </c>
      <c r="AY1110" s="17" t="s">
        <v>262</v>
      </c>
      <c r="BE1110" s="149">
        <f>IF(N1110="základní",J1110,0)</f>
        <v>0</v>
      </c>
      <c r="BF1110" s="149">
        <f>IF(N1110="snížená",J1110,0)</f>
        <v>0</v>
      </c>
      <c r="BG1110" s="149">
        <f>IF(N1110="zákl. přenesená",J1110,0)</f>
        <v>0</v>
      </c>
      <c r="BH1110" s="149">
        <f>IF(N1110="sníž. přenesená",J1110,0)</f>
        <v>0</v>
      </c>
      <c r="BI1110" s="149">
        <f>IF(N1110="nulová",J1110,0)</f>
        <v>0</v>
      </c>
      <c r="BJ1110" s="17" t="s">
        <v>85</v>
      </c>
      <c r="BK1110" s="149">
        <f>ROUND(I1110*H1110,2)</f>
        <v>0</v>
      </c>
      <c r="BL1110" s="17" t="s">
        <v>369</v>
      </c>
      <c r="BM1110" s="148" t="s">
        <v>1251</v>
      </c>
    </row>
    <row r="1111" spans="2:51" s="14" customFormat="1" ht="12">
      <c r="B1111" s="165"/>
      <c r="D1111" s="151" t="s">
        <v>270</v>
      </c>
      <c r="E1111" s="166" t="s">
        <v>1</v>
      </c>
      <c r="F1111" s="167" t="s">
        <v>282</v>
      </c>
      <c r="H1111" s="166" t="s">
        <v>1</v>
      </c>
      <c r="I1111" s="168"/>
      <c r="L1111" s="165"/>
      <c r="M1111" s="169"/>
      <c r="T1111" s="170"/>
      <c r="AT1111" s="166" t="s">
        <v>270</v>
      </c>
      <c r="AU1111" s="166" t="s">
        <v>87</v>
      </c>
      <c r="AV1111" s="14" t="s">
        <v>85</v>
      </c>
      <c r="AW1111" s="14" t="s">
        <v>32</v>
      </c>
      <c r="AX1111" s="14" t="s">
        <v>77</v>
      </c>
      <c r="AY1111" s="166" t="s">
        <v>262</v>
      </c>
    </row>
    <row r="1112" spans="2:51" s="12" customFormat="1" ht="12">
      <c r="B1112" s="150"/>
      <c r="D1112" s="151" t="s">
        <v>270</v>
      </c>
      <c r="E1112" s="152" t="s">
        <v>1</v>
      </c>
      <c r="F1112" s="153" t="s">
        <v>1252</v>
      </c>
      <c r="H1112" s="154">
        <v>26.74</v>
      </c>
      <c r="I1112" s="155"/>
      <c r="L1112" s="150"/>
      <c r="M1112" s="156"/>
      <c r="T1112" s="157"/>
      <c r="AT1112" s="152" t="s">
        <v>270</v>
      </c>
      <c r="AU1112" s="152" t="s">
        <v>87</v>
      </c>
      <c r="AV1112" s="12" t="s">
        <v>87</v>
      </c>
      <c r="AW1112" s="12" t="s">
        <v>32</v>
      </c>
      <c r="AX1112" s="12" t="s">
        <v>77</v>
      </c>
      <c r="AY1112" s="152" t="s">
        <v>262</v>
      </c>
    </row>
    <row r="1113" spans="2:51" s="12" customFormat="1" ht="12">
      <c r="B1113" s="150"/>
      <c r="D1113" s="151" t="s">
        <v>270</v>
      </c>
      <c r="E1113" s="152" t="s">
        <v>1</v>
      </c>
      <c r="F1113" s="153" t="s">
        <v>1253</v>
      </c>
      <c r="H1113" s="154">
        <v>27.75</v>
      </c>
      <c r="I1113" s="155"/>
      <c r="L1113" s="150"/>
      <c r="M1113" s="156"/>
      <c r="T1113" s="157"/>
      <c r="AT1113" s="152" t="s">
        <v>270</v>
      </c>
      <c r="AU1113" s="152" t="s">
        <v>87</v>
      </c>
      <c r="AV1113" s="12" t="s">
        <v>87</v>
      </c>
      <c r="AW1113" s="12" t="s">
        <v>32</v>
      </c>
      <c r="AX1113" s="12" t="s">
        <v>77</v>
      </c>
      <c r="AY1113" s="152" t="s">
        <v>262</v>
      </c>
    </row>
    <row r="1114" spans="2:51" s="15" customFormat="1" ht="12">
      <c r="B1114" s="171"/>
      <c r="D1114" s="151" t="s">
        <v>270</v>
      </c>
      <c r="E1114" s="172" t="s">
        <v>1</v>
      </c>
      <c r="F1114" s="173" t="s">
        <v>281</v>
      </c>
      <c r="H1114" s="174">
        <v>54.49</v>
      </c>
      <c r="I1114" s="175"/>
      <c r="L1114" s="171"/>
      <c r="M1114" s="176"/>
      <c r="T1114" s="177"/>
      <c r="AT1114" s="172" t="s">
        <v>270</v>
      </c>
      <c r="AU1114" s="172" t="s">
        <v>87</v>
      </c>
      <c r="AV1114" s="15" t="s">
        <v>103</v>
      </c>
      <c r="AW1114" s="15" t="s">
        <v>32</v>
      </c>
      <c r="AX1114" s="15" t="s">
        <v>77</v>
      </c>
      <c r="AY1114" s="172" t="s">
        <v>262</v>
      </c>
    </row>
    <row r="1115" spans="2:51" s="14" customFormat="1" ht="12">
      <c r="B1115" s="165"/>
      <c r="D1115" s="151" t="s">
        <v>270</v>
      </c>
      <c r="E1115" s="166" t="s">
        <v>1</v>
      </c>
      <c r="F1115" s="167" t="s">
        <v>286</v>
      </c>
      <c r="H1115" s="166" t="s">
        <v>1</v>
      </c>
      <c r="I1115" s="168"/>
      <c r="L1115" s="165"/>
      <c r="M1115" s="169"/>
      <c r="T1115" s="170"/>
      <c r="AT1115" s="166" t="s">
        <v>270</v>
      </c>
      <c r="AU1115" s="166" t="s">
        <v>87</v>
      </c>
      <c r="AV1115" s="14" t="s">
        <v>85</v>
      </c>
      <c r="AW1115" s="14" t="s">
        <v>32</v>
      </c>
      <c r="AX1115" s="14" t="s">
        <v>77</v>
      </c>
      <c r="AY1115" s="166" t="s">
        <v>262</v>
      </c>
    </row>
    <row r="1116" spans="2:51" s="12" customFormat="1" ht="12">
      <c r="B1116" s="150"/>
      <c r="D1116" s="151" t="s">
        <v>270</v>
      </c>
      <c r="E1116" s="152" t="s">
        <v>1</v>
      </c>
      <c r="F1116" s="153" t="s">
        <v>1254</v>
      </c>
      <c r="H1116" s="154">
        <v>10.7</v>
      </c>
      <c r="I1116" s="155"/>
      <c r="L1116" s="150"/>
      <c r="M1116" s="156"/>
      <c r="T1116" s="157"/>
      <c r="AT1116" s="152" t="s">
        <v>270</v>
      </c>
      <c r="AU1116" s="152" t="s">
        <v>87</v>
      </c>
      <c r="AV1116" s="12" t="s">
        <v>87</v>
      </c>
      <c r="AW1116" s="12" t="s">
        <v>32</v>
      </c>
      <c r="AX1116" s="12" t="s">
        <v>77</v>
      </c>
      <c r="AY1116" s="152" t="s">
        <v>262</v>
      </c>
    </row>
    <row r="1117" spans="2:51" s="12" customFormat="1" ht="12">
      <c r="B1117" s="150"/>
      <c r="D1117" s="151" t="s">
        <v>270</v>
      </c>
      <c r="E1117" s="152" t="s">
        <v>1</v>
      </c>
      <c r="F1117" s="153" t="s">
        <v>1255</v>
      </c>
      <c r="H1117" s="154">
        <v>9.56</v>
      </c>
      <c r="I1117" s="155"/>
      <c r="L1117" s="150"/>
      <c r="M1117" s="156"/>
      <c r="T1117" s="157"/>
      <c r="AT1117" s="152" t="s">
        <v>270</v>
      </c>
      <c r="AU1117" s="152" t="s">
        <v>87</v>
      </c>
      <c r="AV1117" s="12" t="s">
        <v>87</v>
      </c>
      <c r="AW1117" s="12" t="s">
        <v>32</v>
      </c>
      <c r="AX1117" s="12" t="s">
        <v>77</v>
      </c>
      <c r="AY1117" s="152" t="s">
        <v>262</v>
      </c>
    </row>
    <row r="1118" spans="2:51" s="12" customFormat="1" ht="22.5">
      <c r="B1118" s="150"/>
      <c r="D1118" s="151" t="s">
        <v>270</v>
      </c>
      <c r="E1118" s="152" t="s">
        <v>1</v>
      </c>
      <c r="F1118" s="153" t="s">
        <v>1160</v>
      </c>
      <c r="H1118" s="154">
        <v>15.49</v>
      </c>
      <c r="I1118" s="155"/>
      <c r="L1118" s="150"/>
      <c r="M1118" s="156"/>
      <c r="T1118" s="157"/>
      <c r="AT1118" s="152" t="s">
        <v>270</v>
      </c>
      <c r="AU1118" s="152" t="s">
        <v>87</v>
      </c>
      <c r="AV1118" s="12" t="s">
        <v>87</v>
      </c>
      <c r="AW1118" s="12" t="s">
        <v>32</v>
      </c>
      <c r="AX1118" s="12" t="s">
        <v>77</v>
      </c>
      <c r="AY1118" s="152" t="s">
        <v>262</v>
      </c>
    </row>
    <row r="1119" spans="2:51" s="12" customFormat="1" ht="12">
      <c r="B1119" s="150"/>
      <c r="D1119" s="151" t="s">
        <v>270</v>
      </c>
      <c r="E1119" s="152" t="s">
        <v>1</v>
      </c>
      <c r="F1119" s="153" t="s">
        <v>1161</v>
      </c>
      <c r="H1119" s="154">
        <v>12.64</v>
      </c>
      <c r="I1119" s="155"/>
      <c r="L1119" s="150"/>
      <c r="M1119" s="156"/>
      <c r="T1119" s="157"/>
      <c r="AT1119" s="152" t="s">
        <v>270</v>
      </c>
      <c r="AU1119" s="152" t="s">
        <v>87</v>
      </c>
      <c r="AV1119" s="12" t="s">
        <v>87</v>
      </c>
      <c r="AW1119" s="12" t="s">
        <v>32</v>
      </c>
      <c r="AX1119" s="12" t="s">
        <v>77</v>
      </c>
      <c r="AY1119" s="152" t="s">
        <v>262</v>
      </c>
    </row>
    <row r="1120" spans="2:51" s="15" customFormat="1" ht="12">
      <c r="B1120" s="171"/>
      <c r="D1120" s="151" t="s">
        <v>270</v>
      </c>
      <c r="E1120" s="172" t="s">
        <v>1</v>
      </c>
      <c r="F1120" s="173" t="s">
        <v>281</v>
      </c>
      <c r="H1120" s="174">
        <v>48.39</v>
      </c>
      <c r="I1120" s="175"/>
      <c r="L1120" s="171"/>
      <c r="M1120" s="176"/>
      <c r="T1120" s="177"/>
      <c r="AT1120" s="172" t="s">
        <v>270</v>
      </c>
      <c r="AU1120" s="172" t="s">
        <v>87</v>
      </c>
      <c r="AV1120" s="15" t="s">
        <v>103</v>
      </c>
      <c r="AW1120" s="15" t="s">
        <v>32</v>
      </c>
      <c r="AX1120" s="15" t="s">
        <v>77</v>
      </c>
      <c r="AY1120" s="172" t="s">
        <v>262</v>
      </c>
    </row>
    <row r="1121" spans="2:51" s="14" customFormat="1" ht="12">
      <c r="B1121" s="165"/>
      <c r="D1121" s="151" t="s">
        <v>270</v>
      </c>
      <c r="E1121" s="166" t="s">
        <v>1</v>
      </c>
      <c r="F1121" s="167" t="s">
        <v>289</v>
      </c>
      <c r="H1121" s="166" t="s">
        <v>1</v>
      </c>
      <c r="I1121" s="168"/>
      <c r="L1121" s="165"/>
      <c r="M1121" s="169"/>
      <c r="T1121" s="170"/>
      <c r="AT1121" s="166" t="s">
        <v>270</v>
      </c>
      <c r="AU1121" s="166" t="s">
        <v>87</v>
      </c>
      <c r="AV1121" s="14" t="s">
        <v>85</v>
      </c>
      <c r="AW1121" s="14" t="s">
        <v>32</v>
      </c>
      <c r="AX1121" s="14" t="s">
        <v>77</v>
      </c>
      <c r="AY1121" s="166" t="s">
        <v>262</v>
      </c>
    </row>
    <row r="1122" spans="2:51" s="12" customFormat="1" ht="12">
      <c r="B1122" s="150"/>
      <c r="D1122" s="151" t="s">
        <v>270</v>
      </c>
      <c r="E1122" s="152" t="s">
        <v>1</v>
      </c>
      <c r="F1122" s="153" t="s">
        <v>1162</v>
      </c>
      <c r="H1122" s="154">
        <v>9.61</v>
      </c>
      <c r="I1122" s="155"/>
      <c r="L1122" s="150"/>
      <c r="M1122" s="156"/>
      <c r="T1122" s="157"/>
      <c r="AT1122" s="152" t="s">
        <v>270</v>
      </c>
      <c r="AU1122" s="152" t="s">
        <v>87</v>
      </c>
      <c r="AV1122" s="12" t="s">
        <v>87</v>
      </c>
      <c r="AW1122" s="12" t="s">
        <v>32</v>
      </c>
      <c r="AX1122" s="12" t="s">
        <v>77</v>
      </c>
      <c r="AY1122" s="152" t="s">
        <v>262</v>
      </c>
    </row>
    <row r="1123" spans="2:51" s="12" customFormat="1" ht="12">
      <c r="B1123" s="150"/>
      <c r="D1123" s="151" t="s">
        <v>270</v>
      </c>
      <c r="E1123" s="152" t="s">
        <v>1</v>
      </c>
      <c r="F1123" s="153" t="s">
        <v>1163</v>
      </c>
      <c r="H1123" s="154">
        <v>4.45</v>
      </c>
      <c r="I1123" s="155"/>
      <c r="L1123" s="150"/>
      <c r="M1123" s="156"/>
      <c r="T1123" s="157"/>
      <c r="AT1123" s="152" t="s">
        <v>270</v>
      </c>
      <c r="AU1123" s="152" t="s">
        <v>87</v>
      </c>
      <c r="AV1123" s="12" t="s">
        <v>87</v>
      </c>
      <c r="AW1123" s="12" t="s">
        <v>32</v>
      </c>
      <c r="AX1123" s="12" t="s">
        <v>77</v>
      </c>
      <c r="AY1123" s="152" t="s">
        <v>262</v>
      </c>
    </row>
    <row r="1124" spans="2:51" s="12" customFormat="1" ht="22.5">
      <c r="B1124" s="150"/>
      <c r="D1124" s="151" t="s">
        <v>270</v>
      </c>
      <c r="E1124" s="152" t="s">
        <v>1</v>
      </c>
      <c r="F1124" s="153" t="s">
        <v>1164</v>
      </c>
      <c r="H1124" s="154">
        <v>24.18</v>
      </c>
      <c r="I1124" s="155"/>
      <c r="L1124" s="150"/>
      <c r="M1124" s="156"/>
      <c r="T1124" s="157"/>
      <c r="AT1124" s="152" t="s">
        <v>270</v>
      </c>
      <c r="AU1124" s="152" t="s">
        <v>87</v>
      </c>
      <c r="AV1124" s="12" t="s">
        <v>87</v>
      </c>
      <c r="AW1124" s="12" t="s">
        <v>32</v>
      </c>
      <c r="AX1124" s="12" t="s">
        <v>77</v>
      </c>
      <c r="AY1124" s="152" t="s">
        <v>262</v>
      </c>
    </row>
    <row r="1125" spans="2:51" s="12" customFormat="1" ht="22.5">
      <c r="B1125" s="150"/>
      <c r="D1125" s="151" t="s">
        <v>270</v>
      </c>
      <c r="E1125" s="152" t="s">
        <v>1</v>
      </c>
      <c r="F1125" s="153" t="s">
        <v>1165</v>
      </c>
      <c r="H1125" s="154">
        <v>27.54</v>
      </c>
      <c r="I1125" s="155"/>
      <c r="L1125" s="150"/>
      <c r="M1125" s="156"/>
      <c r="T1125" s="157"/>
      <c r="AT1125" s="152" t="s">
        <v>270</v>
      </c>
      <c r="AU1125" s="152" t="s">
        <v>87</v>
      </c>
      <c r="AV1125" s="12" t="s">
        <v>87</v>
      </c>
      <c r="AW1125" s="12" t="s">
        <v>32</v>
      </c>
      <c r="AX1125" s="12" t="s">
        <v>77</v>
      </c>
      <c r="AY1125" s="152" t="s">
        <v>262</v>
      </c>
    </row>
    <row r="1126" spans="2:51" s="15" customFormat="1" ht="12">
      <c r="B1126" s="171"/>
      <c r="D1126" s="151" t="s">
        <v>270</v>
      </c>
      <c r="E1126" s="172" t="s">
        <v>1</v>
      </c>
      <c r="F1126" s="173" t="s">
        <v>281</v>
      </c>
      <c r="H1126" s="174">
        <v>65.78</v>
      </c>
      <c r="I1126" s="175"/>
      <c r="L1126" s="171"/>
      <c r="M1126" s="176"/>
      <c r="T1126" s="177"/>
      <c r="AT1126" s="172" t="s">
        <v>270</v>
      </c>
      <c r="AU1126" s="172" t="s">
        <v>87</v>
      </c>
      <c r="AV1126" s="15" t="s">
        <v>103</v>
      </c>
      <c r="AW1126" s="15" t="s">
        <v>32</v>
      </c>
      <c r="AX1126" s="15" t="s">
        <v>77</v>
      </c>
      <c r="AY1126" s="172" t="s">
        <v>262</v>
      </c>
    </row>
    <row r="1127" spans="2:51" s="14" customFormat="1" ht="12">
      <c r="B1127" s="165"/>
      <c r="D1127" s="151" t="s">
        <v>270</v>
      </c>
      <c r="E1127" s="166" t="s">
        <v>1</v>
      </c>
      <c r="F1127" s="167" t="s">
        <v>292</v>
      </c>
      <c r="H1127" s="166" t="s">
        <v>1</v>
      </c>
      <c r="I1127" s="168"/>
      <c r="L1127" s="165"/>
      <c r="M1127" s="169"/>
      <c r="T1127" s="170"/>
      <c r="AT1127" s="166" t="s">
        <v>270</v>
      </c>
      <c r="AU1127" s="166" t="s">
        <v>87</v>
      </c>
      <c r="AV1127" s="14" t="s">
        <v>85</v>
      </c>
      <c r="AW1127" s="14" t="s">
        <v>32</v>
      </c>
      <c r="AX1127" s="14" t="s">
        <v>77</v>
      </c>
      <c r="AY1127" s="166" t="s">
        <v>262</v>
      </c>
    </row>
    <row r="1128" spans="2:51" s="12" customFormat="1" ht="12">
      <c r="B1128" s="150"/>
      <c r="D1128" s="151" t="s">
        <v>270</v>
      </c>
      <c r="E1128" s="152" t="s">
        <v>1</v>
      </c>
      <c r="F1128" s="153" t="s">
        <v>1166</v>
      </c>
      <c r="H1128" s="154">
        <v>13.27</v>
      </c>
      <c r="I1128" s="155"/>
      <c r="L1128" s="150"/>
      <c r="M1128" s="156"/>
      <c r="T1128" s="157"/>
      <c r="AT1128" s="152" t="s">
        <v>270</v>
      </c>
      <c r="AU1128" s="152" t="s">
        <v>87</v>
      </c>
      <c r="AV1128" s="12" t="s">
        <v>87</v>
      </c>
      <c r="AW1128" s="12" t="s">
        <v>32</v>
      </c>
      <c r="AX1128" s="12" t="s">
        <v>77</v>
      </c>
      <c r="AY1128" s="152" t="s">
        <v>262</v>
      </c>
    </row>
    <row r="1129" spans="2:51" s="12" customFormat="1" ht="22.5">
      <c r="B1129" s="150"/>
      <c r="D1129" s="151" t="s">
        <v>270</v>
      </c>
      <c r="E1129" s="152" t="s">
        <v>1</v>
      </c>
      <c r="F1129" s="153" t="s">
        <v>1167</v>
      </c>
      <c r="H1129" s="154">
        <v>23.13</v>
      </c>
      <c r="I1129" s="155"/>
      <c r="L1129" s="150"/>
      <c r="M1129" s="156"/>
      <c r="T1129" s="157"/>
      <c r="AT1129" s="152" t="s">
        <v>270</v>
      </c>
      <c r="AU1129" s="152" t="s">
        <v>87</v>
      </c>
      <c r="AV1129" s="12" t="s">
        <v>87</v>
      </c>
      <c r="AW1129" s="12" t="s">
        <v>32</v>
      </c>
      <c r="AX1129" s="12" t="s">
        <v>77</v>
      </c>
      <c r="AY1129" s="152" t="s">
        <v>262</v>
      </c>
    </row>
    <row r="1130" spans="2:51" s="12" customFormat="1" ht="22.5">
      <c r="B1130" s="150"/>
      <c r="D1130" s="151" t="s">
        <v>270</v>
      </c>
      <c r="E1130" s="152" t="s">
        <v>1</v>
      </c>
      <c r="F1130" s="153" t="s">
        <v>1168</v>
      </c>
      <c r="H1130" s="154">
        <v>20.16</v>
      </c>
      <c r="I1130" s="155"/>
      <c r="L1130" s="150"/>
      <c r="M1130" s="156"/>
      <c r="T1130" s="157"/>
      <c r="AT1130" s="152" t="s">
        <v>270</v>
      </c>
      <c r="AU1130" s="152" t="s">
        <v>87</v>
      </c>
      <c r="AV1130" s="12" t="s">
        <v>87</v>
      </c>
      <c r="AW1130" s="12" t="s">
        <v>32</v>
      </c>
      <c r="AX1130" s="12" t="s">
        <v>77</v>
      </c>
      <c r="AY1130" s="152" t="s">
        <v>262</v>
      </c>
    </row>
    <row r="1131" spans="2:51" s="12" customFormat="1" ht="22.5">
      <c r="B1131" s="150"/>
      <c r="D1131" s="151" t="s">
        <v>270</v>
      </c>
      <c r="E1131" s="152" t="s">
        <v>1</v>
      </c>
      <c r="F1131" s="153" t="s">
        <v>1169</v>
      </c>
      <c r="H1131" s="154">
        <v>18.85</v>
      </c>
      <c r="I1131" s="155"/>
      <c r="L1131" s="150"/>
      <c r="M1131" s="156"/>
      <c r="T1131" s="157"/>
      <c r="AT1131" s="152" t="s">
        <v>270</v>
      </c>
      <c r="AU1131" s="152" t="s">
        <v>87</v>
      </c>
      <c r="AV1131" s="12" t="s">
        <v>87</v>
      </c>
      <c r="AW1131" s="12" t="s">
        <v>32</v>
      </c>
      <c r="AX1131" s="12" t="s">
        <v>77</v>
      </c>
      <c r="AY1131" s="152" t="s">
        <v>262</v>
      </c>
    </row>
    <row r="1132" spans="2:51" s="12" customFormat="1" ht="22.5">
      <c r="B1132" s="150"/>
      <c r="D1132" s="151" t="s">
        <v>270</v>
      </c>
      <c r="E1132" s="152" t="s">
        <v>1</v>
      </c>
      <c r="F1132" s="153" t="s">
        <v>1170</v>
      </c>
      <c r="H1132" s="154">
        <v>16.27</v>
      </c>
      <c r="I1132" s="155"/>
      <c r="L1132" s="150"/>
      <c r="M1132" s="156"/>
      <c r="T1132" s="157"/>
      <c r="AT1132" s="152" t="s">
        <v>270</v>
      </c>
      <c r="AU1132" s="152" t="s">
        <v>87</v>
      </c>
      <c r="AV1132" s="12" t="s">
        <v>87</v>
      </c>
      <c r="AW1132" s="12" t="s">
        <v>32</v>
      </c>
      <c r="AX1132" s="12" t="s">
        <v>77</v>
      </c>
      <c r="AY1132" s="152" t="s">
        <v>262</v>
      </c>
    </row>
    <row r="1133" spans="2:51" s="15" customFormat="1" ht="12">
      <c r="B1133" s="171"/>
      <c r="D1133" s="151" t="s">
        <v>270</v>
      </c>
      <c r="E1133" s="172" t="s">
        <v>1</v>
      </c>
      <c r="F1133" s="173" t="s">
        <v>281</v>
      </c>
      <c r="H1133" s="174">
        <v>91.68</v>
      </c>
      <c r="I1133" s="175"/>
      <c r="L1133" s="171"/>
      <c r="M1133" s="176"/>
      <c r="T1133" s="177"/>
      <c r="AT1133" s="172" t="s">
        <v>270</v>
      </c>
      <c r="AU1133" s="172" t="s">
        <v>87</v>
      </c>
      <c r="AV1133" s="15" t="s">
        <v>103</v>
      </c>
      <c r="AW1133" s="15" t="s">
        <v>32</v>
      </c>
      <c r="AX1133" s="15" t="s">
        <v>77</v>
      </c>
      <c r="AY1133" s="172" t="s">
        <v>262</v>
      </c>
    </row>
    <row r="1134" spans="2:51" s="13" customFormat="1" ht="12">
      <c r="B1134" s="158"/>
      <c r="D1134" s="151" t="s">
        <v>270</v>
      </c>
      <c r="E1134" s="159" t="s">
        <v>1</v>
      </c>
      <c r="F1134" s="160" t="s">
        <v>273</v>
      </c>
      <c r="H1134" s="161">
        <v>260.34</v>
      </c>
      <c r="I1134" s="162"/>
      <c r="L1134" s="158"/>
      <c r="M1134" s="163"/>
      <c r="T1134" s="164"/>
      <c r="AT1134" s="159" t="s">
        <v>270</v>
      </c>
      <c r="AU1134" s="159" t="s">
        <v>87</v>
      </c>
      <c r="AV1134" s="13" t="s">
        <v>268</v>
      </c>
      <c r="AW1134" s="13" t="s">
        <v>32</v>
      </c>
      <c r="AX1134" s="13" t="s">
        <v>85</v>
      </c>
      <c r="AY1134" s="159" t="s">
        <v>262</v>
      </c>
    </row>
    <row r="1135" spans="2:65" s="1" customFormat="1" ht="16.5" customHeight="1">
      <c r="B1135" s="32"/>
      <c r="C1135" s="138" t="s">
        <v>1256</v>
      </c>
      <c r="D1135" s="138" t="s">
        <v>264</v>
      </c>
      <c r="E1135" s="139" t="s">
        <v>1257</v>
      </c>
      <c r="F1135" s="140" t="s">
        <v>1258</v>
      </c>
      <c r="G1135" s="141" t="s">
        <v>152</v>
      </c>
      <c r="H1135" s="142">
        <v>577.49</v>
      </c>
      <c r="I1135" s="143"/>
      <c r="J1135" s="142">
        <f>ROUND(I1135*H1135,2)</f>
        <v>0</v>
      </c>
      <c r="K1135" s="140" t="s">
        <v>267</v>
      </c>
      <c r="L1135" s="32"/>
      <c r="M1135" s="144" t="s">
        <v>1</v>
      </c>
      <c r="N1135" s="145" t="s">
        <v>42</v>
      </c>
      <c r="P1135" s="146">
        <f>O1135*H1135</f>
        <v>0</v>
      </c>
      <c r="Q1135" s="146">
        <v>0.0014</v>
      </c>
      <c r="R1135" s="146">
        <f>Q1135*H1135</f>
        <v>0.808486</v>
      </c>
      <c r="S1135" s="146">
        <v>0</v>
      </c>
      <c r="T1135" s="147">
        <f>S1135*H1135</f>
        <v>0</v>
      </c>
      <c r="AR1135" s="148" t="s">
        <v>369</v>
      </c>
      <c r="AT1135" s="148" t="s">
        <v>264</v>
      </c>
      <c r="AU1135" s="148" t="s">
        <v>87</v>
      </c>
      <c r="AY1135" s="17" t="s">
        <v>262</v>
      </c>
      <c r="BE1135" s="149">
        <f>IF(N1135="základní",J1135,0)</f>
        <v>0</v>
      </c>
      <c r="BF1135" s="149">
        <f>IF(N1135="snížená",J1135,0)</f>
        <v>0</v>
      </c>
      <c r="BG1135" s="149">
        <f>IF(N1135="zákl. přenesená",J1135,0)</f>
        <v>0</v>
      </c>
      <c r="BH1135" s="149">
        <f>IF(N1135="sníž. přenesená",J1135,0)</f>
        <v>0</v>
      </c>
      <c r="BI1135" s="149">
        <f>IF(N1135="nulová",J1135,0)</f>
        <v>0</v>
      </c>
      <c r="BJ1135" s="17" t="s">
        <v>85</v>
      </c>
      <c r="BK1135" s="149">
        <f>ROUND(I1135*H1135,2)</f>
        <v>0</v>
      </c>
      <c r="BL1135" s="17" t="s">
        <v>369</v>
      </c>
      <c r="BM1135" s="148" t="s">
        <v>1259</v>
      </c>
    </row>
    <row r="1136" spans="2:65" s="1" customFormat="1" ht="37.9" customHeight="1">
      <c r="B1136" s="32"/>
      <c r="C1136" s="138" t="s">
        <v>1260</v>
      </c>
      <c r="D1136" s="138" t="s">
        <v>264</v>
      </c>
      <c r="E1136" s="139" t="s">
        <v>1261</v>
      </c>
      <c r="F1136" s="140" t="s">
        <v>1262</v>
      </c>
      <c r="G1136" s="141" t="s">
        <v>152</v>
      </c>
      <c r="H1136" s="142">
        <v>122.69</v>
      </c>
      <c r="I1136" s="143"/>
      <c r="J1136" s="142">
        <f>ROUND(I1136*H1136,2)</f>
        <v>0</v>
      </c>
      <c r="K1136" s="140" t="s">
        <v>267</v>
      </c>
      <c r="L1136" s="32"/>
      <c r="M1136" s="144" t="s">
        <v>1</v>
      </c>
      <c r="N1136" s="145" t="s">
        <v>42</v>
      </c>
      <c r="P1136" s="146">
        <f>O1136*H1136</f>
        <v>0</v>
      </c>
      <c r="Q1136" s="146">
        <v>0.0483158</v>
      </c>
      <c r="R1136" s="146">
        <f>Q1136*H1136</f>
        <v>5.9278655019999995</v>
      </c>
      <c r="S1136" s="146">
        <v>0</v>
      </c>
      <c r="T1136" s="147">
        <f>S1136*H1136</f>
        <v>0</v>
      </c>
      <c r="AR1136" s="148" t="s">
        <v>369</v>
      </c>
      <c r="AT1136" s="148" t="s">
        <v>264</v>
      </c>
      <c r="AU1136" s="148" t="s">
        <v>87</v>
      </c>
      <c r="AY1136" s="17" t="s">
        <v>262</v>
      </c>
      <c r="BE1136" s="149">
        <f>IF(N1136="základní",J1136,0)</f>
        <v>0</v>
      </c>
      <c r="BF1136" s="149">
        <f>IF(N1136="snížená",J1136,0)</f>
        <v>0</v>
      </c>
      <c r="BG1136" s="149">
        <f>IF(N1136="zákl. přenesená",J1136,0)</f>
        <v>0</v>
      </c>
      <c r="BH1136" s="149">
        <f>IF(N1136="sníž. přenesená",J1136,0)</f>
        <v>0</v>
      </c>
      <c r="BI1136" s="149">
        <f>IF(N1136="nulová",J1136,0)</f>
        <v>0</v>
      </c>
      <c r="BJ1136" s="17" t="s">
        <v>85</v>
      </c>
      <c r="BK1136" s="149">
        <f>ROUND(I1136*H1136,2)</f>
        <v>0</v>
      </c>
      <c r="BL1136" s="17" t="s">
        <v>369</v>
      </c>
      <c r="BM1136" s="148" t="s">
        <v>1263</v>
      </c>
    </row>
    <row r="1137" spans="2:51" s="14" customFormat="1" ht="12">
      <c r="B1137" s="165"/>
      <c r="D1137" s="151" t="s">
        <v>270</v>
      </c>
      <c r="E1137" s="166" t="s">
        <v>1</v>
      </c>
      <c r="F1137" s="167" t="s">
        <v>1264</v>
      </c>
      <c r="H1137" s="166" t="s">
        <v>1</v>
      </c>
      <c r="I1137" s="168"/>
      <c r="L1137" s="165"/>
      <c r="M1137" s="169"/>
      <c r="T1137" s="170"/>
      <c r="AT1137" s="166" t="s">
        <v>270</v>
      </c>
      <c r="AU1137" s="166" t="s">
        <v>87</v>
      </c>
      <c r="AV1137" s="14" t="s">
        <v>85</v>
      </c>
      <c r="AW1137" s="14" t="s">
        <v>32</v>
      </c>
      <c r="AX1137" s="14" t="s">
        <v>77</v>
      </c>
      <c r="AY1137" s="166" t="s">
        <v>262</v>
      </c>
    </row>
    <row r="1138" spans="2:51" s="14" customFormat="1" ht="12">
      <c r="B1138" s="165"/>
      <c r="D1138" s="151" t="s">
        <v>270</v>
      </c>
      <c r="E1138" s="166" t="s">
        <v>1</v>
      </c>
      <c r="F1138" s="167" t="s">
        <v>278</v>
      </c>
      <c r="H1138" s="166" t="s">
        <v>1</v>
      </c>
      <c r="I1138" s="168"/>
      <c r="L1138" s="165"/>
      <c r="M1138" s="169"/>
      <c r="T1138" s="170"/>
      <c r="AT1138" s="166" t="s">
        <v>270</v>
      </c>
      <c r="AU1138" s="166" t="s">
        <v>87</v>
      </c>
      <c r="AV1138" s="14" t="s">
        <v>85</v>
      </c>
      <c r="AW1138" s="14" t="s">
        <v>32</v>
      </c>
      <c r="AX1138" s="14" t="s">
        <v>77</v>
      </c>
      <c r="AY1138" s="166" t="s">
        <v>262</v>
      </c>
    </row>
    <row r="1139" spans="2:51" s="12" customFormat="1" ht="12">
      <c r="B1139" s="150"/>
      <c r="D1139" s="151" t="s">
        <v>270</v>
      </c>
      <c r="E1139" s="152" t="s">
        <v>1</v>
      </c>
      <c r="F1139" s="153" t="s">
        <v>1265</v>
      </c>
      <c r="H1139" s="154">
        <v>8.18</v>
      </c>
      <c r="I1139" s="155"/>
      <c r="L1139" s="150"/>
      <c r="M1139" s="156"/>
      <c r="T1139" s="157"/>
      <c r="AT1139" s="152" t="s">
        <v>270</v>
      </c>
      <c r="AU1139" s="152" t="s">
        <v>87</v>
      </c>
      <c r="AV1139" s="12" t="s">
        <v>87</v>
      </c>
      <c r="AW1139" s="12" t="s">
        <v>32</v>
      </c>
      <c r="AX1139" s="12" t="s">
        <v>77</v>
      </c>
      <c r="AY1139" s="152" t="s">
        <v>262</v>
      </c>
    </row>
    <row r="1140" spans="2:51" s="12" customFormat="1" ht="12">
      <c r="B1140" s="150"/>
      <c r="D1140" s="151" t="s">
        <v>270</v>
      </c>
      <c r="E1140" s="152" t="s">
        <v>1</v>
      </c>
      <c r="F1140" s="153" t="s">
        <v>1266</v>
      </c>
      <c r="H1140" s="154">
        <v>3.86</v>
      </c>
      <c r="I1140" s="155"/>
      <c r="L1140" s="150"/>
      <c r="M1140" s="156"/>
      <c r="T1140" s="157"/>
      <c r="AT1140" s="152" t="s">
        <v>270</v>
      </c>
      <c r="AU1140" s="152" t="s">
        <v>87</v>
      </c>
      <c r="AV1140" s="12" t="s">
        <v>87</v>
      </c>
      <c r="AW1140" s="12" t="s">
        <v>32</v>
      </c>
      <c r="AX1140" s="12" t="s">
        <v>77</v>
      </c>
      <c r="AY1140" s="152" t="s">
        <v>262</v>
      </c>
    </row>
    <row r="1141" spans="2:51" s="12" customFormat="1" ht="12">
      <c r="B1141" s="150"/>
      <c r="D1141" s="151" t="s">
        <v>270</v>
      </c>
      <c r="E1141" s="152" t="s">
        <v>1</v>
      </c>
      <c r="F1141" s="153" t="s">
        <v>1267</v>
      </c>
      <c r="H1141" s="154">
        <v>3.18</v>
      </c>
      <c r="I1141" s="155"/>
      <c r="L1141" s="150"/>
      <c r="M1141" s="156"/>
      <c r="T1141" s="157"/>
      <c r="AT1141" s="152" t="s">
        <v>270</v>
      </c>
      <c r="AU1141" s="152" t="s">
        <v>87</v>
      </c>
      <c r="AV1141" s="12" t="s">
        <v>87</v>
      </c>
      <c r="AW1141" s="12" t="s">
        <v>32</v>
      </c>
      <c r="AX1141" s="12" t="s">
        <v>77</v>
      </c>
      <c r="AY1141" s="152" t="s">
        <v>262</v>
      </c>
    </row>
    <row r="1142" spans="2:51" s="12" customFormat="1" ht="12">
      <c r="B1142" s="150"/>
      <c r="D1142" s="151" t="s">
        <v>270</v>
      </c>
      <c r="E1142" s="152" t="s">
        <v>1</v>
      </c>
      <c r="F1142" s="153" t="s">
        <v>1268</v>
      </c>
      <c r="H1142" s="154">
        <v>3.05</v>
      </c>
      <c r="I1142" s="155"/>
      <c r="L1142" s="150"/>
      <c r="M1142" s="156"/>
      <c r="T1142" s="157"/>
      <c r="AT1142" s="152" t="s">
        <v>270</v>
      </c>
      <c r="AU1142" s="152" t="s">
        <v>87</v>
      </c>
      <c r="AV1142" s="12" t="s">
        <v>87</v>
      </c>
      <c r="AW1142" s="12" t="s">
        <v>32</v>
      </c>
      <c r="AX1142" s="12" t="s">
        <v>77</v>
      </c>
      <c r="AY1142" s="152" t="s">
        <v>262</v>
      </c>
    </row>
    <row r="1143" spans="2:51" s="12" customFormat="1" ht="12">
      <c r="B1143" s="150"/>
      <c r="D1143" s="151" t="s">
        <v>270</v>
      </c>
      <c r="E1143" s="152" t="s">
        <v>1</v>
      </c>
      <c r="F1143" s="153" t="s">
        <v>1269</v>
      </c>
      <c r="H1143" s="154">
        <v>4.18</v>
      </c>
      <c r="I1143" s="155"/>
      <c r="L1143" s="150"/>
      <c r="M1143" s="156"/>
      <c r="T1143" s="157"/>
      <c r="AT1143" s="152" t="s">
        <v>270</v>
      </c>
      <c r="AU1143" s="152" t="s">
        <v>87</v>
      </c>
      <c r="AV1143" s="12" t="s">
        <v>87</v>
      </c>
      <c r="AW1143" s="12" t="s">
        <v>32</v>
      </c>
      <c r="AX1143" s="12" t="s">
        <v>77</v>
      </c>
      <c r="AY1143" s="152" t="s">
        <v>262</v>
      </c>
    </row>
    <row r="1144" spans="2:51" s="15" customFormat="1" ht="12">
      <c r="B1144" s="171"/>
      <c r="D1144" s="151" t="s">
        <v>270</v>
      </c>
      <c r="E1144" s="172" t="s">
        <v>1</v>
      </c>
      <c r="F1144" s="173" t="s">
        <v>281</v>
      </c>
      <c r="H1144" s="174">
        <v>22.45</v>
      </c>
      <c r="I1144" s="175"/>
      <c r="L1144" s="171"/>
      <c r="M1144" s="176"/>
      <c r="T1144" s="177"/>
      <c r="AT1144" s="172" t="s">
        <v>270</v>
      </c>
      <c r="AU1144" s="172" t="s">
        <v>87</v>
      </c>
      <c r="AV1144" s="15" t="s">
        <v>103</v>
      </c>
      <c r="AW1144" s="15" t="s">
        <v>32</v>
      </c>
      <c r="AX1144" s="15" t="s">
        <v>77</v>
      </c>
      <c r="AY1144" s="172" t="s">
        <v>262</v>
      </c>
    </row>
    <row r="1145" spans="2:51" s="14" customFormat="1" ht="12">
      <c r="B1145" s="165"/>
      <c r="D1145" s="151" t="s">
        <v>270</v>
      </c>
      <c r="E1145" s="166" t="s">
        <v>1</v>
      </c>
      <c r="F1145" s="167" t="s">
        <v>282</v>
      </c>
      <c r="H1145" s="166" t="s">
        <v>1</v>
      </c>
      <c r="I1145" s="168"/>
      <c r="L1145" s="165"/>
      <c r="M1145" s="169"/>
      <c r="T1145" s="170"/>
      <c r="AT1145" s="166" t="s">
        <v>270</v>
      </c>
      <c r="AU1145" s="166" t="s">
        <v>87</v>
      </c>
      <c r="AV1145" s="14" t="s">
        <v>85</v>
      </c>
      <c r="AW1145" s="14" t="s">
        <v>32</v>
      </c>
      <c r="AX1145" s="14" t="s">
        <v>77</v>
      </c>
      <c r="AY1145" s="166" t="s">
        <v>262</v>
      </c>
    </row>
    <row r="1146" spans="2:51" s="12" customFormat="1" ht="12">
      <c r="B1146" s="150"/>
      <c r="D1146" s="151" t="s">
        <v>270</v>
      </c>
      <c r="E1146" s="152" t="s">
        <v>1</v>
      </c>
      <c r="F1146" s="153" t="s">
        <v>1270</v>
      </c>
      <c r="H1146" s="154">
        <v>6.9</v>
      </c>
      <c r="I1146" s="155"/>
      <c r="L1146" s="150"/>
      <c r="M1146" s="156"/>
      <c r="T1146" s="157"/>
      <c r="AT1146" s="152" t="s">
        <v>270</v>
      </c>
      <c r="AU1146" s="152" t="s">
        <v>87</v>
      </c>
      <c r="AV1146" s="12" t="s">
        <v>87</v>
      </c>
      <c r="AW1146" s="12" t="s">
        <v>32</v>
      </c>
      <c r="AX1146" s="12" t="s">
        <v>77</v>
      </c>
      <c r="AY1146" s="152" t="s">
        <v>262</v>
      </c>
    </row>
    <row r="1147" spans="2:51" s="12" customFormat="1" ht="12">
      <c r="B1147" s="150"/>
      <c r="D1147" s="151" t="s">
        <v>270</v>
      </c>
      <c r="E1147" s="152" t="s">
        <v>1</v>
      </c>
      <c r="F1147" s="153" t="s">
        <v>1271</v>
      </c>
      <c r="H1147" s="154">
        <v>12.39</v>
      </c>
      <c r="I1147" s="155"/>
      <c r="L1147" s="150"/>
      <c r="M1147" s="156"/>
      <c r="T1147" s="157"/>
      <c r="AT1147" s="152" t="s">
        <v>270</v>
      </c>
      <c r="AU1147" s="152" t="s">
        <v>87</v>
      </c>
      <c r="AV1147" s="12" t="s">
        <v>87</v>
      </c>
      <c r="AW1147" s="12" t="s">
        <v>32</v>
      </c>
      <c r="AX1147" s="12" t="s">
        <v>77</v>
      </c>
      <c r="AY1147" s="152" t="s">
        <v>262</v>
      </c>
    </row>
    <row r="1148" spans="2:51" s="12" customFormat="1" ht="12">
      <c r="B1148" s="150"/>
      <c r="D1148" s="151" t="s">
        <v>270</v>
      </c>
      <c r="E1148" s="152" t="s">
        <v>1</v>
      </c>
      <c r="F1148" s="153" t="s">
        <v>1272</v>
      </c>
      <c r="H1148" s="154">
        <v>15.45</v>
      </c>
      <c r="I1148" s="155"/>
      <c r="L1148" s="150"/>
      <c r="M1148" s="156"/>
      <c r="T1148" s="157"/>
      <c r="AT1148" s="152" t="s">
        <v>270</v>
      </c>
      <c r="AU1148" s="152" t="s">
        <v>87</v>
      </c>
      <c r="AV1148" s="12" t="s">
        <v>87</v>
      </c>
      <c r="AW1148" s="12" t="s">
        <v>32</v>
      </c>
      <c r="AX1148" s="12" t="s">
        <v>77</v>
      </c>
      <c r="AY1148" s="152" t="s">
        <v>262</v>
      </c>
    </row>
    <row r="1149" spans="2:51" s="12" customFormat="1" ht="12">
      <c r="B1149" s="150"/>
      <c r="D1149" s="151" t="s">
        <v>270</v>
      </c>
      <c r="E1149" s="152" t="s">
        <v>1</v>
      </c>
      <c r="F1149" s="153" t="s">
        <v>1273</v>
      </c>
      <c r="H1149" s="154">
        <v>9.59</v>
      </c>
      <c r="I1149" s="155"/>
      <c r="L1149" s="150"/>
      <c r="M1149" s="156"/>
      <c r="T1149" s="157"/>
      <c r="AT1149" s="152" t="s">
        <v>270</v>
      </c>
      <c r="AU1149" s="152" t="s">
        <v>87</v>
      </c>
      <c r="AV1149" s="12" t="s">
        <v>87</v>
      </c>
      <c r="AW1149" s="12" t="s">
        <v>32</v>
      </c>
      <c r="AX1149" s="12" t="s">
        <v>77</v>
      </c>
      <c r="AY1149" s="152" t="s">
        <v>262</v>
      </c>
    </row>
    <row r="1150" spans="2:51" s="15" customFormat="1" ht="12">
      <c r="B1150" s="171"/>
      <c r="D1150" s="151" t="s">
        <v>270</v>
      </c>
      <c r="E1150" s="172" t="s">
        <v>1</v>
      </c>
      <c r="F1150" s="173" t="s">
        <v>281</v>
      </c>
      <c r="H1150" s="174">
        <v>44.33</v>
      </c>
      <c r="I1150" s="175"/>
      <c r="L1150" s="171"/>
      <c r="M1150" s="176"/>
      <c r="T1150" s="177"/>
      <c r="AT1150" s="172" t="s">
        <v>270</v>
      </c>
      <c r="AU1150" s="172" t="s">
        <v>87</v>
      </c>
      <c r="AV1150" s="15" t="s">
        <v>103</v>
      </c>
      <c r="AW1150" s="15" t="s">
        <v>32</v>
      </c>
      <c r="AX1150" s="15" t="s">
        <v>77</v>
      </c>
      <c r="AY1150" s="172" t="s">
        <v>262</v>
      </c>
    </row>
    <row r="1151" spans="2:51" s="14" customFormat="1" ht="12">
      <c r="B1151" s="165"/>
      <c r="D1151" s="151" t="s">
        <v>270</v>
      </c>
      <c r="E1151" s="166" t="s">
        <v>1</v>
      </c>
      <c r="F1151" s="167" t="s">
        <v>286</v>
      </c>
      <c r="H1151" s="166" t="s">
        <v>1</v>
      </c>
      <c r="I1151" s="168"/>
      <c r="L1151" s="165"/>
      <c r="M1151" s="169"/>
      <c r="T1151" s="170"/>
      <c r="AT1151" s="166" t="s">
        <v>270</v>
      </c>
      <c r="AU1151" s="166" t="s">
        <v>87</v>
      </c>
      <c r="AV1151" s="14" t="s">
        <v>85</v>
      </c>
      <c r="AW1151" s="14" t="s">
        <v>32</v>
      </c>
      <c r="AX1151" s="14" t="s">
        <v>77</v>
      </c>
      <c r="AY1151" s="166" t="s">
        <v>262</v>
      </c>
    </row>
    <row r="1152" spans="2:51" s="12" customFormat="1" ht="12">
      <c r="B1152" s="150"/>
      <c r="D1152" s="151" t="s">
        <v>270</v>
      </c>
      <c r="E1152" s="152" t="s">
        <v>1</v>
      </c>
      <c r="F1152" s="153" t="s">
        <v>1274</v>
      </c>
      <c r="H1152" s="154">
        <v>8.49</v>
      </c>
      <c r="I1152" s="155"/>
      <c r="L1152" s="150"/>
      <c r="M1152" s="156"/>
      <c r="T1152" s="157"/>
      <c r="AT1152" s="152" t="s">
        <v>270</v>
      </c>
      <c r="AU1152" s="152" t="s">
        <v>87</v>
      </c>
      <c r="AV1152" s="12" t="s">
        <v>87</v>
      </c>
      <c r="AW1152" s="12" t="s">
        <v>32</v>
      </c>
      <c r="AX1152" s="12" t="s">
        <v>77</v>
      </c>
      <c r="AY1152" s="152" t="s">
        <v>262</v>
      </c>
    </row>
    <row r="1153" spans="2:51" s="15" customFormat="1" ht="12">
      <c r="B1153" s="171"/>
      <c r="D1153" s="151" t="s">
        <v>270</v>
      </c>
      <c r="E1153" s="172" t="s">
        <v>1</v>
      </c>
      <c r="F1153" s="173" t="s">
        <v>281</v>
      </c>
      <c r="H1153" s="174">
        <v>8.49</v>
      </c>
      <c r="I1153" s="175"/>
      <c r="L1153" s="171"/>
      <c r="M1153" s="176"/>
      <c r="T1153" s="177"/>
      <c r="AT1153" s="172" t="s">
        <v>270</v>
      </c>
      <c r="AU1153" s="172" t="s">
        <v>87</v>
      </c>
      <c r="AV1153" s="15" t="s">
        <v>103</v>
      </c>
      <c r="AW1153" s="15" t="s">
        <v>32</v>
      </c>
      <c r="AX1153" s="15" t="s">
        <v>77</v>
      </c>
      <c r="AY1153" s="172" t="s">
        <v>262</v>
      </c>
    </row>
    <row r="1154" spans="2:51" s="14" customFormat="1" ht="12">
      <c r="B1154" s="165"/>
      <c r="D1154" s="151" t="s">
        <v>270</v>
      </c>
      <c r="E1154" s="166" t="s">
        <v>1</v>
      </c>
      <c r="F1154" s="167" t="s">
        <v>289</v>
      </c>
      <c r="H1154" s="166" t="s">
        <v>1</v>
      </c>
      <c r="I1154" s="168"/>
      <c r="L1154" s="165"/>
      <c r="M1154" s="169"/>
      <c r="T1154" s="170"/>
      <c r="AT1154" s="166" t="s">
        <v>270</v>
      </c>
      <c r="AU1154" s="166" t="s">
        <v>87</v>
      </c>
      <c r="AV1154" s="14" t="s">
        <v>85</v>
      </c>
      <c r="AW1154" s="14" t="s">
        <v>32</v>
      </c>
      <c r="AX1154" s="14" t="s">
        <v>77</v>
      </c>
      <c r="AY1154" s="166" t="s">
        <v>262</v>
      </c>
    </row>
    <row r="1155" spans="2:51" s="12" customFormat="1" ht="12">
      <c r="B1155" s="150"/>
      <c r="D1155" s="151" t="s">
        <v>270</v>
      </c>
      <c r="E1155" s="152" t="s">
        <v>1</v>
      </c>
      <c r="F1155" s="153" t="s">
        <v>1275</v>
      </c>
      <c r="H1155" s="154">
        <v>16.48</v>
      </c>
      <c r="I1155" s="155"/>
      <c r="L1155" s="150"/>
      <c r="M1155" s="156"/>
      <c r="T1155" s="157"/>
      <c r="AT1155" s="152" t="s">
        <v>270</v>
      </c>
      <c r="AU1155" s="152" t="s">
        <v>87</v>
      </c>
      <c r="AV1155" s="12" t="s">
        <v>87</v>
      </c>
      <c r="AW1155" s="12" t="s">
        <v>32</v>
      </c>
      <c r="AX1155" s="12" t="s">
        <v>77</v>
      </c>
      <c r="AY1155" s="152" t="s">
        <v>262</v>
      </c>
    </row>
    <row r="1156" spans="2:51" s="12" customFormat="1" ht="12">
      <c r="B1156" s="150"/>
      <c r="D1156" s="151" t="s">
        <v>270</v>
      </c>
      <c r="E1156" s="152" t="s">
        <v>1</v>
      </c>
      <c r="F1156" s="153" t="s">
        <v>1276</v>
      </c>
      <c r="H1156" s="154">
        <v>10.88</v>
      </c>
      <c r="I1156" s="155"/>
      <c r="L1156" s="150"/>
      <c r="M1156" s="156"/>
      <c r="T1156" s="157"/>
      <c r="AT1156" s="152" t="s">
        <v>270</v>
      </c>
      <c r="AU1156" s="152" t="s">
        <v>87</v>
      </c>
      <c r="AV1156" s="12" t="s">
        <v>87</v>
      </c>
      <c r="AW1156" s="12" t="s">
        <v>32</v>
      </c>
      <c r="AX1156" s="12" t="s">
        <v>77</v>
      </c>
      <c r="AY1156" s="152" t="s">
        <v>262</v>
      </c>
    </row>
    <row r="1157" spans="2:51" s="12" customFormat="1" ht="12">
      <c r="B1157" s="150"/>
      <c r="D1157" s="151" t="s">
        <v>270</v>
      </c>
      <c r="E1157" s="152" t="s">
        <v>1</v>
      </c>
      <c r="F1157" s="153" t="s">
        <v>1277</v>
      </c>
      <c r="H1157" s="154">
        <v>16.97</v>
      </c>
      <c r="I1157" s="155"/>
      <c r="L1157" s="150"/>
      <c r="M1157" s="156"/>
      <c r="T1157" s="157"/>
      <c r="AT1157" s="152" t="s">
        <v>270</v>
      </c>
      <c r="AU1157" s="152" t="s">
        <v>87</v>
      </c>
      <c r="AV1157" s="12" t="s">
        <v>87</v>
      </c>
      <c r="AW1157" s="12" t="s">
        <v>32</v>
      </c>
      <c r="AX1157" s="12" t="s">
        <v>77</v>
      </c>
      <c r="AY1157" s="152" t="s">
        <v>262</v>
      </c>
    </row>
    <row r="1158" spans="2:51" s="12" customFormat="1" ht="12">
      <c r="B1158" s="150"/>
      <c r="D1158" s="151" t="s">
        <v>270</v>
      </c>
      <c r="E1158" s="152" t="s">
        <v>1</v>
      </c>
      <c r="F1158" s="153" t="s">
        <v>1278</v>
      </c>
      <c r="H1158" s="154">
        <v>3.09</v>
      </c>
      <c r="I1158" s="155"/>
      <c r="L1158" s="150"/>
      <c r="M1158" s="156"/>
      <c r="T1158" s="157"/>
      <c r="AT1158" s="152" t="s">
        <v>270</v>
      </c>
      <c r="AU1158" s="152" t="s">
        <v>87</v>
      </c>
      <c r="AV1158" s="12" t="s">
        <v>87</v>
      </c>
      <c r="AW1158" s="12" t="s">
        <v>32</v>
      </c>
      <c r="AX1158" s="12" t="s">
        <v>77</v>
      </c>
      <c r="AY1158" s="152" t="s">
        <v>262</v>
      </c>
    </row>
    <row r="1159" spans="2:51" s="15" customFormat="1" ht="12">
      <c r="B1159" s="171"/>
      <c r="D1159" s="151" t="s">
        <v>270</v>
      </c>
      <c r="E1159" s="172" t="s">
        <v>1</v>
      </c>
      <c r="F1159" s="173" t="s">
        <v>281</v>
      </c>
      <c r="H1159" s="174">
        <v>47.42</v>
      </c>
      <c r="I1159" s="175"/>
      <c r="L1159" s="171"/>
      <c r="M1159" s="176"/>
      <c r="T1159" s="177"/>
      <c r="AT1159" s="172" t="s">
        <v>270</v>
      </c>
      <c r="AU1159" s="172" t="s">
        <v>87</v>
      </c>
      <c r="AV1159" s="15" t="s">
        <v>103</v>
      </c>
      <c r="AW1159" s="15" t="s">
        <v>32</v>
      </c>
      <c r="AX1159" s="15" t="s">
        <v>77</v>
      </c>
      <c r="AY1159" s="172" t="s">
        <v>262</v>
      </c>
    </row>
    <row r="1160" spans="2:51" s="13" customFormat="1" ht="12">
      <c r="B1160" s="158"/>
      <c r="D1160" s="151" t="s">
        <v>270</v>
      </c>
      <c r="E1160" s="159" t="s">
        <v>1</v>
      </c>
      <c r="F1160" s="160" t="s">
        <v>273</v>
      </c>
      <c r="H1160" s="161">
        <v>122.69</v>
      </c>
      <c r="I1160" s="162"/>
      <c r="L1160" s="158"/>
      <c r="M1160" s="163"/>
      <c r="T1160" s="164"/>
      <c r="AT1160" s="159" t="s">
        <v>270</v>
      </c>
      <c r="AU1160" s="159" t="s">
        <v>87</v>
      </c>
      <c r="AV1160" s="13" t="s">
        <v>268</v>
      </c>
      <c r="AW1160" s="13" t="s">
        <v>32</v>
      </c>
      <c r="AX1160" s="13" t="s">
        <v>85</v>
      </c>
      <c r="AY1160" s="159" t="s">
        <v>262</v>
      </c>
    </row>
    <row r="1161" spans="2:65" s="1" customFormat="1" ht="24.2" customHeight="1">
      <c r="B1161" s="32"/>
      <c r="C1161" s="138" t="s">
        <v>1279</v>
      </c>
      <c r="D1161" s="138" t="s">
        <v>264</v>
      </c>
      <c r="E1161" s="139" t="s">
        <v>1280</v>
      </c>
      <c r="F1161" s="140" t="s">
        <v>1281</v>
      </c>
      <c r="G1161" s="141" t="s">
        <v>416</v>
      </c>
      <c r="H1161" s="142">
        <v>40.81</v>
      </c>
      <c r="I1161" s="143"/>
      <c r="J1161" s="142">
        <f>ROUND(I1161*H1161,2)</f>
        <v>0</v>
      </c>
      <c r="K1161" s="140" t="s">
        <v>267</v>
      </c>
      <c r="L1161" s="32"/>
      <c r="M1161" s="144" t="s">
        <v>1</v>
      </c>
      <c r="N1161" s="145" t="s">
        <v>42</v>
      </c>
      <c r="P1161" s="146">
        <f>O1161*H1161</f>
        <v>0</v>
      </c>
      <c r="Q1161" s="146">
        <v>0.0001015</v>
      </c>
      <c r="R1161" s="146">
        <f>Q1161*H1161</f>
        <v>0.004142215</v>
      </c>
      <c r="S1161" s="146">
        <v>0</v>
      </c>
      <c r="T1161" s="147">
        <f>S1161*H1161</f>
        <v>0</v>
      </c>
      <c r="AR1161" s="148" t="s">
        <v>369</v>
      </c>
      <c r="AT1161" s="148" t="s">
        <v>264</v>
      </c>
      <c r="AU1161" s="148" t="s">
        <v>87</v>
      </c>
      <c r="AY1161" s="17" t="s">
        <v>262</v>
      </c>
      <c r="BE1161" s="149">
        <f>IF(N1161="základní",J1161,0)</f>
        <v>0</v>
      </c>
      <c r="BF1161" s="149">
        <f>IF(N1161="snížená",J1161,0)</f>
        <v>0</v>
      </c>
      <c r="BG1161" s="149">
        <f>IF(N1161="zákl. přenesená",J1161,0)</f>
        <v>0</v>
      </c>
      <c r="BH1161" s="149">
        <f>IF(N1161="sníž. přenesená",J1161,0)</f>
        <v>0</v>
      </c>
      <c r="BI1161" s="149">
        <f>IF(N1161="nulová",J1161,0)</f>
        <v>0</v>
      </c>
      <c r="BJ1161" s="17" t="s">
        <v>85</v>
      </c>
      <c r="BK1161" s="149">
        <f>ROUND(I1161*H1161,2)</f>
        <v>0</v>
      </c>
      <c r="BL1161" s="17" t="s">
        <v>369</v>
      </c>
      <c r="BM1161" s="148" t="s">
        <v>1282</v>
      </c>
    </row>
    <row r="1162" spans="2:51" s="14" customFormat="1" ht="12">
      <c r="B1162" s="165"/>
      <c r="D1162" s="151" t="s">
        <v>270</v>
      </c>
      <c r="E1162" s="166" t="s">
        <v>1</v>
      </c>
      <c r="F1162" s="167" t="s">
        <v>1264</v>
      </c>
      <c r="H1162" s="166" t="s">
        <v>1</v>
      </c>
      <c r="I1162" s="168"/>
      <c r="L1162" s="165"/>
      <c r="M1162" s="169"/>
      <c r="T1162" s="170"/>
      <c r="AT1162" s="166" t="s">
        <v>270</v>
      </c>
      <c r="AU1162" s="166" t="s">
        <v>87</v>
      </c>
      <c r="AV1162" s="14" t="s">
        <v>85</v>
      </c>
      <c r="AW1162" s="14" t="s">
        <v>32</v>
      </c>
      <c r="AX1162" s="14" t="s">
        <v>77</v>
      </c>
      <c r="AY1162" s="166" t="s">
        <v>262</v>
      </c>
    </row>
    <row r="1163" spans="2:51" s="14" customFormat="1" ht="12">
      <c r="B1163" s="165"/>
      <c r="D1163" s="151" t="s">
        <v>270</v>
      </c>
      <c r="E1163" s="166" t="s">
        <v>1</v>
      </c>
      <c r="F1163" s="167" t="s">
        <v>278</v>
      </c>
      <c r="H1163" s="166" t="s">
        <v>1</v>
      </c>
      <c r="I1163" s="168"/>
      <c r="L1163" s="165"/>
      <c r="M1163" s="169"/>
      <c r="T1163" s="170"/>
      <c r="AT1163" s="166" t="s">
        <v>270</v>
      </c>
      <c r="AU1163" s="166" t="s">
        <v>87</v>
      </c>
      <c r="AV1163" s="14" t="s">
        <v>85</v>
      </c>
      <c r="AW1163" s="14" t="s">
        <v>32</v>
      </c>
      <c r="AX1163" s="14" t="s">
        <v>77</v>
      </c>
      <c r="AY1163" s="166" t="s">
        <v>262</v>
      </c>
    </row>
    <row r="1164" spans="2:51" s="12" customFormat="1" ht="12">
      <c r="B1164" s="150"/>
      <c r="D1164" s="151" t="s">
        <v>270</v>
      </c>
      <c r="E1164" s="152" t="s">
        <v>1</v>
      </c>
      <c r="F1164" s="153" t="s">
        <v>1283</v>
      </c>
      <c r="H1164" s="154">
        <v>2.73</v>
      </c>
      <c r="I1164" s="155"/>
      <c r="L1164" s="150"/>
      <c r="M1164" s="156"/>
      <c r="T1164" s="157"/>
      <c r="AT1164" s="152" t="s">
        <v>270</v>
      </c>
      <c r="AU1164" s="152" t="s">
        <v>87</v>
      </c>
      <c r="AV1164" s="12" t="s">
        <v>87</v>
      </c>
      <c r="AW1164" s="12" t="s">
        <v>32</v>
      </c>
      <c r="AX1164" s="12" t="s">
        <v>77</v>
      </c>
      <c r="AY1164" s="152" t="s">
        <v>262</v>
      </c>
    </row>
    <row r="1165" spans="2:51" s="12" customFormat="1" ht="12">
      <c r="B1165" s="150"/>
      <c r="D1165" s="151" t="s">
        <v>270</v>
      </c>
      <c r="E1165" s="152" t="s">
        <v>1</v>
      </c>
      <c r="F1165" s="153" t="s">
        <v>1284</v>
      </c>
      <c r="H1165" s="154">
        <v>1.29</v>
      </c>
      <c r="I1165" s="155"/>
      <c r="L1165" s="150"/>
      <c r="M1165" s="156"/>
      <c r="T1165" s="157"/>
      <c r="AT1165" s="152" t="s">
        <v>270</v>
      </c>
      <c r="AU1165" s="152" t="s">
        <v>87</v>
      </c>
      <c r="AV1165" s="12" t="s">
        <v>87</v>
      </c>
      <c r="AW1165" s="12" t="s">
        <v>32</v>
      </c>
      <c r="AX1165" s="12" t="s">
        <v>77</v>
      </c>
      <c r="AY1165" s="152" t="s">
        <v>262</v>
      </c>
    </row>
    <row r="1166" spans="2:51" s="12" customFormat="1" ht="12">
      <c r="B1166" s="150"/>
      <c r="D1166" s="151" t="s">
        <v>270</v>
      </c>
      <c r="E1166" s="152" t="s">
        <v>1</v>
      </c>
      <c r="F1166" s="153" t="s">
        <v>1285</v>
      </c>
      <c r="H1166" s="154">
        <v>1.06</v>
      </c>
      <c r="I1166" s="155"/>
      <c r="L1166" s="150"/>
      <c r="M1166" s="156"/>
      <c r="T1166" s="157"/>
      <c r="AT1166" s="152" t="s">
        <v>270</v>
      </c>
      <c r="AU1166" s="152" t="s">
        <v>87</v>
      </c>
      <c r="AV1166" s="12" t="s">
        <v>87</v>
      </c>
      <c r="AW1166" s="12" t="s">
        <v>32</v>
      </c>
      <c r="AX1166" s="12" t="s">
        <v>77</v>
      </c>
      <c r="AY1166" s="152" t="s">
        <v>262</v>
      </c>
    </row>
    <row r="1167" spans="2:51" s="12" customFormat="1" ht="12">
      <c r="B1167" s="150"/>
      <c r="D1167" s="151" t="s">
        <v>270</v>
      </c>
      <c r="E1167" s="152" t="s">
        <v>1</v>
      </c>
      <c r="F1167" s="153" t="s">
        <v>1286</v>
      </c>
      <c r="H1167" s="154">
        <v>1.02</v>
      </c>
      <c r="I1167" s="155"/>
      <c r="L1167" s="150"/>
      <c r="M1167" s="156"/>
      <c r="T1167" s="157"/>
      <c r="AT1167" s="152" t="s">
        <v>270</v>
      </c>
      <c r="AU1167" s="152" t="s">
        <v>87</v>
      </c>
      <c r="AV1167" s="12" t="s">
        <v>87</v>
      </c>
      <c r="AW1167" s="12" t="s">
        <v>32</v>
      </c>
      <c r="AX1167" s="12" t="s">
        <v>77</v>
      </c>
      <c r="AY1167" s="152" t="s">
        <v>262</v>
      </c>
    </row>
    <row r="1168" spans="2:51" s="12" customFormat="1" ht="12">
      <c r="B1168" s="150"/>
      <c r="D1168" s="151" t="s">
        <v>270</v>
      </c>
      <c r="E1168" s="152" t="s">
        <v>1</v>
      </c>
      <c r="F1168" s="153" t="s">
        <v>1287</v>
      </c>
      <c r="H1168" s="154">
        <v>1.39</v>
      </c>
      <c r="I1168" s="155"/>
      <c r="L1168" s="150"/>
      <c r="M1168" s="156"/>
      <c r="T1168" s="157"/>
      <c r="AT1168" s="152" t="s">
        <v>270</v>
      </c>
      <c r="AU1168" s="152" t="s">
        <v>87</v>
      </c>
      <c r="AV1168" s="12" t="s">
        <v>87</v>
      </c>
      <c r="AW1168" s="12" t="s">
        <v>32</v>
      </c>
      <c r="AX1168" s="12" t="s">
        <v>77</v>
      </c>
      <c r="AY1168" s="152" t="s">
        <v>262</v>
      </c>
    </row>
    <row r="1169" spans="2:51" s="15" customFormat="1" ht="12">
      <c r="B1169" s="171"/>
      <c r="D1169" s="151" t="s">
        <v>270</v>
      </c>
      <c r="E1169" s="172" t="s">
        <v>1</v>
      </c>
      <c r="F1169" s="173" t="s">
        <v>281</v>
      </c>
      <c r="H1169" s="174">
        <v>7.49</v>
      </c>
      <c r="I1169" s="175"/>
      <c r="L1169" s="171"/>
      <c r="M1169" s="176"/>
      <c r="T1169" s="177"/>
      <c r="AT1169" s="172" t="s">
        <v>270</v>
      </c>
      <c r="AU1169" s="172" t="s">
        <v>87</v>
      </c>
      <c r="AV1169" s="15" t="s">
        <v>103</v>
      </c>
      <c r="AW1169" s="15" t="s">
        <v>32</v>
      </c>
      <c r="AX1169" s="15" t="s">
        <v>77</v>
      </c>
      <c r="AY1169" s="172" t="s">
        <v>262</v>
      </c>
    </row>
    <row r="1170" spans="2:51" s="14" customFormat="1" ht="12">
      <c r="B1170" s="165"/>
      <c r="D1170" s="151" t="s">
        <v>270</v>
      </c>
      <c r="E1170" s="166" t="s">
        <v>1</v>
      </c>
      <c r="F1170" s="167" t="s">
        <v>282</v>
      </c>
      <c r="H1170" s="166" t="s">
        <v>1</v>
      </c>
      <c r="I1170" s="168"/>
      <c r="L1170" s="165"/>
      <c r="M1170" s="169"/>
      <c r="T1170" s="170"/>
      <c r="AT1170" s="166" t="s">
        <v>270</v>
      </c>
      <c r="AU1170" s="166" t="s">
        <v>87</v>
      </c>
      <c r="AV1170" s="14" t="s">
        <v>85</v>
      </c>
      <c r="AW1170" s="14" t="s">
        <v>32</v>
      </c>
      <c r="AX1170" s="14" t="s">
        <v>77</v>
      </c>
      <c r="AY1170" s="166" t="s">
        <v>262</v>
      </c>
    </row>
    <row r="1171" spans="2:51" s="12" customFormat="1" ht="12">
      <c r="B1171" s="150"/>
      <c r="D1171" s="151" t="s">
        <v>270</v>
      </c>
      <c r="E1171" s="152" t="s">
        <v>1</v>
      </c>
      <c r="F1171" s="153" t="s">
        <v>1288</v>
      </c>
      <c r="H1171" s="154">
        <v>2.3</v>
      </c>
      <c r="I1171" s="155"/>
      <c r="L1171" s="150"/>
      <c r="M1171" s="156"/>
      <c r="T1171" s="157"/>
      <c r="AT1171" s="152" t="s">
        <v>270</v>
      </c>
      <c r="AU1171" s="152" t="s">
        <v>87</v>
      </c>
      <c r="AV1171" s="12" t="s">
        <v>87</v>
      </c>
      <c r="AW1171" s="12" t="s">
        <v>32</v>
      </c>
      <c r="AX1171" s="12" t="s">
        <v>77</v>
      </c>
      <c r="AY1171" s="152" t="s">
        <v>262</v>
      </c>
    </row>
    <row r="1172" spans="2:51" s="12" customFormat="1" ht="12">
      <c r="B1172" s="150"/>
      <c r="D1172" s="151" t="s">
        <v>270</v>
      </c>
      <c r="E1172" s="152" t="s">
        <v>1</v>
      </c>
      <c r="F1172" s="153" t="s">
        <v>1289</v>
      </c>
      <c r="H1172" s="154">
        <v>4.13</v>
      </c>
      <c r="I1172" s="155"/>
      <c r="L1172" s="150"/>
      <c r="M1172" s="156"/>
      <c r="T1172" s="157"/>
      <c r="AT1172" s="152" t="s">
        <v>270</v>
      </c>
      <c r="AU1172" s="152" t="s">
        <v>87</v>
      </c>
      <c r="AV1172" s="12" t="s">
        <v>87</v>
      </c>
      <c r="AW1172" s="12" t="s">
        <v>32</v>
      </c>
      <c r="AX1172" s="12" t="s">
        <v>77</v>
      </c>
      <c r="AY1172" s="152" t="s">
        <v>262</v>
      </c>
    </row>
    <row r="1173" spans="2:51" s="12" customFormat="1" ht="12">
      <c r="B1173" s="150"/>
      <c r="D1173" s="151" t="s">
        <v>270</v>
      </c>
      <c r="E1173" s="152" t="s">
        <v>1</v>
      </c>
      <c r="F1173" s="153" t="s">
        <v>1290</v>
      </c>
      <c r="H1173" s="154">
        <v>5.15</v>
      </c>
      <c r="I1173" s="155"/>
      <c r="L1173" s="150"/>
      <c r="M1173" s="156"/>
      <c r="T1173" s="157"/>
      <c r="AT1173" s="152" t="s">
        <v>270</v>
      </c>
      <c r="AU1173" s="152" t="s">
        <v>87</v>
      </c>
      <c r="AV1173" s="12" t="s">
        <v>87</v>
      </c>
      <c r="AW1173" s="12" t="s">
        <v>32</v>
      </c>
      <c r="AX1173" s="12" t="s">
        <v>77</v>
      </c>
      <c r="AY1173" s="152" t="s">
        <v>262</v>
      </c>
    </row>
    <row r="1174" spans="2:51" s="12" customFormat="1" ht="12">
      <c r="B1174" s="150"/>
      <c r="D1174" s="151" t="s">
        <v>270</v>
      </c>
      <c r="E1174" s="152" t="s">
        <v>1</v>
      </c>
      <c r="F1174" s="153" t="s">
        <v>1291</v>
      </c>
      <c r="H1174" s="154">
        <v>3.2</v>
      </c>
      <c r="I1174" s="155"/>
      <c r="L1174" s="150"/>
      <c r="M1174" s="156"/>
      <c r="T1174" s="157"/>
      <c r="AT1174" s="152" t="s">
        <v>270</v>
      </c>
      <c r="AU1174" s="152" t="s">
        <v>87</v>
      </c>
      <c r="AV1174" s="12" t="s">
        <v>87</v>
      </c>
      <c r="AW1174" s="12" t="s">
        <v>32</v>
      </c>
      <c r="AX1174" s="12" t="s">
        <v>77</v>
      </c>
      <c r="AY1174" s="152" t="s">
        <v>262</v>
      </c>
    </row>
    <row r="1175" spans="2:51" s="15" customFormat="1" ht="12">
      <c r="B1175" s="171"/>
      <c r="D1175" s="151" t="s">
        <v>270</v>
      </c>
      <c r="E1175" s="172" t="s">
        <v>1</v>
      </c>
      <c r="F1175" s="173" t="s">
        <v>281</v>
      </c>
      <c r="H1175" s="174">
        <v>14.78</v>
      </c>
      <c r="I1175" s="175"/>
      <c r="L1175" s="171"/>
      <c r="M1175" s="176"/>
      <c r="T1175" s="177"/>
      <c r="AT1175" s="172" t="s">
        <v>270</v>
      </c>
      <c r="AU1175" s="172" t="s">
        <v>87</v>
      </c>
      <c r="AV1175" s="15" t="s">
        <v>103</v>
      </c>
      <c r="AW1175" s="15" t="s">
        <v>32</v>
      </c>
      <c r="AX1175" s="15" t="s">
        <v>77</v>
      </c>
      <c r="AY1175" s="172" t="s">
        <v>262</v>
      </c>
    </row>
    <row r="1176" spans="2:51" s="14" customFormat="1" ht="12">
      <c r="B1176" s="165"/>
      <c r="D1176" s="151" t="s">
        <v>270</v>
      </c>
      <c r="E1176" s="166" t="s">
        <v>1</v>
      </c>
      <c r="F1176" s="167" t="s">
        <v>286</v>
      </c>
      <c r="H1176" s="166" t="s">
        <v>1</v>
      </c>
      <c r="I1176" s="168"/>
      <c r="L1176" s="165"/>
      <c r="M1176" s="169"/>
      <c r="T1176" s="170"/>
      <c r="AT1176" s="166" t="s">
        <v>270</v>
      </c>
      <c r="AU1176" s="166" t="s">
        <v>87</v>
      </c>
      <c r="AV1176" s="14" t="s">
        <v>85</v>
      </c>
      <c r="AW1176" s="14" t="s">
        <v>32</v>
      </c>
      <c r="AX1176" s="14" t="s">
        <v>77</v>
      </c>
      <c r="AY1176" s="166" t="s">
        <v>262</v>
      </c>
    </row>
    <row r="1177" spans="2:51" s="12" customFormat="1" ht="12">
      <c r="B1177" s="150"/>
      <c r="D1177" s="151" t="s">
        <v>270</v>
      </c>
      <c r="E1177" s="152" t="s">
        <v>1</v>
      </c>
      <c r="F1177" s="153" t="s">
        <v>1292</v>
      </c>
      <c r="H1177" s="154">
        <v>2.73</v>
      </c>
      <c r="I1177" s="155"/>
      <c r="L1177" s="150"/>
      <c r="M1177" s="156"/>
      <c r="T1177" s="157"/>
      <c r="AT1177" s="152" t="s">
        <v>270</v>
      </c>
      <c r="AU1177" s="152" t="s">
        <v>87</v>
      </c>
      <c r="AV1177" s="12" t="s">
        <v>87</v>
      </c>
      <c r="AW1177" s="12" t="s">
        <v>32</v>
      </c>
      <c r="AX1177" s="12" t="s">
        <v>77</v>
      </c>
      <c r="AY1177" s="152" t="s">
        <v>262</v>
      </c>
    </row>
    <row r="1178" spans="2:51" s="15" customFormat="1" ht="12">
      <c r="B1178" s="171"/>
      <c r="D1178" s="151" t="s">
        <v>270</v>
      </c>
      <c r="E1178" s="172" t="s">
        <v>1</v>
      </c>
      <c r="F1178" s="173" t="s">
        <v>281</v>
      </c>
      <c r="H1178" s="174">
        <v>2.73</v>
      </c>
      <c r="I1178" s="175"/>
      <c r="L1178" s="171"/>
      <c r="M1178" s="176"/>
      <c r="T1178" s="177"/>
      <c r="AT1178" s="172" t="s">
        <v>270</v>
      </c>
      <c r="AU1178" s="172" t="s">
        <v>87</v>
      </c>
      <c r="AV1178" s="15" t="s">
        <v>103</v>
      </c>
      <c r="AW1178" s="15" t="s">
        <v>32</v>
      </c>
      <c r="AX1178" s="15" t="s">
        <v>77</v>
      </c>
      <c r="AY1178" s="172" t="s">
        <v>262</v>
      </c>
    </row>
    <row r="1179" spans="2:51" s="14" customFormat="1" ht="12">
      <c r="B1179" s="165"/>
      <c r="D1179" s="151" t="s">
        <v>270</v>
      </c>
      <c r="E1179" s="166" t="s">
        <v>1</v>
      </c>
      <c r="F1179" s="167" t="s">
        <v>289</v>
      </c>
      <c r="H1179" s="166" t="s">
        <v>1</v>
      </c>
      <c r="I1179" s="168"/>
      <c r="L1179" s="165"/>
      <c r="M1179" s="169"/>
      <c r="T1179" s="170"/>
      <c r="AT1179" s="166" t="s">
        <v>270</v>
      </c>
      <c r="AU1179" s="166" t="s">
        <v>87</v>
      </c>
      <c r="AV1179" s="14" t="s">
        <v>85</v>
      </c>
      <c r="AW1179" s="14" t="s">
        <v>32</v>
      </c>
      <c r="AX1179" s="14" t="s">
        <v>77</v>
      </c>
      <c r="AY1179" s="166" t="s">
        <v>262</v>
      </c>
    </row>
    <row r="1180" spans="2:51" s="12" customFormat="1" ht="12">
      <c r="B1180" s="150"/>
      <c r="D1180" s="151" t="s">
        <v>270</v>
      </c>
      <c r="E1180" s="152" t="s">
        <v>1</v>
      </c>
      <c r="F1180" s="153" t="s">
        <v>1293</v>
      </c>
      <c r="H1180" s="154">
        <v>5.49</v>
      </c>
      <c r="I1180" s="155"/>
      <c r="L1180" s="150"/>
      <c r="M1180" s="156"/>
      <c r="T1180" s="157"/>
      <c r="AT1180" s="152" t="s">
        <v>270</v>
      </c>
      <c r="AU1180" s="152" t="s">
        <v>87</v>
      </c>
      <c r="AV1180" s="12" t="s">
        <v>87</v>
      </c>
      <c r="AW1180" s="12" t="s">
        <v>32</v>
      </c>
      <c r="AX1180" s="12" t="s">
        <v>77</v>
      </c>
      <c r="AY1180" s="152" t="s">
        <v>262</v>
      </c>
    </row>
    <row r="1181" spans="2:51" s="12" customFormat="1" ht="12">
      <c r="B1181" s="150"/>
      <c r="D1181" s="151" t="s">
        <v>270</v>
      </c>
      <c r="E1181" s="152" t="s">
        <v>1</v>
      </c>
      <c r="F1181" s="153" t="s">
        <v>1294</v>
      </c>
      <c r="H1181" s="154">
        <v>3.63</v>
      </c>
      <c r="I1181" s="155"/>
      <c r="L1181" s="150"/>
      <c r="M1181" s="156"/>
      <c r="T1181" s="157"/>
      <c r="AT1181" s="152" t="s">
        <v>270</v>
      </c>
      <c r="AU1181" s="152" t="s">
        <v>87</v>
      </c>
      <c r="AV1181" s="12" t="s">
        <v>87</v>
      </c>
      <c r="AW1181" s="12" t="s">
        <v>32</v>
      </c>
      <c r="AX1181" s="12" t="s">
        <v>77</v>
      </c>
      <c r="AY1181" s="152" t="s">
        <v>262</v>
      </c>
    </row>
    <row r="1182" spans="2:51" s="12" customFormat="1" ht="12">
      <c r="B1182" s="150"/>
      <c r="D1182" s="151" t="s">
        <v>270</v>
      </c>
      <c r="E1182" s="152" t="s">
        <v>1</v>
      </c>
      <c r="F1182" s="153" t="s">
        <v>1295</v>
      </c>
      <c r="H1182" s="154">
        <v>5.66</v>
      </c>
      <c r="I1182" s="155"/>
      <c r="L1182" s="150"/>
      <c r="M1182" s="156"/>
      <c r="T1182" s="157"/>
      <c r="AT1182" s="152" t="s">
        <v>270</v>
      </c>
      <c r="AU1182" s="152" t="s">
        <v>87</v>
      </c>
      <c r="AV1182" s="12" t="s">
        <v>87</v>
      </c>
      <c r="AW1182" s="12" t="s">
        <v>32</v>
      </c>
      <c r="AX1182" s="12" t="s">
        <v>77</v>
      </c>
      <c r="AY1182" s="152" t="s">
        <v>262</v>
      </c>
    </row>
    <row r="1183" spans="2:51" s="12" customFormat="1" ht="12">
      <c r="B1183" s="150"/>
      <c r="D1183" s="151" t="s">
        <v>270</v>
      </c>
      <c r="E1183" s="152" t="s">
        <v>1</v>
      </c>
      <c r="F1183" s="153" t="s">
        <v>1296</v>
      </c>
      <c r="H1183" s="154">
        <v>1.03</v>
      </c>
      <c r="I1183" s="155"/>
      <c r="L1183" s="150"/>
      <c r="M1183" s="156"/>
      <c r="T1183" s="157"/>
      <c r="AT1183" s="152" t="s">
        <v>270</v>
      </c>
      <c r="AU1183" s="152" t="s">
        <v>87</v>
      </c>
      <c r="AV1183" s="12" t="s">
        <v>87</v>
      </c>
      <c r="AW1183" s="12" t="s">
        <v>32</v>
      </c>
      <c r="AX1183" s="12" t="s">
        <v>77</v>
      </c>
      <c r="AY1183" s="152" t="s">
        <v>262</v>
      </c>
    </row>
    <row r="1184" spans="2:51" s="15" customFormat="1" ht="12">
      <c r="B1184" s="171"/>
      <c r="D1184" s="151" t="s">
        <v>270</v>
      </c>
      <c r="E1184" s="172" t="s">
        <v>1</v>
      </c>
      <c r="F1184" s="173" t="s">
        <v>281</v>
      </c>
      <c r="H1184" s="174">
        <v>15.81</v>
      </c>
      <c r="I1184" s="175"/>
      <c r="L1184" s="171"/>
      <c r="M1184" s="176"/>
      <c r="T1184" s="177"/>
      <c r="AT1184" s="172" t="s">
        <v>270</v>
      </c>
      <c r="AU1184" s="172" t="s">
        <v>87</v>
      </c>
      <c r="AV1184" s="15" t="s">
        <v>103</v>
      </c>
      <c r="AW1184" s="15" t="s">
        <v>32</v>
      </c>
      <c r="AX1184" s="15" t="s">
        <v>77</v>
      </c>
      <c r="AY1184" s="172" t="s">
        <v>262</v>
      </c>
    </row>
    <row r="1185" spans="2:51" s="13" customFormat="1" ht="12">
      <c r="B1185" s="158"/>
      <c r="D1185" s="151" t="s">
        <v>270</v>
      </c>
      <c r="E1185" s="159" t="s">
        <v>1</v>
      </c>
      <c r="F1185" s="160" t="s">
        <v>273</v>
      </c>
      <c r="H1185" s="161">
        <v>40.81</v>
      </c>
      <c r="I1185" s="162"/>
      <c r="L1185" s="158"/>
      <c r="M1185" s="163"/>
      <c r="T1185" s="164"/>
      <c r="AT1185" s="159" t="s">
        <v>270</v>
      </c>
      <c r="AU1185" s="159" t="s">
        <v>87</v>
      </c>
      <c r="AV1185" s="13" t="s">
        <v>268</v>
      </c>
      <c r="AW1185" s="13" t="s">
        <v>32</v>
      </c>
      <c r="AX1185" s="13" t="s">
        <v>85</v>
      </c>
      <c r="AY1185" s="159" t="s">
        <v>262</v>
      </c>
    </row>
    <row r="1186" spans="2:65" s="1" customFormat="1" ht="24.2" customHeight="1">
      <c r="B1186" s="32"/>
      <c r="C1186" s="138" t="s">
        <v>1297</v>
      </c>
      <c r="D1186" s="138" t="s">
        <v>264</v>
      </c>
      <c r="E1186" s="139" t="s">
        <v>1298</v>
      </c>
      <c r="F1186" s="140" t="s">
        <v>1299</v>
      </c>
      <c r="G1186" s="141" t="s">
        <v>152</v>
      </c>
      <c r="H1186" s="142">
        <v>122.67</v>
      </c>
      <c r="I1186" s="143"/>
      <c r="J1186" s="142">
        <f>ROUND(I1186*H1186,2)</f>
        <v>0</v>
      </c>
      <c r="K1186" s="140" t="s">
        <v>267</v>
      </c>
      <c r="L1186" s="32"/>
      <c r="M1186" s="144" t="s">
        <v>1</v>
      </c>
      <c r="N1186" s="145" t="s">
        <v>42</v>
      </c>
      <c r="P1186" s="146">
        <f>O1186*H1186</f>
        <v>0</v>
      </c>
      <c r="Q1186" s="146">
        <v>0.0007</v>
      </c>
      <c r="R1186" s="146">
        <f>Q1186*H1186</f>
        <v>0.085869</v>
      </c>
      <c r="S1186" s="146">
        <v>0</v>
      </c>
      <c r="T1186" s="147">
        <f>S1186*H1186</f>
        <v>0</v>
      </c>
      <c r="AR1186" s="148" t="s">
        <v>369</v>
      </c>
      <c r="AT1186" s="148" t="s">
        <v>264</v>
      </c>
      <c r="AU1186" s="148" t="s">
        <v>87</v>
      </c>
      <c r="AY1186" s="17" t="s">
        <v>262</v>
      </c>
      <c r="BE1186" s="149">
        <f>IF(N1186="základní",J1186,0)</f>
        <v>0</v>
      </c>
      <c r="BF1186" s="149">
        <f>IF(N1186="snížená",J1186,0)</f>
        <v>0</v>
      </c>
      <c r="BG1186" s="149">
        <f>IF(N1186="zákl. přenesená",J1186,0)</f>
        <v>0</v>
      </c>
      <c r="BH1186" s="149">
        <f>IF(N1186="sníž. přenesená",J1186,0)</f>
        <v>0</v>
      </c>
      <c r="BI1186" s="149">
        <f>IF(N1186="nulová",J1186,0)</f>
        <v>0</v>
      </c>
      <c r="BJ1186" s="17" t="s">
        <v>85</v>
      </c>
      <c r="BK1186" s="149">
        <f>ROUND(I1186*H1186,2)</f>
        <v>0</v>
      </c>
      <c r="BL1186" s="17" t="s">
        <v>369</v>
      </c>
      <c r="BM1186" s="148" t="s">
        <v>1300</v>
      </c>
    </row>
    <row r="1187" spans="2:65" s="1" customFormat="1" ht="24.2" customHeight="1">
      <c r="B1187" s="32"/>
      <c r="C1187" s="138" t="s">
        <v>1301</v>
      </c>
      <c r="D1187" s="138" t="s">
        <v>264</v>
      </c>
      <c r="E1187" s="139" t="s">
        <v>1302</v>
      </c>
      <c r="F1187" s="140" t="s">
        <v>1303</v>
      </c>
      <c r="G1187" s="141" t="s">
        <v>152</v>
      </c>
      <c r="H1187" s="142">
        <v>78.3</v>
      </c>
      <c r="I1187" s="143"/>
      <c r="J1187" s="142">
        <f>ROUND(I1187*H1187,2)</f>
        <v>0</v>
      </c>
      <c r="K1187" s="140" t="s">
        <v>1</v>
      </c>
      <c r="L1187" s="32"/>
      <c r="M1187" s="144" t="s">
        <v>1</v>
      </c>
      <c r="N1187" s="145" t="s">
        <v>42</v>
      </c>
      <c r="P1187" s="146">
        <f>O1187*H1187</f>
        <v>0</v>
      </c>
      <c r="Q1187" s="146">
        <v>0.01259</v>
      </c>
      <c r="R1187" s="146">
        <f>Q1187*H1187</f>
        <v>0.985797</v>
      </c>
      <c r="S1187" s="146">
        <v>0</v>
      </c>
      <c r="T1187" s="147">
        <f>S1187*H1187</f>
        <v>0</v>
      </c>
      <c r="AR1187" s="148" t="s">
        <v>369</v>
      </c>
      <c r="AT1187" s="148" t="s">
        <v>264</v>
      </c>
      <c r="AU1187" s="148" t="s">
        <v>87</v>
      </c>
      <c r="AY1187" s="17" t="s">
        <v>262</v>
      </c>
      <c r="BE1187" s="149">
        <f>IF(N1187="základní",J1187,0)</f>
        <v>0</v>
      </c>
      <c r="BF1187" s="149">
        <f>IF(N1187="snížená",J1187,0)</f>
        <v>0</v>
      </c>
      <c r="BG1187" s="149">
        <f>IF(N1187="zákl. přenesená",J1187,0)</f>
        <v>0</v>
      </c>
      <c r="BH1187" s="149">
        <f>IF(N1187="sníž. přenesená",J1187,0)</f>
        <v>0</v>
      </c>
      <c r="BI1187" s="149">
        <f>IF(N1187="nulová",J1187,0)</f>
        <v>0</v>
      </c>
      <c r="BJ1187" s="17" t="s">
        <v>85</v>
      </c>
      <c r="BK1187" s="149">
        <f>ROUND(I1187*H1187,2)</f>
        <v>0</v>
      </c>
      <c r="BL1187" s="17" t="s">
        <v>369</v>
      </c>
      <c r="BM1187" s="148" t="s">
        <v>1304</v>
      </c>
    </row>
    <row r="1188" spans="2:47" s="1" customFormat="1" ht="19.5">
      <c r="B1188" s="32"/>
      <c r="D1188" s="151" t="s">
        <v>699</v>
      </c>
      <c r="F1188" s="187" t="s">
        <v>1305</v>
      </c>
      <c r="I1188" s="188"/>
      <c r="L1188" s="32"/>
      <c r="M1188" s="189"/>
      <c r="T1188" s="56"/>
      <c r="AT1188" s="17" t="s">
        <v>699</v>
      </c>
      <c r="AU1188" s="17" t="s">
        <v>87</v>
      </c>
    </row>
    <row r="1189" spans="2:51" s="12" customFormat="1" ht="12">
      <c r="B1189" s="150"/>
      <c r="D1189" s="151" t="s">
        <v>270</v>
      </c>
      <c r="E1189" s="152" t="s">
        <v>1</v>
      </c>
      <c r="F1189" s="153" t="s">
        <v>1306</v>
      </c>
      <c r="H1189" s="154">
        <v>7</v>
      </c>
      <c r="I1189" s="155"/>
      <c r="L1189" s="150"/>
      <c r="M1189" s="156"/>
      <c r="T1189" s="157"/>
      <c r="AT1189" s="152" t="s">
        <v>270</v>
      </c>
      <c r="AU1189" s="152" t="s">
        <v>87</v>
      </c>
      <c r="AV1189" s="12" t="s">
        <v>87</v>
      </c>
      <c r="AW1189" s="12" t="s">
        <v>32</v>
      </c>
      <c r="AX1189" s="12" t="s">
        <v>77</v>
      </c>
      <c r="AY1189" s="152" t="s">
        <v>262</v>
      </c>
    </row>
    <row r="1190" spans="2:51" s="12" customFormat="1" ht="12">
      <c r="B1190" s="150"/>
      <c r="D1190" s="151" t="s">
        <v>270</v>
      </c>
      <c r="E1190" s="152" t="s">
        <v>1</v>
      </c>
      <c r="F1190" s="153" t="s">
        <v>1307</v>
      </c>
      <c r="H1190" s="154">
        <v>1.9</v>
      </c>
      <c r="I1190" s="155"/>
      <c r="L1190" s="150"/>
      <c r="M1190" s="156"/>
      <c r="T1190" s="157"/>
      <c r="AT1190" s="152" t="s">
        <v>270</v>
      </c>
      <c r="AU1190" s="152" t="s">
        <v>87</v>
      </c>
      <c r="AV1190" s="12" t="s">
        <v>87</v>
      </c>
      <c r="AW1190" s="12" t="s">
        <v>32</v>
      </c>
      <c r="AX1190" s="12" t="s">
        <v>77</v>
      </c>
      <c r="AY1190" s="152" t="s">
        <v>262</v>
      </c>
    </row>
    <row r="1191" spans="2:51" s="12" customFormat="1" ht="12">
      <c r="B1191" s="150"/>
      <c r="D1191" s="151" t="s">
        <v>270</v>
      </c>
      <c r="E1191" s="152" t="s">
        <v>1</v>
      </c>
      <c r="F1191" s="153" t="s">
        <v>1308</v>
      </c>
      <c r="H1191" s="154">
        <v>1.9</v>
      </c>
      <c r="I1191" s="155"/>
      <c r="L1191" s="150"/>
      <c r="M1191" s="156"/>
      <c r="T1191" s="157"/>
      <c r="AT1191" s="152" t="s">
        <v>270</v>
      </c>
      <c r="AU1191" s="152" t="s">
        <v>87</v>
      </c>
      <c r="AV1191" s="12" t="s">
        <v>87</v>
      </c>
      <c r="AW1191" s="12" t="s">
        <v>32</v>
      </c>
      <c r="AX1191" s="12" t="s">
        <v>77</v>
      </c>
      <c r="AY1191" s="152" t="s">
        <v>262</v>
      </c>
    </row>
    <row r="1192" spans="2:51" s="12" customFormat="1" ht="12">
      <c r="B1192" s="150"/>
      <c r="D1192" s="151" t="s">
        <v>270</v>
      </c>
      <c r="E1192" s="152" t="s">
        <v>1</v>
      </c>
      <c r="F1192" s="153" t="s">
        <v>1309</v>
      </c>
      <c r="H1192" s="154">
        <v>1.8</v>
      </c>
      <c r="I1192" s="155"/>
      <c r="L1192" s="150"/>
      <c r="M1192" s="156"/>
      <c r="T1192" s="157"/>
      <c r="AT1192" s="152" t="s">
        <v>270</v>
      </c>
      <c r="AU1192" s="152" t="s">
        <v>87</v>
      </c>
      <c r="AV1192" s="12" t="s">
        <v>87</v>
      </c>
      <c r="AW1192" s="12" t="s">
        <v>32</v>
      </c>
      <c r="AX1192" s="12" t="s">
        <v>77</v>
      </c>
      <c r="AY1192" s="152" t="s">
        <v>262</v>
      </c>
    </row>
    <row r="1193" spans="2:51" s="12" customFormat="1" ht="12">
      <c r="B1193" s="150"/>
      <c r="D1193" s="151" t="s">
        <v>270</v>
      </c>
      <c r="E1193" s="152" t="s">
        <v>1</v>
      </c>
      <c r="F1193" s="153" t="s">
        <v>1310</v>
      </c>
      <c r="H1193" s="154">
        <v>1.5</v>
      </c>
      <c r="I1193" s="155"/>
      <c r="L1193" s="150"/>
      <c r="M1193" s="156"/>
      <c r="T1193" s="157"/>
      <c r="AT1193" s="152" t="s">
        <v>270</v>
      </c>
      <c r="AU1193" s="152" t="s">
        <v>87</v>
      </c>
      <c r="AV1193" s="12" t="s">
        <v>87</v>
      </c>
      <c r="AW1193" s="12" t="s">
        <v>32</v>
      </c>
      <c r="AX1193" s="12" t="s">
        <v>77</v>
      </c>
      <c r="AY1193" s="152" t="s">
        <v>262</v>
      </c>
    </row>
    <row r="1194" spans="2:51" s="12" customFormat="1" ht="12">
      <c r="B1194" s="150"/>
      <c r="D1194" s="151" t="s">
        <v>270</v>
      </c>
      <c r="E1194" s="152" t="s">
        <v>1</v>
      </c>
      <c r="F1194" s="153" t="s">
        <v>1311</v>
      </c>
      <c r="H1194" s="154">
        <v>3</v>
      </c>
      <c r="I1194" s="155"/>
      <c r="L1194" s="150"/>
      <c r="M1194" s="156"/>
      <c r="T1194" s="157"/>
      <c r="AT1194" s="152" t="s">
        <v>270</v>
      </c>
      <c r="AU1194" s="152" t="s">
        <v>87</v>
      </c>
      <c r="AV1194" s="12" t="s">
        <v>87</v>
      </c>
      <c r="AW1194" s="12" t="s">
        <v>32</v>
      </c>
      <c r="AX1194" s="12" t="s">
        <v>77</v>
      </c>
      <c r="AY1194" s="152" t="s">
        <v>262</v>
      </c>
    </row>
    <row r="1195" spans="2:51" s="12" customFormat="1" ht="12">
      <c r="B1195" s="150"/>
      <c r="D1195" s="151" t="s">
        <v>270</v>
      </c>
      <c r="E1195" s="152" t="s">
        <v>1</v>
      </c>
      <c r="F1195" s="153" t="s">
        <v>1312</v>
      </c>
      <c r="H1195" s="154">
        <v>1.3</v>
      </c>
      <c r="I1195" s="155"/>
      <c r="L1195" s="150"/>
      <c r="M1195" s="156"/>
      <c r="T1195" s="157"/>
      <c r="AT1195" s="152" t="s">
        <v>270</v>
      </c>
      <c r="AU1195" s="152" t="s">
        <v>87</v>
      </c>
      <c r="AV1195" s="12" t="s">
        <v>87</v>
      </c>
      <c r="AW1195" s="12" t="s">
        <v>32</v>
      </c>
      <c r="AX1195" s="12" t="s">
        <v>77</v>
      </c>
      <c r="AY1195" s="152" t="s">
        <v>262</v>
      </c>
    </row>
    <row r="1196" spans="2:51" s="12" customFormat="1" ht="12">
      <c r="B1196" s="150"/>
      <c r="D1196" s="151" t="s">
        <v>270</v>
      </c>
      <c r="E1196" s="152" t="s">
        <v>1</v>
      </c>
      <c r="F1196" s="153" t="s">
        <v>1313</v>
      </c>
      <c r="H1196" s="154">
        <v>1.3</v>
      </c>
      <c r="I1196" s="155"/>
      <c r="L1196" s="150"/>
      <c r="M1196" s="156"/>
      <c r="T1196" s="157"/>
      <c r="AT1196" s="152" t="s">
        <v>270</v>
      </c>
      <c r="AU1196" s="152" t="s">
        <v>87</v>
      </c>
      <c r="AV1196" s="12" t="s">
        <v>87</v>
      </c>
      <c r="AW1196" s="12" t="s">
        <v>32</v>
      </c>
      <c r="AX1196" s="12" t="s">
        <v>77</v>
      </c>
      <c r="AY1196" s="152" t="s">
        <v>262</v>
      </c>
    </row>
    <row r="1197" spans="2:51" s="12" customFormat="1" ht="12">
      <c r="B1197" s="150"/>
      <c r="D1197" s="151" t="s">
        <v>270</v>
      </c>
      <c r="E1197" s="152" t="s">
        <v>1</v>
      </c>
      <c r="F1197" s="153" t="s">
        <v>1314</v>
      </c>
      <c r="H1197" s="154">
        <v>4.2</v>
      </c>
      <c r="I1197" s="155"/>
      <c r="L1197" s="150"/>
      <c r="M1197" s="156"/>
      <c r="T1197" s="157"/>
      <c r="AT1197" s="152" t="s">
        <v>270</v>
      </c>
      <c r="AU1197" s="152" t="s">
        <v>87</v>
      </c>
      <c r="AV1197" s="12" t="s">
        <v>87</v>
      </c>
      <c r="AW1197" s="12" t="s">
        <v>32</v>
      </c>
      <c r="AX1197" s="12" t="s">
        <v>77</v>
      </c>
      <c r="AY1197" s="152" t="s">
        <v>262</v>
      </c>
    </row>
    <row r="1198" spans="2:51" s="12" customFormat="1" ht="12">
      <c r="B1198" s="150"/>
      <c r="D1198" s="151" t="s">
        <v>270</v>
      </c>
      <c r="E1198" s="152" t="s">
        <v>1</v>
      </c>
      <c r="F1198" s="153" t="s">
        <v>1315</v>
      </c>
      <c r="H1198" s="154">
        <v>2.1</v>
      </c>
      <c r="I1198" s="155"/>
      <c r="L1198" s="150"/>
      <c r="M1198" s="156"/>
      <c r="T1198" s="157"/>
      <c r="AT1198" s="152" t="s">
        <v>270</v>
      </c>
      <c r="AU1198" s="152" t="s">
        <v>87</v>
      </c>
      <c r="AV1198" s="12" t="s">
        <v>87</v>
      </c>
      <c r="AW1198" s="12" t="s">
        <v>32</v>
      </c>
      <c r="AX1198" s="12" t="s">
        <v>77</v>
      </c>
      <c r="AY1198" s="152" t="s">
        <v>262</v>
      </c>
    </row>
    <row r="1199" spans="2:51" s="12" customFormat="1" ht="12">
      <c r="B1199" s="150"/>
      <c r="D1199" s="151" t="s">
        <v>270</v>
      </c>
      <c r="E1199" s="152" t="s">
        <v>1</v>
      </c>
      <c r="F1199" s="153" t="s">
        <v>1316</v>
      </c>
      <c r="H1199" s="154">
        <v>1.7</v>
      </c>
      <c r="I1199" s="155"/>
      <c r="L1199" s="150"/>
      <c r="M1199" s="156"/>
      <c r="T1199" s="157"/>
      <c r="AT1199" s="152" t="s">
        <v>270</v>
      </c>
      <c r="AU1199" s="152" t="s">
        <v>87</v>
      </c>
      <c r="AV1199" s="12" t="s">
        <v>87</v>
      </c>
      <c r="AW1199" s="12" t="s">
        <v>32</v>
      </c>
      <c r="AX1199" s="12" t="s">
        <v>77</v>
      </c>
      <c r="AY1199" s="152" t="s">
        <v>262</v>
      </c>
    </row>
    <row r="1200" spans="2:51" s="12" customFormat="1" ht="12">
      <c r="B1200" s="150"/>
      <c r="D1200" s="151" t="s">
        <v>270</v>
      </c>
      <c r="E1200" s="152" t="s">
        <v>1</v>
      </c>
      <c r="F1200" s="153" t="s">
        <v>1317</v>
      </c>
      <c r="H1200" s="154">
        <v>1.7</v>
      </c>
      <c r="I1200" s="155"/>
      <c r="L1200" s="150"/>
      <c r="M1200" s="156"/>
      <c r="T1200" s="157"/>
      <c r="AT1200" s="152" t="s">
        <v>270</v>
      </c>
      <c r="AU1200" s="152" t="s">
        <v>87</v>
      </c>
      <c r="AV1200" s="12" t="s">
        <v>87</v>
      </c>
      <c r="AW1200" s="12" t="s">
        <v>32</v>
      </c>
      <c r="AX1200" s="12" t="s">
        <v>77</v>
      </c>
      <c r="AY1200" s="152" t="s">
        <v>262</v>
      </c>
    </row>
    <row r="1201" spans="2:51" s="12" customFormat="1" ht="12">
      <c r="B1201" s="150"/>
      <c r="D1201" s="151" t="s">
        <v>270</v>
      </c>
      <c r="E1201" s="152" t="s">
        <v>1</v>
      </c>
      <c r="F1201" s="153" t="s">
        <v>1318</v>
      </c>
      <c r="H1201" s="154">
        <v>6.6</v>
      </c>
      <c r="I1201" s="155"/>
      <c r="L1201" s="150"/>
      <c r="M1201" s="156"/>
      <c r="T1201" s="157"/>
      <c r="AT1201" s="152" t="s">
        <v>270</v>
      </c>
      <c r="AU1201" s="152" t="s">
        <v>87</v>
      </c>
      <c r="AV1201" s="12" t="s">
        <v>87</v>
      </c>
      <c r="AW1201" s="12" t="s">
        <v>32</v>
      </c>
      <c r="AX1201" s="12" t="s">
        <v>77</v>
      </c>
      <c r="AY1201" s="152" t="s">
        <v>262</v>
      </c>
    </row>
    <row r="1202" spans="2:51" s="12" customFormat="1" ht="12">
      <c r="B1202" s="150"/>
      <c r="D1202" s="151" t="s">
        <v>270</v>
      </c>
      <c r="E1202" s="152" t="s">
        <v>1</v>
      </c>
      <c r="F1202" s="153" t="s">
        <v>1319</v>
      </c>
      <c r="H1202" s="154">
        <v>10.3</v>
      </c>
      <c r="I1202" s="155"/>
      <c r="L1202" s="150"/>
      <c r="M1202" s="156"/>
      <c r="T1202" s="157"/>
      <c r="AT1202" s="152" t="s">
        <v>270</v>
      </c>
      <c r="AU1202" s="152" t="s">
        <v>87</v>
      </c>
      <c r="AV1202" s="12" t="s">
        <v>87</v>
      </c>
      <c r="AW1202" s="12" t="s">
        <v>32</v>
      </c>
      <c r="AX1202" s="12" t="s">
        <v>77</v>
      </c>
      <c r="AY1202" s="152" t="s">
        <v>262</v>
      </c>
    </row>
    <row r="1203" spans="2:51" s="12" customFormat="1" ht="12">
      <c r="B1203" s="150"/>
      <c r="D1203" s="151" t="s">
        <v>270</v>
      </c>
      <c r="E1203" s="152" t="s">
        <v>1</v>
      </c>
      <c r="F1203" s="153" t="s">
        <v>1320</v>
      </c>
      <c r="H1203" s="154">
        <v>2.2</v>
      </c>
      <c r="I1203" s="155"/>
      <c r="L1203" s="150"/>
      <c r="M1203" s="156"/>
      <c r="T1203" s="157"/>
      <c r="AT1203" s="152" t="s">
        <v>270</v>
      </c>
      <c r="AU1203" s="152" t="s">
        <v>87</v>
      </c>
      <c r="AV1203" s="12" t="s">
        <v>87</v>
      </c>
      <c r="AW1203" s="12" t="s">
        <v>32</v>
      </c>
      <c r="AX1203" s="12" t="s">
        <v>77</v>
      </c>
      <c r="AY1203" s="152" t="s">
        <v>262</v>
      </c>
    </row>
    <row r="1204" spans="2:51" s="12" customFormat="1" ht="12">
      <c r="B1204" s="150"/>
      <c r="D1204" s="151" t="s">
        <v>270</v>
      </c>
      <c r="E1204" s="152" t="s">
        <v>1</v>
      </c>
      <c r="F1204" s="153" t="s">
        <v>1321</v>
      </c>
      <c r="H1204" s="154">
        <v>1.9</v>
      </c>
      <c r="I1204" s="155"/>
      <c r="L1204" s="150"/>
      <c r="M1204" s="156"/>
      <c r="T1204" s="157"/>
      <c r="AT1204" s="152" t="s">
        <v>270</v>
      </c>
      <c r="AU1204" s="152" t="s">
        <v>87</v>
      </c>
      <c r="AV1204" s="12" t="s">
        <v>87</v>
      </c>
      <c r="AW1204" s="12" t="s">
        <v>32</v>
      </c>
      <c r="AX1204" s="12" t="s">
        <v>77</v>
      </c>
      <c r="AY1204" s="152" t="s">
        <v>262</v>
      </c>
    </row>
    <row r="1205" spans="2:51" s="12" customFormat="1" ht="12">
      <c r="B1205" s="150"/>
      <c r="D1205" s="151" t="s">
        <v>270</v>
      </c>
      <c r="E1205" s="152" t="s">
        <v>1</v>
      </c>
      <c r="F1205" s="153" t="s">
        <v>1322</v>
      </c>
      <c r="H1205" s="154">
        <v>7.9</v>
      </c>
      <c r="I1205" s="155"/>
      <c r="L1205" s="150"/>
      <c r="M1205" s="156"/>
      <c r="T1205" s="157"/>
      <c r="AT1205" s="152" t="s">
        <v>270</v>
      </c>
      <c r="AU1205" s="152" t="s">
        <v>87</v>
      </c>
      <c r="AV1205" s="12" t="s">
        <v>87</v>
      </c>
      <c r="AW1205" s="12" t="s">
        <v>32</v>
      </c>
      <c r="AX1205" s="12" t="s">
        <v>77</v>
      </c>
      <c r="AY1205" s="152" t="s">
        <v>262</v>
      </c>
    </row>
    <row r="1206" spans="2:51" s="12" customFormat="1" ht="12">
      <c r="B1206" s="150"/>
      <c r="D1206" s="151" t="s">
        <v>270</v>
      </c>
      <c r="E1206" s="152" t="s">
        <v>1</v>
      </c>
      <c r="F1206" s="153" t="s">
        <v>1323</v>
      </c>
      <c r="H1206" s="154">
        <v>3</v>
      </c>
      <c r="I1206" s="155"/>
      <c r="L1206" s="150"/>
      <c r="M1206" s="156"/>
      <c r="T1206" s="157"/>
      <c r="AT1206" s="152" t="s">
        <v>270</v>
      </c>
      <c r="AU1206" s="152" t="s">
        <v>87</v>
      </c>
      <c r="AV1206" s="12" t="s">
        <v>87</v>
      </c>
      <c r="AW1206" s="12" t="s">
        <v>32</v>
      </c>
      <c r="AX1206" s="12" t="s">
        <v>77</v>
      </c>
      <c r="AY1206" s="152" t="s">
        <v>262</v>
      </c>
    </row>
    <row r="1207" spans="2:51" s="12" customFormat="1" ht="12">
      <c r="B1207" s="150"/>
      <c r="D1207" s="151" t="s">
        <v>270</v>
      </c>
      <c r="E1207" s="152" t="s">
        <v>1</v>
      </c>
      <c r="F1207" s="153" t="s">
        <v>1324</v>
      </c>
      <c r="H1207" s="154">
        <v>3.5</v>
      </c>
      <c r="I1207" s="155"/>
      <c r="L1207" s="150"/>
      <c r="M1207" s="156"/>
      <c r="T1207" s="157"/>
      <c r="AT1207" s="152" t="s">
        <v>270</v>
      </c>
      <c r="AU1207" s="152" t="s">
        <v>87</v>
      </c>
      <c r="AV1207" s="12" t="s">
        <v>87</v>
      </c>
      <c r="AW1207" s="12" t="s">
        <v>32</v>
      </c>
      <c r="AX1207" s="12" t="s">
        <v>77</v>
      </c>
      <c r="AY1207" s="152" t="s">
        <v>262</v>
      </c>
    </row>
    <row r="1208" spans="2:51" s="12" customFormat="1" ht="12">
      <c r="B1208" s="150"/>
      <c r="D1208" s="151" t="s">
        <v>270</v>
      </c>
      <c r="E1208" s="152" t="s">
        <v>1</v>
      </c>
      <c r="F1208" s="153" t="s">
        <v>1325</v>
      </c>
      <c r="H1208" s="154">
        <v>3.3</v>
      </c>
      <c r="I1208" s="155"/>
      <c r="L1208" s="150"/>
      <c r="M1208" s="156"/>
      <c r="T1208" s="157"/>
      <c r="AT1208" s="152" t="s">
        <v>270</v>
      </c>
      <c r="AU1208" s="152" t="s">
        <v>87</v>
      </c>
      <c r="AV1208" s="12" t="s">
        <v>87</v>
      </c>
      <c r="AW1208" s="12" t="s">
        <v>32</v>
      </c>
      <c r="AX1208" s="12" t="s">
        <v>77</v>
      </c>
      <c r="AY1208" s="152" t="s">
        <v>262</v>
      </c>
    </row>
    <row r="1209" spans="2:51" s="12" customFormat="1" ht="12">
      <c r="B1209" s="150"/>
      <c r="D1209" s="151" t="s">
        <v>270</v>
      </c>
      <c r="E1209" s="152" t="s">
        <v>1</v>
      </c>
      <c r="F1209" s="153" t="s">
        <v>1326</v>
      </c>
      <c r="H1209" s="154">
        <v>1.5</v>
      </c>
      <c r="I1209" s="155"/>
      <c r="L1209" s="150"/>
      <c r="M1209" s="156"/>
      <c r="T1209" s="157"/>
      <c r="AT1209" s="152" t="s">
        <v>270</v>
      </c>
      <c r="AU1209" s="152" t="s">
        <v>87</v>
      </c>
      <c r="AV1209" s="12" t="s">
        <v>87</v>
      </c>
      <c r="AW1209" s="12" t="s">
        <v>32</v>
      </c>
      <c r="AX1209" s="12" t="s">
        <v>77</v>
      </c>
      <c r="AY1209" s="152" t="s">
        <v>262</v>
      </c>
    </row>
    <row r="1210" spans="2:51" s="12" customFormat="1" ht="12">
      <c r="B1210" s="150"/>
      <c r="D1210" s="151" t="s">
        <v>270</v>
      </c>
      <c r="E1210" s="152" t="s">
        <v>1</v>
      </c>
      <c r="F1210" s="153" t="s">
        <v>1327</v>
      </c>
      <c r="H1210" s="154">
        <v>2.5</v>
      </c>
      <c r="I1210" s="155"/>
      <c r="L1210" s="150"/>
      <c r="M1210" s="156"/>
      <c r="T1210" s="157"/>
      <c r="AT1210" s="152" t="s">
        <v>270</v>
      </c>
      <c r="AU1210" s="152" t="s">
        <v>87</v>
      </c>
      <c r="AV1210" s="12" t="s">
        <v>87</v>
      </c>
      <c r="AW1210" s="12" t="s">
        <v>32</v>
      </c>
      <c r="AX1210" s="12" t="s">
        <v>77</v>
      </c>
      <c r="AY1210" s="152" t="s">
        <v>262</v>
      </c>
    </row>
    <row r="1211" spans="2:51" s="12" customFormat="1" ht="12">
      <c r="B1211" s="150"/>
      <c r="D1211" s="151" t="s">
        <v>270</v>
      </c>
      <c r="E1211" s="152" t="s">
        <v>1</v>
      </c>
      <c r="F1211" s="153" t="s">
        <v>1328</v>
      </c>
      <c r="H1211" s="154">
        <v>2.8</v>
      </c>
      <c r="I1211" s="155"/>
      <c r="L1211" s="150"/>
      <c r="M1211" s="156"/>
      <c r="T1211" s="157"/>
      <c r="AT1211" s="152" t="s">
        <v>270</v>
      </c>
      <c r="AU1211" s="152" t="s">
        <v>87</v>
      </c>
      <c r="AV1211" s="12" t="s">
        <v>87</v>
      </c>
      <c r="AW1211" s="12" t="s">
        <v>32</v>
      </c>
      <c r="AX1211" s="12" t="s">
        <v>77</v>
      </c>
      <c r="AY1211" s="152" t="s">
        <v>262</v>
      </c>
    </row>
    <row r="1212" spans="2:51" s="12" customFormat="1" ht="12">
      <c r="B1212" s="150"/>
      <c r="D1212" s="151" t="s">
        <v>270</v>
      </c>
      <c r="E1212" s="152" t="s">
        <v>1</v>
      </c>
      <c r="F1212" s="153" t="s">
        <v>1329</v>
      </c>
      <c r="H1212" s="154">
        <v>1.6</v>
      </c>
      <c r="I1212" s="155"/>
      <c r="L1212" s="150"/>
      <c r="M1212" s="156"/>
      <c r="T1212" s="157"/>
      <c r="AT1212" s="152" t="s">
        <v>270</v>
      </c>
      <c r="AU1212" s="152" t="s">
        <v>87</v>
      </c>
      <c r="AV1212" s="12" t="s">
        <v>87</v>
      </c>
      <c r="AW1212" s="12" t="s">
        <v>32</v>
      </c>
      <c r="AX1212" s="12" t="s">
        <v>77</v>
      </c>
      <c r="AY1212" s="152" t="s">
        <v>262</v>
      </c>
    </row>
    <row r="1213" spans="2:51" s="12" customFormat="1" ht="12">
      <c r="B1213" s="150"/>
      <c r="D1213" s="151" t="s">
        <v>270</v>
      </c>
      <c r="E1213" s="152" t="s">
        <v>1</v>
      </c>
      <c r="F1213" s="153" t="s">
        <v>1330</v>
      </c>
      <c r="H1213" s="154">
        <v>1.8</v>
      </c>
      <c r="I1213" s="155"/>
      <c r="L1213" s="150"/>
      <c r="M1213" s="156"/>
      <c r="T1213" s="157"/>
      <c r="AT1213" s="152" t="s">
        <v>270</v>
      </c>
      <c r="AU1213" s="152" t="s">
        <v>87</v>
      </c>
      <c r="AV1213" s="12" t="s">
        <v>87</v>
      </c>
      <c r="AW1213" s="12" t="s">
        <v>32</v>
      </c>
      <c r="AX1213" s="12" t="s">
        <v>77</v>
      </c>
      <c r="AY1213" s="152" t="s">
        <v>262</v>
      </c>
    </row>
    <row r="1214" spans="2:51" s="13" customFormat="1" ht="12">
      <c r="B1214" s="158"/>
      <c r="D1214" s="151" t="s">
        <v>270</v>
      </c>
      <c r="E1214" s="159" t="s">
        <v>1</v>
      </c>
      <c r="F1214" s="160" t="s">
        <v>273</v>
      </c>
      <c r="H1214" s="161">
        <v>78.3</v>
      </c>
      <c r="I1214" s="162"/>
      <c r="L1214" s="158"/>
      <c r="M1214" s="163"/>
      <c r="T1214" s="164"/>
      <c r="AT1214" s="159" t="s">
        <v>270</v>
      </c>
      <c r="AU1214" s="159" t="s">
        <v>87</v>
      </c>
      <c r="AV1214" s="13" t="s">
        <v>268</v>
      </c>
      <c r="AW1214" s="13" t="s">
        <v>32</v>
      </c>
      <c r="AX1214" s="13" t="s">
        <v>85</v>
      </c>
      <c r="AY1214" s="159" t="s">
        <v>262</v>
      </c>
    </row>
    <row r="1215" spans="2:65" s="1" customFormat="1" ht="16.5" customHeight="1">
      <c r="B1215" s="32"/>
      <c r="C1215" s="138" t="s">
        <v>1331</v>
      </c>
      <c r="D1215" s="138" t="s">
        <v>264</v>
      </c>
      <c r="E1215" s="139" t="s">
        <v>1332</v>
      </c>
      <c r="F1215" s="140" t="s">
        <v>1333</v>
      </c>
      <c r="G1215" s="141" t="s">
        <v>152</v>
      </c>
      <c r="H1215" s="142">
        <v>78.3</v>
      </c>
      <c r="I1215" s="143"/>
      <c r="J1215" s="142">
        <f>ROUND(I1215*H1215,2)</f>
        <v>0</v>
      </c>
      <c r="K1215" s="140" t="s">
        <v>267</v>
      </c>
      <c r="L1215" s="32"/>
      <c r="M1215" s="144" t="s">
        <v>1</v>
      </c>
      <c r="N1215" s="145" t="s">
        <v>42</v>
      </c>
      <c r="P1215" s="146">
        <f>O1215*H1215</f>
        <v>0</v>
      </c>
      <c r="Q1215" s="146">
        <v>0.0001</v>
      </c>
      <c r="R1215" s="146">
        <f>Q1215*H1215</f>
        <v>0.00783</v>
      </c>
      <c r="S1215" s="146">
        <v>0</v>
      </c>
      <c r="T1215" s="147">
        <f>S1215*H1215</f>
        <v>0</v>
      </c>
      <c r="AR1215" s="148" t="s">
        <v>369</v>
      </c>
      <c r="AT1215" s="148" t="s">
        <v>264</v>
      </c>
      <c r="AU1215" s="148" t="s">
        <v>87</v>
      </c>
      <c r="AY1215" s="17" t="s">
        <v>262</v>
      </c>
      <c r="BE1215" s="149">
        <f>IF(N1215="základní",J1215,0)</f>
        <v>0</v>
      </c>
      <c r="BF1215" s="149">
        <f>IF(N1215="snížená",J1215,0)</f>
        <v>0</v>
      </c>
      <c r="BG1215" s="149">
        <f>IF(N1215="zákl. přenesená",J1215,0)</f>
        <v>0</v>
      </c>
      <c r="BH1215" s="149">
        <f>IF(N1215="sníž. přenesená",J1215,0)</f>
        <v>0</v>
      </c>
      <c r="BI1215" s="149">
        <f>IF(N1215="nulová",J1215,0)</f>
        <v>0</v>
      </c>
      <c r="BJ1215" s="17" t="s">
        <v>85</v>
      </c>
      <c r="BK1215" s="149">
        <f>ROUND(I1215*H1215,2)</f>
        <v>0</v>
      </c>
      <c r="BL1215" s="17" t="s">
        <v>369</v>
      </c>
      <c r="BM1215" s="148" t="s">
        <v>1334</v>
      </c>
    </row>
    <row r="1216" spans="2:65" s="1" customFormat="1" ht="33" customHeight="1">
      <c r="B1216" s="32"/>
      <c r="C1216" s="138" t="s">
        <v>1335</v>
      </c>
      <c r="D1216" s="138" t="s">
        <v>264</v>
      </c>
      <c r="E1216" s="139" t="s">
        <v>1336</v>
      </c>
      <c r="F1216" s="140" t="s">
        <v>1337</v>
      </c>
      <c r="G1216" s="141" t="s">
        <v>675</v>
      </c>
      <c r="H1216" s="142">
        <v>1</v>
      </c>
      <c r="I1216" s="143"/>
      <c r="J1216" s="142">
        <f>ROUND(I1216*H1216,2)</f>
        <v>0</v>
      </c>
      <c r="K1216" s="140" t="s">
        <v>267</v>
      </c>
      <c r="L1216" s="32"/>
      <c r="M1216" s="144" t="s">
        <v>1</v>
      </c>
      <c r="N1216" s="145" t="s">
        <v>42</v>
      </c>
      <c r="P1216" s="146">
        <f>O1216*H1216</f>
        <v>0</v>
      </c>
      <c r="Q1216" s="146">
        <v>3E-05</v>
      </c>
      <c r="R1216" s="146">
        <f>Q1216*H1216</f>
        <v>3E-05</v>
      </c>
      <c r="S1216" s="146">
        <v>0</v>
      </c>
      <c r="T1216" s="147">
        <f>S1216*H1216</f>
        <v>0</v>
      </c>
      <c r="AR1216" s="148" t="s">
        <v>369</v>
      </c>
      <c r="AT1216" s="148" t="s">
        <v>264</v>
      </c>
      <c r="AU1216" s="148" t="s">
        <v>87</v>
      </c>
      <c r="AY1216" s="17" t="s">
        <v>262</v>
      </c>
      <c r="BE1216" s="149">
        <f>IF(N1216="základní",J1216,0)</f>
        <v>0</v>
      </c>
      <c r="BF1216" s="149">
        <f>IF(N1216="snížená",J1216,0)</f>
        <v>0</v>
      </c>
      <c r="BG1216" s="149">
        <f>IF(N1216="zákl. přenesená",J1216,0)</f>
        <v>0</v>
      </c>
      <c r="BH1216" s="149">
        <f>IF(N1216="sníž. přenesená",J1216,0)</f>
        <v>0</v>
      </c>
      <c r="BI1216" s="149">
        <f>IF(N1216="nulová",J1216,0)</f>
        <v>0</v>
      </c>
      <c r="BJ1216" s="17" t="s">
        <v>85</v>
      </c>
      <c r="BK1216" s="149">
        <f>ROUND(I1216*H1216,2)</f>
        <v>0</v>
      </c>
      <c r="BL1216" s="17" t="s">
        <v>369</v>
      </c>
      <c r="BM1216" s="148" t="s">
        <v>1338</v>
      </c>
    </row>
    <row r="1217" spans="2:65" s="1" customFormat="1" ht="24.2" customHeight="1">
      <c r="B1217" s="32"/>
      <c r="C1217" s="178" t="s">
        <v>1339</v>
      </c>
      <c r="D1217" s="178" t="s">
        <v>300</v>
      </c>
      <c r="E1217" s="179" t="s">
        <v>1340</v>
      </c>
      <c r="F1217" s="180" t="s">
        <v>1341</v>
      </c>
      <c r="G1217" s="181" t="s">
        <v>675</v>
      </c>
      <c r="H1217" s="182">
        <v>1</v>
      </c>
      <c r="I1217" s="183"/>
      <c r="J1217" s="182">
        <f>ROUND(I1217*H1217,2)</f>
        <v>0</v>
      </c>
      <c r="K1217" s="180" t="s">
        <v>267</v>
      </c>
      <c r="L1217" s="184"/>
      <c r="M1217" s="185" t="s">
        <v>1</v>
      </c>
      <c r="N1217" s="186" t="s">
        <v>42</v>
      </c>
      <c r="P1217" s="146">
        <f>O1217*H1217</f>
        <v>0</v>
      </c>
      <c r="Q1217" s="146">
        <v>0.0042</v>
      </c>
      <c r="R1217" s="146">
        <f>Q1217*H1217</f>
        <v>0.0042</v>
      </c>
      <c r="S1217" s="146">
        <v>0</v>
      </c>
      <c r="T1217" s="147">
        <f>S1217*H1217</f>
        <v>0</v>
      </c>
      <c r="AR1217" s="148" t="s">
        <v>459</v>
      </c>
      <c r="AT1217" s="148" t="s">
        <v>300</v>
      </c>
      <c r="AU1217" s="148" t="s">
        <v>87</v>
      </c>
      <c r="AY1217" s="17" t="s">
        <v>262</v>
      </c>
      <c r="BE1217" s="149">
        <f>IF(N1217="základní",J1217,0)</f>
        <v>0</v>
      </c>
      <c r="BF1217" s="149">
        <f>IF(N1217="snížená",J1217,0)</f>
        <v>0</v>
      </c>
      <c r="BG1217" s="149">
        <f>IF(N1217="zákl. přenesená",J1217,0)</f>
        <v>0</v>
      </c>
      <c r="BH1217" s="149">
        <f>IF(N1217="sníž. přenesená",J1217,0)</f>
        <v>0</v>
      </c>
      <c r="BI1217" s="149">
        <f>IF(N1217="nulová",J1217,0)</f>
        <v>0</v>
      </c>
      <c r="BJ1217" s="17" t="s">
        <v>85</v>
      </c>
      <c r="BK1217" s="149">
        <f>ROUND(I1217*H1217,2)</f>
        <v>0</v>
      </c>
      <c r="BL1217" s="17" t="s">
        <v>369</v>
      </c>
      <c r="BM1217" s="148" t="s">
        <v>1342</v>
      </c>
    </row>
    <row r="1218" spans="2:51" s="12" customFormat="1" ht="12">
      <c r="B1218" s="150"/>
      <c r="D1218" s="151" t="s">
        <v>270</v>
      </c>
      <c r="E1218" s="152" t="s">
        <v>1</v>
      </c>
      <c r="F1218" s="153" t="s">
        <v>1343</v>
      </c>
      <c r="H1218" s="154">
        <v>1</v>
      </c>
      <c r="I1218" s="155"/>
      <c r="L1218" s="150"/>
      <c r="M1218" s="156"/>
      <c r="T1218" s="157"/>
      <c r="AT1218" s="152" t="s">
        <v>270</v>
      </c>
      <c r="AU1218" s="152" t="s">
        <v>87</v>
      </c>
      <c r="AV1218" s="12" t="s">
        <v>87</v>
      </c>
      <c r="AW1218" s="12" t="s">
        <v>32</v>
      </c>
      <c r="AX1218" s="12" t="s">
        <v>77</v>
      </c>
      <c r="AY1218" s="152" t="s">
        <v>262</v>
      </c>
    </row>
    <row r="1219" spans="2:51" s="13" customFormat="1" ht="12">
      <c r="B1219" s="158"/>
      <c r="D1219" s="151" t="s">
        <v>270</v>
      </c>
      <c r="E1219" s="159" t="s">
        <v>1</v>
      </c>
      <c r="F1219" s="160" t="s">
        <v>273</v>
      </c>
      <c r="H1219" s="161">
        <v>1</v>
      </c>
      <c r="I1219" s="162"/>
      <c r="L1219" s="158"/>
      <c r="M1219" s="163"/>
      <c r="T1219" s="164"/>
      <c r="AT1219" s="159" t="s">
        <v>270</v>
      </c>
      <c r="AU1219" s="159" t="s">
        <v>87</v>
      </c>
      <c r="AV1219" s="13" t="s">
        <v>268</v>
      </c>
      <c r="AW1219" s="13" t="s">
        <v>32</v>
      </c>
      <c r="AX1219" s="13" t="s">
        <v>85</v>
      </c>
      <c r="AY1219" s="159" t="s">
        <v>262</v>
      </c>
    </row>
    <row r="1220" spans="2:65" s="1" customFormat="1" ht="24.2" customHeight="1">
      <c r="B1220" s="32"/>
      <c r="C1220" s="138" t="s">
        <v>1344</v>
      </c>
      <c r="D1220" s="138" t="s">
        <v>264</v>
      </c>
      <c r="E1220" s="139" t="s">
        <v>1345</v>
      </c>
      <c r="F1220" s="140" t="s">
        <v>1346</v>
      </c>
      <c r="G1220" s="141" t="s">
        <v>675</v>
      </c>
      <c r="H1220" s="142">
        <v>19</v>
      </c>
      <c r="I1220" s="143"/>
      <c r="J1220" s="142">
        <f>ROUND(I1220*H1220,2)</f>
        <v>0</v>
      </c>
      <c r="K1220" s="140" t="s">
        <v>267</v>
      </c>
      <c r="L1220" s="32"/>
      <c r="M1220" s="144" t="s">
        <v>1</v>
      </c>
      <c r="N1220" s="145" t="s">
        <v>42</v>
      </c>
      <c r="P1220" s="146">
        <f>O1220*H1220</f>
        <v>0</v>
      </c>
      <c r="Q1220" s="146">
        <v>3E-05</v>
      </c>
      <c r="R1220" s="146">
        <f>Q1220*H1220</f>
        <v>0.00057</v>
      </c>
      <c r="S1220" s="146">
        <v>0</v>
      </c>
      <c r="T1220" s="147">
        <f>S1220*H1220</f>
        <v>0</v>
      </c>
      <c r="AR1220" s="148" t="s">
        <v>369</v>
      </c>
      <c r="AT1220" s="148" t="s">
        <v>264</v>
      </c>
      <c r="AU1220" s="148" t="s">
        <v>87</v>
      </c>
      <c r="AY1220" s="17" t="s">
        <v>262</v>
      </c>
      <c r="BE1220" s="149">
        <f>IF(N1220="základní",J1220,0)</f>
        <v>0</v>
      </c>
      <c r="BF1220" s="149">
        <f>IF(N1220="snížená",J1220,0)</f>
        <v>0</v>
      </c>
      <c r="BG1220" s="149">
        <f>IF(N1220="zákl. přenesená",J1220,0)</f>
        <v>0</v>
      </c>
      <c r="BH1220" s="149">
        <f>IF(N1220="sníž. přenesená",J1220,0)</f>
        <v>0</v>
      </c>
      <c r="BI1220" s="149">
        <f>IF(N1220="nulová",J1220,0)</f>
        <v>0</v>
      </c>
      <c r="BJ1220" s="17" t="s">
        <v>85</v>
      </c>
      <c r="BK1220" s="149">
        <f>ROUND(I1220*H1220,2)</f>
        <v>0</v>
      </c>
      <c r="BL1220" s="17" t="s">
        <v>369</v>
      </c>
      <c r="BM1220" s="148" t="s">
        <v>1347</v>
      </c>
    </row>
    <row r="1221" spans="2:65" s="1" customFormat="1" ht="24.2" customHeight="1">
      <c r="B1221" s="32"/>
      <c r="C1221" s="178" t="s">
        <v>1348</v>
      </c>
      <c r="D1221" s="178" t="s">
        <v>300</v>
      </c>
      <c r="E1221" s="179" t="s">
        <v>1349</v>
      </c>
      <c r="F1221" s="180" t="s">
        <v>1350</v>
      </c>
      <c r="G1221" s="181" t="s">
        <v>675</v>
      </c>
      <c r="H1221" s="182">
        <v>19</v>
      </c>
      <c r="I1221" s="183"/>
      <c r="J1221" s="182">
        <f>ROUND(I1221*H1221,2)</f>
        <v>0</v>
      </c>
      <c r="K1221" s="180" t="s">
        <v>267</v>
      </c>
      <c r="L1221" s="184"/>
      <c r="M1221" s="185" t="s">
        <v>1</v>
      </c>
      <c r="N1221" s="186" t="s">
        <v>42</v>
      </c>
      <c r="P1221" s="146">
        <f>O1221*H1221</f>
        <v>0</v>
      </c>
      <c r="Q1221" s="146">
        <v>0.0014</v>
      </c>
      <c r="R1221" s="146">
        <f>Q1221*H1221</f>
        <v>0.0266</v>
      </c>
      <c r="S1221" s="146">
        <v>0</v>
      </c>
      <c r="T1221" s="147">
        <f>S1221*H1221</f>
        <v>0</v>
      </c>
      <c r="AR1221" s="148" t="s">
        <v>459</v>
      </c>
      <c r="AT1221" s="148" t="s">
        <v>300</v>
      </c>
      <c r="AU1221" s="148" t="s">
        <v>87</v>
      </c>
      <c r="AY1221" s="17" t="s">
        <v>262</v>
      </c>
      <c r="BE1221" s="149">
        <f>IF(N1221="základní",J1221,0)</f>
        <v>0</v>
      </c>
      <c r="BF1221" s="149">
        <f>IF(N1221="snížená",J1221,0)</f>
        <v>0</v>
      </c>
      <c r="BG1221" s="149">
        <f>IF(N1221="zákl. přenesená",J1221,0)</f>
        <v>0</v>
      </c>
      <c r="BH1221" s="149">
        <f>IF(N1221="sníž. přenesená",J1221,0)</f>
        <v>0</v>
      </c>
      <c r="BI1221" s="149">
        <f>IF(N1221="nulová",J1221,0)</f>
        <v>0</v>
      </c>
      <c r="BJ1221" s="17" t="s">
        <v>85</v>
      </c>
      <c r="BK1221" s="149">
        <f>ROUND(I1221*H1221,2)</f>
        <v>0</v>
      </c>
      <c r="BL1221" s="17" t="s">
        <v>369</v>
      </c>
      <c r="BM1221" s="148" t="s">
        <v>1351</v>
      </c>
    </row>
    <row r="1222" spans="2:51" s="12" customFormat="1" ht="12">
      <c r="B1222" s="150"/>
      <c r="D1222" s="151" t="s">
        <v>270</v>
      </c>
      <c r="E1222" s="152" t="s">
        <v>1</v>
      </c>
      <c r="F1222" s="153" t="s">
        <v>1352</v>
      </c>
      <c r="H1222" s="154">
        <v>4</v>
      </c>
      <c r="I1222" s="155"/>
      <c r="L1222" s="150"/>
      <c r="M1222" s="156"/>
      <c r="T1222" s="157"/>
      <c r="AT1222" s="152" t="s">
        <v>270</v>
      </c>
      <c r="AU1222" s="152" t="s">
        <v>87</v>
      </c>
      <c r="AV1222" s="12" t="s">
        <v>87</v>
      </c>
      <c r="AW1222" s="12" t="s">
        <v>32</v>
      </c>
      <c r="AX1222" s="12" t="s">
        <v>77</v>
      </c>
      <c r="AY1222" s="152" t="s">
        <v>262</v>
      </c>
    </row>
    <row r="1223" spans="2:51" s="12" customFormat="1" ht="12">
      <c r="B1223" s="150"/>
      <c r="D1223" s="151" t="s">
        <v>270</v>
      </c>
      <c r="E1223" s="152" t="s">
        <v>1</v>
      </c>
      <c r="F1223" s="153" t="s">
        <v>1353</v>
      </c>
      <c r="H1223" s="154">
        <v>15</v>
      </c>
      <c r="I1223" s="155"/>
      <c r="L1223" s="150"/>
      <c r="M1223" s="156"/>
      <c r="T1223" s="157"/>
      <c r="AT1223" s="152" t="s">
        <v>270</v>
      </c>
      <c r="AU1223" s="152" t="s">
        <v>87</v>
      </c>
      <c r="AV1223" s="12" t="s">
        <v>87</v>
      </c>
      <c r="AW1223" s="12" t="s">
        <v>32</v>
      </c>
      <c r="AX1223" s="12" t="s">
        <v>77</v>
      </c>
      <c r="AY1223" s="152" t="s">
        <v>262</v>
      </c>
    </row>
    <row r="1224" spans="2:51" s="13" customFormat="1" ht="12">
      <c r="B1224" s="158"/>
      <c r="D1224" s="151" t="s">
        <v>270</v>
      </c>
      <c r="E1224" s="159" t="s">
        <v>1</v>
      </c>
      <c r="F1224" s="160" t="s">
        <v>273</v>
      </c>
      <c r="H1224" s="161">
        <v>19</v>
      </c>
      <c r="I1224" s="162"/>
      <c r="L1224" s="158"/>
      <c r="M1224" s="163"/>
      <c r="T1224" s="164"/>
      <c r="AT1224" s="159" t="s">
        <v>270</v>
      </c>
      <c r="AU1224" s="159" t="s">
        <v>87</v>
      </c>
      <c r="AV1224" s="13" t="s">
        <v>268</v>
      </c>
      <c r="AW1224" s="13" t="s">
        <v>32</v>
      </c>
      <c r="AX1224" s="13" t="s">
        <v>85</v>
      </c>
      <c r="AY1224" s="159" t="s">
        <v>262</v>
      </c>
    </row>
    <row r="1225" spans="2:65" s="1" customFormat="1" ht="24.2" customHeight="1">
      <c r="B1225" s="32"/>
      <c r="C1225" s="138" t="s">
        <v>1354</v>
      </c>
      <c r="D1225" s="138" t="s">
        <v>264</v>
      </c>
      <c r="E1225" s="139" t="s">
        <v>1355</v>
      </c>
      <c r="F1225" s="140" t="s">
        <v>1356</v>
      </c>
      <c r="G1225" s="141" t="s">
        <v>675</v>
      </c>
      <c r="H1225" s="142">
        <v>1</v>
      </c>
      <c r="I1225" s="143"/>
      <c r="J1225" s="142">
        <f>ROUND(I1225*H1225,2)</f>
        <v>0</v>
      </c>
      <c r="K1225" s="140" t="s">
        <v>267</v>
      </c>
      <c r="L1225" s="32"/>
      <c r="M1225" s="144" t="s">
        <v>1</v>
      </c>
      <c r="N1225" s="145" t="s">
        <v>42</v>
      </c>
      <c r="P1225" s="146">
        <f>O1225*H1225</f>
        <v>0</v>
      </c>
      <c r="Q1225" s="146">
        <v>3E-05</v>
      </c>
      <c r="R1225" s="146">
        <f>Q1225*H1225</f>
        <v>3E-05</v>
      </c>
      <c r="S1225" s="146">
        <v>0</v>
      </c>
      <c r="T1225" s="147">
        <f>S1225*H1225</f>
        <v>0</v>
      </c>
      <c r="AR1225" s="148" t="s">
        <v>369</v>
      </c>
      <c r="AT1225" s="148" t="s">
        <v>264</v>
      </c>
      <c r="AU1225" s="148" t="s">
        <v>87</v>
      </c>
      <c r="AY1225" s="17" t="s">
        <v>262</v>
      </c>
      <c r="BE1225" s="149">
        <f>IF(N1225="základní",J1225,0)</f>
        <v>0</v>
      </c>
      <c r="BF1225" s="149">
        <f>IF(N1225="snížená",J1225,0)</f>
        <v>0</v>
      </c>
      <c r="BG1225" s="149">
        <f>IF(N1225="zákl. přenesená",J1225,0)</f>
        <v>0</v>
      </c>
      <c r="BH1225" s="149">
        <f>IF(N1225="sníž. přenesená",J1225,0)</f>
        <v>0</v>
      </c>
      <c r="BI1225" s="149">
        <f>IF(N1225="nulová",J1225,0)</f>
        <v>0</v>
      </c>
      <c r="BJ1225" s="17" t="s">
        <v>85</v>
      </c>
      <c r="BK1225" s="149">
        <f>ROUND(I1225*H1225,2)</f>
        <v>0</v>
      </c>
      <c r="BL1225" s="17" t="s">
        <v>369</v>
      </c>
      <c r="BM1225" s="148" t="s">
        <v>1357</v>
      </c>
    </row>
    <row r="1226" spans="2:65" s="1" customFormat="1" ht="24.2" customHeight="1">
      <c r="B1226" s="32"/>
      <c r="C1226" s="178" t="s">
        <v>1358</v>
      </c>
      <c r="D1226" s="178" t="s">
        <v>300</v>
      </c>
      <c r="E1226" s="179" t="s">
        <v>1359</v>
      </c>
      <c r="F1226" s="180" t="s">
        <v>1360</v>
      </c>
      <c r="G1226" s="181" t="s">
        <v>675</v>
      </c>
      <c r="H1226" s="182">
        <v>1</v>
      </c>
      <c r="I1226" s="183"/>
      <c r="J1226" s="182">
        <f>ROUND(I1226*H1226,2)</f>
        <v>0</v>
      </c>
      <c r="K1226" s="180" t="s">
        <v>267</v>
      </c>
      <c r="L1226" s="184"/>
      <c r="M1226" s="185" t="s">
        <v>1</v>
      </c>
      <c r="N1226" s="186" t="s">
        <v>42</v>
      </c>
      <c r="P1226" s="146">
        <f>O1226*H1226</f>
        <v>0</v>
      </c>
      <c r="Q1226" s="146">
        <v>0.0022</v>
      </c>
      <c r="R1226" s="146">
        <f>Q1226*H1226</f>
        <v>0.0022</v>
      </c>
      <c r="S1226" s="146">
        <v>0</v>
      </c>
      <c r="T1226" s="147">
        <f>S1226*H1226</f>
        <v>0</v>
      </c>
      <c r="AR1226" s="148" t="s">
        <v>459</v>
      </c>
      <c r="AT1226" s="148" t="s">
        <v>300</v>
      </c>
      <c r="AU1226" s="148" t="s">
        <v>87</v>
      </c>
      <c r="AY1226" s="17" t="s">
        <v>262</v>
      </c>
      <c r="BE1226" s="149">
        <f>IF(N1226="základní",J1226,0)</f>
        <v>0</v>
      </c>
      <c r="BF1226" s="149">
        <f>IF(N1226="snížená",J1226,0)</f>
        <v>0</v>
      </c>
      <c r="BG1226" s="149">
        <f>IF(N1226="zákl. přenesená",J1226,0)</f>
        <v>0</v>
      </c>
      <c r="BH1226" s="149">
        <f>IF(N1226="sníž. přenesená",J1226,0)</f>
        <v>0</v>
      </c>
      <c r="BI1226" s="149">
        <f>IF(N1226="nulová",J1226,0)</f>
        <v>0</v>
      </c>
      <c r="BJ1226" s="17" t="s">
        <v>85</v>
      </c>
      <c r="BK1226" s="149">
        <f>ROUND(I1226*H1226,2)</f>
        <v>0</v>
      </c>
      <c r="BL1226" s="17" t="s">
        <v>369</v>
      </c>
      <c r="BM1226" s="148" t="s">
        <v>1361</v>
      </c>
    </row>
    <row r="1227" spans="2:51" s="12" customFormat="1" ht="12">
      <c r="B1227" s="150"/>
      <c r="D1227" s="151" t="s">
        <v>270</v>
      </c>
      <c r="E1227" s="152" t="s">
        <v>1</v>
      </c>
      <c r="F1227" s="153" t="s">
        <v>1362</v>
      </c>
      <c r="H1227" s="154">
        <v>1</v>
      </c>
      <c r="I1227" s="155"/>
      <c r="L1227" s="150"/>
      <c r="M1227" s="156"/>
      <c r="T1227" s="157"/>
      <c r="AT1227" s="152" t="s">
        <v>270</v>
      </c>
      <c r="AU1227" s="152" t="s">
        <v>87</v>
      </c>
      <c r="AV1227" s="12" t="s">
        <v>87</v>
      </c>
      <c r="AW1227" s="12" t="s">
        <v>32</v>
      </c>
      <c r="AX1227" s="12" t="s">
        <v>77</v>
      </c>
      <c r="AY1227" s="152" t="s">
        <v>262</v>
      </c>
    </row>
    <row r="1228" spans="2:51" s="13" customFormat="1" ht="12">
      <c r="B1228" s="158"/>
      <c r="D1228" s="151" t="s">
        <v>270</v>
      </c>
      <c r="E1228" s="159" t="s">
        <v>1</v>
      </c>
      <c r="F1228" s="160" t="s">
        <v>273</v>
      </c>
      <c r="H1228" s="161">
        <v>1</v>
      </c>
      <c r="I1228" s="162"/>
      <c r="L1228" s="158"/>
      <c r="M1228" s="163"/>
      <c r="T1228" s="164"/>
      <c r="AT1228" s="159" t="s">
        <v>270</v>
      </c>
      <c r="AU1228" s="159" t="s">
        <v>87</v>
      </c>
      <c r="AV1228" s="13" t="s">
        <v>268</v>
      </c>
      <c r="AW1228" s="13" t="s">
        <v>32</v>
      </c>
      <c r="AX1228" s="13" t="s">
        <v>85</v>
      </c>
      <c r="AY1228" s="159" t="s">
        <v>262</v>
      </c>
    </row>
    <row r="1229" spans="2:65" s="1" customFormat="1" ht="24.2" customHeight="1">
      <c r="B1229" s="32"/>
      <c r="C1229" s="138" t="s">
        <v>1363</v>
      </c>
      <c r="D1229" s="138" t="s">
        <v>264</v>
      </c>
      <c r="E1229" s="139" t="s">
        <v>1364</v>
      </c>
      <c r="F1229" s="140" t="s">
        <v>1365</v>
      </c>
      <c r="G1229" s="141" t="s">
        <v>675</v>
      </c>
      <c r="H1229" s="142">
        <v>3</v>
      </c>
      <c r="I1229" s="143"/>
      <c r="J1229" s="142">
        <f>ROUND(I1229*H1229,2)</f>
        <v>0</v>
      </c>
      <c r="K1229" s="140" t="s">
        <v>267</v>
      </c>
      <c r="L1229" s="32"/>
      <c r="M1229" s="144" t="s">
        <v>1</v>
      </c>
      <c r="N1229" s="145" t="s">
        <v>42</v>
      </c>
      <c r="P1229" s="146">
        <f>O1229*H1229</f>
        <v>0</v>
      </c>
      <c r="Q1229" s="146">
        <v>3E-05</v>
      </c>
      <c r="R1229" s="146">
        <f>Q1229*H1229</f>
        <v>9E-05</v>
      </c>
      <c r="S1229" s="146">
        <v>0</v>
      </c>
      <c r="T1229" s="147">
        <f>S1229*H1229</f>
        <v>0</v>
      </c>
      <c r="AR1229" s="148" t="s">
        <v>369</v>
      </c>
      <c r="AT1229" s="148" t="s">
        <v>264</v>
      </c>
      <c r="AU1229" s="148" t="s">
        <v>87</v>
      </c>
      <c r="AY1229" s="17" t="s">
        <v>262</v>
      </c>
      <c r="BE1229" s="149">
        <f>IF(N1229="základní",J1229,0)</f>
        <v>0</v>
      </c>
      <c r="BF1229" s="149">
        <f>IF(N1229="snížená",J1229,0)</f>
        <v>0</v>
      </c>
      <c r="BG1229" s="149">
        <f>IF(N1229="zákl. přenesená",J1229,0)</f>
        <v>0</v>
      </c>
      <c r="BH1229" s="149">
        <f>IF(N1229="sníž. přenesená",J1229,0)</f>
        <v>0</v>
      </c>
      <c r="BI1229" s="149">
        <f>IF(N1229="nulová",J1229,0)</f>
        <v>0</v>
      </c>
      <c r="BJ1229" s="17" t="s">
        <v>85</v>
      </c>
      <c r="BK1229" s="149">
        <f>ROUND(I1229*H1229,2)</f>
        <v>0</v>
      </c>
      <c r="BL1229" s="17" t="s">
        <v>369</v>
      </c>
      <c r="BM1229" s="148" t="s">
        <v>1366</v>
      </c>
    </row>
    <row r="1230" spans="2:65" s="1" customFormat="1" ht="24.2" customHeight="1">
      <c r="B1230" s="32"/>
      <c r="C1230" s="178" t="s">
        <v>1367</v>
      </c>
      <c r="D1230" s="178" t="s">
        <v>300</v>
      </c>
      <c r="E1230" s="179" t="s">
        <v>1340</v>
      </c>
      <c r="F1230" s="180" t="s">
        <v>1341</v>
      </c>
      <c r="G1230" s="181" t="s">
        <v>675</v>
      </c>
      <c r="H1230" s="182">
        <v>3</v>
      </c>
      <c r="I1230" s="183"/>
      <c r="J1230" s="182">
        <f>ROUND(I1230*H1230,2)</f>
        <v>0</v>
      </c>
      <c r="K1230" s="180" t="s">
        <v>267</v>
      </c>
      <c r="L1230" s="184"/>
      <c r="M1230" s="185" t="s">
        <v>1</v>
      </c>
      <c r="N1230" s="186" t="s">
        <v>42</v>
      </c>
      <c r="P1230" s="146">
        <f>O1230*H1230</f>
        <v>0</v>
      </c>
      <c r="Q1230" s="146">
        <v>0.0042</v>
      </c>
      <c r="R1230" s="146">
        <f>Q1230*H1230</f>
        <v>0.0126</v>
      </c>
      <c r="S1230" s="146">
        <v>0</v>
      </c>
      <c r="T1230" s="147">
        <f>S1230*H1230</f>
        <v>0</v>
      </c>
      <c r="AR1230" s="148" t="s">
        <v>459</v>
      </c>
      <c r="AT1230" s="148" t="s">
        <v>300</v>
      </c>
      <c r="AU1230" s="148" t="s">
        <v>87</v>
      </c>
      <c r="AY1230" s="17" t="s">
        <v>262</v>
      </c>
      <c r="BE1230" s="149">
        <f>IF(N1230="základní",J1230,0)</f>
        <v>0</v>
      </c>
      <c r="BF1230" s="149">
        <f>IF(N1230="snížená",J1230,0)</f>
        <v>0</v>
      </c>
      <c r="BG1230" s="149">
        <f>IF(N1230="zákl. přenesená",J1230,0)</f>
        <v>0</v>
      </c>
      <c r="BH1230" s="149">
        <f>IF(N1230="sníž. přenesená",J1230,0)</f>
        <v>0</v>
      </c>
      <c r="BI1230" s="149">
        <f>IF(N1230="nulová",J1230,0)</f>
        <v>0</v>
      </c>
      <c r="BJ1230" s="17" t="s">
        <v>85</v>
      </c>
      <c r="BK1230" s="149">
        <f>ROUND(I1230*H1230,2)</f>
        <v>0</v>
      </c>
      <c r="BL1230" s="17" t="s">
        <v>369</v>
      </c>
      <c r="BM1230" s="148" t="s">
        <v>1368</v>
      </c>
    </row>
    <row r="1231" spans="2:51" s="12" customFormat="1" ht="12">
      <c r="B1231" s="150"/>
      <c r="D1231" s="151" t="s">
        <v>270</v>
      </c>
      <c r="E1231" s="152" t="s">
        <v>1</v>
      </c>
      <c r="F1231" s="153" t="s">
        <v>1369</v>
      </c>
      <c r="H1231" s="154">
        <v>1</v>
      </c>
      <c r="I1231" s="155"/>
      <c r="L1231" s="150"/>
      <c r="M1231" s="156"/>
      <c r="T1231" s="157"/>
      <c r="AT1231" s="152" t="s">
        <v>270</v>
      </c>
      <c r="AU1231" s="152" t="s">
        <v>87</v>
      </c>
      <c r="AV1231" s="12" t="s">
        <v>87</v>
      </c>
      <c r="AW1231" s="12" t="s">
        <v>32</v>
      </c>
      <c r="AX1231" s="12" t="s">
        <v>77</v>
      </c>
      <c r="AY1231" s="152" t="s">
        <v>262</v>
      </c>
    </row>
    <row r="1232" spans="2:51" s="12" customFormat="1" ht="12">
      <c r="B1232" s="150"/>
      <c r="D1232" s="151" t="s">
        <v>270</v>
      </c>
      <c r="E1232" s="152" t="s">
        <v>1</v>
      </c>
      <c r="F1232" s="153" t="s">
        <v>1370</v>
      </c>
      <c r="H1232" s="154">
        <v>2</v>
      </c>
      <c r="I1232" s="155"/>
      <c r="L1232" s="150"/>
      <c r="M1232" s="156"/>
      <c r="T1232" s="157"/>
      <c r="AT1232" s="152" t="s">
        <v>270</v>
      </c>
      <c r="AU1232" s="152" t="s">
        <v>87</v>
      </c>
      <c r="AV1232" s="12" t="s">
        <v>87</v>
      </c>
      <c r="AW1232" s="12" t="s">
        <v>32</v>
      </c>
      <c r="AX1232" s="12" t="s">
        <v>77</v>
      </c>
      <c r="AY1232" s="152" t="s">
        <v>262</v>
      </c>
    </row>
    <row r="1233" spans="2:51" s="13" customFormat="1" ht="12">
      <c r="B1233" s="158"/>
      <c r="D1233" s="151" t="s">
        <v>270</v>
      </c>
      <c r="E1233" s="159" t="s">
        <v>1</v>
      </c>
      <c r="F1233" s="160" t="s">
        <v>273</v>
      </c>
      <c r="H1233" s="161">
        <v>3</v>
      </c>
      <c r="I1233" s="162"/>
      <c r="L1233" s="158"/>
      <c r="M1233" s="163"/>
      <c r="T1233" s="164"/>
      <c r="AT1233" s="159" t="s">
        <v>270</v>
      </c>
      <c r="AU1233" s="159" t="s">
        <v>87</v>
      </c>
      <c r="AV1233" s="13" t="s">
        <v>268</v>
      </c>
      <c r="AW1233" s="13" t="s">
        <v>32</v>
      </c>
      <c r="AX1233" s="13" t="s">
        <v>85</v>
      </c>
      <c r="AY1233" s="159" t="s">
        <v>262</v>
      </c>
    </row>
    <row r="1234" spans="2:65" s="1" customFormat="1" ht="16.5" customHeight="1">
      <c r="B1234" s="32"/>
      <c r="C1234" s="138" t="s">
        <v>1371</v>
      </c>
      <c r="D1234" s="138" t="s">
        <v>264</v>
      </c>
      <c r="E1234" s="139" t="s">
        <v>1372</v>
      </c>
      <c r="F1234" s="140" t="s">
        <v>1373</v>
      </c>
      <c r="G1234" s="141" t="s">
        <v>675</v>
      </c>
      <c r="H1234" s="142">
        <v>9</v>
      </c>
      <c r="I1234" s="143"/>
      <c r="J1234" s="142">
        <f>ROUND(I1234*H1234,2)</f>
        <v>0</v>
      </c>
      <c r="K1234" s="140" t="s">
        <v>267</v>
      </c>
      <c r="L1234" s="32"/>
      <c r="M1234" s="144" t="s">
        <v>1</v>
      </c>
      <c r="N1234" s="145" t="s">
        <v>42</v>
      </c>
      <c r="P1234" s="146">
        <f>O1234*H1234</f>
        <v>0</v>
      </c>
      <c r="Q1234" s="146">
        <v>1.4E-05</v>
      </c>
      <c r="R1234" s="146">
        <f>Q1234*H1234</f>
        <v>0.000126</v>
      </c>
      <c r="S1234" s="146">
        <v>0</v>
      </c>
      <c r="T1234" s="147">
        <f>S1234*H1234</f>
        <v>0</v>
      </c>
      <c r="AR1234" s="148" t="s">
        <v>369</v>
      </c>
      <c r="AT1234" s="148" t="s">
        <v>264</v>
      </c>
      <c r="AU1234" s="148" t="s">
        <v>87</v>
      </c>
      <c r="AY1234" s="17" t="s">
        <v>262</v>
      </c>
      <c r="BE1234" s="149">
        <f>IF(N1234="základní",J1234,0)</f>
        <v>0</v>
      </c>
      <c r="BF1234" s="149">
        <f>IF(N1234="snížená",J1234,0)</f>
        <v>0</v>
      </c>
      <c r="BG1234" s="149">
        <f>IF(N1234="zákl. přenesená",J1234,0)</f>
        <v>0</v>
      </c>
      <c r="BH1234" s="149">
        <f>IF(N1234="sníž. přenesená",J1234,0)</f>
        <v>0</v>
      </c>
      <c r="BI1234" s="149">
        <f>IF(N1234="nulová",J1234,0)</f>
        <v>0</v>
      </c>
      <c r="BJ1234" s="17" t="s">
        <v>85</v>
      </c>
      <c r="BK1234" s="149">
        <f>ROUND(I1234*H1234,2)</f>
        <v>0</v>
      </c>
      <c r="BL1234" s="17" t="s">
        <v>369</v>
      </c>
      <c r="BM1234" s="148" t="s">
        <v>1374</v>
      </c>
    </row>
    <row r="1235" spans="2:51" s="12" customFormat="1" ht="12">
      <c r="B1235" s="150"/>
      <c r="D1235" s="151" t="s">
        <v>270</v>
      </c>
      <c r="E1235" s="152" t="s">
        <v>1</v>
      </c>
      <c r="F1235" s="153" t="s">
        <v>1375</v>
      </c>
      <c r="H1235" s="154">
        <v>2</v>
      </c>
      <c r="I1235" s="155"/>
      <c r="L1235" s="150"/>
      <c r="M1235" s="156"/>
      <c r="T1235" s="157"/>
      <c r="AT1235" s="152" t="s">
        <v>270</v>
      </c>
      <c r="AU1235" s="152" t="s">
        <v>87</v>
      </c>
      <c r="AV1235" s="12" t="s">
        <v>87</v>
      </c>
      <c r="AW1235" s="12" t="s">
        <v>32</v>
      </c>
      <c r="AX1235" s="12" t="s">
        <v>77</v>
      </c>
      <c r="AY1235" s="152" t="s">
        <v>262</v>
      </c>
    </row>
    <row r="1236" spans="2:51" s="12" customFormat="1" ht="12">
      <c r="B1236" s="150"/>
      <c r="D1236" s="151" t="s">
        <v>270</v>
      </c>
      <c r="E1236" s="152" t="s">
        <v>1</v>
      </c>
      <c r="F1236" s="153" t="s">
        <v>1376</v>
      </c>
      <c r="H1236" s="154">
        <v>3</v>
      </c>
      <c r="I1236" s="155"/>
      <c r="L1236" s="150"/>
      <c r="M1236" s="156"/>
      <c r="T1236" s="157"/>
      <c r="AT1236" s="152" t="s">
        <v>270</v>
      </c>
      <c r="AU1236" s="152" t="s">
        <v>87</v>
      </c>
      <c r="AV1236" s="12" t="s">
        <v>87</v>
      </c>
      <c r="AW1236" s="12" t="s">
        <v>32</v>
      </c>
      <c r="AX1236" s="12" t="s">
        <v>77</v>
      </c>
      <c r="AY1236" s="152" t="s">
        <v>262</v>
      </c>
    </row>
    <row r="1237" spans="2:51" s="12" customFormat="1" ht="12">
      <c r="B1237" s="150"/>
      <c r="D1237" s="151" t="s">
        <v>270</v>
      </c>
      <c r="E1237" s="152" t="s">
        <v>1</v>
      </c>
      <c r="F1237" s="153" t="s">
        <v>1377</v>
      </c>
      <c r="H1237" s="154">
        <v>1</v>
      </c>
      <c r="I1237" s="155"/>
      <c r="L1237" s="150"/>
      <c r="M1237" s="156"/>
      <c r="T1237" s="157"/>
      <c r="AT1237" s="152" t="s">
        <v>270</v>
      </c>
      <c r="AU1237" s="152" t="s">
        <v>87</v>
      </c>
      <c r="AV1237" s="12" t="s">
        <v>87</v>
      </c>
      <c r="AW1237" s="12" t="s">
        <v>32</v>
      </c>
      <c r="AX1237" s="12" t="s">
        <v>77</v>
      </c>
      <c r="AY1237" s="152" t="s">
        <v>262</v>
      </c>
    </row>
    <row r="1238" spans="2:51" s="12" customFormat="1" ht="12">
      <c r="B1238" s="150"/>
      <c r="D1238" s="151" t="s">
        <v>270</v>
      </c>
      <c r="E1238" s="152" t="s">
        <v>1</v>
      </c>
      <c r="F1238" s="153" t="s">
        <v>1378</v>
      </c>
      <c r="H1238" s="154">
        <v>3</v>
      </c>
      <c r="I1238" s="155"/>
      <c r="L1238" s="150"/>
      <c r="M1238" s="156"/>
      <c r="T1238" s="157"/>
      <c r="AT1238" s="152" t="s">
        <v>270</v>
      </c>
      <c r="AU1238" s="152" t="s">
        <v>87</v>
      </c>
      <c r="AV1238" s="12" t="s">
        <v>87</v>
      </c>
      <c r="AW1238" s="12" t="s">
        <v>32</v>
      </c>
      <c r="AX1238" s="12" t="s">
        <v>77</v>
      </c>
      <c r="AY1238" s="152" t="s">
        <v>262</v>
      </c>
    </row>
    <row r="1239" spans="2:51" s="13" customFormat="1" ht="12">
      <c r="B1239" s="158"/>
      <c r="D1239" s="151" t="s">
        <v>270</v>
      </c>
      <c r="E1239" s="159" t="s">
        <v>1</v>
      </c>
      <c r="F1239" s="160" t="s">
        <v>273</v>
      </c>
      <c r="H1239" s="161">
        <v>9</v>
      </c>
      <c r="I1239" s="162"/>
      <c r="L1239" s="158"/>
      <c r="M1239" s="163"/>
      <c r="T1239" s="164"/>
      <c r="AT1239" s="159" t="s">
        <v>270</v>
      </c>
      <c r="AU1239" s="159" t="s">
        <v>87</v>
      </c>
      <c r="AV1239" s="13" t="s">
        <v>268</v>
      </c>
      <c r="AW1239" s="13" t="s">
        <v>32</v>
      </c>
      <c r="AX1239" s="13" t="s">
        <v>85</v>
      </c>
      <c r="AY1239" s="159" t="s">
        <v>262</v>
      </c>
    </row>
    <row r="1240" spans="2:65" s="1" customFormat="1" ht="24.2" customHeight="1">
      <c r="B1240" s="32"/>
      <c r="C1240" s="178" t="s">
        <v>1379</v>
      </c>
      <c r="D1240" s="178" t="s">
        <v>300</v>
      </c>
      <c r="E1240" s="179" t="s">
        <v>1380</v>
      </c>
      <c r="F1240" s="180" t="s">
        <v>1381</v>
      </c>
      <c r="G1240" s="181" t="s">
        <v>675</v>
      </c>
      <c r="H1240" s="182">
        <v>9</v>
      </c>
      <c r="I1240" s="183"/>
      <c r="J1240" s="182">
        <f>ROUND(I1240*H1240,2)</f>
        <v>0</v>
      </c>
      <c r="K1240" s="180" t="s">
        <v>267</v>
      </c>
      <c r="L1240" s="184"/>
      <c r="M1240" s="185" t="s">
        <v>1</v>
      </c>
      <c r="N1240" s="186" t="s">
        <v>42</v>
      </c>
      <c r="P1240" s="146">
        <f>O1240*H1240</f>
        <v>0</v>
      </c>
      <c r="Q1240" s="146">
        <v>0.0025</v>
      </c>
      <c r="R1240" s="146">
        <f>Q1240*H1240</f>
        <v>0.0225</v>
      </c>
      <c r="S1240" s="146">
        <v>0</v>
      </c>
      <c r="T1240" s="147">
        <f>S1240*H1240</f>
        <v>0</v>
      </c>
      <c r="AR1240" s="148" t="s">
        <v>459</v>
      </c>
      <c r="AT1240" s="148" t="s">
        <v>300</v>
      </c>
      <c r="AU1240" s="148" t="s">
        <v>87</v>
      </c>
      <c r="AY1240" s="17" t="s">
        <v>262</v>
      </c>
      <c r="BE1240" s="149">
        <f>IF(N1240="základní",J1240,0)</f>
        <v>0</v>
      </c>
      <c r="BF1240" s="149">
        <f>IF(N1240="snížená",J1240,0)</f>
        <v>0</v>
      </c>
      <c r="BG1240" s="149">
        <f>IF(N1240="zákl. přenesená",J1240,0)</f>
        <v>0</v>
      </c>
      <c r="BH1240" s="149">
        <f>IF(N1240="sníž. přenesená",J1240,0)</f>
        <v>0</v>
      </c>
      <c r="BI1240" s="149">
        <f>IF(N1240="nulová",J1240,0)</f>
        <v>0</v>
      </c>
      <c r="BJ1240" s="17" t="s">
        <v>85</v>
      </c>
      <c r="BK1240" s="149">
        <f>ROUND(I1240*H1240,2)</f>
        <v>0</v>
      </c>
      <c r="BL1240" s="17" t="s">
        <v>369</v>
      </c>
      <c r="BM1240" s="148" t="s">
        <v>1382</v>
      </c>
    </row>
    <row r="1241" spans="2:65" s="1" customFormat="1" ht="16.5" customHeight="1">
      <c r="B1241" s="32"/>
      <c r="C1241" s="138" t="s">
        <v>1383</v>
      </c>
      <c r="D1241" s="138" t="s">
        <v>264</v>
      </c>
      <c r="E1241" s="139" t="s">
        <v>1384</v>
      </c>
      <c r="F1241" s="140" t="s">
        <v>1385</v>
      </c>
      <c r="G1241" s="141" t="s">
        <v>675</v>
      </c>
      <c r="H1241" s="142">
        <v>3</v>
      </c>
      <c r="I1241" s="143"/>
      <c r="J1241" s="142">
        <f>ROUND(I1241*H1241,2)</f>
        <v>0</v>
      </c>
      <c r="K1241" s="140" t="s">
        <v>267</v>
      </c>
      <c r="L1241" s="32"/>
      <c r="M1241" s="144" t="s">
        <v>1</v>
      </c>
      <c r="N1241" s="145" t="s">
        <v>42</v>
      </c>
      <c r="P1241" s="146">
        <f>O1241*H1241</f>
        <v>0</v>
      </c>
      <c r="Q1241" s="146">
        <v>1.4E-05</v>
      </c>
      <c r="R1241" s="146">
        <f>Q1241*H1241</f>
        <v>4.2E-05</v>
      </c>
      <c r="S1241" s="146">
        <v>0</v>
      </c>
      <c r="T1241" s="147">
        <f>S1241*H1241</f>
        <v>0</v>
      </c>
      <c r="AR1241" s="148" t="s">
        <v>369</v>
      </c>
      <c r="AT1241" s="148" t="s">
        <v>264</v>
      </c>
      <c r="AU1241" s="148" t="s">
        <v>87</v>
      </c>
      <c r="AY1241" s="17" t="s">
        <v>262</v>
      </c>
      <c r="BE1241" s="149">
        <f>IF(N1241="základní",J1241,0)</f>
        <v>0</v>
      </c>
      <c r="BF1241" s="149">
        <f>IF(N1241="snížená",J1241,0)</f>
        <v>0</v>
      </c>
      <c r="BG1241" s="149">
        <f>IF(N1241="zákl. přenesená",J1241,0)</f>
        <v>0</v>
      </c>
      <c r="BH1241" s="149">
        <f>IF(N1241="sníž. přenesená",J1241,0)</f>
        <v>0</v>
      </c>
      <c r="BI1241" s="149">
        <f>IF(N1241="nulová",J1241,0)</f>
        <v>0</v>
      </c>
      <c r="BJ1241" s="17" t="s">
        <v>85</v>
      </c>
      <c r="BK1241" s="149">
        <f>ROUND(I1241*H1241,2)</f>
        <v>0</v>
      </c>
      <c r="BL1241" s="17" t="s">
        <v>369</v>
      </c>
      <c r="BM1241" s="148" t="s">
        <v>1386</v>
      </c>
    </row>
    <row r="1242" spans="2:51" s="12" customFormat="1" ht="12">
      <c r="B1242" s="150"/>
      <c r="D1242" s="151" t="s">
        <v>270</v>
      </c>
      <c r="E1242" s="152" t="s">
        <v>1</v>
      </c>
      <c r="F1242" s="153" t="s">
        <v>1387</v>
      </c>
      <c r="H1242" s="154">
        <v>1</v>
      </c>
      <c r="I1242" s="155"/>
      <c r="L1242" s="150"/>
      <c r="M1242" s="156"/>
      <c r="T1242" s="157"/>
      <c r="AT1242" s="152" t="s">
        <v>270</v>
      </c>
      <c r="AU1242" s="152" t="s">
        <v>87</v>
      </c>
      <c r="AV1242" s="12" t="s">
        <v>87</v>
      </c>
      <c r="AW1242" s="12" t="s">
        <v>32</v>
      </c>
      <c r="AX1242" s="12" t="s">
        <v>77</v>
      </c>
      <c r="AY1242" s="152" t="s">
        <v>262</v>
      </c>
    </row>
    <row r="1243" spans="2:51" s="12" customFormat="1" ht="12">
      <c r="B1243" s="150"/>
      <c r="D1243" s="151" t="s">
        <v>270</v>
      </c>
      <c r="E1243" s="152" t="s">
        <v>1</v>
      </c>
      <c r="F1243" s="153" t="s">
        <v>1388</v>
      </c>
      <c r="H1243" s="154">
        <v>2</v>
      </c>
      <c r="I1243" s="155"/>
      <c r="L1243" s="150"/>
      <c r="M1243" s="156"/>
      <c r="T1243" s="157"/>
      <c r="AT1243" s="152" t="s">
        <v>270</v>
      </c>
      <c r="AU1243" s="152" t="s">
        <v>87</v>
      </c>
      <c r="AV1243" s="12" t="s">
        <v>87</v>
      </c>
      <c r="AW1243" s="12" t="s">
        <v>32</v>
      </c>
      <c r="AX1243" s="12" t="s">
        <v>77</v>
      </c>
      <c r="AY1243" s="152" t="s">
        <v>262</v>
      </c>
    </row>
    <row r="1244" spans="2:51" s="13" customFormat="1" ht="12">
      <c r="B1244" s="158"/>
      <c r="D1244" s="151" t="s">
        <v>270</v>
      </c>
      <c r="E1244" s="159" t="s">
        <v>1</v>
      </c>
      <c r="F1244" s="160" t="s">
        <v>273</v>
      </c>
      <c r="H1244" s="161">
        <v>3</v>
      </c>
      <c r="I1244" s="162"/>
      <c r="L1244" s="158"/>
      <c r="M1244" s="163"/>
      <c r="T1244" s="164"/>
      <c r="AT1244" s="159" t="s">
        <v>270</v>
      </c>
      <c r="AU1244" s="159" t="s">
        <v>87</v>
      </c>
      <c r="AV1244" s="13" t="s">
        <v>268</v>
      </c>
      <c r="AW1244" s="13" t="s">
        <v>32</v>
      </c>
      <c r="AX1244" s="13" t="s">
        <v>85</v>
      </c>
      <c r="AY1244" s="159" t="s">
        <v>262</v>
      </c>
    </row>
    <row r="1245" spans="2:65" s="1" customFormat="1" ht="24.2" customHeight="1">
      <c r="B1245" s="32"/>
      <c r="C1245" s="178" t="s">
        <v>1389</v>
      </c>
      <c r="D1245" s="178" t="s">
        <v>300</v>
      </c>
      <c r="E1245" s="179" t="s">
        <v>1390</v>
      </c>
      <c r="F1245" s="180" t="s">
        <v>1391</v>
      </c>
      <c r="G1245" s="181" t="s">
        <v>675</v>
      </c>
      <c r="H1245" s="182">
        <v>3</v>
      </c>
      <c r="I1245" s="183"/>
      <c r="J1245" s="182">
        <f>ROUND(I1245*H1245,2)</f>
        <v>0</v>
      </c>
      <c r="K1245" s="180" t="s">
        <v>267</v>
      </c>
      <c r="L1245" s="184"/>
      <c r="M1245" s="185" t="s">
        <v>1</v>
      </c>
      <c r="N1245" s="186" t="s">
        <v>42</v>
      </c>
      <c r="P1245" s="146">
        <f>O1245*H1245</f>
        <v>0</v>
      </c>
      <c r="Q1245" s="146">
        <v>0.0025</v>
      </c>
      <c r="R1245" s="146">
        <f>Q1245*H1245</f>
        <v>0.0075</v>
      </c>
      <c r="S1245" s="146">
        <v>0</v>
      </c>
      <c r="T1245" s="147">
        <f>S1245*H1245</f>
        <v>0</v>
      </c>
      <c r="AR1245" s="148" t="s">
        <v>459</v>
      </c>
      <c r="AT1245" s="148" t="s">
        <v>300</v>
      </c>
      <c r="AU1245" s="148" t="s">
        <v>87</v>
      </c>
      <c r="AY1245" s="17" t="s">
        <v>262</v>
      </c>
      <c r="BE1245" s="149">
        <f>IF(N1245="základní",J1245,0)</f>
        <v>0</v>
      </c>
      <c r="BF1245" s="149">
        <f>IF(N1245="snížená",J1245,0)</f>
        <v>0</v>
      </c>
      <c r="BG1245" s="149">
        <f>IF(N1245="zákl. přenesená",J1245,0)</f>
        <v>0</v>
      </c>
      <c r="BH1245" s="149">
        <f>IF(N1245="sníž. přenesená",J1245,0)</f>
        <v>0</v>
      </c>
      <c r="BI1245" s="149">
        <f>IF(N1245="nulová",J1245,0)</f>
        <v>0</v>
      </c>
      <c r="BJ1245" s="17" t="s">
        <v>85</v>
      </c>
      <c r="BK1245" s="149">
        <f>ROUND(I1245*H1245,2)</f>
        <v>0</v>
      </c>
      <c r="BL1245" s="17" t="s">
        <v>369</v>
      </c>
      <c r="BM1245" s="148" t="s">
        <v>1392</v>
      </c>
    </row>
    <row r="1246" spans="2:65" s="1" customFormat="1" ht="16.5" customHeight="1">
      <c r="B1246" s="32"/>
      <c r="C1246" s="138" t="s">
        <v>1393</v>
      </c>
      <c r="D1246" s="138" t="s">
        <v>264</v>
      </c>
      <c r="E1246" s="139" t="s">
        <v>1394</v>
      </c>
      <c r="F1246" s="140" t="s">
        <v>1395</v>
      </c>
      <c r="G1246" s="141" t="s">
        <v>675</v>
      </c>
      <c r="H1246" s="142">
        <v>11</v>
      </c>
      <c r="I1246" s="143"/>
      <c r="J1246" s="142">
        <f>ROUND(I1246*H1246,2)</f>
        <v>0</v>
      </c>
      <c r="K1246" s="140" t="s">
        <v>267</v>
      </c>
      <c r="L1246" s="32"/>
      <c r="M1246" s="144" t="s">
        <v>1</v>
      </c>
      <c r="N1246" s="145" t="s">
        <v>42</v>
      </c>
      <c r="P1246" s="146">
        <f>O1246*H1246</f>
        <v>0</v>
      </c>
      <c r="Q1246" s="146">
        <v>8E-06</v>
      </c>
      <c r="R1246" s="146">
        <f>Q1246*H1246</f>
        <v>8.8E-05</v>
      </c>
      <c r="S1246" s="146">
        <v>0</v>
      </c>
      <c r="T1246" s="147">
        <f>S1246*H1246</f>
        <v>0</v>
      </c>
      <c r="AR1246" s="148" t="s">
        <v>369</v>
      </c>
      <c r="AT1246" s="148" t="s">
        <v>264</v>
      </c>
      <c r="AU1246" s="148" t="s">
        <v>87</v>
      </c>
      <c r="AY1246" s="17" t="s">
        <v>262</v>
      </c>
      <c r="BE1246" s="149">
        <f>IF(N1246="základní",J1246,0)</f>
        <v>0</v>
      </c>
      <c r="BF1246" s="149">
        <f>IF(N1246="snížená",J1246,0)</f>
        <v>0</v>
      </c>
      <c r="BG1246" s="149">
        <f>IF(N1246="zákl. přenesená",J1246,0)</f>
        <v>0</v>
      </c>
      <c r="BH1246" s="149">
        <f>IF(N1246="sníž. přenesená",J1246,0)</f>
        <v>0</v>
      </c>
      <c r="BI1246" s="149">
        <f>IF(N1246="nulová",J1246,0)</f>
        <v>0</v>
      </c>
      <c r="BJ1246" s="17" t="s">
        <v>85</v>
      </c>
      <c r="BK1246" s="149">
        <f>ROUND(I1246*H1246,2)</f>
        <v>0</v>
      </c>
      <c r="BL1246" s="17" t="s">
        <v>369</v>
      </c>
      <c r="BM1246" s="148" t="s">
        <v>1396</v>
      </c>
    </row>
    <row r="1247" spans="2:51" s="12" customFormat="1" ht="12">
      <c r="B1247" s="150"/>
      <c r="D1247" s="151" t="s">
        <v>270</v>
      </c>
      <c r="E1247" s="152" t="s">
        <v>1</v>
      </c>
      <c r="F1247" s="153" t="s">
        <v>1375</v>
      </c>
      <c r="H1247" s="154">
        <v>2</v>
      </c>
      <c r="I1247" s="155"/>
      <c r="L1247" s="150"/>
      <c r="M1247" s="156"/>
      <c r="T1247" s="157"/>
      <c r="AT1247" s="152" t="s">
        <v>270</v>
      </c>
      <c r="AU1247" s="152" t="s">
        <v>87</v>
      </c>
      <c r="AV1247" s="12" t="s">
        <v>87</v>
      </c>
      <c r="AW1247" s="12" t="s">
        <v>32</v>
      </c>
      <c r="AX1247" s="12" t="s">
        <v>77</v>
      </c>
      <c r="AY1247" s="152" t="s">
        <v>262</v>
      </c>
    </row>
    <row r="1248" spans="2:51" s="12" customFormat="1" ht="12">
      <c r="B1248" s="150"/>
      <c r="D1248" s="151" t="s">
        <v>270</v>
      </c>
      <c r="E1248" s="152" t="s">
        <v>1</v>
      </c>
      <c r="F1248" s="153" t="s">
        <v>1397</v>
      </c>
      <c r="H1248" s="154">
        <v>4</v>
      </c>
      <c r="I1248" s="155"/>
      <c r="L1248" s="150"/>
      <c r="M1248" s="156"/>
      <c r="T1248" s="157"/>
      <c r="AT1248" s="152" t="s">
        <v>270</v>
      </c>
      <c r="AU1248" s="152" t="s">
        <v>87</v>
      </c>
      <c r="AV1248" s="12" t="s">
        <v>87</v>
      </c>
      <c r="AW1248" s="12" t="s">
        <v>32</v>
      </c>
      <c r="AX1248" s="12" t="s">
        <v>77</v>
      </c>
      <c r="AY1248" s="152" t="s">
        <v>262</v>
      </c>
    </row>
    <row r="1249" spans="2:51" s="12" customFormat="1" ht="12">
      <c r="B1249" s="150"/>
      <c r="D1249" s="151" t="s">
        <v>270</v>
      </c>
      <c r="E1249" s="152" t="s">
        <v>1</v>
      </c>
      <c r="F1249" s="153" t="s">
        <v>1377</v>
      </c>
      <c r="H1249" s="154">
        <v>1</v>
      </c>
      <c r="I1249" s="155"/>
      <c r="L1249" s="150"/>
      <c r="M1249" s="156"/>
      <c r="T1249" s="157"/>
      <c r="AT1249" s="152" t="s">
        <v>270</v>
      </c>
      <c r="AU1249" s="152" t="s">
        <v>87</v>
      </c>
      <c r="AV1249" s="12" t="s">
        <v>87</v>
      </c>
      <c r="AW1249" s="12" t="s">
        <v>32</v>
      </c>
      <c r="AX1249" s="12" t="s">
        <v>77</v>
      </c>
      <c r="AY1249" s="152" t="s">
        <v>262</v>
      </c>
    </row>
    <row r="1250" spans="2:51" s="12" customFormat="1" ht="12">
      <c r="B1250" s="150"/>
      <c r="D1250" s="151" t="s">
        <v>270</v>
      </c>
      <c r="E1250" s="152" t="s">
        <v>1</v>
      </c>
      <c r="F1250" s="153" t="s">
        <v>1398</v>
      </c>
      <c r="H1250" s="154">
        <v>4</v>
      </c>
      <c r="I1250" s="155"/>
      <c r="L1250" s="150"/>
      <c r="M1250" s="156"/>
      <c r="T1250" s="157"/>
      <c r="AT1250" s="152" t="s">
        <v>270</v>
      </c>
      <c r="AU1250" s="152" t="s">
        <v>87</v>
      </c>
      <c r="AV1250" s="12" t="s">
        <v>87</v>
      </c>
      <c r="AW1250" s="12" t="s">
        <v>32</v>
      </c>
      <c r="AX1250" s="12" t="s">
        <v>77</v>
      </c>
      <c r="AY1250" s="152" t="s">
        <v>262</v>
      </c>
    </row>
    <row r="1251" spans="2:51" s="13" customFormat="1" ht="12">
      <c r="B1251" s="158"/>
      <c r="D1251" s="151" t="s">
        <v>270</v>
      </c>
      <c r="E1251" s="159" t="s">
        <v>1</v>
      </c>
      <c r="F1251" s="160" t="s">
        <v>273</v>
      </c>
      <c r="H1251" s="161">
        <v>11</v>
      </c>
      <c r="I1251" s="162"/>
      <c r="L1251" s="158"/>
      <c r="M1251" s="163"/>
      <c r="T1251" s="164"/>
      <c r="AT1251" s="159" t="s">
        <v>270</v>
      </c>
      <c r="AU1251" s="159" t="s">
        <v>87</v>
      </c>
      <c r="AV1251" s="13" t="s">
        <v>268</v>
      </c>
      <c r="AW1251" s="13" t="s">
        <v>32</v>
      </c>
      <c r="AX1251" s="13" t="s">
        <v>85</v>
      </c>
      <c r="AY1251" s="159" t="s">
        <v>262</v>
      </c>
    </row>
    <row r="1252" spans="2:65" s="1" customFormat="1" ht="24.2" customHeight="1">
      <c r="B1252" s="32"/>
      <c r="C1252" s="178" t="s">
        <v>1399</v>
      </c>
      <c r="D1252" s="178" t="s">
        <v>300</v>
      </c>
      <c r="E1252" s="179" t="s">
        <v>1400</v>
      </c>
      <c r="F1252" s="180" t="s">
        <v>1401</v>
      </c>
      <c r="G1252" s="181" t="s">
        <v>675</v>
      </c>
      <c r="H1252" s="182">
        <v>11</v>
      </c>
      <c r="I1252" s="183"/>
      <c r="J1252" s="182">
        <f>ROUND(I1252*H1252,2)</f>
        <v>0</v>
      </c>
      <c r="K1252" s="180" t="s">
        <v>267</v>
      </c>
      <c r="L1252" s="184"/>
      <c r="M1252" s="185" t="s">
        <v>1</v>
      </c>
      <c r="N1252" s="186" t="s">
        <v>42</v>
      </c>
      <c r="P1252" s="146">
        <f>O1252*H1252</f>
        <v>0</v>
      </c>
      <c r="Q1252" s="146">
        <v>0.0067</v>
      </c>
      <c r="R1252" s="146">
        <f>Q1252*H1252</f>
        <v>0.0737</v>
      </c>
      <c r="S1252" s="146">
        <v>0</v>
      </c>
      <c r="T1252" s="147">
        <f>S1252*H1252</f>
        <v>0</v>
      </c>
      <c r="AR1252" s="148" t="s">
        <v>459</v>
      </c>
      <c r="AT1252" s="148" t="s">
        <v>300</v>
      </c>
      <c r="AU1252" s="148" t="s">
        <v>87</v>
      </c>
      <c r="AY1252" s="17" t="s">
        <v>262</v>
      </c>
      <c r="BE1252" s="149">
        <f>IF(N1252="základní",J1252,0)</f>
        <v>0</v>
      </c>
      <c r="BF1252" s="149">
        <f>IF(N1252="snížená",J1252,0)</f>
        <v>0</v>
      </c>
      <c r="BG1252" s="149">
        <f>IF(N1252="zákl. přenesená",J1252,0)</f>
        <v>0</v>
      </c>
      <c r="BH1252" s="149">
        <f>IF(N1252="sníž. přenesená",J1252,0)</f>
        <v>0</v>
      </c>
      <c r="BI1252" s="149">
        <f>IF(N1252="nulová",J1252,0)</f>
        <v>0</v>
      </c>
      <c r="BJ1252" s="17" t="s">
        <v>85</v>
      </c>
      <c r="BK1252" s="149">
        <f>ROUND(I1252*H1252,2)</f>
        <v>0</v>
      </c>
      <c r="BL1252" s="17" t="s">
        <v>369</v>
      </c>
      <c r="BM1252" s="148" t="s">
        <v>1402</v>
      </c>
    </row>
    <row r="1253" spans="2:65" s="1" customFormat="1" ht="24.2" customHeight="1">
      <c r="B1253" s="32"/>
      <c r="C1253" s="138" t="s">
        <v>1403</v>
      </c>
      <c r="D1253" s="138" t="s">
        <v>264</v>
      </c>
      <c r="E1253" s="139" t="s">
        <v>1404</v>
      </c>
      <c r="F1253" s="140" t="s">
        <v>1405</v>
      </c>
      <c r="G1253" s="141" t="s">
        <v>675</v>
      </c>
      <c r="H1253" s="142">
        <v>85</v>
      </c>
      <c r="I1253" s="143"/>
      <c r="J1253" s="142">
        <f>ROUND(I1253*H1253,2)</f>
        <v>0</v>
      </c>
      <c r="K1253" s="140" t="s">
        <v>267</v>
      </c>
      <c r="L1253" s="32"/>
      <c r="M1253" s="144" t="s">
        <v>1</v>
      </c>
      <c r="N1253" s="145" t="s">
        <v>42</v>
      </c>
      <c r="P1253" s="146">
        <f>O1253*H1253</f>
        <v>0</v>
      </c>
      <c r="Q1253" s="146">
        <v>0.015552</v>
      </c>
      <c r="R1253" s="146">
        <f>Q1253*H1253</f>
        <v>1.32192</v>
      </c>
      <c r="S1253" s="146">
        <v>0</v>
      </c>
      <c r="T1253" s="147">
        <f>S1253*H1253</f>
        <v>0</v>
      </c>
      <c r="AR1253" s="148" t="s">
        <v>369</v>
      </c>
      <c r="AT1253" s="148" t="s">
        <v>264</v>
      </c>
      <c r="AU1253" s="148" t="s">
        <v>87</v>
      </c>
      <c r="AY1253" s="17" t="s">
        <v>262</v>
      </c>
      <c r="BE1253" s="149">
        <f>IF(N1253="základní",J1253,0)</f>
        <v>0</v>
      </c>
      <c r="BF1253" s="149">
        <f>IF(N1253="snížená",J1253,0)</f>
        <v>0</v>
      </c>
      <c r="BG1253" s="149">
        <f>IF(N1253="zákl. přenesená",J1253,0)</f>
        <v>0</v>
      </c>
      <c r="BH1253" s="149">
        <f>IF(N1253="sníž. přenesená",J1253,0)</f>
        <v>0</v>
      </c>
      <c r="BI1253" s="149">
        <f>IF(N1253="nulová",J1253,0)</f>
        <v>0</v>
      </c>
      <c r="BJ1253" s="17" t="s">
        <v>85</v>
      </c>
      <c r="BK1253" s="149">
        <f>ROUND(I1253*H1253,2)</f>
        <v>0</v>
      </c>
      <c r="BL1253" s="17" t="s">
        <v>369</v>
      </c>
      <c r="BM1253" s="148" t="s">
        <v>1406</v>
      </c>
    </row>
    <row r="1254" spans="2:51" s="12" customFormat="1" ht="12">
      <c r="B1254" s="150"/>
      <c r="D1254" s="151" t="s">
        <v>270</v>
      </c>
      <c r="E1254" s="152" t="s">
        <v>1</v>
      </c>
      <c r="F1254" s="153" t="s">
        <v>1407</v>
      </c>
      <c r="H1254" s="154">
        <v>9</v>
      </c>
      <c r="I1254" s="155"/>
      <c r="L1254" s="150"/>
      <c r="M1254" s="156"/>
      <c r="T1254" s="157"/>
      <c r="AT1254" s="152" t="s">
        <v>270</v>
      </c>
      <c r="AU1254" s="152" t="s">
        <v>87</v>
      </c>
      <c r="AV1254" s="12" t="s">
        <v>87</v>
      </c>
      <c r="AW1254" s="12" t="s">
        <v>32</v>
      </c>
      <c r="AX1254" s="12" t="s">
        <v>77</v>
      </c>
      <c r="AY1254" s="152" t="s">
        <v>262</v>
      </c>
    </row>
    <row r="1255" spans="2:51" s="12" customFormat="1" ht="12">
      <c r="B1255" s="150"/>
      <c r="D1255" s="151" t="s">
        <v>270</v>
      </c>
      <c r="E1255" s="152" t="s">
        <v>1</v>
      </c>
      <c r="F1255" s="153" t="s">
        <v>1408</v>
      </c>
      <c r="H1255" s="154">
        <v>11</v>
      </c>
      <c r="I1255" s="155"/>
      <c r="L1255" s="150"/>
      <c r="M1255" s="156"/>
      <c r="T1255" s="157"/>
      <c r="AT1255" s="152" t="s">
        <v>270</v>
      </c>
      <c r="AU1255" s="152" t="s">
        <v>87</v>
      </c>
      <c r="AV1255" s="12" t="s">
        <v>87</v>
      </c>
      <c r="AW1255" s="12" t="s">
        <v>32</v>
      </c>
      <c r="AX1255" s="12" t="s">
        <v>77</v>
      </c>
      <c r="AY1255" s="152" t="s">
        <v>262</v>
      </c>
    </row>
    <row r="1256" spans="2:51" s="12" customFormat="1" ht="12">
      <c r="B1256" s="150"/>
      <c r="D1256" s="151" t="s">
        <v>270</v>
      </c>
      <c r="E1256" s="152" t="s">
        <v>1</v>
      </c>
      <c r="F1256" s="153" t="s">
        <v>1409</v>
      </c>
      <c r="H1256" s="154">
        <v>21</v>
      </c>
      <c r="I1256" s="155"/>
      <c r="L1256" s="150"/>
      <c r="M1256" s="156"/>
      <c r="T1256" s="157"/>
      <c r="AT1256" s="152" t="s">
        <v>270</v>
      </c>
      <c r="AU1256" s="152" t="s">
        <v>87</v>
      </c>
      <c r="AV1256" s="12" t="s">
        <v>87</v>
      </c>
      <c r="AW1256" s="12" t="s">
        <v>32</v>
      </c>
      <c r="AX1256" s="12" t="s">
        <v>77</v>
      </c>
      <c r="AY1256" s="152" t="s">
        <v>262</v>
      </c>
    </row>
    <row r="1257" spans="2:51" s="12" customFormat="1" ht="12">
      <c r="B1257" s="150"/>
      <c r="D1257" s="151" t="s">
        <v>270</v>
      </c>
      <c r="E1257" s="152" t="s">
        <v>1</v>
      </c>
      <c r="F1257" s="153" t="s">
        <v>1410</v>
      </c>
      <c r="H1257" s="154">
        <v>21</v>
      </c>
      <c r="I1257" s="155"/>
      <c r="L1257" s="150"/>
      <c r="M1257" s="156"/>
      <c r="T1257" s="157"/>
      <c r="AT1257" s="152" t="s">
        <v>270</v>
      </c>
      <c r="AU1257" s="152" t="s">
        <v>87</v>
      </c>
      <c r="AV1257" s="12" t="s">
        <v>87</v>
      </c>
      <c r="AW1257" s="12" t="s">
        <v>32</v>
      </c>
      <c r="AX1257" s="12" t="s">
        <v>77</v>
      </c>
      <c r="AY1257" s="152" t="s">
        <v>262</v>
      </c>
    </row>
    <row r="1258" spans="2:51" s="12" customFormat="1" ht="12">
      <c r="B1258" s="150"/>
      <c r="D1258" s="151" t="s">
        <v>270</v>
      </c>
      <c r="E1258" s="152" t="s">
        <v>1</v>
      </c>
      <c r="F1258" s="153" t="s">
        <v>1411</v>
      </c>
      <c r="H1258" s="154">
        <v>23</v>
      </c>
      <c r="I1258" s="155"/>
      <c r="L1258" s="150"/>
      <c r="M1258" s="156"/>
      <c r="T1258" s="157"/>
      <c r="AT1258" s="152" t="s">
        <v>270</v>
      </c>
      <c r="AU1258" s="152" t="s">
        <v>87</v>
      </c>
      <c r="AV1258" s="12" t="s">
        <v>87</v>
      </c>
      <c r="AW1258" s="12" t="s">
        <v>32</v>
      </c>
      <c r="AX1258" s="12" t="s">
        <v>77</v>
      </c>
      <c r="AY1258" s="152" t="s">
        <v>262</v>
      </c>
    </row>
    <row r="1259" spans="2:51" s="13" customFormat="1" ht="12">
      <c r="B1259" s="158"/>
      <c r="D1259" s="151" t="s">
        <v>270</v>
      </c>
      <c r="E1259" s="159" t="s">
        <v>1</v>
      </c>
      <c r="F1259" s="160" t="s">
        <v>273</v>
      </c>
      <c r="H1259" s="161">
        <v>85</v>
      </c>
      <c r="I1259" s="162"/>
      <c r="L1259" s="158"/>
      <c r="M1259" s="163"/>
      <c r="T1259" s="164"/>
      <c r="AT1259" s="159" t="s">
        <v>270</v>
      </c>
      <c r="AU1259" s="159" t="s">
        <v>87</v>
      </c>
      <c r="AV1259" s="13" t="s">
        <v>268</v>
      </c>
      <c r="AW1259" s="13" t="s">
        <v>32</v>
      </c>
      <c r="AX1259" s="13" t="s">
        <v>85</v>
      </c>
      <c r="AY1259" s="159" t="s">
        <v>262</v>
      </c>
    </row>
    <row r="1260" spans="2:65" s="1" customFormat="1" ht="24.2" customHeight="1">
      <c r="B1260" s="32"/>
      <c r="C1260" s="138" t="s">
        <v>1412</v>
      </c>
      <c r="D1260" s="138" t="s">
        <v>264</v>
      </c>
      <c r="E1260" s="139" t="s">
        <v>1413</v>
      </c>
      <c r="F1260" s="140" t="s">
        <v>1414</v>
      </c>
      <c r="G1260" s="141" t="s">
        <v>152</v>
      </c>
      <c r="H1260" s="142">
        <v>36.94</v>
      </c>
      <c r="I1260" s="143"/>
      <c r="J1260" s="142">
        <f>ROUND(I1260*H1260,2)</f>
        <v>0</v>
      </c>
      <c r="K1260" s="140" t="s">
        <v>267</v>
      </c>
      <c r="L1260" s="32"/>
      <c r="M1260" s="144" t="s">
        <v>1</v>
      </c>
      <c r="N1260" s="145" t="s">
        <v>42</v>
      </c>
      <c r="P1260" s="146">
        <f>O1260*H1260</f>
        <v>0</v>
      </c>
      <c r="Q1260" s="146">
        <v>0.05401</v>
      </c>
      <c r="R1260" s="146">
        <f>Q1260*H1260</f>
        <v>1.9951294</v>
      </c>
      <c r="S1260" s="146">
        <v>0</v>
      </c>
      <c r="T1260" s="147">
        <f>S1260*H1260</f>
        <v>0</v>
      </c>
      <c r="AR1260" s="148" t="s">
        <v>369</v>
      </c>
      <c r="AT1260" s="148" t="s">
        <v>264</v>
      </c>
      <c r="AU1260" s="148" t="s">
        <v>87</v>
      </c>
      <c r="AY1260" s="17" t="s">
        <v>262</v>
      </c>
      <c r="BE1260" s="149">
        <f>IF(N1260="základní",J1260,0)</f>
        <v>0</v>
      </c>
      <c r="BF1260" s="149">
        <f>IF(N1260="snížená",J1260,0)</f>
        <v>0</v>
      </c>
      <c r="BG1260" s="149">
        <f>IF(N1260="zákl. přenesená",J1260,0)</f>
        <v>0</v>
      </c>
      <c r="BH1260" s="149">
        <f>IF(N1260="sníž. přenesená",J1260,0)</f>
        <v>0</v>
      </c>
      <c r="BI1260" s="149">
        <f>IF(N1260="nulová",J1260,0)</f>
        <v>0</v>
      </c>
      <c r="BJ1260" s="17" t="s">
        <v>85</v>
      </c>
      <c r="BK1260" s="149">
        <f>ROUND(I1260*H1260,2)</f>
        <v>0</v>
      </c>
      <c r="BL1260" s="17" t="s">
        <v>369</v>
      </c>
      <c r="BM1260" s="148" t="s">
        <v>1415</v>
      </c>
    </row>
    <row r="1261" spans="2:51" s="12" customFormat="1" ht="12">
      <c r="B1261" s="150"/>
      <c r="D1261" s="151" t="s">
        <v>270</v>
      </c>
      <c r="E1261" s="152" t="s">
        <v>1</v>
      </c>
      <c r="F1261" s="153" t="s">
        <v>1416</v>
      </c>
      <c r="H1261" s="154">
        <v>2.87</v>
      </c>
      <c r="I1261" s="155"/>
      <c r="L1261" s="150"/>
      <c r="M1261" s="156"/>
      <c r="T1261" s="157"/>
      <c r="AT1261" s="152" t="s">
        <v>270</v>
      </c>
      <c r="AU1261" s="152" t="s">
        <v>87</v>
      </c>
      <c r="AV1261" s="12" t="s">
        <v>87</v>
      </c>
      <c r="AW1261" s="12" t="s">
        <v>32</v>
      </c>
      <c r="AX1261" s="12" t="s">
        <v>77</v>
      </c>
      <c r="AY1261" s="152" t="s">
        <v>262</v>
      </c>
    </row>
    <row r="1262" spans="2:51" s="12" customFormat="1" ht="12">
      <c r="B1262" s="150"/>
      <c r="D1262" s="151" t="s">
        <v>270</v>
      </c>
      <c r="E1262" s="152" t="s">
        <v>1</v>
      </c>
      <c r="F1262" s="153" t="s">
        <v>1417</v>
      </c>
      <c r="H1262" s="154">
        <v>2.87</v>
      </c>
      <c r="I1262" s="155"/>
      <c r="L1262" s="150"/>
      <c r="M1262" s="156"/>
      <c r="T1262" s="157"/>
      <c r="AT1262" s="152" t="s">
        <v>270</v>
      </c>
      <c r="AU1262" s="152" t="s">
        <v>87</v>
      </c>
      <c r="AV1262" s="12" t="s">
        <v>87</v>
      </c>
      <c r="AW1262" s="12" t="s">
        <v>32</v>
      </c>
      <c r="AX1262" s="12" t="s">
        <v>77</v>
      </c>
      <c r="AY1262" s="152" t="s">
        <v>262</v>
      </c>
    </row>
    <row r="1263" spans="2:51" s="12" customFormat="1" ht="12">
      <c r="B1263" s="150"/>
      <c r="D1263" s="151" t="s">
        <v>270</v>
      </c>
      <c r="E1263" s="152" t="s">
        <v>1</v>
      </c>
      <c r="F1263" s="153" t="s">
        <v>1418</v>
      </c>
      <c r="H1263" s="154">
        <v>5.64</v>
      </c>
      <c r="I1263" s="155"/>
      <c r="L1263" s="150"/>
      <c r="M1263" s="156"/>
      <c r="T1263" s="157"/>
      <c r="AT1263" s="152" t="s">
        <v>270</v>
      </c>
      <c r="AU1263" s="152" t="s">
        <v>87</v>
      </c>
      <c r="AV1263" s="12" t="s">
        <v>87</v>
      </c>
      <c r="AW1263" s="12" t="s">
        <v>32</v>
      </c>
      <c r="AX1263" s="12" t="s">
        <v>77</v>
      </c>
      <c r="AY1263" s="152" t="s">
        <v>262</v>
      </c>
    </row>
    <row r="1264" spans="2:51" s="12" customFormat="1" ht="12">
      <c r="B1264" s="150"/>
      <c r="D1264" s="151" t="s">
        <v>270</v>
      </c>
      <c r="E1264" s="152" t="s">
        <v>1</v>
      </c>
      <c r="F1264" s="153" t="s">
        <v>1419</v>
      </c>
      <c r="H1264" s="154">
        <v>7.01</v>
      </c>
      <c r="I1264" s="155"/>
      <c r="L1264" s="150"/>
      <c r="M1264" s="156"/>
      <c r="T1264" s="157"/>
      <c r="AT1264" s="152" t="s">
        <v>270</v>
      </c>
      <c r="AU1264" s="152" t="s">
        <v>87</v>
      </c>
      <c r="AV1264" s="12" t="s">
        <v>87</v>
      </c>
      <c r="AW1264" s="12" t="s">
        <v>32</v>
      </c>
      <c r="AX1264" s="12" t="s">
        <v>77</v>
      </c>
      <c r="AY1264" s="152" t="s">
        <v>262</v>
      </c>
    </row>
    <row r="1265" spans="2:51" s="12" customFormat="1" ht="12">
      <c r="B1265" s="150"/>
      <c r="D1265" s="151" t="s">
        <v>270</v>
      </c>
      <c r="E1265" s="152" t="s">
        <v>1</v>
      </c>
      <c r="F1265" s="153" t="s">
        <v>1420</v>
      </c>
      <c r="H1265" s="154">
        <v>2.99</v>
      </c>
      <c r="I1265" s="155"/>
      <c r="L1265" s="150"/>
      <c r="M1265" s="156"/>
      <c r="T1265" s="157"/>
      <c r="AT1265" s="152" t="s">
        <v>270</v>
      </c>
      <c r="AU1265" s="152" t="s">
        <v>87</v>
      </c>
      <c r="AV1265" s="12" t="s">
        <v>87</v>
      </c>
      <c r="AW1265" s="12" t="s">
        <v>32</v>
      </c>
      <c r="AX1265" s="12" t="s">
        <v>77</v>
      </c>
      <c r="AY1265" s="152" t="s">
        <v>262</v>
      </c>
    </row>
    <row r="1266" spans="2:51" s="12" customFormat="1" ht="12">
      <c r="B1266" s="150"/>
      <c r="D1266" s="151" t="s">
        <v>270</v>
      </c>
      <c r="E1266" s="152" t="s">
        <v>1</v>
      </c>
      <c r="F1266" s="153" t="s">
        <v>1421</v>
      </c>
      <c r="H1266" s="154">
        <v>7.42</v>
      </c>
      <c r="I1266" s="155"/>
      <c r="L1266" s="150"/>
      <c r="M1266" s="156"/>
      <c r="T1266" s="157"/>
      <c r="AT1266" s="152" t="s">
        <v>270</v>
      </c>
      <c r="AU1266" s="152" t="s">
        <v>87</v>
      </c>
      <c r="AV1266" s="12" t="s">
        <v>87</v>
      </c>
      <c r="AW1266" s="12" t="s">
        <v>32</v>
      </c>
      <c r="AX1266" s="12" t="s">
        <v>77</v>
      </c>
      <c r="AY1266" s="152" t="s">
        <v>262</v>
      </c>
    </row>
    <row r="1267" spans="2:51" s="12" customFormat="1" ht="12">
      <c r="B1267" s="150"/>
      <c r="D1267" s="151" t="s">
        <v>270</v>
      </c>
      <c r="E1267" s="152" t="s">
        <v>1</v>
      </c>
      <c r="F1267" s="153" t="s">
        <v>1422</v>
      </c>
      <c r="H1267" s="154">
        <v>8.14</v>
      </c>
      <c r="I1267" s="155"/>
      <c r="L1267" s="150"/>
      <c r="M1267" s="156"/>
      <c r="T1267" s="157"/>
      <c r="AT1267" s="152" t="s">
        <v>270</v>
      </c>
      <c r="AU1267" s="152" t="s">
        <v>87</v>
      </c>
      <c r="AV1267" s="12" t="s">
        <v>87</v>
      </c>
      <c r="AW1267" s="12" t="s">
        <v>32</v>
      </c>
      <c r="AX1267" s="12" t="s">
        <v>77</v>
      </c>
      <c r="AY1267" s="152" t="s">
        <v>262</v>
      </c>
    </row>
    <row r="1268" spans="2:51" s="13" customFormat="1" ht="12">
      <c r="B1268" s="158"/>
      <c r="D1268" s="151" t="s">
        <v>270</v>
      </c>
      <c r="E1268" s="159" t="s">
        <v>1</v>
      </c>
      <c r="F1268" s="160" t="s">
        <v>273</v>
      </c>
      <c r="H1268" s="161">
        <v>36.94</v>
      </c>
      <c r="I1268" s="162"/>
      <c r="L1268" s="158"/>
      <c r="M1268" s="163"/>
      <c r="T1268" s="164"/>
      <c r="AT1268" s="159" t="s">
        <v>270</v>
      </c>
      <c r="AU1268" s="159" t="s">
        <v>87</v>
      </c>
      <c r="AV1268" s="13" t="s">
        <v>268</v>
      </c>
      <c r="AW1268" s="13" t="s">
        <v>32</v>
      </c>
      <c r="AX1268" s="13" t="s">
        <v>85</v>
      </c>
      <c r="AY1268" s="159" t="s">
        <v>262</v>
      </c>
    </row>
    <row r="1269" spans="2:65" s="1" customFormat="1" ht="24.2" customHeight="1">
      <c r="B1269" s="32"/>
      <c r="C1269" s="138" t="s">
        <v>1423</v>
      </c>
      <c r="D1269" s="138" t="s">
        <v>264</v>
      </c>
      <c r="E1269" s="139" t="s">
        <v>1424</v>
      </c>
      <c r="F1269" s="140" t="s">
        <v>1425</v>
      </c>
      <c r="G1269" s="141" t="s">
        <v>675</v>
      </c>
      <c r="H1269" s="142">
        <v>11</v>
      </c>
      <c r="I1269" s="143"/>
      <c r="J1269" s="142">
        <f>ROUND(I1269*H1269,2)</f>
        <v>0</v>
      </c>
      <c r="K1269" s="140" t="s">
        <v>267</v>
      </c>
      <c r="L1269" s="32"/>
      <c r="M1269" s="144" t="s">
        <v>1</v>
      </c>
      <c r="N1269" s="145" t="s">
        <v>42</v>
      </c>
      <c r="P1269" s="146">
        <f>O1269*H1269</f>
        <v>0</v>
      </c>
      <c r="Q1269" s="146">
        <v>0.05415</v>
      </c>
      <c r="R1269" s="146">
        <f>Q1269*H1269</f>
        <v>0.59565</v>
      </c>
      <c r="S1269" s="146">
        <v>0</v>
      </c>
      <c r="T1269" s="147">
        <f>S1269*H1269</f>
        <v>0</v>
      </c>
      <c r="AR1269" s="148" t="s">
        <v>369</v>
      </c>
      <c r="AT1269" s="148" t="s">
        <v>264</v>
      </c>
      <c r="AU1269" s="148" t="s">
        <v>87</v>
      </c>
      <c r="AY1269" s="17" t="s">
        <v>262</v>
      </c>
      <c r="BE1269" s="149">
        <f>IF(N1269="základní",J1269,0)</f>
        <v>0</v>
      </c>
      <c r="BF1269" s="149">
        <f>IF(N1269="snížená",J1269,0)</f>
        <v>0</v>
      </c>
      <c r="BG1269" s="149">
        <f>IF(N1269="zákl. přenesená",J1269,0)</f>
        <v>0</v>
      </c>
      <c r="BH1269" s="149">
        <f>IF(N1269="sníž. přenesená",J1269,0)</f>
        <v>0</v>
      </c>
      <c r="BI1269" s="149">
        <f>IF(N1269="nulová",J1269,0)</f>
        <v>0</v>
      </c>
      <c r="BJ1269" s="17" t="s">
        <v>85</v>
      </c>
      <c r="BK1269" s="149">
        <f>ROUND(I1269*H1269,2)</f>
        <v>0</v>
      </c>
      <c r="BL1269" s="17" t="s">
        <v>369</v>
      </c>
      <c r="BM1269" s="148" t="s">
        <v>1426</v>
      </c>
    </row>
    <row r="1270" spans="2:51" s="12" customFormat="1" ht="12">
      <c r="B1270" s="150"/>
      <c r="D1270" s="151" t="s">
        <v>270</v>
      </c>
      <c r="E1270" s="152" t="s">
        <v>1</v>
      </c>
      <c r="F1270" s="153" t="s">
        <v>1427</v>
      </c>
      <c r="H1270" s="154">
        <v>1</v>
      </c>
      <c r="I1270" s="155"/>
      <c r="L1270" s="150"/>
      <c r="M1270" s="156"/>
      <c r="T1270" s="157"/>
      <c r="AT1270" s="152" t="s">
        <v>270</v>
      </c>
      <c r="AU1270" s="152" t="s">
        <v>87</v>
      </c>
      <c r="AV1270" s="12" t="s">
        <v>87</v>
      </c>
      <c r="AW1270" s="12" t="s">
        <v>32</v>
      </c>
      <c r="AX1270" s="12" t="s">
        <v>77</v>
      </c>
      <c r="AY1270" s="152" t="s">
        <v>262</v>
      </c>
    </row>
    <row r="1271" spans="2:51" s="12" customFormat="1" ht="12">
      <c r="B1271" s="150"/>
      <c r="D1271" s="151" t="s">
        <v>270</v>
      </c>
      <c r="E1271" s="152" t="s">
        <v>1</v>
      </c>
      <c r="F1271" s="153" t="s">
        <v>1428</v>
      </c>
      <c r="H1271" s="154">
        <v>1</v>
      </c>
      <c r="I1271" s="155"/>
      <c r="L1271" s="150"/>
      <c r="M1271" s="156"/>
      <c r="T1271" s="157"/>
      <c r="AT1271" s="152" t="s">
        <v>270</v>
      </c>
      <c r="AU1271" s="152" t="s">
        <v>87</v>
      </c>
      <c r="AV1271" s="12" t="s">
        <v>87</v>
      </c>
      <c r="AW1271" s="12" t="s">
        <v>32</v>
      </c>
      <c r="AX1271" s="12" t="s">
        <v>77</v>
      </c>
      <c r="AY1271" s="152" t="s">
        <v>262</v>
      </c>
    </row>
    <row r="1272" spans="2:51" s="12" customFormat="1" ht="12">
      <c r="B1272" s="150"/>
      <c r="D1272" s="151" t="s">
        <v>270</v>
      </c>
      <c r="E1272" s="152" t="s">
        <v>1</v>
      </c>
      <c r="F1272" s="153" t="s">
        <v>1429</v>
      </c>
      <c r="H1272" s="154">
        <v>2</v>
      </c>
      <c r="I1272" s="155"/>
      <c r="L1272" s="150"/>
      <c r="M1272" s="156"/>
      <c r="T1272" s="157"/>
      <c r="AT1272" s="152" t="s">
        <v>270</v>
      </c>
      <c r="AU1272" s="152" t="s">
        <v>87</v>
      </c>
      <c r="AV1272" s="12" t="s">
        <v>87</v>
      </c>
      <c r="AW1272" s="12" t="s">
        <v>32</v>
      </c>
      <c r="AX1272" s="12" t="s">
        <v>77</v>
      </c>
      <c r="AY1272" s="152" t="s">
        <v>262</v>
      </c>
    </row>
    <row r="1273" spans="2:51" s="12" customFormat="1" ht="12">
      <c r="B1273" s="150"/>
      <c r="D1273" s="151" t="s">
        <v>270</v>
      </c>
      <c r="E1273" s="152" t="s">
        <v>1</v>
      </c>
      <c r="F1273" s="153" t="s">
        <v>1430</v>
      </c>
      <c r="H1273" s="154">
        <v>2</v>
      </c>
      <c r="I1273" s="155"/>
      <c r="L1273" s="150"/>
      <c r="M1273" s="156"/>
      <c r="T1273" s="157"/>
      <c r="AT1273" s="152" t="s">
        <v>270</v>
      </c>
      <c r="AU1273" s="152" t="s">
        <v>87</v>
      </c>
      <c r="AV1273" s="12" t="s">
        <v>87</v>
      </c>
      <c r="AW1273" s="12" t="s">
        <v>32</v>
      </c>
      <c r="AX1273" s="12" t="s">
        <v>77</v>
      </c>
      <c r="AY1273" s="152" t="s">
        <v>262</v>
      </c>
    </row>
    <row r="1274" spans="2:51" s="12" customFormat="1" ht="12">
      <c r="B1274" s="150"/>
      <c r="D1274" s="151" t="s">
        <v>270</v>
      </c>
      <c r="E1274" s="152" t="s">
        <v>1</v>
      </c>
      <c r="F1274" s="153" t="s">
        <v>1431</v>
      </c>
      <c r="H1274" s="154">
        <v>1</v>
      </c>
      <c r="I1274" s="155"/>
      <c r="L1274" s="150"/>
      <c r="M1274" s="156"/>
      <c r="T1274" s="157"/>
      <c r="AT1274" s="152" t="s">
        <v>270</v>
      </c>
      <c r="AU1274" s="152" t="s">
        <v>87</v>
      </c>
      <c r="AV1274" s="12" t="s">
        <v>87</v>
      </c>
      <c r="AW1274" s="12" t="s">
        <v>32</v>
      </c>
      <c r="AX1274" s="12" t="s">
        <v>77</v>
      </c>
      <c r="AY1274" s="152" t="s">
        <v>262</v>
      </c>
    </row>
    <row r="1275" spans="2:51" s="12" customFormat="1" ht="12">
      <c r="B1275" s="150"/>
      <c r="D1275" s="151" t="s">
        <v>270</v>
      </c>
      <c r="E1275" s="152" t="s">
        <v>1</v>
      </c>
      <c r="F1275" s="153" t="s">
        <v>1432</v>
      </c>
      <c r="H1275" s="154">
        <v>2</v>
      </c>
      <c r="I1275" s="155"/>
      <c r="L1275" s="150"/>
      <c r="M1275" s="156"/>
      <c r="T1275" s="157"/>
      <c r="AT1275" s="152" t="s">
        <v>270</v>
      </c>
      <c r="AU1275" s="152" t="s">
        <v>87</v>
      </c>
      <c r="AV1275" s="12" t="s">
        <v>87</v>
      </c>
      <c r="AW1275" s="12" t="s">
        <v>32</v>
      </c>
      <c r="AX1275" s="12" t="s">
        <v>77</v>
      </c>
      <c r="AY1275" s="152" t="s">
        <v>262</v>
      </c>
    </row>
    <row r="1276" spans="2:51" s="12" customFormat="1" ht="12">
      <c r="B1276" s="150"/>
      <c r="D1276" s="151" t="s">
        <v>270</v>
      </c>
      <c r="E1276" s="152" t="s">
        <v>1</v>
      </c>
      <c r="F1276" s="153" t="s">
        <v>1433</v>
      </c>
      <c r="H1276" s="154">
        <v>2</v>
      </c>
      <c r="I1276" s="155"/>
      <c r="L1276" s="150"/>
      <c r="M1276" s="156"/>
      <c r="T1276" s="157"/>
      <c r="AT1276" s="152" t="s">
        <v>270</v>
      </c>
      <c r="AU1276" s="152" t="s">
        <v>87</v>
      </c>
      <c r="AV1276" s="12" t="s">
        <v>87</v>
      </c>
      <c r="AW1276" s="12" t="s">
        <v>32</v>
      </c>
      <c r="AX1276" s="12" t="s">
        <v>77</v>
      </c>
      <c r="AY1276" s="152" t="s">
        <v>262</v>
      </c>
    </row>
    <row r="1277" spans="2:51" s="13" customFormat="1" ht="12">
      <c r="B1277" s="158"/>
      <c r="D1277" s="151" t="s">
        <v>270</v>
      </c>
      <c r="E1277" s="159" t="s">
        <v>1</v>
      </c>
      <c r="F1277" s="160" t="s">
        <v>273</v>
      </c>
      <c r="H1277" s="161">
        <v>11</v>
      </c>
      <c r="I1277" s="162"/>
      <c r="L1277" s="158"/>
      <c r="M1277" s="163"/>
      <c r="T1277" s="164"/>
      <c r="AT1277" s="159" t="s">
        <v>270</v>
      </c>
      <c r="AU1277" s="159" t="s">
        <v>87</v>
      </c>
      <c r="AV1277" s="13" t="s">
        <v>268</v>
      </c>
      <c r="AW1277" s="13" t="s">
        <v>32</v>
      </c>
      <c r="AX1277" s="13" t="s">
        <v>85</v>
      </c>
      <c r="AY1277" s="159" t="s">
        <v>262</v>
      </c>
    </row>
    <row r="1278" spans="2:65" s="1" customFormat="1" ht="24.2" customHeight="1">
      <c r="B1278" s="32"/>
      <c r="C1278" s="138" t="s">
        <v>1434</v>
      </c>
      <c r="D1278" s="138" t="s">
        <v>264</v>
      </c>
      <c r="E1278" s="139" t="s">
        <v>1435</v>
      </c>
      <c r="F1278" s="140" t="s">
        <v>1436</v>
      </c>
      <c r="G1278" s="141" t="s">
        <v>786</v>
      </c>
      <c r="H1278" s="143"/>
      <c r="I1278" s="143"/>
      <c r="J1278" s="142">
        <f>ROUND(I1278*H1278,2)</f>
        <v>0</v>
      </c>
      <c r="K1278" s="140" t="s">
        <v>267</v>
      </c>
      <c r="L1278" s="32"/>
      <c r="M1278" s="144" t="s">
        <v>1</v>
      </c>
      <c r="N1278" s="145" t="s">
        <v>42</v>
      </c>
      <c r="P1278" s="146">
        <f>O1278*H1278</f>
        <v>0</v>
      </c>
      <c r="Q1278" s="146">
        <v>0</v>
      </c>
      <c r="R1278" s="146">
        <f>Q1278*H1278</f>
        <v>0</v>
      </c>
      <c r="S1278" s="146">
        <v>0</v>
      </c>
      <c r="T1278" s="147">
        <f>S1278*H1278</f>
        <v>0</v>
      </c>
      <c r="AR1278" s="148" t="s">
        <v>369</v>
      </c>
      <c r="AT1278" s="148" t="s">
        <v>264</v>
      </c>
      <c r="AU1278" s="148" t="s">
        <v>87</v>
      </c>
      <c r="AY1278" s="17" t="s">
        <v>262</v>
      </c>
      <c r="BE1278" s="149">
        <f>IF(N1278="základní",J1278,0)</f>
        <v>0</v>
      </c>
      <c r="BF1278" s="149">
        <f>IF(N1278="snížená",J1278,0)</f>
        <v>0</v>
      </c>
      <c r="BG1278" s="149">
        <f>IF(N1278="zákl. přenesená",J1278,0)</f>
        <v>0</v>
      </c>
      <c r="BH1278" s="149">
        <f>IF(N1278="sníž. přenesená",J1278,0)</f>
        <v>0</v>
      </c>
      <c r="BI1278" s="149">
        <f>IF(N1278="nulová",J1278,0)</f>
        <v>0</v>
      </c>
      <c r="BJ1278" s="17" t="s">
        <v>85</v>
      </c>
      <c r="BK1278" s="149">
        <f>ROUND(I1278*H1278,2)</f>
        <v>0</v>
      </c>
      <c r="BL1278" s="17" t="s">
        <v>369</v>
      </c>
      <c r="BM1278" s="148" t="s">
        <v>1437</v>
      </c>
    </row>
    <row r="1279" spans="2:63" s="11" customFormat="1" ht="22.9" customHeight="1">
      <c r="B1279" s="126"/>
      <c r="D1279" s="127" t="s">
        <v>76</v>
      </c>
      <c r="E1279" s="136" t="s">
        <v>1438</v>
      </c>
      <c r="F1279" s="136" t="s">
        <v>1439</v>
      </c>
      <c r="I1279" s="129"/>
      <c r="J1279" s="137">
        <f>BK1279</f>
        <v>0</v>
      </c>
      <c r="L1279" s="126"/>
      <c r="M1279" s="131"/>
      <c r="P1279" s="132">
        <f>SUM(P1280:P1321)</f>
        <v>0</v>
      </c>
      <c r="R1279" s="132">
        <f>SUM(R1280:R1321)</f>
        <v>0.47373930000000003</v>
      </c>
      <c r="T1279" s="133">
        <f>SUM(T1280:T1321)</f>
        <v>0</v>
      </c>
      <c r="AR1279" s="127" t="s">
        <v>87</v>
      </c>
      <c r="AT1279" s="134" t="s">
        <v>76</v>
      </c>
      <c r="AU1279" s="134" t="s">
        <v>85</v>
      </c>
      <c r="AY1279" s="127" t="s">
        <v>262</v>
      </c>
      <c r="BK1279" s="135">
        <f>SUM(BK1280:BK1321)</f>
        <v>0</v>
      </c>
    </row>
    <row r="1280" spans="2:65" s="1" customFormat="1" ht="24.2" customHeight="1">
      <c r="B1280" s="32"/>
      <c r="C1280" s="138" t="s">
        <v>1440</v>
      </c>
      <c r="D1280" s="138" t="s">
        <v>264</v>
      </c>
      <c r="E1280" s="139" t="s">
        <v>1441</v>
      </c>
      <c r="F1280" s="140" t="s">
        <v>1442</v>
      </c>
      <c r="G1280" s="141" t="s">
        <v>416</v>
      </c>
      <c r="H1280" s="142">
        <v>60.87</v>
      </c>
      <c r="I1280" s="143"/>
      <c r="J1280" s="142">
        <f>ROUND(I1280*H1280,2)</f>
        <v>0</v>
      </c>
      <c r="K1280" s="140" t="s">
        <v>1</v>
      </c>
      <c r="L1280" s="32"/>
      <c r="M1280" s="144" t="s">
        <v>1</v>
      </c>
      <c r="N1280" s="145" t="s">
        <v>42</v>
      </c>
      <c r="P1280" s="146">
        <f>O1280*H1280</f>
        <v>0</v>
      </c>
      <c r="Q1280" s="146">
        <v>0.00039</v>
      </c>
      <c r="R1280" s="146">
        <f>Q1280*H1280</f>
        <v>0.023739299999999998</v>
      </c>
      <c r="S1280" s="146">
        <v>0</v>
      </c>
      <c r="T1280" s="147">
        <f>S1280*H1280</f>
        <v>0</v>
      </c>
      <c r="AR1280" s="148" t="s">
        <v>369</v>
      </c>
      <c r="AT1280" s="148" t="s">
        <v>264</v>
      </c>
      <c r="AU1280" s="148" t="s">
        <v>87</v>
      </c>
      <c r="AY1280" s="17" t="s">
        <v>262</v>
      </c>
      <c r="BE1280" s="149">
        <f>IF(N1280="základní",J1280,0)</f>
        <v>0</v>
      </c>
      <c r="BF1280" s="149">
        <f>IF(N1280="snížená",J1280,0)</f>
        <v>0</v>
      </c>
      <c r="BG1280" s="149">
        <f>IF(N1280="zákl. přenesená",J1280,0)</f>
        <v>0</v>
      </c>
      <c r="BH1280" s="149">
        <f>IF(N1280="sníž. přenesená",J1280,0)</f>
        <v>0</v>
      </c>
      <c r="BI1280" s="149">
        <f>IF(N1280="nulová",J1280,0)</f>
        <v>0</v>
      </c>
      <c r="BJ1280" s="17" t="s">
        <v>85</v>
      </c>
      <c r="BK1280" s="149">
        <f>ROUND(I1280*H1280,2)</f>
        <v>0</v>
      </c>
      <c r="BL1280" s="17" t="s">
        <v>369</v>
      </c>
      <c r="BM1280" s="148" t="s">
        <v>1443</v>
      </c>
    </row>
    <row r="1281" spans="2:51" s="12" customFormat="1" ht="12">
      <c r="B1281" s="150"/>
      <c r="D1281" s="151" t="s">
        <v>270</v>
      </c>
      <c r="E1281" s="152" t="s">
        <v>1</v>
      </c>
      <c r="F1281" s="153" t="s">
        <v>515</v>
      </c>
      <c r="H1281" s="154">
        <v>1.8</v>
      </c>
      <c r="I1281" s="155"/>
      <c r="L1281" s="150"/>
      <c r="M1281" s="156"/>
      <c r="T1281" s="157"/>
      <c r="AT1281" s="152" t="s">
        <v>270</v>
      </c>
      <c r="AU1281" s="152" t="s">
        <v>87</v>
      </c>
      <c r="AV1281" s="12" t="s">
        <v>87</v>
      </c>
      <c r="AW1281" s="12" t="s">
        <v>32</v>
      </c>
      <c r="AX1281" s="12" t="s">
        <v>77</v>
      </c>
      <c r="AY1281" s="152" t="s">
        <v>262</v>
      </c>
    </row>
    <row r="1282" spans="2:51" s="12" customFormat="1" ht="12">
      <c r="B1282" s="150"/>
      <c r="D1282" s="151" t="s">
        <v>270</v>
      </c>
      <c r="E1282" s="152" t="s">
        <v>1</v>
      </c>
      <c r="F1282" s="153" t="s">
        <v>516</v>
      </c>
      <c r="H1282" s="154">
        <v>7.8</v>
      </c>
      <c r="I1282" s="155"/>
      <c r="L1282" s="150"/>
      <c r="M1282" s="156"/>
      <c r="T1282" s="157"/>
      <c r="AT1282" s="152" t="s">
        <v>270</v>
      </c>
      <c r="AU1282" s="152" t="s">
        <v>87</v>
      </c>
      <c r="AV1282" s="12" t="s">
        <v>87</v>
      </c>
      <c r="AW1282" s="12" t="s">
        <v>32</v>
      </c>
      <c r="AX1282" s="12" t="s">
        <v>77</v>
      </c>
      <c r="AY1282" s="152" t="s">
        <v>262</v>
      </c>
    </row>
    <row r="1283" spans="2:51" s="12" customFormat="1" ht="12">
      <c r="B1283" s="150"/>
      <c r="D1283" s="151" t="s">
        <v>270</v>
      </c>
      <c r="E1283" s="152" t="s">
        <v>1</v>
      </c>
      <c r="F1283" s="153" t="s">
        <v>517</v>
      </c>
      <c r="H1283" s="154">
        <v>6.6</v>
      </c>
      <c r="I1283" s="155"/>
      <c r="L1283" s="150"/>
      <c r="M1283" s="156"/>
      <c r="T1283" s="157"/>
      <c r="AT1283" s="152" t="s">
        <v>270</v>
      </c>
      <c r="AU1283" s="152" t="s">
        <v>87</v>
      </c>
      <c r="AV1283" s="12" t="s">
        <v>87</v>
      </c>
      <c r="AW1283" s="12" t="s">
        <v>32</v>
      </c>
      <c r="AX1283" s="12" t="s">
        <v>77</v>
      </c>
      <c r="AY1283" s="152" t="s">
        <v>262</v>
      </c>
    </row>
    <row r="1284" spans="2:51" s="12" customFormat="1" ht="12">
      <c r="B1284" s="150"/>
      <c r="D1284" s="151" t="s">
        <v>270</v>
      </c>
      <c r="E1284" s="152" t="s">
        <v>1</v>
      </c>
      <c r="F1284" s="153" t="s">
        <v>518</v>
      </c>
      <c r="H1284" s="154">
        <v>5.7</v>
      </c>
      <c r="I1284" s="155"/>
      <c r="L1284" s="150"/>
      <c r="M1284" s="156"/>
      <c r="T1284" s="157"/>
      <c r="AT1284" s="152" t="s">
        <v>270</v>
      </c>
      <c r="AU1284" s="152" t="s">
        <v>87</v>
      </c>
      <c r="AV1284" s="12" t="s">
        <v>87</v>
      </c>
      <c r="AW1284" s="12" t="s">
        <v>32</v>
      </c>
      <c r="AX1284" s="12" t="s">
        <v>77</v>
      </c>
      <c r="AY1284" s="152" t="s">
        <v>262</v>
      </c>
    </row>
    <row r="1285" spans="2:51" s="12" customFormat="1" ht="12">
      <c r="B1285" s="150"/>
      <c r="D1285" s="151" t="s">
        <v>270</v>
      </c>
      <c r="E1285" s="152" t="s">
        <v>1</v>
      </c>
      <c r="F1285" s="153" t="s">
        <v>519</v>
      </c>
      <c r="H1285" s="154">
        <v>3</v>
      </c>
      <c r="I1285" s="155"/>
      <c r="L1285" s="150"/>
      <c r="M1285" s="156"/>
      <c r="T1285" s="157"/>
      <c r="AT1285" s="152" t="s">
        <v>270</v>
      </c>
      <c r="AU1285" s="152" t="s">
        <v>87</v>
      </c>
      <c r="AV1285" s="12" t="s">
        <v>87</v>
      </c>
      <c r="AW1285" s="12" t="s">
        <v>32</v>
      </c>
      <c r="AX1285" s="12" t="s">
        <v>77</v>
      </c>
      <c r="AY1285" s="152" t="s">
        <v>262</v>
      </c>
    </row>
    <row r="1286" spans="2:51" s="12" customFormat="1" ht="12">
      <c r="B1286" s="150"/>
      <c r="D1286" s="151" t="s">
        <v>270</v>
      </c>
      <c r="E1286" s="152" t="s">
        <v>1</v>
      </c>
      <c r="F1286" s="153" t="s">
        <v>520</v>
      </c>
      <c r="H1286" s="154">
        <v>4</v>
      </c>
      <c r="I1286" s="155"/>
      <c r="L1286" s="150"/>
      <c r="M1286" s="156"/>
      <c r="T1286" s="157"/>
      <c r="AT1286" s="152" t="s">
        <v>270</v>
      </c>
      <c r="AU1286" s="152" t="s">
        <v>87</v>
      </c>
      <c r="AV1286" s="12" t="s">
        <v>87</v>
      </c>
      <c r="AW1286" s="12" t="s">
        <v>32</v>
      </c>
      <c r="AX1286" s="12" t="s">
        <v>77</v>
      </c>
      <c r="AY1286" s="152" t="s">
        <v>262</v>
      </c>
    </row>
    <row r="1287" spans="2:51" s="12" customFormat="1" ht="12">
      <c r="B1287" s="150"/>
      <c r="D1287" s="151" t="s">
        <v>270</v>
      </c>
      <c r="E1287" s="152" t="s">
        <v>1</v>
      </c>
      <c r="F1287" s="153" t="s">
        <v>521</v>
      </c>
      <c r="H1287" s="154">
        <v>5</v>
      </c>
      <c r="I1287" s="155"/>
      <c r="L1287" s="150"/>
      <c r="M1287" s="156"/>
      <c r="T1287" s="157"/>
      <c r="AT1287" s="152" t="s">
        <v>270</v>
      </c>
      <c r="AU1287" s="152" t="s">
        <v>87</v>
      </c>
      <c r="AV1287" s="12" t="s">
        <v>87</v>
      </c>
      <c r="AW1287" s="12" t="s">
        <v>32</v>
      </c>
      <c r="AX1287" s="12" t="s">
        <v>77</v>
      </c>
      <c r="AY1287" s="152" t="s">
        <v>262</v>
      </c>
    </row>
    <row r="1288" spans="2:51" s="12" customFormat="1" ht="12">
      <c r="B1288" s="150"/>
      <c r="D1288" s="151" t="s">
        <v>270</v>
      </c>
      <c r="E1288" s="152" t="s">
        <v>1</v>
      </c>
      <c r="F1288" s="153" t="s">
        <v>522</v>
      </c>
      <c r="H1288" s="154">
        <v>3.2</v>
      </c>
      <c r="I1288" s="155"/>
      <c r="L1288" s="150"/>
      <c r="M1288" s="156"/>
      <c r="T1288" s="157"/>
      <c r="AT1288" s="152" t="s">
        <v>270</v>
      </c>
      <c r="AU1288" s="152" t="s">
        <v>87</v>
      </c>
      <c r="AV1288" s="12" t="s">
        <v>87</v>
      </c>
      <c r="AW1288" s="12" t="s">
        <v>32</v>
      </c>
      <c r="AX1288" s="12" t="s">
        <v>77</v>
      </c>
      <c r="AY1288" s="152" t="s">
        <v>262</v>
      </c>
    </row>
    <row r="1289" spans="2:51" s="12" customFormat="1" ht="12">
      <c r="B1289" s="150"/>
      <c r="D1289" s="151" t="s">
        <v>270</v>
      </c>
      <c r="E1289" s="152" t="s">
        <v>1</v>
      </c>
      <c r="F1289" s="153" t="s">
        <v>523</v>
      </c>
      <c r="H1289" s="154">
        <v>4</v>
      </c>
      <c r="I1289" s="155"/>
      <c r="L1289" s="150"/>
      <c r="M1289" s="156"/>
      <c r="T1289" s="157"/>
      <c r="AT1289" s="152" t="s">
        <v>270</v>
      </c>
      <c r="AU1289" s="152" t="s">
        <v>87</v>
      </c>
      <c r="AV1289" s="12" t="s">
        <v>87</v>
      </c>
      <c r="AW1289" s="12" t="s">
        <v>32</v>
      </c>
      <c r="AX1289" s="12" t="s">
        <v>77</v>
      </c>
      <c r="AY1289" s="152" t="s">
        <v>262</v>
      </c>
    </row>
    <row r="1290" spans="2:51" s="12" customFormat="1" ht="12">
      <c r="B1290" s="150"/>
      <c r="D1290" s="151" t="s">
        <v>270</v>
      </c>
      <c r="E1290" s="152" t="s">
        <v>1</v>
      </c>
      <c r="F1290" s="153" t="s">
        <v>524</v>
      </c>
      <c r="H1290" s="154">
        <v>6</v>
      </c>
      <c r="I1290" s="155"/>
      <c r="L1290" s="150"/>
      <c r="M1290" s="156"/>
      <c r="T1290" s="157"/>
      <c r="AT1290" s="152" t="s">
        <v>270</v>
      </c>
      <c r="AU1290" s="152" t="s">
        <v>87</v>
      </c>
      <c r="AV1290" s="12" t="s">
        <v>87</v>
      </c>
      <c r="AW1290" s="12" t="s">
        <v>32</v>
      </c>
      <c r="AX1290" s="12" t="s">
        <v>77</v>
      </c>
      <c r="AY1290" s="152" t="s">
        <v>262</v>
      </c>
    </row>
    <row r="1291" spans="2:51" s="12" customFormat="1" ht="12">
      <c r="B1291" s="150"/>
      <c r="D1291" s="151" t="s">
        <v>270</v>
      </c>
      <c r="E1291" s="152" t="s">
        <v>1</v>
      </c>
      <c r="F1291" s="153" t="s">
        <v>525</v>
      </c>
      <c r="H1291" s="154">
        <v>1.7</v>
      </c>
      <c r="I1291" s="155"/>
      <c r="L1291" s="150"/>
      <c r="M1291" s="156"/>
      <c r="T1291" s="157"/>
      <c r="AT1291" s="152" t="s">
        <v>270</v>
      </c>
      <c r="AU1291" s="152" t="s">
        <v>87</v>
      </c>
      <c r="AV1291" s="12" t="s">
        <v>87</v>
      </c>
      <c r="AW1291" s="12" t="s">
        <v>32</v>
      </c>
      <c r="AX1291" s="12" t="s">
        <v>77</v>
      </c>
      <c r="AY1291" s="152" t="s">
        <v>262</v>
      </c>
    </row>
    <row r="1292" spans="2:51" s="15" customFormat="1" ht="12">
      <c r="B1292" s="171"/>
      <c r="D1292" s="151" t="s">
        <v>270</v>
      </c>
      <c r="E1292" s="172" t="s">
        <v>1</v>
      </c>
      <c r="F1292" s="173" t="s">
        <v>281</v>
      </c>
      <c r="H1292" s="174">
        <v>48.8</v>
      </c>
      <c r="I1292" s="175"/>
      <c r="L1292" s="171"/>
      <c r="M1292" s="176"/>
      <c r="T1292" s="177"/>
      <c r="AT1292" s="172" t="s">
        <v>270</v>
      </c>
      <c r="AU1292" s="172" t="s">
        <v>87</v>
      </c>
      <c r="AV1292" s="15" t="s">
        <v>103</v>
      </c>
      <c r="AW1292" s="15" t="s">
        <v>32</v>
      </c>
      <c r="AX1292" s="15" t="s">
        <v>77</v>
      </c>
      <c r="AY1292" s="172" t="s">
        <v>262</v>
      </c>
    </row>
    <row r="1293" spans="2:51" s="12" customFormat="1" ht="12">
      <c r="B1293" s="150"/>
      <c r="D1293" s="151" t="s">
        <v>270</v>
      </c>
      <c r="E1293" s="152" t="s">
        <v>1</v>
      </c>
      <c r="F1293" s="153" t="s">
        <v>526</v>
      </c>
      <c r="H1293" s="154">
        <v>7.32</v>
      </c>
      <c r="I1293" s="155"/>
      <c r="L1293" s="150"/>
      <c r="M1293" s="156"/>
      <c r="T1293" s="157"/>
      <c r="AT1293" s="152" t="s">
        <v>270</v>
      </c>
      <c r="AU1293" s="152" t="s">
        <v>87</v>
      </c>
      <c r="AV1293" s="12" t="s">
        <v>87</v>
      </c>
      <c r="AW1293" s="12" t="s">
        <v>32</v>
      </c>
      <c r="AX1293" s="12" t="s">
        <v>77</v>
      </c>
      <c r="AY1293" s="152" t="s">
        <v>262</v>
      </c>
    </row>
    <row r="1294" spans="2:51" s="12" customFormat="1" ht="12">
      <c r="B1294" s="150"/>
      <c r="D1294" s="151" t="s">
        <v>270</v>
      </c>
      <c r="E1294" s="152" t="s">
        <v>1</v>
      </c>
      <c r="F1294" s="153" t="s">
        <v>527</v>
      </c>
      <c r="H1294" s="154">
        <v>4.75</v>
      </c>
      <c r="I1294" s="155"/>
      <c r="L1294" s="150"/>
      <c r="M1294" s="156"/>
      <c r="T1294" s="157"/>
      <c r="AT1294" s="152" t="s">
        <v>270</v>
      </c>
      <c r="AU1294" s="152" t="s">
        <v>87</v>
      </c>
      <c r="AV1294" s="12" t="s">
        <v>87</v>
      </c>
      <c r="AW1294" s="12" t="s">
        <v>32</v>
      </c>
      <c r="AX1294" s="12" t="s">
        <v>77</v>
      </c>
      <c r="AY1294" s="152" t="s">
        <v>262</v>
      </c>
    </row>
    <row r="1295" spans="2:51" s="15" customFormat="1" ht="12">
      <c r="B1295" s="171"/>
      <c r="D1295" s="151" t="s">
        <v>270</v>
      </c>
      <c r="E1295" s="172" t="s">
        <v>1</v>
      </c>
      <c r="F1295" s="173" t="s">
        <v>281</v>
      </c>
      <c r="H1295" s="174">
        <v>12.07</v>
      </c>
      <c r="I1295" s="175"/>
      <c r="L1295" s="171"/>
      <c r="M1295" s="176"/>
      <c r="T1295" s="177"/>
      <c r="AT1295" s="172" t="s">
        <v>270</v>
      </c>
      <c r="AU1295" s="172" t="s">
        <v>87</v>
      </c>
      <c r="AV1295" s="15" t="s">
        <v>103</v>
      </c>
      <c r="AW1295" s="15" t="s">
        <v>32</v>
      </c>
      <c r="AX1295" s="15" t="s">
        <v>77</v>
      </c>
      <c r="AY1295" s="172" t="s">
        <v>262</v>
      </c>
    </row>
    <row r="1296" spans="2:51" s="13" customFormat="1" ht="12">
      <c r="B1296" s="158"/>
      <c r="D1296" s="151" t="s">
        <v>270</v>
      </c>
      <c r="E1296" s="159" t="s">
        <v>1</v>
      </c>
      <c r="F1296" s="160" t="s">
        <v>273</v>
      </c>
      <c r="H1296" s="161">
        <v>60.87</v>
      </c>
      <c r="I1296" s="162"/>
      <c r="L1296" s="158"/>
      <c r="M1296" s="163"/>
      <c r="T1296" s="164"/>
      <c r="AT1296" s="159" t="s">
        <v>270</v>
      </c>
      <c r="AU1296" s="159" t="s">
        <v>87</v>
      </c>
      <c r="AV1296" s="13" t="s">
        <v>268</v>
      </c>
      <c r="AW1296" s="13" t="s">
        <v>32</v>
      </c>
      <c r="AX1296" s="13" t="s">
        <v>85</v>
      </c>
      <c r="AY1296" s="159" t="s">
        <v>262</v>
      </c>
    </row>
    <row r="1297" spans="2:65" s="1" customFormat="1" ht="16.5" customHeight="1">
      <c r="B1297" s="32"/>
      <c r="C1297" s="138" t="s">
        <v>1444</v>
      </c>
      <c r="D1297" s="138" t="s">
        <v>264</v>
      </c>
      <c r="E1297" s="139" t="s">
        <v>1445</v>
      </c>
      <c r="F1297" s="140" t="s">
        <v>1446</v>
      </c>
      <c r="G1297" s="141" t="s">
        <v>416</v>
      </c>
      <c r="H1297" s="142">
        <v>6.42</v>
      </c>
      <c r="I1297" s="143"/>
      <c r="J1297" s="142">
        <f>ROUND(I1297*H1297,2)</f>
        <v>0</v>
      </c>
      <c r="K1297" s="140" t="s">
        <v>267</v>
      </c>
      <c r="L1297" s="32"/>
      <c r="M1297" s="144" t="s">
        <v>1</v>
      </c>
      <c r="N1297" s="145" t="s">
        <v>42</v>
      </c>
      <c r="P1297" s="146">
        <f>O1297*H1297</f>
        <v>0</v>
      </c>
      <c r="Q1297" s="146">
        <v>0</v>
      </c>
      <c r="R1297" s="146">
        <f>Q1297*H1297</f>
        <v>0</v>
      </c>
      <c r="S1297" s="146">
        <v>0</v>
      </c>
      <c r="T1297" s="147">
        <f>S1297*H1297</f>
        <v>0</v>
      </c>
      <c r="AR1297" s="148" t="s">
        <v>369</v>
      </c>
      <c r="AT1297" s="148" t="s">
        <v>264</v>
      </c>
      <c r="AU1297" s="148" t="s">
        <v>87</v>
      </c>
      <c r="AY1297" s="17" t="s">
        <v>262</v>
      </c>
      <c r="BE1297" s="149">
        <f>IF(N1297="základní",J1297,0)</f>
        <v>0</v>
      </c>
      <c r="BF1297" s="149">
        <f>IF(N1297="snížená",J1297,0)</f>
        <v>0</v>
      </c>
      <c r="BG1297" s="149">
        <f>IF(N1297="zákl. přenesená",J1297,0)</f>
        <v>0</v>
      </c>
      <c r="BH1297" s="149">
        <f>IF(N1297="sníž. přenesená",J1297,0)</f>
        <v>0</v>
      </c>
      <c r="BI1297" s="149">
        <f>IF(N1297="nulová",J1297,0)</f>
        <v>0</v>
      </c>
      <c r="BJ1297" s="17" t="s">
        <v>85</v>
      </c>
      <c r="BK1297" s="149">
        <f>ROUND(I1297*H1297,2)</f>
        <v>0</v>
      </c>
      <c r="BL1297" s="17" t="s">
        <v>369</v>
      </c>
      <c r="BM1297" s="148" t="s">
        <v>1447</v>
      </c>
    </row>
    <row r="1298" spans="2:51" s="12" customFormat="1" ht="12">
      <c r="B1298" s="150"/>
      <c r="D1298" s="151" t="s">
        <v>270</v>
      </c>
      <c r="E1298" s="152" t="s">
        <v>1</v>
      </c>
      <c r="F1298" s="153" t="s">
        <v>1448</v>
      </c>
      <c r="H1298" s="154">
        <v>6.42</v>
      </c>
      <c r="I1298" s="155"/>
      <c r="L1298" s="150"/>
      <c r="M1298" s="156"/>
      <c r="T1298" s="157"/>
      <c r="AT1298" s="152" t="s">
        <v>270</v>
      </c>
      <c r="AU1298" s="152" t="s">
        <v>87</v>
      </c>
      <c r="AV1298" s="12" t="s">
        <v>87</v>
      </c>
      <c r="AW1298" s="12" t="s">
        <v>32</v>
      </c>
      <c r="AX1298" s="12" t="s">
        <v>77</v>
      </c>
      <c r="AY1298" s="152" t="s">
        <v>262</v>
      </c>
    </row>
    <row r="1299" spans="2:51" s="13" customFormat="1" ht="12">
      <c r="B1299" s="158"/>
      <c r="D1299" s="151" t="s">
        <v>270</v>
      </c>
      <c r="E1299" s="159" t="s">
        <v>1</v>
      </c>
      <c r="F1299" s="160" t="s">
        <v>273</v>
      </c>
      <c r="H1299" s="161">
        <v>6.42</v>
      </c>
      <c r="I1299" s="162"/>
      <c r="L1299" s="158"/>
      <c r="M1299" s="163"/>
      <c r="T1299" s="164"/>
      <c r="AT1299" s="159" t="s">
        <v>270</v>
      </c>
      <c r="AU1299" s="159" t="s">
        <v>87</v>
      </c>
      <c r="AV1299" s="13" t="s">
        <v>268</v>
      </c>
      <c r="AW1299" s="13" t="s">
        <v>32</v>
      </c>
      <c r="AX1299" s="13" t="s">
        <v>85</v>
      </c>
      <c r="AY1299" s="159" t="s">
        <v>262</v>
      </c>
    </row>
    <row r="1300" spans="2:65" s="1" customFormat="1" ht="24.2" customHeight="1">
      <c r="B1300" s="32"/>
      <c r="C1300" s="138" t="s">
        <v>1449</v>
      </c>
      <c r="D1300" s="138" t="s">
        <v>264</v>
      </c>
      <c r="E1300" s="139" t="s">
        <v>1450</v>
      </c>
      <c r="F1300" s="140" t="s">
        <v>1451</v>
      </c>
      <c r="G1300" s="141" t="s">
        <v>416</v>
      </c>
      <c r="H1300" s="142">
        <v>145.8</v>
      </c>
      <c r="I1300" s="143"/>
      <c r="J1300" s="142">
        <f>ROUND(I1300*H1300,2)</f>
        <v>0</v>
      </c>
      <c r="K1300" s="140" t="s">
        <v>267</v>
      </c>
      <c r="L1300" s="32"/>
      <c r="M1300" s="144" t="s">
        <v>1</v>
      </c>
      <c r="N1300" s="145" t="s">
        <v>42</v>
      </c>
      <c r="P1300" s="146">
        <f>O1300*H1300</f>
        <v>0</v>
      </c>
      <c r="Q1300" s="146">
        <v>0</v>
      </c>
      <c r="R1300" s="146">
        <f>Q1300*H1300</f>
        <v>0</v>
      </c>
      <c r="S1300" s="146">
        <v>0</v>
      </c>
      <c r="T1300" s="147">
        <f>S1300*H1300</f>
        <v>0</v>
      </c>
      <c r="AR1300" s="148" t="s">
        <v>369</v>
      </c>
      <c r="AT1300" s="148" t="s">
        <v>264</v>
      </c>
      <c r="AU1300" s="148" t="s">
        <v>87</v>
      </c>
      <c r="AY1300" s="17" t="s">
        <v>262</v>
      </c>
      <c r="BE1300" s="149">
        <f>IF(N1300="základní",J1300,0)</f>
        <v>0</v>
      </c>
      <c r="BF1300" s="149">
        <f>IF(N1300="snížená",J1300,0)</f>
        <v>0</v>
      </c>
      <c r="BG1300" s="149">
        <f>IF(N1300="zákl. přenesená",J1300,0)</f>
        <v>0</v>
      </c>
      <c r="BH1300" s="149">
        <f>IF(N1300="sníž. přenesená",J1300,0)</f>
        <v>0</v>
      </c>
      <c r="BI1300" s="149">
        <f>IF(N1300="nulová",J1300,0)</f>
        <v>0</v>
      </c>
      <c r="BJ1300" s="17" t="s">
        <v>85</v>
      </c>
      <c r="BK1300" s="149">
        <f>ROUND(I1300*H1300,2)</f>
        <v>0</v>
      </c>
      <c r="BL1300" s="17" t="s">
        <v>369</v>
      </c>
      <c r="BM1300" s="148" t="s">
        <v>1452</v>
      </c>
    </row>
    <row r="1301" spans="2:51" s="12" customFormat="1" ht="12">
      <c r="B1301" s="150"/>
      <c r="D1301" s="151" t="s">
        <v>270</v>
      </c>
      <c r="E1301" s="152" t="s">
        <v>1</v>
      </c>
      <c r="F1301" s="153" t="s">
        <v>1453</v>
      </c>
      <c r="H1301" s="154">
        <v>76.5</v>
      </c>
      <c r="I1301" s="155"/>
      <c r="L1301" s="150"/>
      <c r="M1301" s="156"/>
      <c r="T1301" s="157"/>
      <c r="AT1301" s="152" t="s">
        <v>270</v>
      </c>
      <c r="AU1301" s="152" t="s">
        <v>87</v>
      </c>
      <c r="AV1301" s="12" t="s">
        <v>87</v>
      </c>
      <c r="AW1301" s="12" t="s">
        <v>32</v>
      </c>
      <c r="AX1301" s="12" t="s">
        <v>77</v>
      </c>
      <c r="AY1301" s="152" t="s">
        <v>262</v>
      </c>
    </row>
    <row r="1302" spans="2:51" s="12" customFormat="1" ht="12">
      <c r="B1302" s="150"/>
      <c r="D1302" s="151" t="s">
        <v>270</v>
      </c>
      <c r="E1302" s="152" t="s">
        <v>1</v>
      </c>
      <c r="F1302" s="153" t="s">
        <v>1454</v>
      </c>
      <c r="H1302" s="154">
        <v>24.8</v>
      </c>
      <c r="I1302" s="155"/>
      <c r="L1302" s="150"/>
      <c r="M1302" s="156"/>
      <c r="T1302" s="157"/>
      <c r="AT1302" s="152" t="s">
        <v>270</v>
      </c>
      <c r="AU1302" s="152" t="s">
        <v>87</v>
      </c>
      <c r="AV1302" s="12" t="s">
        <v>87</v>
      </c>
      <c r="AW1302" s="12" t="s">
        <v>32</v>
      </c>
      <c r="AX1302" s="12" t="s">
        <v>77</v>
      </c>
      <c r="AY1302" s="152" t="s">
        <v>262</v>
      </c>
    </row>
    <row r="1303" spans="2:51" s="12" customFormat="1" ht="12">
      <c r="B1303" s="150"/>
      <c r="D1303" s="151" t="s">
        <v>270</v>
      </c>
      <c r="E1303" s="152" t="s">
        <v>1</v>
      </c>
      <c r="F1303" s="153" t="s">
        <v>1455</v>
      </c>
      <c r="H1303" s="154">
        <v>25.6</v>
      </c>
      <c r="I1303" s="155"/>
      <c r="L1303" s="150"/>
      <c r="M1303" s="156"/>
      <c r="T1303" s="157"/>
      <c r="AT1303" s="152" t="s">
        <v>270</v>
      </c>
      <c r="AU1303" s="152" t="s">
        <v>87</v>
      </c>
      <c r="AV1303" s="12" t="s">
        <v>87</v>
      </c>
      <c r="AW1303" s="12" t="s">
        <v>32</v>
      </c>
      <c r="AX1303" s="12" t="s">
        <v>77</v>
      </c>
      <c r="AY1303" s="152" t="s">
        <v>262</v>
      </c>
    </row>
    <row r="1304" spans="2:51" s="12" customFormat="1" ht="12">
      <c r="B1304" s="150"/>
      <c r="D1304" s="151" t="s">
        <v>270</v>
      </c>
      <c r="E1304" s="152" t="s">
        <v>1</v>
      </c>
      <c r="F1304" s="153" t="s">
        <v>1456</v>
      </c>
      <c r="H1304" s="154">
        <v>3</v>
      </c>
      <c r="I1304" s="155"/>
      <c r="L1304" s="150"/>
      <c r="M1304" s="156"/>
      <c r="T1304" s="157"/>
      <c r="AT1304" s="152" t="s">
        <v>270</v>
      </c>
      <c r="AU1304" s="152" t="s">
        <v>87</v>
      </c>
      <c r="AV1304" s="12" t="s">
        <v>87</v>
      </c>
      <c r="AW1304" s="12" t="s">
        <v>32</v>
      </c>
      <c r="AX1304" s="12" t="s">
        <v>77</v>
      </c>
      <c r="AY1304" s="152" t="s">
        <v>262</v>
      </c>
    </row>
    <row r="1305" spans="2:51" s="12" customFormat="1" ht="12">
      <c r="B1305" s="150"/>
      <c r="D1305" s="151" t="s">
        <v>270</v>
      </c>
      <c r="E1305" s="152" t="s">
        <v>1</v>
      </c>
      <c r="F1305" s="153" t="s">
        <v>1457</v>
      </c>
      <c r="H1305" s="154">
        <v>15.9</v>
      </c>
      <c r="I1305" s="155"/>
      <c r="L1305" s="150"/>
      <c r="M1305" s="156"/>
      <c r="T1305" s="157"/>
      <c r="AT1305" s="152" t="s">
        <v>270</v>
      </c>
      <c r="AU1305" s="152" t="s">
        <v>87</v>
      </c>
      <c r="AV1305" s="12" t="s">
        <v>87</v>
      </c>
      <c r="AW1305" s="12" t="s">
        <v>32</v>
      </c>
      <c r="AX1305" s="12" t="s">
        <v>77</v>
      </c>
      <c r="AY1305" s="152" t="s">
        <v>262</v>
      </c>
    </row>
    <row r="1306" spans="2:51" s="13" customFormat="1" ht="12">
      <c r="B1306" s="158"/>
      <c r="D1306" s="151" t="s">
        <v>270</v>
      </c>
      <c r="E1306" s="159" t="s">
        <v>1</v>
      </c>
      <c r="F1306" s="160" t="s">
        <v>273</v>
      </c>
      <c r="H1306" s="161">
        <v>145.8</v>
      </c>
      <c r="I1306" s="162"/>
      <c r="L1306" s="158"/>
      <c r="M1306" s="163"/>
      <c r="T1306" s="164"/>
      <c r="AT1306" s="159" t="s">
        <v>270</v>
      </c>
      <c r="AU1306" s="159" t="s">
        <v>87</v>
      </c>
      <c r="AV1306" s="13" t="s">
        <v>268</v>
      </c>
      <c r="AW1306" s="13" t="s">
        <v>32</v>
      </c>
      <c r="AX1306" s="13" t="s">
        <v>85</v>
      </c>
      <c r="AY1306" s="159" t="s">
        <v>262</v>
      </c>
    </row>
    <row r="1307" spans="2:65" s="1" customFormat="1" ht="21.75" customHeight="1">
      <c r="B1307" s="32"/>
      <c r="C1307" s="178" t="s">
        <v>1458</v>
      </c>
      <c r="D1307" s="178" t="s">
        <v>300</v>
      </c>
      <c r="E1307" s="179" t="s">
        <v>1459</v>
      </c>
      <c r="F1307" s="180" t="s">
        <v>1460</v>
      </c>
      <c r="G1307" s="181" t="s">
        <v>303</v>
      </c>
      <c r="H1307" s="182">
        <v>0.31</v>
      </c>
      <c r="I1307" s="183"/>
      <c r="J1307" s="182">
        <f>ROUND(I1307*H1307,2)</f>
        <v>0</v>
      </c>
      <c r="K1307" s="180" t="s">
        <v>267</v>
      </c>
      <c r="L1307" s="184"/>
      <c r="M1307" s="185" t="s">
        <v>1</v>
      </c>
      <c r="N1307" s="186" t="s">
        <v>42</v>
      </c>
      <c r="P1307" s="146">
        <f>O1307*H1307</f>
        <v>0</v>
      </c>
      <c r="Q1307" s="146">
        <v>1</v>
      </c>
      <c r="R1307" s="146">
        <f>Q1307*H1307</f>
        <v>0.31</v>
      </c>
      <c r="S1307" s="146">
        <v>0</v>
      </c>
      <c r="T1307" s="147">
        <f>S1307*H1307</f>
        <v>0</v>
      </c>
      <c r="AR1307" s="148" t="s">
        <v>459</v>
      </c>
      <c r="AT1307" s="148" t="s">
        <v>300</v>
      </c>
      <c r="AU1307" s="148" t="s">
        <v>87</v>
      </c>
      <c r="AY1307" s="17" t="s">
        <v>262</v>
      </c>
      <c r="BE1307" s="149">
        <f>IF(N1307="základní",J1307,0)</f>
        <v>0</v>
      </c>
      <c r="BF1307" s="149">
        <f>IF(N1307="snížená",J1307,0)</f>
        <v>0</v>
      </c>
      <c r="BG1307" s="149">
        <f>IF(N1307="zákl. přenesená",J1307,0)</f>
        <v>0</v>
      </c>
      <c r="BH1307" s="149">
        <f>IF(N1307="sníž. přenesená",J1307,0)</f>
        <v>0</v>
      </c>
      <c r="BI1307" s="149">
        <f>IF(N1307="nulová",J1307,0)</f>
        <v>0</v>
      </c>
      <c r="BJ1307" s="17" t="s">
        <v>85</v>
      </c>
      <c r="BK1307" s="149">
        <f>ROUND(I1307*H1307,2)</f>
        <v>0</v>
      </c>
      <c r="BL1307" s="17" t="s">
        <v>369</v>
      </c>
      <c r="BM1307" s="148" t="s">
        <v>1461</v>
      </c>
    </row>
    <row r="1308" spans="2:51" s="12" customFormat="1" ht="12">
      <c r="B1308" s="150"/>
      <c r="D1308" s="151" t="s">
        <v>270</v>
      </c>
      <c r="E1308" s="152" t="s">
        <v>1</v>
      </c>
      <c r="F1308" s="153" t="s">
        <v>1462</v>
      </c>
      <c r="H1308" s="154">
        <v>0.08</v>
      </c>
      <c r="I1308" s="155"/>
      <c r="L1308" s="150"/>
      <c r="M1308" s="156"/>
      <c r="T1308" s="157"/>
      <c r="AT1308" s="152" t="s">
        <v>270</v>
      </c>
      <c r="AU1308" s="152" t="s">
        <v>87</v>
      </c>
      <c r="AV1308" s="12" t="s">
        <v>87</v>
      </c>
      <c r="AW1308" s="12" t="s">
        <v>32</v>
      </c>
      <c r="AX1308" s="12" t="s">
        <v>77</v>
      </c>
      <c r="AY1308" s="152" t="s">
        <v>262</v>
      </c>
    </row>
    <row r="1309" spans="2:51" s="12" customFormat="1" ht="12">
      <c r="B1309" s="150"/>
      <c r="D1309" s="151" t="s">
        <v>270</v>
      </c>
      <c r="E1309" s="152" t="s">
        <v>1</v>
      </c>
      <c r="F1309" s="153" t="s">
        <v>1463</v>
      </c>
      <c r="H1309" s="154">
        <v>0.1</v>
      </c>
      <c r="I1309" s="155"/>
      <c r="L1309" s="150"/>
      <c r="M1309" s="156"/>
      <c r="T1309" s="157"/>
      <c r="AT1309" s="152" t="s">
        <v>270</v>
      </c>
      <c r="AU1309" s="152" t="s">
        <v>87</v>
      </c>
      <c r="AV1309" s="12" t="s">
        <v>87</v>
      </c>
      <c r="AW1309" s="12" t="s">
        <v>32</v>
      </c>
      <c r="AX1309" s="12" t="s">
        <v>77</v>
      </c>
      <c r="AY1309" s="152" t="s">
        <v>262</v>
      </c>
    </row>
    <row r="1310" spans="2:51" s="12" customFormat="1" ht="12">
      <c r="B1310" s="150"/>
      <c r="D1310" s="151" t="s">
        <v>270</v>
      </c>
      <c r="E1310" s="152" t="s">
        <v>1</v>
      </c>
      <c r="F1310" s="153" t="s">
        <v>1464</v>
      </c>
      <c r="H1310" s="154">
        <v>0.1</v>
      </c>
      <c r="I1310" s="155"/>
      <c r="L1310" s="150"/>
      <c r="M1310" s="156"/>
      <c r="T1310" s="157"/>
      <c r="AT1310" s="152" t="s">
        <v>270</v>
      </c>
      <c r="AU1310" s="152" t="s">
        <v>87</v>
      </c>
      <c r="AV1310" s="12" t="s">
        <v>87</v>
      </c>
      <c r="AW1310" s="12" t="s">
        <v>32</v>
      </c>
      <c r="AX1310" s="12" t="s">
        <v>77</v>
      </c>
      <c r="AY1310" s="152" t="s">
        <v>262</v>
      </c>
    </row>
    <row r="1311" spans="2:51" s="12" customFormat="1" ht="12">
      <c r="B1311" s="150"/>
      <c r="D1311" s="151" t="s">
        <v>270</v>
      </c>
      <c r="E1311" s="152" t="s">
        <v>1</v>
      </c>
      <c r="F1311" s="153" t="s">
        <v>1465</v>
      </c>
      <c r="H1311" s="154">
        <v>0</v>
      </c>
      <c r="I1311" s="155"/>
      <c r="L1311" s="150"/>
      <c r="M1311" s="156"/>
      <c r="T1311" s="157"/>
      <c r="AT1311" s="152" t="s">
        <v>270</v>
      </c>
      <c r="AU1311" s="152" t="s">
        <v>87</v>
      </c>
      <c r="AV1311" s="12" t="s">
        <v>87</v>
      </c>
      <c r="AW1311" s="12" t="s">
        <v>32</v>
      </c>
      <c r="AX1311" s="12" t="s">
        <v>77</v>
      </c>
      <c r="AY1311" s="152" t="s">
        <v>262</v>
      </c>
    </row>
    <row r="1312" spans="2:51" s="12" customFormat="1" ht="12">
      <c r="B1312" s="150"/>
      <c r="D1312" s="151" t="s">
        <v>270</v>
      </c>
      <c r="E1312" s="152" t="s">
        <v>1</v>
      </c>
      <c r="F1312" s="153" t="s">
        <v>1466</v>
      </c>
      <c r="H1312" s="154">
        <v>0.02</v>
      </c>
      <c r="I1312" s="155"/>
      <c r="L1312" s="150"/>
      <c r="M1312" s="156"/>
      <c r="T1312" s="157"/>
      <c r="AT1312" s="152" t="s">
        <v>270</v>
      </c>
      <c r="AU1312" s="152" t="s">
        <v>87</v>
      </c>
      <c r="AV1312" s="12" t="s">
        <v>87</v>
      </c>
      <c r="AW1312" s="12" t="s">
        <v>32</v>
      </c>
      <c r="AX1312" s="12" t="s">
        <v>77</v>
      </c>
      <c r="AY1312" s="152" t="s">
        <v>262</v>
      </c>
    </row>
    <row r="1313" spans="2:51" s="12" customFormat="1" ht="12">
      <c r="B1313" s="150"/>
      <c r="D1313" s="151" t="s">
        <v>270</v>
      </c>
      <c r="E1313" s="152" t="s">
        <v>1</v>
      </c>
      <c r="F1313" s="153" t="s">
        <v>1467</v>
      </c>
      <c r="H1313" s="154">
        <v>0.01</v>
      </c>
      <c r="I1313" s="155"/>
      <c r="L1313" s="150"/>
      <c r="M1313" s="156"/>
      <c r="T1313" s="157"/>
      <c r="AT1313" s="152" t="s">
        <v>270</v>
      </c>
      <c r="AU1313" s="152" t="s">
        <v>87</v>
      </c>
      <c r="AV1313" s="12" t="s">
        <v>87</v>
      </c>
      <c r="AW1313" s="12" t="s">
        <v>32</v>
      </c>
      <c r="AX1313" s="12" t="s">
        <v>77</v>
      </c>
      <c r="AY1313" s="152" t="s">
        <v>262</v>
      </c>
    </row>
    <row r="1314" spans="2:51" s="13" customFormat="1" ht="12">
      <c r="B1314" s="158"/>
      <c r="D1314" s="151" t="s">
        <v>270</v>
      </c>
      <c r="E1314" s="159" t="s">
        <v>1</v>
      </c>
      <c r="F1314" s="160" t="s">
        <v>273</v>
      </c>
      <c r="H1314" s="161">
        <v>0.31</v>
      </c>
      <c r="I1314" s="162"/>
      <c r="L1314" s="158"/>
      <c r="M1314" s="163"/>
      <c r="T1314" s="164"/>
      <c r="AT1314" s="159" t="s">
        <v>270</v>
      </c>
      <c r="AU1314" s="159" t="s">
        <v>87</v>
      </c>
      <c r="AV1314" s="13" t="s">
        <v>268</v>
      </c>
      <c r="AW1314" s="13" t="s">
        <v>32</v>
      </c>
      <c r="AX1314" s="13" t="s">
        <v>85</v>
      </c>
      <c r="AY1314" s="159" t="s">
        <v>262</v>
      </c>
    </row>
    <row r="1315" spans="2:65" s="1" customFormat="1" ht="24.2" customHeight="1">
      <c r="B1315" s="32"/>
      <c r="C1315" s="138" t="s">
        <v>1468</v>
      </c>
      <c r="D1315" s="138" t="s">
        <v>264</v>
      </c>
      <c r="E1315" s="139" t="s">
        <v>1469</v>
      </c>
      <c r="F1315" s="140" t="s">
        <v>1470</v>
      </c>
      <c r="G1315" s="141" t="s">
        <v>416</v>
      </c>
      <c r="H1315" s="142">
        <v>15.9</v>
      </c>
      <c r="I1315" s="143"/>
      <c r="J1315" s="142">
        <f>ROUND(I1315*H1315,2)</f>
        <v>0</v>
      </c>
      <c r="K1315" s="140" t="s">
        <v>267</v>
      </c>
      <c r="L1315" s="32"/>
      <c r="M1315" s="144" t="s">
        <v>1</v>
      </c>
      <c r="N1315" s="145" t="s">
        <v>42</v>
      </c>
      <c r="P1315" s="146">
        <f>O1315*H1315</f>
        <v>0</v>
      </c>
      <c r="Q1315" s="146">
        <v>0</v>
      </c>
      <c r="R1315" s="146">
        <f>Q1315*H1315</f>
        <v>0</v>
      </c>
      <c r="S1315" s="146">
        <v>0</v>
      </c>
      <c r="T1315" s="147">
        <f>S1315*H1315</f>
        <v>0</v>
      </c>
      <c r="AR1315" s="148" t="s">
        <v>369</v>
      </c>
      <c r="AT1315" s="148" t="s">
        <v>264</v>
      </c>
      <c r="AU1315" s="148" t="s">
        <v>87</v>
      </c>
      <c r="AY1315" s="17" t="s">
        <v>262</v>
      </c>
      <c r="BE1315" s="149">
        <f>IF(N1315="základní",J1315,0)</f>
        <v>0</v>
      </c>
      <c r="BF1315" s="149">
        <f>IF(N1315="snížená",J1315,0)</f>
        <v>0</v>
      </c>
      <c r="BG1315" s="149">
        <f>IF(N1315="zákl. přenesená",J1315,0)</f>
        <v>0</v>
      </c>
      <c r="BH1315" s="149">
        <f>IF(N1315="sníž. přenesená",J1315,0)</f>
        <v>0</v>
      </c>
      <c r="BI1315" s="149">
        <f>IF(N1315="nulová",J1315,0)</f>
        <v>0</v>
      </c>
      <c r="BJ1315" s="17" t="s">
        <v>85</v>
      </c>
      <c r="BK1315" s="149">
        <f>ROUND(I1315*H1315,2)</f>
        <v>0</v>
      </c>
      <c r="BL1315" s="17" t="s">
        <v>369</v>
      </c>
      <c r="BM1315" s="148" t="s">
        <v>1471</v>
      </c>
    </row>
    <row r="1316" spans="2:51" s="12" customFormat="1" ht="12">
      <c r="B1316" s="150"/>
      <c r="D1316" s="151" t="s">
        <v>270</v>
      </c>
      <c r="E1316" s="152" t="s">
        <v>1</v>
      </c>
      <c r="F1316" s="153" t="s">
        <v>1457</v>
      </c>
      <c r="H1316" s="154">
        <v>15.9</v>
      </c>
      <c r="I1316" s="155"/>
      <c r="L1316" s="150"/>
      <c r="M1316" s="156"/>
      <c r="T1316" s="157"/>
      <c r="AT1316" s="152" t="s">
        <v>270</v>
      </c>
      <c r="AU1316" s="152" t="s">
        <v>87</v>
      </c>
      <c r="AV1316" s="12" t="s">
        <v>87</v>
      </c>
      <c r="AW1316" s="12" t="s">
        <v>32</v>
      </c>
      <c r="AX1316" s="12" t="s">
        <v>77</v>
      </c>
      <c r="AY1316" s="152" t="s">
        <v>262</v>
      </c>
    </row>
    <row r="1317" spans="2:51" s="13" customFormat="1" ht="12">
      <c r="B1317" s="158"/>
      <c r="D1317" s="151" t="s">
        <v>270</v>
      </c>
      <c r="E1317" s="159" t="s">
        <v>1</v>
      </c>
      <c r="F1317" s="160" t="s">
        <v>273</v>
      </c>
      <c r="H1317" s="161">
        <v>15.9</v>
      </c>
      <c r="I1317" s="162"/>
      <c r="L1317" s="158"/>
      <c r="M1317" s="163"/>
      <c r="T1317" s="164"/>
      <c r="AT1317" s="159" t="s">
        <v>270</v>
      </c>
      <c r="AU1317" s="159" t="s">
        <v>87</v>
      </c>
      <c r="AV1317" s="13" t="s">
        <v>268</v>
      </c>
      <c r="AW1317" s="13" t="s">
        <v>32</v>
      </c>
      <c r="AX1317" s="13" t="s">
        <v>85</v>
      </c>
      <c r="AY1317" s="159" t="s">
        <v>262</v>
      </c>
    </row>
    <row r="1318" spans="2:65" s="1" customFormat="1" ht="21.75" customHeight="1">
      <c r="B1318" s="32"/>
      <c r="C1318" s="178" t="s">
        <v>1472</v>
      </c>
      <c r="D1318" s="178" t="s">
        <v>300</v>
      </c>
      <c r="E1318" s="179" t="s">
        <v>1459</v>
      </c>
      <c r="F1318" s="180" t="s">
        <v>1460</v>
      </c>
      <c r="G1318" s="181" t="s">
        <v>303</v>
      </c>
      <c r="H1318" s="182">
        <v>0.14</v>
      </c>
      <c r="I1318" s="183"/>
      <c r="J1318" s="182">
        <f>ROUND(I1318*H1318,2)</f>
        <v>0</v>
      </c>
      <c r="K1318" s="180" t="s">
        <v>267</v>
      </c>
      <c r="L1318" s="184"/>
      <c r="M1318" s="185" t="s">
        <v>1</v>
      </c>
      <c r="N1318" s="186" t="s">
        <v>42</v>
      </c>
      <c r="P1318" s="146">
        <f>O1318*H1318</f>
        <v>0</v>
      </c>
      <c r="Q1318" s="146">
        <v>1</v>
      </c>
      <c r="R1318" s="146">
        <f>Q1318*H1318</f>
        <v>0.14</v>
      </c>
      <c r="S1318" s="146">
        <v>0</v>
      </c>
      <c r="T1318" s="147">
        <f>S1318*H1318</f>
        <v>0</v>
      </c>
      <c r="AR1318" s="148" t="s">
        <v>459</v>
      </c>
      <c r="AT1318" s="148" t="s">
        <v>300</v>
      </c>
      <c r="AU1318" s="148" t="s">
        <v>87</v>
      </c>
      <c r="AY1318" s="17" t="s">
        <v>262</v>
      </c>
      <c r="BE1318" s="149">
        <f>IF(N1318="základní",J1318,0)</f>
        <v>0</v>
      </c>
      <c r="BF1318" s="149">
        <f>IF(N1318="snížená",J1318,0)</f>
        <v>0</v>
      </c>
      <c r="BG1318" s="149">
        <f>IF(N1318="zákl. přenesená",J1318,0)</f>
        <v>0</v>
      </c>
      <c r="BH1318" s="149">
        <f>IF(N1318="sníž. přenesená",J1318,0)</f>
        <v>0</v>
      </c>
      <c r="BI1318" s="149">
        <f>IF(N1318="nulová",J1318,0)</f>
        <v>0</v>
      </c>
      <c r="BJ1318" s="17" t="s">
        <v>85</v>
      </c>
      <c r="BK1318" s="149">
        <f>ROUND(I1318*H1318,2)</f>
        <v>0</v>
      </c>
      <c r="BL1318" s="17" t="s">
        <v>369</v>
      </c>
      <c r="BM1318" s="148" t="s">
        <v>1473</v>
      </c>
    </row>
    <row r="1319" spans="2:51" s="12" customFormat="1" ht="12">
      <c r="B1319" s="150"/>
      <c r="D1319" s="151" t="s">
        <v>270</v>
      </c>
      <c r="E1319" s="152" t="s">
        <v>1</v>
      </c>
      <c r="F1319" s="153" t="s">
        <v>1474</v>
      </c>
      <c r="H1319" s="154">
        <v>0.14</v>
      </c>
      <c r="I1319" s="155"/>
      <c r="L1319" s="150"/>
      <c r="M1319" s="156"/>
      <c r="T1319" s="157"/>
      <c r="AT1319" s="152" t="s">
        <v>270</v>
      </c>
      <c r="AU1319" s="152" t="s">
        <v>87</v>
      </c>
      <c r="AV1319" s="12" t="s">
        <v>87</v>
      </c>
      <c r="AW1319" s="12" t="s">
        <v>32</v>
      </c>
      <c r="AX1319" s="12" t="s">
        <v>77</v>
      </c>
      <c r="AY1319" s="152" t="s">
        <v>262</v>
      </c>
    </row>
    <row r="1320" spans="2:51" s="13" customFormat="1" ht="12">
      <c r="B1320" s="158"/>
      <c r="D1320" s="151" t="s">
        <v>270</v>
      </c>
      <c r="E1320" s="159" t="s">
        <v>1</v>
      </c>
      <c r="F1320" s="160" t="s">
        <v>273</v>
      </c>
      <c r="H1320" s="161">
        <v>0.14</v>
      </c>
      <c r="I1320" s="162"/>
      <c r="L1320" s="158"/>
      <c r="M1320" s="163"/>
      <c r="T1320" s="164"/>
      <c r="AT1320" s="159" t="s">
        <v>270</v>
      </c>
      <c r="AU1320" s="159" t="s">
        <v>87</v>
      </c>
      <c r="AV1320" s="13" t="s">
        <v>268</v>
      </c>
      <c r="AW1320" s="13" t="s">
        <v>32</v>
      </c>
      <c r="AX1320" s="13" t="s">
        <v>85</v>
      </c>
      <c r="AY1320" s="159" t="s">
        <v>262</v>
      </c>
    </row>
    <row r="1321" spans="2:65" s="1" customFormat="1" ht="24.2" customHeight="1">
      <c r="B1321" s="32"/>
      <c r="C1321" s="138" t="s">
        <v>1475</v>
      </c>
      <c r="D1321" s="138" t="s">
        <v>264</v>
      </c>
      <c r="E1321" s="139" t="s">
        <v>1476</v>
      </c>
      <c r="F1321" s="140" t="s">
        <v>1477</v>
      </c>
      <c r="G1321" s="141" t="s">
        <v>786</v>
      </c>
      <c r="H1321" s="143"/>
      <c r="I1321" s="143"/>
      <c r="J1321" s="142">
        <f>ROUND(I1321*H1321,2)</f>
        <v>0</v>
      </c>
      <c r="K1321" s="140" t="s">
        <v>267</v>
      </c>
      <c r="L1321" s="32"/>
      <c r="M1321" s="144" t="s">
        <v>1</v>
      </c>
      <c r="N1321" s="145" t="s">
        <v>42</v>
      </c>
      <c r="P1321" s="146">
        <f>O1321*H1321</f>
        <v>0</v>
      </c>
      <c r="Q1321" s="146">
        <v>0</v>
      </c>
      <c r="R1321" s="146">
        <f>Q1321*H1321</f>
        <v>0</v>
      </c>
      <c r="S1321" s="146">
        <v>0</v>
      </c>
      <c r="T1321" s="147">
        <f>S1321*H1321</f>
        <v>0</v>
      </c>
      <c r="AR1321" s="148" t="s">
        <v>369</v>
      </c>
      <c r="AT1321" s="148" t="s">
        <v>264</v>
      </c>
      <c r="AU1321" s="148" t="s">
        <v>87</v>
      </c>
      <c r="AY1321" s="17" t="s">
        <v>262</v>
      </c>
      <c r="BE1321" s="149">
        <f>IF(N1321="základní",J1321,0)</f>
        <v>0</v>
      </c>
      <c r="BF1321" s="149">
        <f>IF(N1321="snížená",J1321,0)</f>
        <v>0</v>
      </c>
      <c r="BG1321" s="149">
        <f>IF(N1321="zákl. přenesená",J1321,0)</f>
        <v>0</v>
      </c>
      <c r="BH1321" s="149">
        <f>IF(N1321="sníž. přenesená",J1321,0)</f>
        <v>0</v>
      </c>
      <c r="BI1321" s="149">
        <f>IF(N1321="nulová",J1321,0)</f>
        <v>0</v>
      </c>
      <c r="BJ1321" s="17" t="s">
        <v>85</v>
      </c>
      <c r="BK1321" s="149">
        <f>ROUND(I1321*H1321,2)</f>
        <v>0</v>
      </c>
      <c r="BL1321" s="17" t="s">
        <v>369</v>
      </c>
      <c r="BM1321" s="148" t="s">
        <v>1478</v>
      </c>
    </row>
    <row r="1322" spans="2:63" s="11" customFormat="1" ht="22.9" customHeight="1">
      <c r="B1322" s="126"/>
      <c r="D1322" s="127" t="s">
        <v>76</v>
      </c>
      <c r="E1322" s="136" t="s">
        <v>1479</v>
      </c>
      <c r="F1322" s="136" t="s">
        <v>1480</v>
      </c>
      <c r="I1322" s="129"/>
      <c r="J1322" s="137">
        <f>BK1322</f>
        <v>0</v>
      </c>
      <c r="L1322" s="126"/>
      <c r="M1322" s="131"/>
      <c r="P1322" s="132">
        <f>SUM(P1323:P1467)</f>
        <v>0</v>
      </c>
      <c r="R1322" s="132">
        <f>SUM(R1323:R1467)</f>
        <v>0.107147</v>
      </c>
      <c r="T1322" s="133">
        <f>SUM(T1323:T1467)</f>
        <v>0</v>
      </c>
      <c r="AR1322" s="127" t="s">
        <v>87</v>
      </c>
      <c r="AT1322" s="134" t="s">
        <v>76</v>
      </c>
      <c r="AU1322" s="134" t="s">
        <v>85</v>
      </c>
      <c r="AY1322" s="127" t="s">
        <v>262</v>
      </c>
      <c r="BK1322" s="135">
        <f>SUM(BK1323:BK1467)</f>
        <v>0</v>
      </c>
    </row>
    <row r="1323" spans="2:65" s="1" customFormat="1" ht="24.2" customHeight="1">
      <c r="B1323" s="32"/>
      <c r="C1323" s="138" t="s">
        <v>1481</v>
      </c>
      <c r="D1323" s="138" t="s">
        <v>264</v>
      </c>
      <c r="E1323" s="139" t="s">
        <v>1482</v>
      </c>
      <c r="F1323" s="140" t="s">
        <v>1483</v>
      </c>
      <c r="G1323" s="141" t="s">
        <v>416</v>
      </c>
      <c r="H1323" s="142">
        <v>38.11</v>
      </c>
      <c r="I1323" s="143"/>
      <c r="J1323" s="142">
        <f>ROUND(I1323*H1323,2)</f>
        <v>0</v>
      </c>
      <c r="K1323" s="140" t="s">
        <v>267</v>
      </c>
      <c r="L1323" s="32"/>
      <c r="M1323" s="144" t="s">
        <v>1</v>
      </c>
      <c r="N1323" s="145" t="s">
        <v>42</v>
      </c>
      <c r="P1323" s="146">
        <f>O1323*H1323</f>
        <v>0</v>
      </c>
      <c r="Q1323" s="146">
        <v>0</v>
      </c>
      <c r="R1323" s="146">
        <f>Q1323*H1323</f>
        <v>0</v>
      </c>
      <c r="S1323" s="146">
        <v>0</v>
      </c>
      <c r="T1323" s="147">
        <f>S1323*H1323</f>
        <v>0</v>
      </c>
      <c r="AR1323" s="148" t="s">
        <v>369</v>
      </c>
      <c r="AT1323" s="148" t="s">
        <v>264</v>
      </c>
      <c r="AU1323" s="148" t="s">
        <v>87</v>
      </c>
      <c r="AY1323" s="17" t="s">
        <v>262</v>
      </c>
      <c r="BE1323" s="149">
        <f>IF(N1323="základní",J1323,0)</f>
        <v>0</v>
      </c>
      <c r="BF1323" s="149">
        <f>IF(N1323="snížená",J1323,0)</f>
        <v>0</v>
      </c>
      <c r="BG1323" s="149">
        <f>IF(N1323="zákl. přenesená",J1323,0)</f>
        <v>0</v>
      </c>
      <c r="BH1323" s="149">
        <f>IF(N1323="sníž. přenesená",J1323,0)</f>
        <v>0</v>
      </c>
      <c r="BI1323" s="149">
        <f>IF(N1323="nulová",J1323,0)</f>
        <v>0</v>
      </c>
      <c r="BJ1323" s="17" t="s">
        <v>85</v>
      </c>
      <c r="BK1323" s="149">
        <f>ROUND(I1323*H1323,2)</f>
        <v>0</v>
      </c>
      <c r="BL1323" s="17" t="s">
        <v>369</v>
      </c>
      <c r="BM1323" s="148" t="s">
        <v>1484</v>
      </c>
    </row>
    <row r="1324" spans="2:51" s="12" customFormat="1" ht="12">
      <c r="B1324" s="150"/>
      <c r="D1324" s="151" t="s">
        <v>270</v>
      </c>
      <c r="E1324" s="152" t="s">
        <v>1</v>
      </c>
      <c r="F1324" s="153" t="s">
        <v>1485</v>
      </c>
      <c r="H1324" s="154">
        <v>0.91</v>
      </c>
      <c r="I1324" s="155"/>
      <c r="L1324" s="150"/>
      <c r="M1324" s="156"/>
      <c r="T1324" s="157"/>
      <c r="AT1324" s="152" t="s">
        <v>270</v>
      </c>
      <c r="AU1324" s="152" t="s">
        <v>87</v>
      </c>
      <c r="AV1324" s="12" t="s">
        <v>87</v>
      </c>
      <c r="AW1324" s="12" t="s">
        <v>32</v>
      </c>
      <c r="AX1324" s="12" t="s">
        <v>77</v>
      </c>
      <c r="AY1324" s="152" t="s">
        <v>262</v>
      </c>
    </row>
    <row r="1325" spans="2:51" s="12" customFormat="1" ht="12">
      <c r="B1325" s="150"/>
      <c r="D1325" s="151" t="s">
        <v>270</v>
      </c>
      <c r="E1325" s="152" t="s">
        <v>1</v>
      </c>
      <c r="F1325" s="153" t="s">
        <v>1486</v>
      </c>
      <c r="H1325" s="154">
        <v>3.94</v>
      </c>
      <c r="I1325" s="155"/>
      <c r="L1325" s="150"/>
      <c r="M1325" s="156"/>
      <c r="T1325" s="157"/>
      <c r="AT1325" s="152" t="s">
        <v>270</v>
      </c>
      <c r="AU1325" s="152" t="s">
        <v>87</v>
      </c>
      <c r="AV1325" s="12" t="s">
        <v>87</v>
      </c>
      <c r="AW1325" s="12" t="s">
        <v>32</v>
      </c>
      <c r="AX1325" s="12" t="s">
        <v>77</v>
      </c>
      <c r="AY1325" s="152" t="s">
        <v>262</v>
      </c>
    </row>
    <row r="1326" spans="2:51" s="12" customFormat="1" ht="12">
      <c r="B1326" s="150"/>
      <c r="D1326" s="151" t="s">
        <v>270</v>
      </c>
      <c r="E1326" s="152" t="s">
        <v>1</v>
      </c>
      <c r="F1326" s="153" t="s">
        <v>1487</v>
      </c>
      <c r="H1326" s="154">
        <v>4.47</v>
      </c>
      <c r="I1326" s="155"/>
      <c r="L1326" s="150"/>
      <c r="M1326" s="156"/>
      <c r="T1326" s="157"/>
      <c r="AT1326" s="152" t="s">
        <v>270</v>
      </c>
      <c r="AU1326" s="152" t="s">
        <v>87</v>
      </c>
      <c r="AV1326" s="12" t="s">
        <v>87</v>
      </c>
      <c r="AW1326" s="12" t="s">
        <v>32</v>
      </c>
      <c r="AX1326" s="12" t="s">
        <v>77</v>
      </c>
      <c r="AY1326" s="152" t="s">
        <v>262</v>
      </c>
    </row>
    <row r="1327" spans="2:51" s="12" customFormat="1" ht="12">
      <c r="B1327" s="150"/>
      <c r="D1327" s="151" t="s">
        <v>270</v>
      </c>
      <c r="E1327" s="152" t="s">
        <v>1</v>
      </c>
      <c r="F1327" s="153" t="s">
        <v>1488</v>
      </c>
      <c r="H1327" s="154">
        <v>2.22</v>
      </c>
      <c r="I1327" s="155"/>
      <c r="L1327" s="150"/>
      <c r="M1327" s="156"/>
      <c r="T1327" s="157"/>
      <c r="AT1327" s="152" t="s">
        <v>270</v>
      </c>
      <c r="AU1327" s="152" t="s">
        <v>87</v>
      </c>
      <c r="AV1327" s="12" t="s">
        <v>87</v>
      </c>
      <c r="AW1327" s="12" t="s">
        <v>32</v>
      </c>
      <c r="AX1327" s="12" t="s">
        <v>77</v>
      </c>
      <c r="AY1327" s="152" t="s">
        <v>262</v>
      </c>
    </row>
    <row r="1328" spans="2:51" s="12" customFormat="1" ht="12">
      <c r="B1328" s="150"/>
      <c r="D1328" s="151" t="s">
        <v>270</v>
      </c>
      <c r="E1328" s="152" t="s">
        <v>1</v>
      </c>
      <c r="F1328" s="153" t="s">
        <v>1489</v>
      </c>
      <c r="H1328" s="154">
        <v>5.76</v>
      </c>
      <c r="I1328" s="155"/>
      <c r="L1328" s="150"/>
      <c r="M1328" s="156"/>
      <c r="T1328" s="157"/>
      <c r="AT1328" s="152" t="s">
        <v>270</v>
      </c>
      <c r="AU1328" s="152" t="s">
        <v>87</v>
      </c>
      <c r="AV1328" s="12" t="s">
        <v>87</v>
      </c>
      <c r="AW1328" s="12" t="s">
        <v>32</v>
      </c>
      <c r="AX1328" s="12" t="s">
        <v>77</v>
      </c>
      <c r="AY1328" s="152" t="s">
        <v>262</v>
      </c>
    </row>
    <row r="1329" spans="2:51" s="12" customFormat="1" ht="12">
      <c r="B1329" s="150"/>
      <c r="D1329" s="151" t="s">
        <v>270</v>
      </c>
      <c r="E1329" s="152" t="s">
        <v>1</v>
      </c>
      <c r="F1329" s="153" t="s">
        <v>1490</v>
      </c>
      <c r="H1329" s="154">
        <v>1.52</v>
      </c>
      <c r="I1329" s="155"/>
      <c r="L1329" s="150"/>
      <c r="M1329" s="156"/>
      <c r="T1329" s="157"/>
      <c r="AT1329" s="152" t="s">
        <v>270</v>
      </c>
      <c r="AU1329" s="152" t="s">
        <v>87</v>
      </c>
      <c r="AV1329" s="12" t="s">
        <v>87</v>
      </c>
      <c r="AW1329" s="12" t="s">
        <v>32</v>
      </c>
      <c r="AX1329" s="12" t="s">
        <v>77</v>
      </c>
      <c r="AY1329" s="152" t="s">
        <v>262</v>
      </c>
    </row>
    <row r="1330" spans="2:51" s="12" customFormat="1" ht="12">
      <c r="B1330" s="150"/>
      <c r="D1330" s="151" t="s">
        <v>270</v>
      </c>
      <c r="E1330" s="152" t="s">
        <v>1</v>
      </c>
      <c r="F1330" s="153" t="s">
        <v>1491</v>
      </c>
      <c r="H1330" s="154">
        <v>2.02</v>
      </c>
      <c r="I1330" s="155"/>
      <c r="L1330" s="150"/>
      <c r="M1330" s="156"/>
      <c r="T1330" s="157"/>
      <c r="AT1330" s="152" t="s">
        <v>270</v>
      </c>
      <c r="AU1330" s="152" t="s">
        <v>87</v>
      </c>
      <c r="AV1330" s="12" t="s">
        <v>87</v>
      </c>
      <c r="AW1330" s="12" t="s">
        <v>32</v>
      </c>
      <c r="AX1330" s="12" t="s">
        <v>77</v>
      </c>
      <c r="AY1330" s="152" t="s">
        <v>262</v>
      </c>
    </row>
    <row r="1331" spans="2:51" s="12" customFormat="1" ht="12">
      <c r="B1331" s="150"/>
      <c r="D1331" s="151" t="s">
        <v>270</v>
      </c>
      <c r="E1331" s="152" t="s">
        <v>1</v>
      </c>
      <c r="F1331" s="153" t="s">
        <v>1492</v>
      </c>
      <c r="H1331" s="154">
        <v>2.51</v>
      </c>
      <c r="I1331" s="155"/>
      <c r="L1331" s="150"/>
      <c r="M1331" s="156"/>
      <c r="T1331" s="157"/>
      <c r="AT1331" s="152" t="s">
        <v>270</v>
      </c>
      <c r="AU1331" s="152" t="s">
        <v>87</v>
      </c>
      <c r="AV1331" s="12" t="s">
        <v>87</v>
      </c>
      <c r="AW1331" s="12" t="s">
        <v>32</v>
      </c>
      <c r="AX1331" s="12" t="s">
        <v>77</v>
      </c>
      <c r="AY1331" s="152" t="s">
        <v>262</v>
      </c>
    </row>
    <row r="1332" spans="2:51" s="12" customFormat="1" ht="12">
      <c r="B1332" s="150"/>
      <c r="D1332" s="151" t="s">
        <v>270</v>
      </c>
      <c r="E1332" s="152" t="s">
        <v>1</v>
      </c>
      <c r="F1332" s="153" t="s">
        <v>1493</v>
      </c>
      <c r="H1332" s="154">
        <v>1.61</v>
      </c>
      <c r="I1332" s="155"/>
      <c r="L1332" s="150"/>
      <c r="M1332" s="156"/>
      <c r="T1332" s="157"/>
      <c r="AT1332" s="152" t="s">
        <v>270</v>
      </c>
      <c r="AU1332" s="152" t="s">
        <v>87</v>
      </c>
      <c r="AV1332" s="12" t="s">
        <v>87</v>
      </c>
      <c r="AW1332" s="12" t="s">
        <v>32</v>
      </c>
      <c r="AX1332" s="12" t="s">
        <v>77</v>
      </c>
      <c r="AY1332" s="152" t="s">
        <v>262</v>
      </c>
    </row>
    <row r="1333" spans="2:51" s="12" customFormat="1" ht="12">
      <c r="B1333" s="150"/>
      <c r="D1333" s="151" t="s">
        <v>270</v>
      </c>
      <c r="E1333" s="152" t="s">
        <v>1</v>
      </c>
      <c r="F1333" s="153" t="s">
        <v>1494</v>
      </c>
      <c r="H1333" s="154">
        <v>2.03</v>
      </c>
      <c r="I1333" s="155"/>
      <c r="L1333" s="150"/>
      <c r="M1333" s="156"/>
      <c r="T1333" s="157"/>
      <c r="AT1333" s="152" t="s">
        <v>270</v>
      </c>
      <c r="AU1333" s="152" t="s">
        <v>87</v>
      </c>
      <c r="AV1333" s="12" t="s">
        <v>87</v>
      </c>
      <c r="AW1333" s="12" t="s">
        <v>32</v>
      </c>
      <c r="AX1333" s="12" t="s">
        <v>77</v>
      </c>
      <c r="AY1333" s="152" t="s">
        <v>262</v>
      </c>
    </row>
    <row r="1334" spans="2:51" s="12" customFormat="1" ht="12">
      <c r="B1334" s="150"/>
      <c r="D1334" s="151" t="s">
        <v>270</v>
      </c>
      <c r="E1334" s="152" t="s">
        <v>1</v>
      </c>
      <c r="F1334" s="153" t="s">
        <v>1495</v>
      </c>
      <c r="H1334" s="154">
        <v>1.32</v>
      </c>
      <c r="I1334" s="155"/>
      <c r="L1334" s="150"/>
      <c r="M1334" s="156"/>
      <c r="T1334" s="157"/>
      <c r="AT1334" s="152" t="s">
        <v>270</v>
      </c>
      <c r="AU1334" s="152" t="s">
        <v>87</v>
      </c>
      <c r="AV1334" s="12" t="s">
        <v>87</v>
      </c>
      <c r="AW1334" s="12" t="s">
        <v>32</v>
      </c>
      <c r="AX1334" s="12" t="s">
        <v>77</v>
      </c>
      <c r="AY1334" s="152" t="s">
        <v>262</v>
      </c>
    </row>
    <row r="1335" spans="2:51" s="12" customFormat="1" ht="12">
      <c r="B1335" s="150"/>
      <c r="D1335" s="151" t="s">
        <v>270</v>
      </c>
      <c r="E1335" s="152" t="s">
        <v>1</v>
      </c>
      <c r="F1335" s="153" t="s">
        <v>1496</v>
      </c>
      <c r="H1335" s="154">
        <v>2.03</v>
      </c>
      <c r="I1335" s="155"/>
      <c r="L1335" s="150"/>
      <c r="M1335" s="156"/>
      <c r="T1335" s="157"/>
      <c r="AT1335" s="152" t="s">
        <v>270</v>
      </c>
      <c r="AU1335" s="152" t="s">
        <v>87</v>
      </c>
      <c r="AV1335" s="12" t="s">
        <v>87</v>
      </c>
      <c r="AW1335" s="12" t="s">
        <v>32</v>
      </c>
      <c r="AX1335" s="12" t="s">
        <v>77</v>
      </c>
      <c r="AY1335" s="152" t="s">
        <v>262</v>
      </c>
    </row>
    <row r="1336" spans="2:51" s="12" customFormat="1" ht="12">
      <c r="B1336" s="150"/>
      <c r="D1336" s="151" t="s">
        <v>270</v>
      </c>
      <c r="E1336" s="152" t="s">
        <v>1</v>
      </c>
      <c r="F1336" s="153" t="s">
        <v>1497</v>
      </c>
      <c r="H1336" s="154">
        <v>1.62</v>
      </c>
      <c r="I1336" s="155"/>
      <c r="L1336" s="150"/>
      <c r="M1336" s="156"/>
      <c r="T1336" s="157"/>
      <c r="AT1336" s="152" t="s">
        <v>270</v>
      </c>
      <c r="AU1336" s="152" t="s">
        <v>87</v>
      </c>
      <c r="AV1336" s="12" t="s">
        <v>87</v>
      </c>
      <c r="AW1336" s="12" t="s">
        <v>32</v>
      </c>
      <c r="AX1336" s="12" t="s">
        <v>77</v>
      </c>
      <c r="AY1336" s="152" t="s">
        <v>262</v>
      </c>
    </row>
    <row r="1337" spans="2:51" s="12" customFormat="1" ht="12">
      <c r="B1337" s="150"/>
      <c r="D1337" s="151" t="s">
        <v>270</v>
      </c>
      <c r="E1337" s="152" t="s">
        <v>1</v>
      </c>
      <c r="F1337" s="153" t="s">
        <v>1498</v>
      </c>
      <c r="H1337" s="154">
        <v>1.51</v>
      </c>
      <c r="I1337" s="155"/>
      <c r="L1337" s="150"/>
      <c r="M1337" s="156"/>
      <c r="T1337" s="157"/>
      <c r="AT1337" s="152" t="s">
        <v>270</v>
      </c>
      <c r="AU1337" s="152" t="s">
        <v>87</v>
      </c>
      <c r="AV1337" s="12" t="s">
        <v>87</v>
      </c>
      <c r="AW1337" s="12" t="s">
        <v>32</v>
      </c>
      <c r="AX1337" s="12" t="s">
        <v>77</v>
      </c>
      <c r="AY1337" s="152" t="s">
        <v>262</v>
      </c>
    </row>
    <row r="1338" spans="2:51" s="12" customFormat="1" ht="12">
      <c r="B1338" s="150"/>
      <c r="D1338" s="151" t="s">
        <v>270</v>
      </c>
      <c r="E1338" s="152" t="s">
        <v>1</v>
      </c>
      <c r="F1338" s="153" t="s">
        <v>1499</v>
      </c>
      <c r="H1338" s="154">
        <v>2.02</v>
      </c>
      <c r="I1338" s="155"/>
      <c r="L1338" s="150"/>
      <c r="M1338" s="156"/>
      <c r="T1338" s="157"/>
      <c r="AT1338" s="152" t="s">
        <v>270</v>
      </c>
      <c r="AU1338" s="152" t="s">
        <v>87</v>
      </c>
      <c r="AV1338" s="12" t="s">
        <v>87</v>
      </c>
      <c r="AW1338" s="12" t="s">
        <v>32</v>
      </c>
      <c r="AX1338" s="12" t="s">
        <v>77</v>
      </c>
      <c r="AY1338" s="152" t="s">
        <v>262</v>
      </c>
    </row>
    <row r="1339" spans="2:51" s="12" customFormat="1" ht="12">
      <c r="B1339" s="150"/>
      <c r="D1339" s="151" t="s">
        <v>270</v>
      </c>
      <c r="E1339" s="152" t="s">
        <v>1</v>
      </c>
      <c r="F1339" s="153" t="s">
        <v>1500</v>
      </c>
      <c r="H1339" s="154">
        <v>0.91</v>
      </c>
      <c r="I1339" s="155"/>
      <c r="L1339" s="150"/>
      <c r="M1339" s="156"/>
      <c r="T1339" s="157"/>
      <c r="AT1339" s="152" t="s">
        <v>270</v>
      </c>
      <c r="AU1339" s="152" t="s">
        <v>87</v>
      </c>
      <c r="AV1339" s="12" t="s">
        <v>87</v>
      </c>
      <c r="AW1339" s="12" t="s">
        <v>32</v>
      </c>
      <c r="AX1339" s="12" t="s">
        <v>77</v>
      </c>
      <c r="AY1339" s="152" t="s">
        <v>262</v>
      </c>
    </row>
    <row r="1340" spans="2:51" s="12" customFormat="1" ht="12">
      <c r="B1340" s="150"/>
      <c r="D1340" s="151" t="s">
        <v>270</v>
      </c>
      <c r="E1340" s="152" t="s">
        <v>1</v>
      </c>
      <c r="F1340" s="153" t="s">
        <v>1501</v>
      </c>
      <c r="H1340" s="154">
        <v>1.71</v>
      </c>
      <c r="I1340" s="155"/>
      <c r="L1340" s="150"/>
      <c r="M1340" s="156"/>
      <c r="T1340" s="157"/>
      <c r="AT1340" s="152" t="s">
        <v>270</v>
      </c>
      <c r="AU1340" s="152" t="s">
        <v>87</v>
      </c>
      <c r="AV1340" s="12" t="s">
        <v>87</v>
      </c>
      <c r="AW1340" s="12" t="s">
        <v>32</v>
      </c>
      <c r="AX1340" s="12" t="s">
        <v>77</v>
      </c>
      <c r="AY1340" s="152" t="s">
        <v>262</v>
      </c>
    </row>
    <row r="1341" spans="2:51" s="13" customFormat="1" ht="12">
      <c r="B1341" s="158"/>
      <c r="D1341" s="151" t="s">
        <v>270</v>
      </c>
      <c r="E1341" s="159" t="s">
        <v>1</v>
      </c>
      <c r="F1341" s="160" t="s">
        <v>273</v>
      </c>
      <c r="H1341" s="161">
        <v>38.11</v>
      </c>
      <c r="I1341" s="162"/>
      <c r="L1341" s="158"/>
      <c r="M1341" s="163"/>
      <c r="T1341" s="164"/>
      <c r="AT1341" s="159" t="s">
        <v>270</v>
      </c>
      <c r="AU1341" s="159" t="s">
        <v>87</v>
      </c>
      <c r="AV1341" s="13" t="s">
        <v>268</v>
      </c>
      <c r="AW1341" s="13" t="s">
        <v>32</v>
      </c>
      <c r="AX1341" s="13" t="s">
        <v>85</v>
      </c>
      <c r="AY1341" s="159" t="s">
        <v>262</v>
      </c>
    </row>
    <row r="1342" spans="2:65" s="1" customFormat="1" ht="24.2" customHeight="1">
      <c r="B1342" s="32"/>
      <c r="C1342" s="178" t="s">
        <v>1502</v>
      </c>
      <c r="D1342" s="178" t="s">
        <v>300</v>
      </c>
      <c r="E1342" s="179" t="s">
        <v>1503</v>
      </c>
      <c r="F1342" s="180" t="s">
        <v>1504</v>
      </c>
      <c r="G1342" s="181" t="s">
        <v>152</v>
      </c>
      <c r="H1342" s="182">
        <v>9.83</v>
      </c>
      <c r="I1342" s="183"/>
      <c r="J1342" s="182">
        <f>ROUND(I1342*H1342,2)</f>
        <v>0</v>
      </c>
      <c r="K1342" s="180" t="s">
        <v>1</v>
      </c>
      <c r="L1342" s="184"/>
      <c r="M1342" s="185" t="s">
        <v>1</v>
      </c>
      <c r="N1342" s="186" t="s">
        <v>42</v>
      </c>
      <c r="P1342" s="146">
        <f>O1342*H1342</f>
        <v>0</v>
      </c>
      <c r="Q1342" s="146">
        <v>0.0109</v>
      </c>
      <c r="R1342" s="146">
        <f>Q1342*H1342</f>
        <v>0.107147</v>
      </c>
      <c r="S1342" s="146">
        <v>0</v>
      </c>
      <c r="T1342" s="147">
        <f>S1342*H1342</f>
        <v>0</v>
      </c>
      <c r="AR1342" s="148" t="s">
        <v>459</v>
      </c>
      <c r="AT1342" s="148" t="s">
        <v>300</v>
      </c>
      <c r="AU1342" s="148" t="s">
        <v>87</v>
      </c>
      <c r="AY1342" s="17" t="s">
        <v>262</v>
      </c>
      <c r="BE1342" s="149">
        <f>IF(N1342="základní",J1342,0)</f>
        <v>0</v>
      </c>
      <c r="BF1342" s="149">
        <f>IF(N1342="snížená",J1342,0)</f>
        <v>0</v>
      </c>
      <c r="BG1342" s="149">
        <f>IF(N1342="zákl. přenesená",J1342,0)</f>
        <v>0</v>
      </c>
      <c r="BH1342" s="149">
        <f>IF(N1342="sníž. přenesená",J1342,0)</f>
        <v>0</v>
      </c>
      <c r="BI1342" s="149">
        <f>IF(N1342="nulová",J1342,0)</f>
        <v>0</v>
      </c>
      <c r="BJ1342" s="17" t="s">
        <v>85</v>
      </c>
      <c r="BK1342" s="149">
        <f>ROUND(I1342*H1342,2)</f>
        <v>0</v>
      </c>
      <c r="BL1342" s="17" t="s">
        <v>369</v>
      </c>
      <c r="BM1342" s="148" t="s">
        <v>1505</v>
      </c>
    </row>
    <row r="1343" spans="2:51" s="12" customFormat="1" ht="12">
      <c r="B1343" s="150"/>
      <c r="D1343" s="151" t="s">
        <v>270</v>
      </c>
      <c r="E1343" s="152" t="s">
        <v>1</v>
      </c>
      <c r="F1343" s="153" t="s">
        <v>1506</v>
      </c>
      <c r="H1343" s="154">
        <v>0.24</v>
      </c>
      <c r="I1343" s="155"/>
      <c r="L1343" s="150"/>
      <c r="M1343" s="156"/>
      <c r="T1343" s="157"/>
      <c r="AT1343" s="152" t="s">
        <v>270</v>
      </c>
      <c r="AU1343" s="152" t="s">
        <v>87</v>
      </c>
      <c r="AV1343" s="12" t="s">
        <v>87</v>
      </c>
      <c r="AW1343" s="12" t="s">
        <v>32</v>
      </c>
      <c r="AX1343" s="12" t="s">
        <v>77</v>
      </c>
      <c r="AY1343" s="152" t="s">
        <v>262</v>
      </c>
    </row>
    <row r="1344" spans="2:51" s="12" customFormat="1" ht="12">
      <c r="B1344" s="150"/>
      <c r="D1344" s="151" t="s">
        <v>270</v>
      </c>
      <c r="E1344" s="152" t="s">
        <v>1</v>
      </c>
      <c r="F1344" s="153" t="s">
        <v>1507</v>
      </c>
      <c r="H1344" s="154">
        <v>1.02</v>
      </c>
      <c r="I1344" s="155"/>
      <c r="L1344" s="150"/>
      <c r="M1344" s="156"/>
      <c r="T1344" s="157"/>
      <c r="AT1344" s="152" t="s">
        <v>270</v>
      </c>
      <c r="AU1344" s="152" t="s">
        <v>87</v>
      </c>
      <c r="AV1344" s="12" t="s">
        <v>87</v>
      </c>
      <c r="AW1344" s="12" t="s">
        <v>32</v>
      </c>
      <c r="AX1344" s="12" t="s">
        <v>77</v>
      </c>
      <c r="AY1344" s="152" t="s">
        <v>262</v>
      </c>
    </row>
    <row r="1345" spans="2:51" s="12" customFormat="1" ht="12">
      <c r="B1345" s="150"/>
      <c r="D1345" s="151" t="s">
        <v>270</v>
      </c>
      <c r="E1345" s="152" t="s">
        <v>1</v>
      </c>
      <c r="F1345" s="153" t="s">
        <v>1508</v>
      </c>
      <c r="H1345" s="154">
        <v>1.16</v>
      </c>
      <c r="I1345" s="155"/>
      <c r="L1345" s="150"/>
      <c r="M1345" s="156"/>
      <c r="T1345" s="157"/>
      <c r="AT1345" s="152" t="s">
        <v>270</v>
      </c>
      <c r="AU1345" s="152" t="s">
        <v>87</v>
      </c>
      <c r="AV1345" s="12" t="s">
        <v>87</v>
      </c>
      <c r="AW1345" s="12" t="s">
        <v>32</v>
      </c>
      <c r="AX1345" s="12" t="s">
        <v>77</v>
      </c>
      <c r="AY1345" s="152" t="s">
        <v>262</v>
      </c>
    </row>
    <row r="1346" spans="2:51" s="12" customFormat="1" ht="12">
      <c r="B1346" s="150"/>
      <c r="D1346" s="151" t="s">
        <v>270</v>
      </c>
      <c r="E1346" s="152" t="s">
        <v>1</v>
      </c>
      <c r="F1346" s="153" t="s">
        <v>1509</v>
      </c>
      <c r="H1346" s="154">
        <v>0.58</v>
      </c>
      <c r="I1346" s="155"/>
      <c r="L1346" s="150"/>
      <c r="M1346" s="156"/>
      <c r="T1346" s="157"/>
      <c r="AT1346" s="152" t="s">
        <v>270</v>
      </c>
      <c r="AU1346" s="152" t="s">
        <v>87</v>
      </c>
      <c r="AV1346" s="12" t="s">
        <v>87</v>
      </c>
      <c r="AW1346" s="12" t="s">
        <v>32</v>
      </c>
      <c r="AX1346" s="12" t="s">
        <v>77</v>
      </c>
      <c r="AY1346" s="152" t="s">
        <v>262</v>
      </c>
    </row>
    <row r="1347" spans="2:51" s="12" customFormat="1" ht="12">
      <c r="B1347" s="150"/>
      <c r="D1347" s="151" t="s">
        <v>270</v>
      </c>
      <c r="E1347" s="152" t="s">
        <v>1</v>
      </c>
      <c r="F1347" s="153" t="s">
        <v>1510</v>
      </c>
      <c r="H1347" s="154">
        <v>1.5</v>
      </c>
      <c r="I1347" s="155"/>
      <c r="L1347" s="150"/>
      <c r="M1347" s="156"/>
      <c r="T1347" s="157"/>
      <c r="AT1347" s="152" t="s">
        <v>270</v>
      </c>
      <c r="AU1347" s="152" t="s">
        <v>87</v>
      </c>
      <c r="AV1347" s="12" t="s">
        <v>87</v>
      </c>
      <c r="AW1347" s="12" t="s">
        <v>32</v>
      </c>
      <c r="AX1347" s="12" t="s">
        <v>77</v>
      </c>
      <c r="AY1347" s="152" t="s">
        <v>262</v>
      </c>
    </row>
    <row r="1348" spans="2:51" s="12" customFormat="1" ht="12">
      <c r="B1348" s="150"/>
      <c r="D1348" s="151" t="s">
        <v>270</v>
      </c>
      <c r="E1348" s="152" t="s">
        <v>1</v>
      </c>
      <c r="F1348" s="153" t="s">
        <v>1511</v>
      </c>
      <c r="H1348" s="154">
        <v>0.39</v>
      </c>
      <c r="I1348" s="155"/>
      <c r="L1348" s="150"/>
      <c r="M1348" s="156"/>
      <c r="T1348" s="157"/>
      <c r="AT1348" s="152" t="s">
        <v>270</v>
      </c>
      <c r="AU1348" s="152" t="s">
        <v>87</v>
      </c>
      <c r="AV1348" s="12" t="s">
        <v>87</v>
      </c>
      <c r="AW1348" s="12" t="s">
        <v>32</v>
      </c>
      <c r="AX1348" s="12" t="s">
        <v>77</v>
      </c>
      <c r="AY1348" s="152" t="s">
        <v>262</v>
      </c>
    </row>
    <row r="1349" spans="2:51" s="12" customFormat="1" ht="12">
      <c r="B1349" s="150"/>
      <c r="D1349" s="151" t="s">
        <v>270</v>
      </c>
      <c r="E1349" s="152" t="s">
        <v>1</v>
      </c>
      <c r="F1349" s="153" t="s">
        <v>1512</v>
      </c>
      <c r="H1349" s="154">
        <v>0.53</v>
      </c>
      <c r="I1349" s="155"/>
      <c r="L1349" s="150"/>
      <c r="M1349" s="156"/>
      <c r="T1349" s="157"/>
      <c r="AT1349" s="152" t="s">
        <v>270</v>
      </c>
      <c r="AU1349" s="152" t="s">
        <v>87</v>
      </c>
      <c r="AV1349" s="12" t="s">
        <v>87</v>
      </c>
      <c r="AW1349" s="12" t="s">
        <v>32</v>
      </c>
      <c r="AX1349" s="12" t="s">
        <v>77</v>
      </c>
      <c r="AY1349" s="152" t="s">
        <v>262</v>
      </c>
    </row>
    <row r="1350" spans="2:51" s="12" customFormat="1" ht="12">
      <c r="B1350" s="150"/>
      <c r="D1350" s="151" t="s">
        <v>270</v>
      </c>
      <c r="E1350" s="152" t="s">
        <v>1</v>
      </c>
      <c r="F1350" s="153" t="s">
        <v>1513</v>
      </c>
      <c r="H1350" s="154">
        <v>0.65</v>
      </c>
      <c r="I1350" s="155"/>
      <c r="L1350" s="150"/>
      <c r="M1350" s="156"/>
      <c r="T1350" s="157"/>
      <c r="AT1350" s="152" t="s">
        <v>270</v>
      </c>
      <c r="AU1350" s="152" t="s">
        <v>87</v>
      </c>
      <c r="AV1350" s="12" t="s">
        <v>87</v>
      </c>
      <c r="AW1350" s="12" t="s">
        <v>32</v>
      </c>
      <c r="AX1350" s="12" t="s">
        <v>77</v>
      </c>
      <c r="AY1350" s="152" t="s">
        <v>262</v>
      </c>
    </row>
    <row r="1351" spans="2:51" s="12" customFormat="1" ht="12">
      <c r="B1351" s="150"/>
      <c r="D1351" s="151" t="s">
        <v>270</v>
      </c>
      <c r="E1351" s="152" t="s">
        <v>1</v>
      </c>
      <c r="F1351" s="153" t="s">
        <v>1514</v>
      </c>
      <c r="H1351" s="154">
        <v>0.42</v>
      </c>
      <c r="I1351" s="155"/>
      <c r="L1351" s="150"/>
      <c r="M1351" s="156"/>
      <c r="T1351" s="157"/>
      <c r="AT1351" s="152" t="s">
        <v>270</v>
      </c>
      <c r="AU1351" s="152" t="s">
        <v>87</v>
      </c>
      <c r="AV1351" s="12" t="s">
        <v>87</v>
      </c>
      <c r="AW1351" s="12" t="s">
        <v>32</v>
      </c>
      <c r="AX1351" s="12" t="s">
        <v>77</v>
      </c>
      <c r="AY1351" s="152" t="s">
        <v>262</v>
      </c>
    </row>
    <row r="1352" spans="2:51" s="12" customFormat="1" ht="12">
      <c r="B1352" s="150"/>
      <c r="D1352" s="151" t="s">
        <v>270</v>
      </c>
      <c r="E1352" s="152" t="s">
        <v>1</v>
      </c>
      <c r="F1352" s="153" t="s">
        <v>1515</v>
      </c>
      <c r="H1352" s="154">
        <v>0.53</v>
      </c>
      <c r="I1352" s="155"/>
      <c r="L1352" s="150"/>
      <c r="M1352" s="156"/>
      <c r="T1352" s="157"/>
      <c r="AT1352" s="152" t="s">
        <v>270</v>
      </c>
      <c r="AU1352" s="152" t="s">
        <v>87</v>
      </c>
      <c r="AV1352" s="12" t="s">
        <v>87</v>
      </c>
      <c r="AW1352" s="12" t="s">
        <v>32</v>
      </c>
      <c r="AX1352" s="12" t="s">
        <v>77</v>
      </c>
      <c r="AY1352" s="152" t="s">
        <v>262</v>
      </c>
    </row>
    <row r="1353" spans="2:51" s="12" customFormat="1" ht="12">
      <c r="B1353" s="150"/>
      <c r="D1353" s="151" t="s">
        <v>270</v>
      </c>
      <c r="E1353" s="152" t="s">
        <v>1</v>
      </c>
      <c r="F1353" s="153" t="s">
        <v>1516</v>
      </c>
      <c r="H1353" s="154">
        <v>0.34</v>
      </c>
      <c r="I1353" s="155"/>
      <c r="L1353" s="150"/>
      <c r="M1353" s="156"/>
      <c r="T1353" s="157"/>
      <c r="AT1353" s="152" t="s">
        <v>270</v>
      </c>
      <c r="AU1353" s="152" t="s">
        <v>87</v>
      </c>
      <c r="AV1353" s="12" t="s">
        <v>87</v>
      </c>
      <c r="AW1353" s="12" t="s">
        <v>32</v>
      </c>
      <c r="AX1353" s="12" t="s">
        <v>77</v>
      </c>
      <c r="AY1353" s="152" t="s">
        <v>262</v>
      </c>
    </row>
    <row r="1354" spans="2:51" s="12" customFormat="1" ht="12">
      <c r="B1354" s="150"/>
      <c r="D1354" s="151" t="s">
        <v>270</v>
      </c>
      <c r="E1354" s="152" t="s">
        <v>1</v>
      </c>
      <c r="F1354" s="153" t="s">
        <v>1517</v>
      </c>
      <c r="H1354" s="154">
        <v>0.53</v>
      </c>
      <c r="I1354" s="155"/>
      <c r="L1354" s="150"/>
      <c r="M1354" s="156"/>
      <c r="T1354" s="157"/>
      <c r="AT1354" s="152" t="s">
        <v>270</v>
      </c>
      <c r="AU1354" s="152" t="s">
        <v>87</v>
      </c>
      <c r="AV1354" s="12" t="s">
        <v>87</v>
      </c>
      <c r="AW1354" s="12" t="s">
        <v>32</v>
      </c>
      <c r="AX1354" s="12" t="s">
        <v>77</v>
      </c>
      <c r="AY1354" s="152" t="s">
        <v>262</v>
      </c>
    </row>
    <row r="1355" spans="2:51" s="12" customFormat="1" ht="12">
      <c r="B1355" s="150"/>
      <c r="D1355" s="151" t="s">
        <v>270</v>
      </c>
      <c r="E1355" s="152" t="s">
        <v>1</v>
      </c>
      <c r="F1355" s="153" t="s">
        <v>1518</v>
      </c>
      <c r="H1355" s="154">
        <v>0.42</v>
      </c>
      <c r="I1355" s="155"/>
      <c r="L1355" s="150"/>
      <c r="M1355" s="156"/>
      <c r="T1355" s="157"/>
      <c r="AT1355" s="152" t="s">
        <v>270</v>
      </c>
      <c r="AU1355" s="152" t="s">
        <v>87</v>
      </c>
      <c r="AV1355" s="12" t="s">
        <v>87</v>
      </c>
      <c r="AW1355" s="12" t="s">
        <v>32</v>
      </c>
      <c r="AX1355" s="12" t="s">
        <v>77</v>
      </c>
      <c r="AY1355" s="152" t="s">
        <v>262</v>
      </c>
    </row>
    <row r="1356" spans="2:51" s="12" customFormat="1" ht="12">
      <c r="B1356" s="150"/>
      <c r="D1356" s="151" t="s">
        <v>270</v>
      </c>
      <c r="E1356" s="152" t="s">
        <v>1</v>
      </c>
      <c r="F1356" s="153" t="s">
        <v>1519</v>
      </c>
      <c r="H1356" s="154">
        <v>0.39</v>
      </c>
      <c r="I1356" s="155"/>
      <c r="L1356" s="150"/>
      <c r="M1356" s="156"/>
      <c r="T1356" s="157"/>
      <c r="AT1356" s="152" t="s">
        <v>270</v>
      </c>
      <c r="AU1356" s="152" t="s">
        <v>87</v>
      </c>
      <c r="AV1356" s="12" t="s">
        <v>87</v>
      </c>
      <c r="AW1356" s="12" t="s">
        <v>32</v>
      </c>
      <c r="AX1356" s="12" t="s">
        <v>77</v>
      </c>
      <c r="AY1356" s="152" t="s">
        <v>262</v>
      </c>
    </row>
    <row r="1357" spans="2:51" s="12" customFormat="1" ht="12">
      <c r="B1357" s="150"/>
      <c r="D1357" s="151" t="s">
        <v>270</v>
      </c>
      <c r="E1357" s="152" t="s">
        <v>1</v>
      </c>
      <c r="F1357" s="153" t="s">
        <v>1520</v>
      </c>
      <c r="H1357" s="154">
        <v>0.53</v>
      </c>
      <c r="I1357" s="155"/>
      <c r="L1357" s="150"/>
      <c r="M1357" s="156"/>
      <c r="T1357" s="157"/>
      <c r="AT1357" s="152" t="s">
        <v>270</v>
      </c>
      <c r="AU1357" s="152" t="s">
        <v>87</v>
      </c>
      <c r="AV1357" s="12" t="s">
        <v>87</v>
      </c>
      <c r="AW1357" s="12" t="s">
        <v>32</v>
      </c>
      <c r="AX1357" s="12" t="s">
        <v>77</v>
      </c>
      <c r="AY1357" s="152" t="s">
        <v>262</v>
      </c>
    </row>
    <row r="1358" spans="2:51" s="12" customFormat="1" ht="12">
      <c r="B1358" s="150"/>
      <c r="D1358" s="151" t="s">
        <v>270</v>
      </c>
      <c r="E1358" s="152" t="s">
        <v>1</v>
      </c>
      <c r="F1358" s="153" t="s">
        <v>1521</v>
      </c>
      <c r="H1358" s="154">
        <v>0.24</v>
      </c>
      <c r="I1358" s="155"/>
      <c r="L1358" s="150"/>
      <c r="M1358" s="156"/>
      <c r="T1358" s="157"/>
      <c r="AT1358" s="152" t="s">
        <v>270</v>
      </c>
      <c r="AU1358" s="152" t="s">
        <v>87</v>
      </c>
      <c r="AV1358" s="12" t="s">
        <v>87</v>
      </c>
      <c r="AW1358" s="12" t="s">
        <v>32</v>
      </c>
      <c r="AX1358" s="12" t="s">
        <v>77</v>
      </c>
      <c r="AY1358" s="152" t="s">
        <v>262</v>
      </c>
    </row>
    <row r="1359" spans="2:51" s="12" customFormat="1" ht="12">
      <c r="B1359" s="150"/>
      <c r="D1359" s="151" t="s">
        <v>270</v>
      </c>
      <c r="E1359" s="152" t="s">
        <v>1</v>
      </c>
      <c r="F1359" s="153" t="s">
        <v>1522</v>
      </c>
      <c r="H1359" s="154">
        <v>0.36</v>
      </c>
      <c r="I1359" s="155"/>
      <c r="L1359" s="150"/>
      <c r="M1359" s="156"/>
      <c r="T1359" s="157"/>
      <c r="AT1359" s="152" t="s">
        <v>270</v>
      </c>
      <c r="AU1359" s="152" t="s">
        <v>87</v>
      </c>
      <c r="AV1359" s="12" t="s">
        <v>87</v>
      </c>
      <c r="AW1359" s="12" t="s">
        <v>32</v>
      </c>
      <c r="AX1359" s="12" t="s">
        <v>77</v>
      </c>
      <c r="AY1359" s="152" t="s">
        <v>262</v>
      </c>
    </row>
    <row r="1360" spans="2:51" s="13" customFormat="1" ht="12">
      <c r="B1360" s="158"/>
      <c r="D1360" s="151" t="s">
        <v>270</v>
      </c>
      <c r="E1360" s="159" t="s">
        <v>1</v>
      </c>
      <c r="F1360" s="160" t="s">
        <v>273</v>
      </c>
      <c r="H1360" s="161">
        <v>9.83</v>
      </c>
      <c r="I1360" s="162"/>
      <c r="L1360" s="158"/>
      <c r="M1360" s="163"/>
      <c r="T1360" s="164"/>
      <c r="AT1360" s="159" t="s">
        <v>270</v>
      </c>
      <c r="AU1360" s="159" t="s">
        <v>87</v>
      </c>
      <c r="AV1360" s="13" t="s">
        <v>268</v>
      </c>
      <c r="AW1360" s="13" t="s">
        <v>32</v>
      </c>
      <c r="AX1360" s="13" t="s">
        <v>85</v>
      </c>
      <c r="AY1360" s="159" t="s">
        <v>262</v>
      </c>
    </row>
    <row r="1361" spans="2:65" s="1" customFormat="1" ht="55.5" customHeight="1">
      <c r="B1361" s="32"/>
      <c r="C1361" s="138" t="s">
        <v>1523</v>
      </c>
      <c r="D1361" s="138" t="s">
        <v>264</v>
      </c>
      <c r="E1361" s="139" t="s">
        <v>1524</v>
      </c>
      <c r="F1361" s="140" t="s">
        <v>1525</v>
      </c>
      <c r="G1361" s="141" t="s">
        <v>697</v>
      </c>
      <c r="H1361" s="142">
        <v>1</v>
      </c>
      <c r="I1361" s="143"/>
      <c r="J1361" s="142">
        <f>ROUND(I1361*H1361,2)</f>
        <v>0</v>
      </c>
      <c r="K1361" s="140" t="s">
        <v>1</v>
      </c>
      <c r="L1361" s="32"/>
      <c r="M1361" s="144" t="s">
        <v>1</v>
      </c>
      <c r="N1361" s="145" t="s">
        <v>42</v>
      </c>
      <c r="P1361" s="146">
        <f>O1361*H1361</f>
        <v>0</v>
      </c>
      <c r="Q1361" s="146">
        <v>0</v>
      </c>
      <c r="R1361" s="146">
        <f>Q1361*H1361</f>
        <v>0</v>
      </c>
      <c r="S1361" s="146">
        <v>0</v>
      </c>
      <c r="T1361" s="147">
        <f>S1361*H1361</f>
        <v>0</v>
      </c>
      <c r="AR1361" s="148" t="s">
        <v>369</v>
      </c>
      <c r="AT1361" s="148" t="s">
        <v>264</v>
      </c>
      <c r="AU1361" s="148" t="s">
        <v>87</v>
      </c>
      <c r="AY1361" s="17" t="s">
        <v>262</v>
      </c>
      <c r="BE1361" s="149">
        <f>IF(N1361="základní",J1361,0)</f>
        <v>0</v>
      </c>
      <c r="BF1361" s="149">
        <f>IF(N1361="snížená",J1361,0)</f>
        <v>0</v>
      </c>
      <c r="BG1361" s="149">
        <f>IF(N1361="zákl. přenesená",J1361,0)</f>
        <v>0</v>
      </c>
      <c r="BH1361" s="149">
        <f>IF(N1361="sníž. přenesená",J1361,0)</f>
        <v>0</v>
      </c>
      <c r="BI1361" s="149">
        <f>IF(N1361="nulová",J1361,0)</f>
        <v>0</v>
      </c>
      <c r="BJ1361" s="17" t="s">
        <v>85</v>
      </c>
      <c r="BK1361" s="149">
        <f>ROUND(I1361*H1361,2)</f>
        <v>0</v>
      </c>
      <c r="BL1361" s="17" t="s">
        <v>369</v>
      </c>
      <c r="BM1361" s="148" t="s">
        <v>1526</v>
      </c>
    </row>
    <row r="1362" spans="2:47" s="1" customFormat="1" ht="175.5">
      <c r="B1362" s="32"/>
      <c r="D1362" s="151" t="s">
        <v>699</v>
      </c>
      <c r="F1362" s="187" t="s">
        <v>1527</v>
      </c>
      <c r="I1362" s="188"/>
      <c r="L1362" s="32"/>
      <c r="M1362" s="189"/>
      <c r="T1362" s="56"/>
      <c r="AT1362" s="17" t="s">
        <v>699</v>
      </c>
      <c r="AU1362" s="17" t="s">
        <v>87</v>
      </c>
    </row>
    <row r="1363" spans="2:65" s="1" customFormat="1" ht="37.9" customHeight="1">
      <c r="B1363" s="32"/>
      <c r="C1363" s="138" t="s">
        <v>1528</v>
      </c>
      <c r="D1363" s="138" t="s">
        <v>264</v>
      </c>
      <c r="E1363" s="139" t="s">
        <v>1529</v>
      </c>
      <c r="F1363" s="140" t="s">
        <v>1530</v>
      </c>
      <c r="G1363" s="141" t="s">
        <v>152</v>
      </c>
      <c r="H1363" s="142">
        <v>13.11</v>
      </c>
      <c r="I1363" s="143"/>
      <c r="J1363" s="142">
        <f>ROUND(I1363*H1363,2)</f>
        <v>0</v>
      </c>
      <c r="K1363" s="140" t="s">
        <v>1</v>
      </c>
      <c r="L1363" s="32"/>
      <c r="M1363" s="144" t="s">
        <v>1</v>
      </c>
      <c r="N1363" s="145" t="s">
        <v>42</v>
      </c>
      <c r="P1363" s="146">
        <f>O1363*H1363</f>
        <v>0</v>
      </c>
      <c r="Q1363" s="146">
        <v>0</v>
      </c>
      <c r="R1363" s="146">
        <f>Q1363*H1363</f>
        <v>0</v>
      </c>
      <c r="S1363" s="146">
        <v>0</v>
      </c>
      <c r="T1363" s="147">
        <f>S1363*H1363</f>
        <v>0</v>
      </c>
      <c r="AR1363" s="148" t="s">
        <v>369</v>
      </c>
      <c r="AT1363" s="148" t="s">
        <v>264</v>
      </c>
      <c r="AU1363" s="148" t="s">
        <v>87</v>
      </c>
      <c r="AY1363" s="17" t="s">
        <v>262</v>
      </c>
      <c r="BE1363" s="149">
        <f>IF(N1363="základní",J1363,0)</f>
        <v>0</v>
      </c>
      <c r="BF1363" s="149">
        <f>IF(N1363="snížená",J1363,0)</f>
        <v>0</v>
      </c>
      <c r="BG1363" s="149">
        <f>IF(N1363="zákl. přenesená",J1363,0)</f>
        <v>0</v>
      </c>
      <c r="BH1363" s="149">
        <f>IF(N1363="sníž. přenesená",J1363,0)</f>
        <v>0</v>
      </c>
      <c r="BI1363" s="149">
        <f>IF(N1363="nulová",J1363,0)</f>
        <v>0</v>
      </c>
      <c r="BJ1363" s="17" t="s">
        <v>85</v>
      </c>
      <c r="BK1363" s="149">
        <f>ROUND(I1363*H1363,2)</f>
        <v>0</v>
      </c>
      <c r="BL1363" s="17" t="s">
        <v>369</v>
      </c>
      <c r="BM1363" s="148" t="s">
        <v>1531</v>
      </c>
    </row>
    <row r="1364" spans="2:47" s="1" customFormat="1" ht="146.25">
      <c r="B1364" s="32"/>
      <c r="D1364" s="151" t="s">
        <v>699</v>
      </c>
      <c r="F1364" s="187" t="s">
        <v>1532</v>
      </c>
      <c r="I1364" s="188"/>
      <c r="L1364" s="32"/>
      <c r="M1364" s="189"/>
      <c r="T1364" s="56"/>
      <c r="AT1364" s="17" t="s">
        <v>699</v>
      </c>
      <c r="AU1364" s="17" t="s">
        <v>87</v>
      </c>
    </row>
    <row r="1365" spans="2:65" s="1" customFormat="1" ht="33" customHeight="1">
      <c r="B1365" s="32"/>
      <c r="C1365" s="138" t="s">
        <v>1533</v>
      </c>
      <c r="D1365" s="138" t="s">
        <v>264</v>
      </c>
      <c r="E1365" s="139" t="s">
        <v>1534</v>
      </c>
      <c r="F1365" s="140" t="s">
        <v>1535</v>
      </c>
      <c r="G1365" s="141" t="s">
        <v>152</v>
      </c>
      <c r="H1365" s="142">
        <v>30.9</v>
      </c>
      <c r="I1365" s="143"/>
      <c r="J1365" s="142">
        <f>ROUND(I1365*H1365,2)</f>
        <v>0</v>
      </c>
      <c r="K1365" s="140" t="s">
        <v>1</v>
      </c>
      <c r="L1365" s="32"/>
      <c r="M1365" s="144" t="s">
        <v>1</v>
      </c>
      <c r="N1365" s="145" t="s">
        <v>42</v>
      </c>
      <c r="P1365" s="146">
        <f>O1365*H1365</f>
        <v>0</v>
      </c>
      <c r="Q1365" s="146">
        <v>0</v>
      </c>
      <c r="R1365" s="146">
        <f>Q1365*H1365</f>
        <v>0</v>
      </c>
      <c r="S1365" s="146">
        <v>0</v>
      </c>
      <c r="T1365" s="147">
        <f>S1365*H1365</f>
        <v>0</v>
      </c>
      <c r="AR1365" s="148" t="s">
        <v>369</v>
      </c>
      <c r="AT1365" s="148" t="s">
        <v>264</v>
      </c>
      <c r="AU1365" s="148" t="s">
        <v>87</v>
      </c>
      <c r="AY1365" s="17" t="s">
        <v>262</v>
      </c>
      <c r="BE1365" s="149">
        <f>IF(N1365="základní",J1365,0)</f>
        <v>0</v>
      </c>
      <c r="BF1365" s="149">
        <f>IF(N1365="snížená",J1365,0)</f>
        <v>0</v>
      </c>
      <c r="BG1365" s="149">
        <f>IF(N1365="zákl. přenesená",J1365,0)</f>
        <v>0</v>
      </c>
      <c r="BH1365" s="149">
        <f>IF(N1365="sníž. přenesená",J1365,0)</f>
        <v>0</v>
      </c>
      <c r="BI1365" s="149">
        <f>IF(N1365="nulová",J1365,0)</f>
        <v>0</v>
      </c>
      <c r="BJ1365" s="17" t="s">
        <v>85</v>
      </c>
      <c r="BK1365" s="149">
        <f>ROUND(I1365*H1365,2)</f>
        <v>0</v>
      </c>
      <c r="BL1365" s="17" t="s">
        <v>369</v>
      </c>
      <c r="BM1365" s="148" t="s">
        <v>1536</v>
      </c>
    </row>
    <row r="1366" spans="2:47" s="1" customFormat="1" ht="175.5">
      <c r="B1366" s="32"/>
      <c r="D1366" s="151" t="s">
        <v>699</v>
      </c>
      <c r="F1366" s="187" t="s">
        <v>1537</v>
      </c>
      <c r="I1366" s="188"/>
      <c r="L1366" s="32"/>
      <c r="M1366" s="189"/>
      <c r="T1366" s="56"/>
      <c r="AT1366" s="17" t="s">
        <v>699</v>
      </c>
      <c r="AU1366" s="17" t="s">
        <v>87</v>
      </c>
    </row>
    <row r="1367" spans="2:65" s="1" customFormat="1" ht="33" customHeight="1">
      <c r="B1367" s="32"/>
      <c r="C1367" s="138" t="s">
        <v>1538</v>
      </c>
      <c r="D1367" s="138" t="s">
        <v>264</v>
      </c>
      <c r="E1367" s="139" t="s">
        <v>1539</v>
      </c>
      <c r="F1367" s="140" t="s">
        <v>1540</v>
      </c>
      <c r="G1367" s="141" t="s">
        <v>152</v>
      </c>
      <c r="H1367" s="142">
        <v>26.9</v>
      </c>
      <c r="I1367" s="143"/>
      <c r="J1367" s="142">
        <f>ROUND(I1367*H1367,2)</f>
        <v>0</v>
      </c>
      <c r="K1367" s="140" t="s">
        <v>1</v>
      </c>
      <c r="L1367" s="32"/>
      <c r="M1367" s="144" t="s">
        <v>1</v>
      </c>
      <c r="N1367" s="145" t="s">
        <v>42</v>
      </c>
      <c r="P1367" s="146">
        <f>O1367*H1367</f>
        <v>0</v>
      </c>
      <c r="Q1367" s="146">
        <v>0</v>
      </c>
      <c r="R1367" s="146">
        <f>Q1367*H1367</f>
        <v>0</v>
      </c>
      <c r="S1367" s="146">
        <v>0</v>
      </c>
      <c r="T1367" s="147">
        <f>S1367*H1367</f>
        <v>0</v>
      </c>
      <c r="AR1367" s="148" t="s">
        <v>369</v>
      </c>
      <c r="AT1367" s="148" t="s">
        <v>264</v>
      </c>
      <c r="AU1367" s="148" t="s">
        <v>87</v>
      </c>
      <c r="AY1367" s="17" t="s">
        <v>262</v>
      </c>
      <c r="BE1367" s="149">
        <f>IF(N1367="základní",J1367,0)</f>
        <v>0</v>
      </c>
      <c r="BF1367" s="149">
        <f>IF(N1367="snížená",J1367,0)</f>
        <v>0</v>
      </c>
      <c r="BG1367" s="149">
        <f>IF(N1367="zákl. přenesená",J1367,0)</f>
        <v>0</v>
      </c>
      <c r="BH1367" s="149">
        <f>IF(N1367="sníž. přenesená",J1367,0)</f>
        <v>0</v>
      </c>
      <c r="BI1367" s="149">
        <f>IF(N1367="nulová",J1367,0)</f>
        <v>0</v>
      </c>
      <c r="BJ1367" s="17" t="s">
        <v>85</v>
      </c>
      <c r="BK1367" s="149">
        <f>ROUND(I1367*H1367,2)</f>
        <v>0</v>
      </c>
      <c r="BL1367" s="17" t="s">
        <v>369</v>
      </c>
      <c r="BM1367" s="148" t="s">
        <v>1541</v>
      </c>
    </row>
    <row r="1368" spans="2:47" s="1" customFormat="1" ht="165.75">
      <c r="B1368" s="32"/>
      <c r="D1368" s="151" t="s">
        <v>699</v>
      </c>
      <c r="F1368" s="187" t="s">
        <v>1542</v>
      </c>
      <c r="I1368" s="188"/>
      <c r="L1368" s="32"/>
      <c r="M1368" s="189"/>
      <c r="T1368" s="56"/>
      <c r="AT1368" s="17" t="s">
        <v>699</v>
      </c>
      <c r="AU1368" s="17" t="s">
        <v>87</v>
      </c>
    </row>
    <row r="1369" spans="2:65" s="1" customFormat="1" ht="33" customHeight="1">
      <c r="B1369" s="32"/>
      <c r="C1369" s="138" t="s">
        <v>1543</v>
      </c>
      <c r="D1369" s="138" t="s">
        <v>264</v>
      </c>
      <c r="E1369" s="139" t="s">
        <v>1544</v>
      </c>
      <c r="F1369" s="140" t="s">
        <v>1545</v>
      </c>
      <c r="G1369" s="141" t="s">
        <v>152</v>
      </c>
      <c r="H1369" s="142">
        <v>62.6</v>
      </c>
      <c r="I1369" s="143"/>
      <c r="J1369" s="142">
        <f>ROUND(I1369*H1369,2)</f>
        <v>0</v>
      </c>
      <c r="K1369" s="140" t="s">
        <v>1</v>
      </c>
      <c r="L1369" s="32"/>
      <c r="M1369" s="144" t="s">
        <v>1</v>
      </c>
      <c r="N1369" s="145" t="s">
        <v>42</v>
      </c>
      <c r="P1369" s="146">
        <f>O1369*H1369</f>
        <v>0</v>
      </c>
      <c r="Q1369" s="146">
        <v>0</v>
      </c>
      <c r="R1369" s="146">
        <f>Q1369*H1369</f>
        <v>0</v>
      </c>
      <c r="S1369" s="146">
        <v>0</v>
      </c>
      <c r="T1369" s="147">
        <f>S1369*H1369</f>
        <v>0</v>
      </c>
      <c r="AR1369" s="148" t="s">
        <v>369</v>
      </c>
      <c r="AT1369" s="148" t="s">
        <v>264</v>
      </c>
      <c r="AU1369" s="148" t="s">
        <v>87</v>
      </c>
      <c r="AY1369" s="17" t="s">
        <v>262</v>
      </c>
      <c r="BE1369" s="149">
        <f>IF(N1369="základní",J1369,0)</f>
        <v>0</v>
      </c>
      <c r="BF1369" s="149">
        <f>IF(N1369="snížená",J1369,0)</f>
        <v>0</v>
      </c>
      <c r="BG1369" s="149">
        <f>IF(N1369="zákl. přenesená",J1369,0)</f>
        <v>0</v>
      </c>
      <c r="BH1369" s="149">
        <f>IF(N1369="sníž. přenesená",J1369,0)</f>
        <v>0</v>
      </c>
      <c r="BI1369" s="149">
        <f>IF(N1369="nulová",J1369,0)</f>
        <v>0</v>
      </c>
      <c r="BJ1369" s="17" t="s">
        <v>85</v>
      </c>
      <c r="BK1369" s="149">
        <f>ROUND(I1369*H1369,2)</f>
        <v>0</v>
      </c>
      <c r="BL1369" s="17" t="s">
        <v>369</v>
      </c>
      <c r="BM1369" s="148" t="s">
        <v>1546</v>
      </c>
    </row>
    <row r="1370" spans="2:47" s="1" customFormat="1" ht="175.5">
      <c r="B1370" s="32"/>
      <c r="D1370" s="151" t="s">
        <v>699</v>
      </c>
      <c r="F1370" s="187" t="s">
        <v>1547</v>
      </c>
      <c r="I1370" s="188"/>
      <c r="L1370" s="32"/>
      <c r="M1370" s="189"/>
      <c r="T1370" s="56"/>
      <c r="AT1370" s="17" t="s">
        <v>699</v>
      </c>
      <c r="AU1370" s="17" t="s">
        <v>87</v>
      </c>
    </row>
    <row r="1371" spans="2:65" s="1" customFormat="1" ht="33" customHeight="1">
      <c r="B1371" s="32"/>
      <c r="C1371" s="138" t="s">
        <v>1548</v>
      </c>
      <c r="D1371" s="138" t="s">
        <v>264</v>
      </c>
      <c r="E1371" s="139" t="s">
        <v>1549</v>
      </c>
      <c r="F1371" s="140" t="s">
        <v>1550</v>
      </c>
      <c r="G1371" s="141" t="s">
        <v>152</v>
      </c>
      <c r="H1371" s="142">
        <v>15.6</v>
      </c>
      <c r="I1371" s="143"/>
      <c r="J1371" s="142">
        <f>ROUND(I1371*H1371,2)</f>
        <v>0</v>
      </c>
      <c r="K1371" s="140" t="s">
        <v>1</v>
      </c>
      <c r="L1371" s="32"/>
      <c r="M1371" s="144" t="s">
        <v>1</v>
      </c>
      <c r="N1371" s="145" t="s">
        <v>42</v>
      </c>
      <c r="P1371" s="146">
        <f>O1371*H1371</f>
        <v>0</v>
      </c>
      <c r="Q1371" s="146">
        <v>0</v>
      </c>
      <c r="R1371" s="146">
        <f>Q1371*H1371</f>
        <v>0</v>
      </c>
      <c r="S1371" s="146">
        <v>0</v>
      </c>
      <c r="T1371" s="147">
        <f>S1371*H1371</f>
        <v>0</v>
      </c>
      <c r="AR1371" s="148" t="s">
        <v>369</v>
      </c>
      <c r="AT1371" s="148" t="s">
        <v>264</v>
      </c>
      <c r="AU1371" s="148" t="s">
        <v>87</v>
      </c>
      <c r="AY1371" s="17" t="s">
        <v>262</v>
      </c>
      <c r="BE1371" s="149">
        <f>IF(N1371="základní",J1371,0)</f>
        <v>0</v>
      </c>
      <c r="BF1371" s="149">
        <f>IF(N1371="snížená",J1371,0)</f>
        <v>0</v>
      </c>
      <c r="BG1371" s="149">
        <f>IF(N1371="zákl. přenesená",J1371,0)</f>
        <v>0</v>
      </c>
      <c r="BH1371" s="149">
        <f>IF(N1371="sníž. přenesená",J1371,0)</f>
        <v>0</v>
      </c>
      <c r="BI1371" s="149">
        <f>IF(N1371="nulová",J1371,0)</f>
        <v>0</v>
      </c>
      <c r="BJ1371" s="17" t="s">
        <v>85</v>
      </c>
      <c r="BK1371" s="149">
        <f>ROUND(I1371*H1371,2)</f>
        <v>0</v>
      </c>
      <c r="BL1371" s="17" t="s">
        <v>369</v>
      </c>
      <c r="BM1371" s="148" t="s">
        <v>1551</v>
      </c>
    </row>
    <row r="1372" spans="2:47" s="1" customFormat="1" ht="156">
      <c r="B1372" s="32"/>
      <c r="D1372" s="151" t="s">
        <v>699</v>
      </c>
      <c r="F1372" s="187" t="s">
        <v>1552</v>
      </c>
      <c r="I1372" s="188"/>
      <c r="L1372" s="32"/>
      <c r="M1372" s="189"/>
      <c r="T1372" s="56"/>
      <c r="AT1372" s="17" t="s">
        <v>699</v>
      </c>
      <c r="AU1372" s="17" t="s">
        <v>87</v>
      </c>
    </row>
    <row r="1373" spans="2:65" s="1" customFormat="1" ht="33" customHeight="1">
      <c r="B1373" s="32"/>
      <c r="C1373" s="138" t="s">
        <v>1553</v>
      </c>
      <c r="D1373" s="138" t="s">
        <v>264</v>
      </c>
      <c r="E1373" s="139" t="s">
        <v>1554</v>
      </c>
      <c r="F1373" s="140" t="s">
        <v>1555</v>
      </c>
      <c r="G1373" s="141" t="s">
        <v>152</v>
      </c>
      <c r="H1373" s="142">
        <v>11.9</v>
      </c>
      <c r="I1373" s="143"/>
      <c r="J1373" s="142">
        <f>ROUND(I1373*H1373,2)</f>
        <v>0</v>
      </c>
      <c r="K1373" s="140" t="s">
        <v>1</v>
      </c>
      <c r="L1373" s="32"/>
      <c r="M1373" s="144" t="s">
        <v>1</v>
      </c>
      <c r="N1373" s="145" t="s">
        <v>42</v>
      </c>
      <c r="P1373" s="146">
        <f>O1373*H1373</f>
        <v>0</v>
      </c>
      <c r="Q1373" s="146">
        <v>0</v>
      </c>
      <c r="R1373" s="146">
        <f>Q1373*H1373</f>
        <v>0</v>
      </c>
      <c r="S1373" s="146">
        <v>0</v>
      </c>
      <c r="T1373" s="147">
        <f>S1373*H1373</f>
        <v>0</v>
      </c>
      <c r="AR1373" s="148" t="s">
        <v>369</v>
      </c>
      <c r="AT1373" s="148" t="s">
        <v>264</v>
      </c>
      <c r="AU1373" s="148" t="s">
        <v>87</v>
      </c>
      <c r="AY1373" s="17" t="s">
        <v>262</v>
      </c>
      <c r="BE1373" s="149">
        <f>IF(N1373="základní",J1373,0)</f>
        <v>0</v>
      </c>
      <c r="BF1373" s="149">
        <f>IF(N1373="snížená",J1373,0)</f>
        <v>0</v>
      </c>
      <c r="BG1373" s="149">
        <f>IF(N1373="zákl. přenesená",J1373,0)</f>
        <v>0</v>
      </c>
      <c r="BH1373" s="149">
        <f>IF(N1373="sníž. přenesená",J1373,0)</f>
        <v>0</v>
      </c>
      <c r="BI1373" s="149">
        <f>IF(N1373="nulová",J1373,0)</f>
        <v>0</v>
      </c>
      <c r="BJ1373" s="17" t="s">
        <v>85</v>
      </c>
      <c r="BK1373" s="149">
        <f>ROUND(I1373*H1373,2)</f>
        <v>0</v>
      </c>
      <c r="BL1373" s="17" t="s">
        <v>369</v>
      </c>
      <c r="BM1373" s="148" t="s">
        <v>1556</v>
      </c>
    </row>
    <row r="1374" spans="2:47" s="1" customFormat="1" ht="156">
      <c r="B1374" s="32"/>
      <c r="D1374" s="151" t="s">
        <v>699</v>
      </c>
      <c r="F1374" s="187" t="s">
        <v>1557</v>
      </c>
      <c r="I1374" s="188"/>
      <c r="L1374" s="32"/>
      <c r="M1374" s="189"/>
      <c r="T1374" s="56"/>
      <c r="AT1374" s="17" t="s">
        <v>699</v>
      </c>
      <c r="AU1374" s="17" t="s">
        <v>87</v>
      </c>
    </row>
    <row r="1375" spans="2:65" s="1" customFormat="1" ht="33" customHeight="1">
      <c r="B1375" s="32"/>
      <c r="C1375" s="138" t="s">
        <v>1558</v>
      </c>
      <c r="D1375" s="138" t="s">
        <v>264</v>
      </c>
      <c r="E1375" s="139" t="s">
        <v>1559</v>
      </c>
      <c r="F1375" s="140" t="s">
        <v>1560</v>
      </c>
      <c r="G1375" s="141" t="s">
        <v>152</v>
      </c>
      <c r="H1375" s="142">
        <v>9.5</v>
      </c>
      <c r="I1375" s="143"/>
      <c r="J1375" s="142">
        <f>ROUND(I1375*H1375,2)</f>
        <v>0</v>
      </c>
      <c r="K1375" s="140" t="s">
        <v>1</v>
      </c>
      <c r="L1375" s="32"/>
      <c r="M1375" s="144" t="s">
        <v>1</v>
      </c>
      <c r="N1375" s="145" t="s">
        <v>42</v>
      </c>
      <c r="P1375" s="146">
        <f>O1375*H1375</f>
        <v>0</v>
      </c>
      <c r="Q1375" s="146">
        <v>0</v>
      </c>
      <c r="R1375" s="146">
        <f>Q1375*H1375</f>
        <v>0</v>
      </c>
      <c r="S1375" s="146">
        <v>0</v>
      </c>
      <c r="T1375" s="147">
        <f>S1375*H1375</f>
        <v>0</v>
      </c>
      <c r="AR1375" s="148" t="s">
        <v>369</v>
      </c>
      <c r="AT1375" s="148" t="s">
        <v>264</v>
      </c>
      <c r="AU1375" s="148" t="s">
        <v>87</v>
      </c>
      <c r="AY1375" s="17" t="s">
        <v>262</v>
      </c>
      <c r="BE1375" s="149">
        <f>IF(N1375="základní",J1375,0)</f>
        <v>0</v>
      </c>
      <c r="BF1375" s="149">
        <f>IF(N1375="snížená",J1375,0)</f>
        <v>0</v>
      </c>
      <c r="BG1375" s="149">
        <f>IF(N1375="zákl. přenesená",J1375,0)</f>
        <v>0</v>
      </c>
      <c r="BH1375" s="149">
        <f>IF(N1375="sníž. přenesená",J1375,0)</f>
        <v>0</v>
      </c>
      <c r="BI1375" s="149">
        <f>IF(N1375="nulová",J1375,0)</f>
        <v>0</v>
      </c>
      <c r="BJ1375" s="17" t="s">
        <v>85</v>
      </c>
      <c r="BK1375" s="149">
        <f>ROUND(I1375*H1375,2)</f>
        <v>0</v>
      </c>
      <c r="BL1375" s="17" t="s">
        <v>369</v>
      </c>
      <c r="BM1375" s="148" t="s">
        <v>1561</v>
      </c>
    </row>
    <row r="1376" spans="2:47" s="1" customFormat="1" ht="156">
      <c r="B1376" s="32"/>
      <c r="D1376" s="151" t="s">
        <v>699</v>
      </c>
      <c r="F1376" s="187" t="s">
        <v>1552</v>
      </c>
      <c r="I1376" s="188"/>
      <c r="L1376" s="32"/>
      <c r="M1376" s="189"/>
      <c r="T1376" s="56"/>
      <c r="AT1376" s="17" t="s">
        <v>699</v>
      </c>
      <c r="AU1376" s="17" t="s">
        <v>87</v>
      </c>
    </row>
    <row r="1377" spans="2:65" s="1" customFormat="1" ht="33" customHeight="1">
      <c r="B1377" s="32"/>
      <c r="C1377" s="138" t="s">
        <v>1562</v>
      </c>
      <c r="D1377" s="138" t="s">
        <v>264</v>
      </c>
      <c r="E1377" s="139" t="s">
        <v>1563</v>
      </c>
      <c r="F1377" s="140" t="s">
        <v>1564</v>
      </c>
      <c r="G1377" s="141" t="s">
        <v>152</v>
      </c>
      <c r="H1377" s="142">
        <v>23.8</v>
      </c>
      <c r="I1377" s="143"/>
      <c r="J1377" s="142">
        <f>ROUND(I1377*H1377,2)</f>
        <v>0</v>
      </c>
      <c r="K1377" s="140" t="s">
        <v>1</v>
      </c>
      <c r="L1377" s="32"/>
      <c r="M1377" s="144" t="s">
        <v>1</v>
      </c>
      <c r="N1377" s="145" t="s">
        <v>42</v>
      </c>
      <c r="P1377" s="146">
        <f>O1377*H1377</f>
        <v>0</v>
      </c>
      <c r="Q1377" s="146">
        <v>0</v>
      </c>
      <c r="R1377" s="146">
        <f>Q1377*H1377</f>
        <v>0</v>
      </c>
      <c r="S1377" s="146">
        <v>0</v>
      </c>
      <c r="T1377" s="147">
        <f>S1377*H1377</f>
        <v>0</v>
      </c>
      <c r="AR1377" s="148" t="s">
        <v>369</v>
      </c>
      <c r="AT1377" s="148" t="s">
        <v>264</v>
      </c>
      <c r="AU1377" s="148" t="s">
        <v>87</v>
      </c>
      <c r="AY1377" s="17" t="s">
        <v>262</v>
      </c>
      <c r="BE1377" s="149">
        <f>IF(N1377="základní",J1377,0)</f>
        <v>0</v>
      </c>
      <c r="BF1377" s="149">
        <f>IF(N1377="snížená",J1377,0)</f>
        <v>0</v>
      </c>
      <c r="BG1377" s="149">
        <f>IF(N1377="zákl. přenesená",J1377,0)</f>
        <v>0</v>
      </c>
      <c r="BH1377" s="149">
        <f>IF(N1377="sníž. přenesená",J1377,0)</f>
        <v>0</v>
      </c>
      <c r="BI1377" s="149">
        <f>IF(N1377="nulová",J1377,0)</f>
        <v>0</v>
      </c>
      <c r="BJ1377" s="17" t="s">
        <v>85</v>
      </c>
      <c r="BK1377" s="149">
        <f>ROUND(I1377*H1377,2)</f>
        <v>0</v>
      </c>
      <c r="BL1377" s="17" t="s">
        <v>369</v>
      </c>
      <c r="BM1377" s="148" t="s">
        <v>1565</v>
      </c>
    </row>
    <row r="1378" spans="2:47" s="1" customFormat="1" ht="175.5">
      <c r="B1378" s="32"/>
      <c r="D1378" s="151" t="s">
        <v>699</v>
      </c>
      <c r="F1378" s="187" t="s">
        <v>1547</v>
      </c>
      <c r="I1378" s="188"/>
      <c r="L1378" s="32"/>
      <c r="M1378" s="189"/>
      <c r="T1378" s="56"/>
      <c r="AT1378" s="17" t="s">
        <v>699</v>
      </c>
      <c r="AU1378" s="17" t="s">
        <v>87</v>
      </c>
    </row>
    <row r="1379" spans="2:65" s="1" customFormat="1" ht="33" customHeight="1">
      <c r="B1379" s="32"/>
      <c r="C1379" s="138" t="s">
        <v>1566</v>
      </c>
      <c r="D1379" s="138" t="s">
        <v>264</v>
      </c>
      <c r="E1379" s="139" t="s">
        <v>1567</v>
      </c>
      <c r="F1379" s="140" t="s">
        <v>1568</v>
      </c>
      <c r="G1379" s="141" t="s">
        <v>152</v>
      </c>
      <c r="H1379" s="142">
        <v>24.1</v>
      </c>
      <c r="I1379" s="143"/>
      <c r="J1379" s="142">
        <f>ROUND(I1379*H1379,2)</f>
        <v>0</v>
      </c>
      <c r="K1379" s="140" t="s">
        <v>1</v>
      </c>
      <c r="L1379" s="32"/>
      <c r="M1379" s="144" t="s">
        <v>1</v>
      </c>
      <c r="N1379" s="145" t="s">
        <v>42</v>
      </c>
      <c r="P1379" s="146">
        <f>O1379*H1379</f>
        <v>0</v>
      </c>
      <c r="Q1379" s="146">
        <v>0</v>
      </c>
      <c r="R1379" s="146">
        <f>Q1379*H1379</f>
        <v>0</v>
      </c>
      <c r="S1379" s="146">
        <v>0</v>
      </c>
      <c r="T1379" s="147">
        <f>S1379*H1379</f>
        <v>0</v>
      </c>
      <c r="AR1379" s="148" t="s">
        <v>369</v>
      </c>
      <c r="AT1379" s="148" t="s">
        <v>264</v>
      </c>
      <c r="AU1379" s="148" t="s">
        <v>87</v>
      </c>
      <c r="AY1379" s="17" t="s">
        <v>262</v>
      </c>
      <c r="BE1379" s="149">
        <f>IF(N1379="základní",J1379,0)</f>
        <v>0</v>
      </c>
      <c r="BF1379" s="149">
        <f>IF(N1379="snížená",J1379,0)</f>
        <v>0</v>
      </c>
      <c r="BG1379" s="149">
        <f>IF(N1379="zákl. přenesená",J1379,0)</f>
        <v>0</v>
      </c>
      <c r="BH1379" s="149">
        <f>IF(N1379="sníž. přenesená",J1379,0)</f>
        <v>0</v>
      </c>
      <c r="BI1379" s="149">
        <f>IF(N1379="nulová",J1379,0)</f>
        <v>0</v>
      </c>
      <c r="BJ1379" s="17" t="s">
        <v>85</v>
      </c>
      <c r="BK1379" s="149">
        <f>ROUND(I1379*H1379,2)</f>
        <v>0</v>
      </c>
      <c r="BL1379" s="17" t="s">
        <v>369</v>
      </c>
      <c r="BM1379" s="148" t="s">
        <v>1569</v>
      </c>
    </row>
    <row r="1380" spans="2:47" s="1" customFormat="1" ht="156">
      <c r="B1380" s="32"/>
      <c r="D1380" s="151" t="s">
        <v>699</v>
      </c>
      <c r="F1380" s="187" t="s">
        <v>1552</v>
      </c>
      <c r="I1380" s="188"/>
      <c r="L1380" s="32"/>
      <c r="M1380" s="189"/>
      <c r="T1380" s="56"/>
      <c r="AT1380" s="17" t="s">
        <v>699</v>
      </c>
      <c r="AU1380" s="17" t="s">
        <v>87</v>
      </c>
    </row>
    <row r="1381" spans="2:65" s="1" customFormat="1" ht="33" customHeight="1">
      <c r="B1381" s="32"/>
      <c r="C1381" s="138" t="s">
        <v>1570</v>
      </c>
      <c r="D1381" s="138" t="s">
        <v>264</v>
      </c>
      <c r="E1381" s="139" t="s">
        <v>1571</v>
      </c>
      <c r="F1381" s="140" t="s">
        <v>1572</v>
      </c>
      <c r="G1381" s="141" t="s">
        <v>152</v>
      </c>
      <c r="H1381" s="142">
        <v>65.3</v>
      </c>
      <c r="I1381" s="143"/>
      <c r="J1381" s="142">
        <f>ROUND(I1381*H1381,2)</f>
        <v>0</v>
      </c>
      <c r="K1381" s="140" t="s">
        <v>1</v>
      </c>
      <c r="L1381" s="32"/>
      <c r="M1381" s="144" t="s">
        <v>1</v>
      </c>
      <c r="N1381" s="145" t="s">
        <v>42</v>
      </c>
      <c r="P1381" s="146">
        <f>O1381*H1381</f>
        <v>0</v>
      </c>
      <c r="Q1381" s="146">
        <v>0</v>
      </c>
      <c r="R1381" s="146">
        <f>Q1381*H1381</f>
        <v>0</v>
      </c>
      <c r="S1381" s="146">
        <v>0</v>
      </c>
      <c r="T1381" s="147">
        <f>S1381*H1381</f>
        <v>0</v>
      </c>
      <c r="AR1381" s="148" t="s">
        <v>369</v>
      </c>
      <c r="AT1381" s="148" t="s">
        <v>264</v>
      </c>
      <c r="AU1381" s="148" t="s">
        <v>87</v>
      </c>
      <c r="AY1381" s="17" t="s">
        <v>262</v>
      </c>
      <c r="BE1381" s="149">
        <f>IF(N1381="základní",J1381,0)</f>
        <v>0</v>
      </c>
      <c r="BF1381" s="149">
        <f>IF(N1381="snížená",J1381,0)</f>
        <v>0</v>
      </c>
      <c r="BG1381" s="149">
        <f>IF(N1381="zákl. přenesená",J1381,0)</f>
        <v>0</v>
      </c>
      <c r="BH1381" s="149">
        <f>IF(N1381="sníž. přenesená",J1381,0)</f>
        <v>0</v>
      </c>
      <c r="BI1381" s="149">
        <f>IF(N1381="nulová",J1381,0)</f>
        <v>0</v>
      </c>
      <c r="BJ1381" s="17" t="s">
        <v>85</v>
      </c>
      <c r="BK1381" s="149">
        <f>ROUND(I1381*H1381,2)</f>
        <v>0</v>
      </c>
      <c r="BL1381" s="17" t="s">
        <v>369</v>
      </c>
      <c r="BM1381" s="148" t="s">
        <v>1573</v>
      </c>
    </row>
    <row r="1382" spans="2:47" s="1" customFormat="1" ht="156">
      <c r="B1382" s="32"/>
      <c r="D1382" s="151" t="s">
        <v>699</v>
      </c>
      <c r="F1382" s="187" t="s">
        <v>1552</v>
      </c>
      <c r="I1382" s="188"/>
      <c r="L1382" s="32"/>
      <c r="M1382" s="189"/>
      <c r="T1382" s="56"/>
      <c r="AT1382" s="17" t="s">
        <v>699</v>
      </c>
      <c r="AU1382" s="17" t="s">
        <v>87</v>
      </c>
    </row>
    <row r="1383" spans="2:65" s="1" customFormat="1" ht="55.5" customHeight="1">
      <c r="B1383" s="32"/>
      <c r="C1383" s="138" t="s">
        <v>1574</v>
      </c>
      <c r="D1383" s="138" t="s">
        <v>264</v>
      </c>
      <c r="E1383" s="139" t="s">
        <v>1575</v>
      </c>
      <c r="F1383" s="140" t="s">
        <v>1576</v>
      </c>
      <c r="G1383" s="141" t="s">
        <v>152</v>
      </c>
      <c r="H1383" s="142">
        <v>26.4</v>
      </c>
      <c r="I1383" s="143"/>
      <c r="J1383" s="142">
        <f>ROUND(I1383*H1383,2)</f>
        <v>0</v>
      </c>
      <c r="K1383" s="140" t="s">
        <v>1</v>
      </c>
      <c r="L1383" s="32"/>
      <c r="M1383" s="144" t="s">
        <v>1</v>
      </c>
      <c r="N1383" s="145" t="s">
        <v>42</v>
      </c>
      <c r="P1383" s="146">
        <f>O1383*H1383</f>
        <v>0</v>
      </c>
      <c r="Q1383" s="146">
        <v>0</v>
      </c>
      <c r="R1383" s="146">
        <f>Q1383*H1383</f>
        <v>0</v>
      </c>
      <c r="S1383" s="146">
        <v>0</v>
      </c>
      <c r="T1383" s="147">
        <f>S1383*H1383</f>
        <v>0</v>
      </c>
      <c r="AR1383" s="148" t="s">
        <v>369</v>
      </c>
      <c r="AT1383" s="148" t="s">
        <v>264</v>
      </c>
      <c r="AU1383" s="148" t="s">
        <v>87</v>
      </c>
      <c r="AY1383" s="17" t="s">
        <v>262</v>
      </c>
      <c r="BE1383" s="149">
        <f>IF(N1383="základní",J1383,0)</f>
        <v>0</v>
      </c>
      <c r="BF1383" s="149">
        <f>IF(N1383="snížená",J1383,0)</f>
        <v>0</v>
      </c>
      <c r="BG1383" s="149">
        <f>IF(N1383="zákl. přenesená",J1383,0)</f>
        <v>0</v>
      </c>
      <c r="BH1383" s="149">
        <f>IF(N1383="sníž. přenesená",J1383,0)</f>
        <v>0</v>
      </c>
      <c r="BI1383" s="149">
        <f>IF(N1383="nulová",J1383,0)</f>
        <v>0</v>
      </c>
      <c r="BJ1383" s="17" t="s">
        <v>85</v>
      </c>
      <c r="BK1383" s="149">
        <f>ROUND(I1383*H1383,2)</f>
        <v>0</v>
      </c>
      <c r="BL1383" s="17" t="s">
        <v>369</v>
      </c>
      <c r="BM1383" s="148" t="s">
        <v>1577</v>
      </c>
    </row>
    <row r="1384" spans="2:47" s="1" customFormat="1" ht="175.5">
      <c r="B1384" s="32"/>
      <c r="D1384" s="151" t="s">
        <v>699</v>
      </c>
      <c r="F1384" s="187" t="s">
        <v>1547</v>
      </c>
      <c r="I1384" s="188"/>
      <c r="L1384" s="32"/>
      <c r="M1384" s="189"/>
      <c r="T1384" s="56"/>
      <c r="AT1384" s="17" t="s">
        <v>699</v>
      </c>
      <c r="AU1384" s="17" t="s">
        <v>87</v>
      </c>
    </row>
    <row r="1385" spans="2:65" s="1" customFormat="1" ht="33" customHeight="1">
      <c r="B1385" s="32"/>
      <c r="C1385" s="138" t="s">
        <v>1578</v>
      </c>
      <c r="D1385" s="138" t="s">
        <v>264</v>
      </c>
      <c r="E1385" s="139" t="s">
        <v>1579</v>
      </c>
      <c r="F1385" s="140" t="s">
        <v>1580</v>
      </c>
      <c r="G1385" s="141" t="s">
        <v>152</v>
      </c>
      <c r="H1385" s="142">
        <v>68.6</v>
      </c>
      <c r="I1385" s="143"/>
      <c r="J1385" s="142">
        <f>ROUND(I1385*H1385,2)</f>
        <v>0</v>
      </c>
      <c r="K1385" s="140" t="s">
        <v>1</v>
      </c>
      <c r="L1385" s="32"/>
      <c r="M1385" s="144" t="s">
        <v>1</v>
      </c>
      <c r="N1385" s="145" t="s">
        <v>42</v>
      </c>
      <c r="P1385" s="146">
        <f>O1385*H1385</f>
        <v>0</v>
      </c>
      <c r="Q1385" s="146">
        <v>0</v>
      </c>
      <c r="R1385" s="146">
        <f>Q1385*H1385</f>
        <v>0</v>
      </c>
      <c r="S1385" s="146">
        <v>0</v>
      </c>
      <c r="T1385" s="147">
        <f>S1385*H1385</f>
        <v>0</v>
      </c>
      <c r="AR1385" s="148" t="s">
        <v>369</v>
      </c>
      <c r="AT1385" s="148" t="s">
        <v>264</v>
      </c>
      <c r="AU1385" s="148" t="s">
        <v>87</v>
      </c>
      <c r="AY1385" s="17" t="s">
        <v>262</v>
      </c>
      <c r="BE1385" s="149">
        <f>IF(N1385="základní",J1385,0)</f>
        <v>0</v>
      </c>
      <c r="BF1385" s="149">
        <f>IF(N1385="snížená",J1385,0)</f>
        <v>0</v>
      </c>
      <c r="BG1385" s="149">
        <f>IF(N1385="zákl. přenesená",J1385,0)</f>
        <v>0</v>
      </c>
      <c r="BH1385" s="149">
        <f>IF(N1385="sníž. přenesená",J1385,0)</f>
        <v>0</v>
      </c>
      <c r="BI1385" s="149">
        <f>IF(N1385="nulová",J1385,0)</f>
        <v>0</v>
      </c>
      <c r="BJ1385" s="17" t="s">
        <v>85</v>
      </c>
      <c r="BK1385" s="149">
        <f>ROUND(I1385*H1385,2)</f>
        <v>0</v>
      </c>
      <c r="BL1385" s="17" t="s">
        <v>369</v>
      </c>
      <c r="BM1385" s="148" t="s">
        <v>1581</v>
      </c>
    </row>
    <row r="1386" spans="2:47" s="1" customFormat="1" ht="156">
      <c r="B1386" s="32"/>
      <c r="D1386" s="151" t="s">
        <v>699</v>
      </c>
      <c r="F1386" s="187" t="s">
        <v>1552</v>
      </c>
      <c r="I1386" s="188"/>
      <c r="L1386" s="32"/>
      <c r="M1386" s="189"/>
      <c r="T1386" s="56"/>
      <c r="AT1386" s="17" t="s">
        <v>699</v>
      </c>
      <c r="AU1386" s="17" t="s">
        <v>87</v>
      </c>
    </row>
    <row r="1387" spans="2:65" s="1" customFormat="1" ht="33" customHeight="1">
      <c r="B1387" s="32"/>
      <c r="C1387" s="138" t="s">
        <v>1582</v>
      </c>
      <c r="D1387" s="138" t="s">
        <v>264</v>
      </c>
      <c r="E1387" s="139" t="s">
        <v>1583</v>
      </c>
      <c r="F1387" s="140" t="s">
        <v>1584</v>
      </c>
      <c r="G1387" s="141" t="s">
        <v>152</v>
      </c>
      <c r="H1387" s="142">
        <v>14.3</v>
      </c>
      <c r="I1387" s="143"/>
      <c r="J1387" s="142">
        <f>ROUND(I1387*H1387,2)</f>
        <v>0</v>
      </c>
      <c r="K1387" s="140" t="s">
        <v>1</v>
      </c>
      <c r="L1387" s="32"/>
      <c r="M1387" s="144" t="s">
        <v>1</v>
      </c>
      <c r="N1387" s="145" t="s">
        <v>42</v>
      </c>
      <c r="P1387" s="146">
        <f>O1387*H1387</f>
        <v>0</v>
      </c>
      <c r="Q1387" s="146">
        <v>0</v>
      </c>
      <c r="R1387" s="146">
        <f>Q1387*H1387</f>
        <v>0</v>
      </c>
      <c r="S1387" s="146">
        <v>0</v>
      </c>
      <c r="T1387" s="147">
        <f>S1387*H1387</f>
        <v>0</v>
      </c>
      <c r="AR1387" s="148" t="s">
        <v>369</v>
      </c>
      <c r="AT1387" s="148" t="s">
        <v>264</v>
      </c>
      <c r="AU1387" s="148" t="s">
        <v>87</v>
      </c>
      <c r="AY1387" s="17" t="s">
        <v>262</v>
      </c>
      <c r="BE1387" s="149">
        <f>IF(N1387="základní",J1387,0)</f>
        <v>0</v>
      </c>
      <c r="BF1387" s="149">
        <f>IF(N1387="snížená",J1387,0)</f>
        <v>0</v>
      </c>
      <c r="BG1387" s="149">
        <f>IF(N1387="zákl. přenesená",J1387,0)</f>
        <v>0</v>
      </c>
      <c r="BH1387" s="149">
        <f>IF(N1387="sníž. přenesená",J1387,0)</f>
        <v>0</v>
      </c>
      <c r="BI1387" s="149">
        <f>IF(N1387="nulová",J1387,0)</f>
        <v>0</v>
      </c>
      <c r="BJ1387" s="17" t="s">
        <v>85</v>
      </c>
      <c r="BK1387" s="149">
        <f>ROUND(I1387*H1387,2)</f>
        <v>0</v>
      </c>
      <c r="BL1387" s="17" t="s">
        <v>369</v>
      </c>
      <c r="BM1387" s="148" t="s">
        <v>1585</v>
      </c>
    </row>
    <row r="1388" spans="2:47" s="1" customFormat="1" ht="165.75">
      <c r="B1388" s="32"/>
      <c r="D1388" s="151" t="s">
        <v>699</v>
      </c>
      <c r="F1388" s="187" t="s">
        <v>1542</v>
      </c>
      <c r="I1388" s="188"/>
      <c r="L1388" s="32"/>
      <c r="M1388" s="189"/>
      <c r="T1388" s="56"/>
      <c r="AT1388" s="17" t="s">
        <v>699</v>
      </c>
      <c r="AU1388" s="17" t="s">
        <v>87</v>
      </c>
    </row>
    <row r="1389" spans="2:65" s="1" customFormat="1" ht="33" customHeight="1">
      <c r="B1389" s="32"/>
      <c r="C1389" s="138" t="s">
        <v>1586</v>
      </c>
      <c r="D1389" s="138" t="s">
        <v>264</v>
      </c>
      <c r="E1389" s="139" t="s">
        <v>1587</v>
      </c>
      <c r="F1389" s="140" t="s">
        <v>1588</v>
      </c>
      <c r="G1389" s="141" t="s">
        <v>152</v>
      </c>
      <c r="H1389" s="142">
        <v>19.9</v>
      </c>
      <c r="I1389" s="143"/>
      <c r="J1389" s="142">
        <f>ROUND(I1389*H1389,2)</f>
        <v>0</v>
      </c>
      <c r="K1389" s="140" t="s">
        <v>1</v>
      </c>
      <c r="L1389" s="32"/>
      <c r="M1389" s="144" t="s">
        <v>1</v>
      </c>
      <c r="N1389" s="145" t="s">
        <v>42</v>
      </c>
      <c r="P1389" s="146">
        <f>O1389*H1389</f>
        <v>0</v>
      </c>
      <c r="Q1389" s="146">
        <v>0</v>
      </c>
      <c r="R1389" s="146">
        <f>Q1389*H1389</f>
        <v>0</v>
      </c>
      <c r="S1389" s="146">
        <v>0</v>
      </c>
      <c r="T1389" s="147">
        <f>S1389*H1389</f>
        <v>0</v>
      </c>
      <c r="AR1389" s="148" t="s">
        <v>369</v>
      </c>
      <c r="AT1389" s="148" t="s">
        <v>264</v>
      </c>
      <c r="AU1389" s="148" t="s">
        <v>87</v>
      </c>
      <c r="AY1389" s="17" t="s">
        <v>262</v>
      </c>
      <c r="BE1389" s="149">
        <f>IF(N1389="základní",J1389,0)</f>
        <v>0</v>
      </c>
      <c r="BF1389" s="149">
        <f>IF(N1389="snížená",J1389,0)</f>
        <v>0</v>
      </c>
      <c r="BG1389" s="149">
        <f>IF(N1389="zákl. přenesená",J1389,0)</f>
        <v>0</v>
      </c>
      <c r="BH1389" s="149">
        <f>IF(N1389="sníž. přenesená",J1389,0)</f>
        <v>0</v>
      </c>
      <c r="BI1389" s="149">
        <f>IF(N1389="nulová",J1389,0)</f>
        <v>0</v>
      </c>
      <c r="BJ1389" s="17" t="s">
        <v>85</v>
      </c>
      <c r="BK1389" s="149">
        <f>ROUND(I1389*H1389,2)</f>
        <v>0</v>
      </c>
      <c r="BL1389" s="17" t="s">
        <v>369</v>
      </c>
      <c r="BM1389" s="148" t="s">
        <v>1589</v>
      </c>
    </row>
    <row r="1390" spans="2:47" s="1" customFormat="1" ht="156">
      <c r="B1390" s="32"/>
      <c r="D1390" s="151" t="s">
        <v>699</v>
      </c>
      <c r="F1390" s="187" t="s">
        <v>1552</v>
      </c>
      <c r="I1390" s="188"/>
      <c r="L1390" s="32"/>
      <c r="M1390" s="189"/>
      <c r="T1390" s="56"/>
      <c r="AT1390" s="17" t="s">
        <v>699</v>
      </c>
      <c r="AU1390" s="17" t="s">
        <v>87</v>
      </c>
    </row>
    <row r="1391" spans="2:65" s="1" customFormat="1" ht="33" customHeight="1">
      <c r="B1391" s="32"/>
      <c r="C1391" s="138" t="s">
        <v>1590</v>
      </c>
      <c r="D1391" s="138" t="s">
        <v>264</v>
      </c>
      <c r="E1391" s="139" t="s">
        <v>1591</v>
      </c>
      <c r="F1391" s="140" t="s">
        <v>1592</v>
      </c>
      <c r="G1391" s="141" t="s">
        <v>152</v>
      </c>
      <c r="H1391" s="142">
        <v>15.5</v>
      </c>
      <c r="I1391" s="143"/>
      <c r="J1391" s="142">
        <f>ROUND(I1391*H1391,2)</f>
        <v>0</v>
      </c>
      <c r="K1391" s="140" t="s">
        <v>1</v>
      </c>
      <c r="L1391" s="32"/>
      <c r="M1391" s="144" t="s">
        <v>1</v>
      </c>
      <c r="N1391" s="145" t="s">
        <v>42</v>
      </c>
      <c r="P1391" s="146">
        <f>O1391*H1391</f>
        <v>0</v>
      </c>
      <c r="Q1391" s="146">
        <v>0</v>
      </c>
      <c r="R1391" s="146">
        <f>Q1391*H1391</f>
        <v>0</v>
      </c>
      <c r="S1391" s="146">
        <v>0</v>
      </c>
      <c r="T1391" s="147">
        <f>S1391*H1391</f>
        <v>0</v>
      </c>
      <c r="AR1391" s="148" t="s">
        <v>369</v>
      </c>
      <c r="AT1391" s="148" t="s">
        <v>264</v>
      </c>
      <c r="AU1391" s="148" t="s">
        <v>87</v>
      </c>
      <c r="AY1391" s="17" t="s">
        <v>262</v>
      </c>
      <c r="BE1391" s="149">
        <f>IF(N1391="základní",J1391,0)</f>
        <v>0</v>
      </c>
      <c r="BF1391" s="149">
        <f>IF(N1391="snížená",J1391,0)</f>
        <v>0</v>
      </c>
      <c r="BG1391" s="149">
        <f>IF(N1391="zákl. přenesená",J1391,0)</f>
        <v>0</v>
      </c>
      <c r="BH1391" s="149">
        <f>IF(N1391="sníž. přenesená",J1391,0)</f>
        <v>0</v>
      </c>
      <c r="BI1391" s="149">
        <f>IF(N1391="nulová",J1391,0)</f>
        <v>0</v>
      </c>
      <c r="BJ1391" s="17" t="s">
        <v>85</v>
      </c>
      <c r="BK1391" s="149">
        <f>ROUND(I1391*H1391,2)</f>
        <v>0</v>
      </c>
      <c r="BL1391" s="17" t="s">
        <v>369</v>
      </c>
      <c r="BM1391" s="148" t="s">
        <v>1593</v>
      </c>
    </row>
    <row r="1392" spans="2:47" s="1" customFormat="1" ht="156">
      <c r="B1392" s="32"/>
      <c r="D1392" s="151" t="s">
        <v>699</v>
      </c>
      <c r="F1392" s="187" t="s">
        <v>1552</v>
      </c>
      <c r="I1392" s="188"/>
      <c r="L1392" s="32"/>
      <c r="M1392" s="189"/>
      <c r="T1392" s="56"/>
      <c r="AT1392" s="17" t="s">
        <v>699</v>
      </c>
      <c r="AU1392" s="17" t="s">
        <v>87</v>
      </c>
    </row>
    <row r="1393" spans="2:65" s="1" customFormat="1" ht="55.5" customHeight="1">
      <c r="B1393" s="32"/>
      <c r="C1393" s="138" t="s">
        <v>1594</v>
      </c>
      <c r="D1393" s="138" t="s">
        <v>264</v>
      </c>
      <c r="E1393" s="139" t="s">
        <v>1595</v>
      </c>
      <c r="F1393" s="140" t="s">
        <v>1596</v>
      </c>
      <c r="G1393" s="141" t="s">
        <v>152</v>
      </c>
      <c r="H1393" s="142">
        <v>65.3</v>
      </c>
      <c r="I1393" s="143"/>
      <c r="J1393" s="142">
        <f>ROUND(I1393*H1393,2)</f>
        <v>0</v>
      </c>
      <c r="K1393" s="140" t="s">
        <v>1</v>
      </c>
      <c r="L1393" s="32"/>
      <c r="M1393" s="144" t="s">
        <v>1</v>
      </c>
      <c r="N1393" s="145" t="s">
        <v>42</v>
      </c>
      <c r="P1393" s="146">
        <f>O1393*H1393</f>
        <v>0</v>
      </c>
      <c r="Q1393" s="146">
        <v>0</v>
      </c>
      <c r="R1393" s="146">
        <f>Q1393*H1393</f>
        <v>0</v>
      </c>
      <c r="S1393" s="146">
        <v>0</v>
      </c>
      <c r="T1393" s="147">
        <f>S1393*H1393</f>
        <v>0</v>
      </c>
      <c r="AR1393" s="148" t="s">
        <v>369</v>
      </c>
      <c r="AT1393" s="148" t="s">
        <v>264</v>
      </c>
      <c r="AU1393" s="148" t="s">
        <v>87</v>
      </c>
      <c r="AY1393" s="17" t="s">
        <v>262</v>
      </c>
      <c r="BE1393" s="149">
        <f>IF(N1393="základní",J1393,0)</f>
        <v>0</v>
      </c>
      <c r="BF1393" s="149">
        <f>IF(N1393="snížená",J1393,0)</f>
        <v>0</v>
      </c>
      <c r="BG1393" s="149">
        <f>IF(N1393="zákl. přenesená",J1393,0)</f>
        <v>0</v>
      </c>
      <c r="BH1393" s="149">
        <f>IF(N1393="sníž. přenesená",J1393,0)</f>
        <v>0</v>
      </c>
      <c r="BI1393" s="149">
        <f>IF(N1393="nulová",J1393,0)</f>
        <v>0</v>
      </c>
      <c r="BJ1393" s="17" t="s">
        <v>85</v>
      </c>
      <c r="BK1393" s="149">
        <f>ROUND(I1393*H1393,2)</f>
        <v>0</v>
      </c>
      <c r="BL1393" s="17" t="s">
        <v>369</v>
      </c>
      <c r="BM1393" s="148" t="s">
        <v>1597</v>
      </c>
    </row>
    <row r="1394" spans="2:47" s="1" customFormat="1" ht="156">
      <c r="B1394" s="32"/>
      <c r="D1394" s="151" t="s">
        <v>699</v>
      </c>
      <c r="F1394" s="187" t="s">
        <v>1552</v>
      </c>
      <c r="I1394" s="188"/>
      <c r="L1394" s="32"/>
      <c r="M1394" s="189"/>
      <c r="T1394" s="56"/>
      <c r="AT1394" s="17" t="s">
        <v>699</v>
      </c>
      <c r="AU1394" s="17" t="s">
        <v>87</v>
      </c>
    </row>
    <row r="1395" spans="2:65" s="1" customFormat="1" ht="55.5" customHeight="1">
      <c r="B1395" s="32"/>
      <c r="C1395" s="138" t="s">
        <v>1598</v>
      </c>
      <c r="D1395" s="138" t="s">
        <v>264</v>
      </c>
      <c r="E1395" s="139" t="s">
        <v>1599</v>
      </c>
      <c r="F1395" s="140" t="s">
        <v>1600</v>
      </c>
      <c r="G1395" s="141" t="s">
        <v>152</v>
      </c>
      <c r="H1395" s="142">
        <v>34.9</v>
      </c>
      <c r="I1395" s="143"/>
      <c r="J1395" s="142">
        <f>ROUND(I1395*H1395,2)</f>
        <v>0</v>
      </c>
      <c r="K1395" s="140" t="s">
        <v>1</v>
      </c>
      <c r="L1395" s="32"/>
      <c r="M1395" s="144" t="s">
        <v>1</v>
      </c>
      <c r="N1395" s="145" t="s">
        <v>42</v>
      </c>
      <c r="P1395" s="146">
        <f>O1395*H1395</f>
        <v>0</v>
      </c>
      <c r="Q1395" s="146">
        <v>0</v>
      </c>
      <c r="R1395" s="146">
        <f>Q1395*H1395</f>
        <v>0</v>
      </c>
      <c r="S1395" s="146">
        <v>0</v>
      </c>
      <c r="T1395" s="147">
        <f>S1395*H1395</f>
        <v>0</v>
      </c>
      <c r="AR1395" s="148" t="s">
        <v>369</v>
      </c>
      <c r="AT1395" s="148" t="s">
        <v>264</v>
      </c>
      <c r="AU1395" s="148" t="s">
        <v>87</v>
      </c>
      <c r="AY1395" s="17" t="s">
        <v>262</v>
      </c>
      <c r="BE1395" s="149">
        <f>IF(N1395="základní",J1395,0)</f>
        <v>0</v>
      </c>
      <c r="BF1395" s="149">
        <f>IF(N1395="snížená",J1395,0)</f>
        <v>0</v>
      </c>
      <c r="BG1395" s="149">
        <f>IF(N1395="zákl. přenesená",J1395,0)</f>
        <v>0</v>
      </c>
      <c r="BH1395" s="149">
        <f>IF(N1395="sníž. přenesená",J1395,0)</f>
        <v>0</v>
      </c>
      <c r="BI1395" s="149">
        <f>IF(N1395="nulová",J1395,0)</f>
        <v>0</v>
      </c>
      <c r="BJ1395" s="17" t="s">
        <v>85</v>
      </c>
      <c r="BK1395" s="149">
        <f>ROUND(I1395*H1395,2)</f>
        <v>0</v>
      </c>
      <c r="BL1395" s="17" t="s">
        <v>369</v>
      </c>
      <c r="BM1395" s="148" t="s">
        <v>1601</v>
      </c>
    </row>
    <row r="1396" spans="2:47" s="1" customFormat="1" ht="156">
      <c r="B1396" s="32"/>
      <c r="D1396" s="151" t="s">
        <v>699</v>
      </c>
      <c r="F1396" s="187" t="s">
        <v>1552</v>
      </c>
      <c r="I1396" s="188"/>
      <c r="L1396" s="32"/>
      <c r="M1396" s="189"/>
      <c r="T1396" s="56"/>
      <c r="AT1396" s="17" t="s">
        <v>699</v>
      </c>
      <c r="AU1396" s="17" t="s">
        <v>87</v>
      </c>
    </row>
    <row r="1397" spans="2:65" s="1" customFormat="1" ht="33" customHeight="1">
      <c r="B1397" s="32"/>
      <c r="C1397" s="138" t="s">
        <v>1602</v>
      </c>
      <c r="D1397" s="138" t="s">
        <v>264</v>
      </c>
      <c r="E1397" s="139" t="s">
        <v>1603</v>
      </c>
      <c r="F1397" s="140" t="s">
        <v>1604</v>
      </c>
      <c r="G1397" s="141" t="s">
        <v>152</v>
      </c>
      <c r="H1397" s="142">
        <v>57</v>
      </c>
      <c r="I1397" s="143"/>
      <c r="J1397" s="142">
        <f>ROUND(I1397*H1397,2)</f>
        <v>0</v>
      </c>
      <c r="K1397" s="140" t="s">
        <v>1</v>
      </c>
      <c r="L1397" s="32"/>
      <c r="M1397" s="144" t="s">
        <v>1</v>
      </c>
      <c r="N1397" s="145" t="s">
        <v>42</v>
      </c>
      <c r="P1397" s="146">
        <f>O1397*H1397</f>
        <v>0</v>
      </c>
      <c r="Q1397" s="146">
        <v>0</v>
      </c>
      <c r="R1397" s="146">
        <f>Q1397*H1397</f>
        <v>0</v>
      </c>
      <c r="S1397" s="146">
        <v>0</v>
      </c>
      <c r="T1397" s="147">
        <f>S1397*H1397</f>
        <v>0</v>
      </c>
      <c r="AR1397" s="148" t="s">
        <v>369</v>
      </c>
      <c r="AT1397" s="148" t="s">
        <v>264</v>
      </c>
      <c r="AU1397" s="148" t="s">
        <v>87</v>
      </c>
      <c r="AY1397" s="17" t="s">
        <v>262</v>
      </c>
      <c r="BE1397" s="149">
        <f>IF(N1397="základní",J1397,0)</f>
        <v>0</v>
      </c>
      <c r="BF1397" s="149">
        <f>IF(N1397="snížená",J1397,0)</f>
        <v>0</v>
      </c>
      <c r="BG1397" s="149">
        <f>IF(N1397="zákl. přenesená",J1397,0)</f>
        <v>0</v>
      </c>
      <c r="BH1397" s="149">
        <f>IF(N1397="sníž. přenesená",J1397,0)</f>
        <v>0</v>
      </c>
      <c r="BI1397" s="149">
        <f>IF(N1397="nulová",J1397,0)</f>
        <v>0</v>
      </c>
      <c r="BJ1397" s="17" t="s">
        <v>85</v>
      </c>
      <c r="BK1397" s="149">
        <f>ROUND(I1397*H1397,2)</f>
        <v>0</v>
      </c>
      <c r="BL1397" s="17" t="s">
        <v>369</v>
      </c>
      <c r="BM1397" s="148" t="s">
        <v>1605</v>
      </c>
    </row>
    <row r="1398" spans="2:47" s="1" customFormat="1" ht="175.5">
      <c r="B1398" s="32"/>
      <c r="D1398" s="151" t="s">
        <v>699</v>
      </c>
      <c r="F1398" s="187" t="s">
        <v>1547</v>
      </c>
      <c r="I1398" s="188"/>
      <c r="L1398" s="32"/>
      <c r="M1398" s="189"/>
      <c r="T1398" s="56"/>
      <c r="AT1398" s="17" t="s">
        <v>699</v>
      </c>
      <c r="AU1398" s="17" t="s">
        <v>87</v>
      </c>
    </row>
    <row r="1399" spans="2:65" s="1" customFormat="1" ht="33" customHeight="1">
      <c r="B1399" s="32"/>
      <c r="C1399" s="138" t="s">
        <v>1606</v>
      </c>
      <c r="D1399" s="138" t="s">
        <v>264</v>
      </c>
      <c r="E1399" s="139" t="s">
        <v>1607</v>
      </c>
      <c r="F1399" s="140" t="s">
        <v>1608</v>
      </c>
      <c r="G1399" s="141" t="s">
        <v>152</v>
      </c>
      <c r="H1399" s="142">
        <v>23.8</v>
      </c>
      <c r="I1399" s="143"/>
      <c r="J1399" s="142">
        <f>ROUND(I1399*H1399,2)</f>
        <v>0</v>
      </c>
      <c r="K1399" s="140" t="s">
        <v>1</v>
      </c>
      <c r="L1399" s="32"/>
      <c r="M1399" s="144" t="s">
        <v>1</v>
      </c>
      <c r="N1399" s="145" t="s">
        <v>42</v>
      </c>
      <c r="P1399" s="146">
        <f>O1399*H1399</f>
        <v>0</v>
      </c>
      <c r="Q1399" s="146">
        <v>0</v>
      </c>
      <c r="R1399" s="146">
        <f>Q1399*H1399</f>
        <v>0</v>
      </c>
      <c r="S1399" s="146">
        <v>0</v>
      </c>
      <c r="T1399" s="147">
        <f>S1399*H1399</f>
        <v>0</v>
      </c>
      <c r="AR1399" s="148" t="s">
        <v>369</v>
      </c>
      <c r="AT1399" s="148" t="s">
        <v>264</v>
      </c>
      <c r="AU1399" s="148" t="s">
        <v>87</v>
      </c>
      <c r="AY1399" s="17" t="s">
        <v>262</v>
      </c>
      <c r="BE1399" s="149">
        <f>IF(N1399="základní",J1399,0)</f>
        <v>0</v>
      </c>
      <c r="BF1399" s="149">
        <f>IF(N1399="snížená",J1399,0)</f>
        <v>0</v>
      </c>
      <c r="BG1399" s="149">
        <f>IF(N1399="zákl. přenesená",J1399,0)</f>
        <v>0</v>
      </c>
      <c r="BH1399" s="149">
        <f>IF(N1399="sníž. přenesená",J1399,0)</f>
        <v>0</v>
      </c>
      <c r="BI1399" s="149">
        <f>IF(N1399="nulová",J1399,0)</f>
        <v>0</v>
      </c>
      <c r="BJ1399" s="17" t="s">
        <v>85</v>
      </c>
      <c r="BK1399" s="149">
        <f>ROUND(I1399*H1399,2)</f>
        <v>0</v>
      </c>
      <c r="BL1399" s="17" t="s">
        <v>369</v>
      </c>
      <c r="BM1399" s="148" t="s">
        <v>1609</v>
      </c>
    </row>
    <row r="1400" spans="2:47" s="1" customFormat="1" ht="175.5">
      <c r="B1400" s="32"/>
      <c r="D1400" s="151" t="s">
        <v>699</v>
      </c>
      <c r="F1400" s="187" t="s">
        <v>1547</v>
      </c>
      <c r="I1400" s="188"/>
      <c r="L1400" s="32"/>
      <c r="M1400" s="189"/>
      <c r="T1400" s="56"/>
      <c r="AT1400" s="17" t="s">
        <v>699</v>
      </c>
      <c r="AU1400" s="17" t="s">
        <v>87</v>
      </c>
    </row>
    <row r="1401" spans="2:65" s="1" customFormat="1" ht="33" customHeight="1">
      <c r="B1401" s="32"/>
      <c r="C1401" s="138" t="s">
        <v>1610</v>
      </c>
      <c r="D1401" s="138" t="s">
        <v>264</v>
      </c>
      <c r="E1401" s="139" t="s">
        <v>1611</v>
      </c>
      <c r="F1401" s="140" t="s">
        <v>1612</v>
      </c>
      <c r="G1401" s="141" t="s">
        <v>152</v>
      </c>
      <c r="H1401" s="142">
        <v>24.1</v>
      </c>
      <c r="I1401" s="143"/>
      <c r="J1401" s="142">
        <f>ROUND(I1401*H1401,2)</f>
        <v>0</v>
      </c>
      <c r="K1401" s="140" t="s">
        <v>1</v>
      </c>
      <c r="L1401" s="32"/>
      <c r="M1401" s="144" t="s">
        <v>1</v>
      </c>
      <c r="N1401" s="145" t="s">
        <v>42</v>
      </c>
      <c r="P1401" s="146">
        <f>O1401*H1401</f>
        <v>0</v>
      </c>
      <c r="Q1401" s="146">
        <v>0</v>
      </c>
      <c r="R1401" s="146">
        <f>Q1401*H1401</f>
        <v>0</v>
      </c>
      <c r="S1401" s="146">
        <v>0</v>
      </c>
      <c r="T1401" s="147">
        <f>S1401*H1401</f>
        <v>0</v>
      </c>
      <c r="AR1401" s="148" t="s">
        <v>369</v>
      </c>
      <c r="AT1401" s="148" t="s">
        <v>264</v>
      </c>
      <c r="AU1401" s="148" t="s">
        <v>87</v>
      </c>
      <c r="AY1401" s="17" t="s">
        <v>262</v>
      </c>
      <c r="BE1401" s="149">
        <f>IF(N1401="základní",J1401,0)</f>
        <v>0</v>
      </c>
      <c r="BF1401" s="149">
        <f>IF(N1401="snížená",J1401,0)</f>
        <v>0</v>
      </c>
      <c r="BG1401" s="149">
        <f>IF(N1401="zákl. přenesená",J1401,0)</f>
        <v>0</v>
      </c>
      <c r="BH1401" s="149">
        <f>IF(N1401="sníž. přenesená",J1401,0)</f>
        <v>0</v>
      </c>
      <c r="BI1401" s="149">
        <f>IF(N1401="nulová",J1401,0)</f>
        <v>0</v>
      </c>
      <c r="BJ1401" s="17" t="s">
        <v>85</v>
      </c>
      <c r="BK1401" s="149">
        <f>ROUND(I1401*H1401,2)</f>
        <v>0</v>
      </c>
      <c r="BL1401" s="17" t="s">
        <v>369</v>
      </c>
      <c r="BM1401" s="148" t="s">
        <v>1613</v>
      </c>
    </row>
    <row r="1402" spans="2:47" s="1" customFormat="1" ht="156">
      <c r="B1402" s="32"/>
      <c r="D1402" s="151" t="s">
        <v>699</v>
      </c>
      <c r="F1402" s="187" t="s">
        <v>1552</v>
      </c>
      <c r="I1402" s="188"/>
      <c r="L1402" s="32"/>
      <c r="M1402" s="189"/>
      <c r="T1402" s="56"/>
      <c r="AT1402" s="17" t="s">
        <v>699</v>
      </c>
      <c r="AU1402" s="17" t="s">
        <v>87</v>
      </c>
    </row>
    <row r="1403" spans="2:65" s="1" customFormat="1" ht="33" customHeight="1">
      <c r="B1403" s="32"/>
      <c r="C1403" s="138" t="s">
        <v>1614</v>
      </c>
      <c r="D1403" s="138" t="s">
        <v>264</v>
      </c>
      <c r="E1403" s="139" t="s">
        <v>1615</v>
      </c>
      <c r="F1403" s="140" t="s">
        <v>1616</v>
      </c>
      <c r="G1403" s="141" t="s">
        <v>152</v>
      </c>
      <c r="H1403" s="142">
        <v>61.4</v>
      </c>
      <c r="I1403" s="143"/>
      <c r="J1403" s="142">
        <f>ROUND(I1403*H1403,2)</f>
        <v>0</v>
      </c>
      <c r="K1403" s="140" t="s">
        <v>1</v>
      </c>
      <c r="L1403" s="32"/>
      <c r="M1403" s="144" t="s">
        <v>1</v>
      </c>
      <c r="N1403" s="145" t="s">
        <v>42</v>
      </c>
      <c r="P1403" s="146">
        <f>O1403*H1403</f>
        <v>0</v>
      </c>
      <c r="Q1403" s="146">
        <v>0</v>
      </c>
      <c r="R1403" s="146">
        <f>Q1403*H1403</f>
        <v>0</v>
      </c>
      <c r="S1403" s="146">
        <v>0</v>
      </c>
      <c r="T1403" s="147">
        <f>S1403*H1403</f>
        <v>0</v>
      </c>
      <c r="AR1403" s="148" t="s">
        <v>369</v>
      </c>
      <c r="AT1403" s="148" t="s">
        <v>264</v>
      </c>
      <c r="AU1403" s="148" t="s">
        <v>87</v>
      </c>
      <c r="AY1403" s="17" t="s">
        <v>262</v>
      </c>
      <c r="BE1403" s="149">
        <f>IF(N1403="základní",J1403,0)</f>
        <v>0</v>
      </c>
      <c r="BF1403" s="149">
        <f>IF(N1403="snížená",J1403,0)</f>
        <v>0</v>
      </c>
      <c r="BG1403" s="149">
        <f>IF(N1403="zákl. přenesená",J1403,0)</f>
        <v>0</v>
      </c>
      <c r="BH1403" s="149">
        <f>IF(N1403="sníž. přenesená",J1403,0)</f>
        <v>0</v>
      </c>
      <c r="BI1403" s="149">
        <f>IF(N1403="nulová",J1403,0)</f>
        <v>0</v>
      </c>
      <c r="BJ1403" s="17" t="s">
        <v>85</v>
      </c>
      <c r="BK1403" s="149">
        <f>ROUND(I1403*H1403,2)</f>
        <v>0</v>
      </c>
      <c r="BL1403" s="17" t="s">
        <v>369</v>
      </c>
      <c r="BM1403" s="148" t="s">
        <v>1617</v>
      </c>
    </row>
    <row r="1404" spans="2:47" s="1" customFormat="1" ht="156">
      <c r="B1404" s="32"/>
      <c r="D1404" s="151" t="s">
        <v>699</v>
      </c>
      <c r="F1404" s="187" t="s">
        <v>1552</v>
      </c>
      <c r="I1404" s="188"/>
      <c r="L1404" s="32"/>
      <c r="M1404" s="189"/>
      <c r="T1404" s="56"/>
      <c r="AT1404" s="17" t="s">
        <v>699</v>
      </c>
      <c r="AU1404" s="17" t="s">
        <v>87</v>
      </c>
    </row>
    <row r="1405" spans="2:65" s="1" customFormat="1" ht="55.5" customHeight="1">
      <c r="B1405" s="32"/>
      <c r="C1405" s="138" t="s">
        <v>1618</v>
      </c>
      <c r="D1405" s="138" t="s">
        <v>264</v>
      </c>
      <c r="E1405" s="139" t="s">
        <v>1619</v>
      </c>
      <c r="F1405" s="140" t="s">
        <v>1620</v>
      </c>
      <c r="G1405" s="141" t="s">
        <v>152</v>
      </c>
      <c r="H1405" s="142">
        <v>38.1</v>
      </c>
      <c r="I1405" s="143"/>
      <c r="J1405" s="142">
        <f>ROUND(I1405*H1405,2)</f>
        <v>0</v>
      </c>
      <c r="K1405" s="140" t="s">
        <v>1</v>
      </c>
      <c r="L1405" s="32"/>
      <c r="M1405" s="144" t="s">
        <v>1</v>
      </c>
      <c r="N1405" s="145" t="s">
        <v>42</v>
      </c>
      <c r="P1405" s="146">
        <f>O1405*H1405</f>
        <v>0</v>
      </c>
      <c r="Q1405" s="146">
        <v>0</v>
      </c>
      <c r="R1405" s="146">
        <f>Q1405*H1405</f>
        <v>0</v>
      </c>
      <c r="S1405" s="146">
        <v>0</v>
      </c>
      <c r="T1405" s="147">
        <f>S1405*H1405</f>
        <v>0</v>
      </c>
      <c r="AR1405" s="148" t="s">
        <v>369</v>
      </c>
      <c r="AT1405" s="148" t="s">
        <v>264</v>
      </c>
      <c r="AU1405" s="148" t="s">
        <v>87</v>
      </c>
      <c r="AY1405" s="17" t="s">
        <v>262</v>
      </c>
      <c r="BE1405" s="149">
        <f>IF(N1405="základní",J1405,0)</f>
        <v>0</v>
      </c>
      <c r="BF1405" s="149">
        <f>IF(N1405="snížená",J1405,0)</f>
        <v>0</v>
      </c>
      <c r="BG1405" s="149">
        <f>IF(N1405="zákl. přenesená",J1405,0)</f>
        <v>0</v>
      </c>
      <c r="BH1405" s="149">
        <f>IF(N1405="sníž. přenesená",J1405,0)</f>
        <v>0</v>
      </c>
      <c r="BI1405" s="149">
        <f>IF(N1405="nulová",J1405,0)</f>
        <v>0</v>
      </c>
      <c r="BJ1405" s="17" t="s">
        <v>85</v>
      </c>
      <c r="BK1405" s="149">
        <f>ROUND(I1405*H1405,2)</f>
        <v>0</v>
      </c>
      <c r="BL1405" s="17" t="s">
        <v>369</v>
      </c>
      <c r="BM1405" s="148" t="s">
        <v>1621</v>
      </c>
    </row>
    <row r="1406" spans="2:47" s="1" customFormat="1" ht="156">
      <c r="B1406" s="32"/>
      <c r="D1406" s="151" t="s">
        <v>699</v>
      </c>
      <c r="F1406" s="187" t="s">
        <v>1552</v>
      </c>
      <c r="I1406" s="188"/>
      <c r="L1406" s="32"/>
      <c r="M1406" s="189"/>
      <c r="T1406" s="56"/>
      <c r="AT1406" s="17" t="s">
        <v>699</v>
      </c>
      <c r="AU1406" s="17" t="s">
        <v>87</v>
      </c>
    </row>
    <row r="1407" spans="2:65" s="1" customFormat="1" ht="33" customHeight="1">
      <c r="B1407" s="32"/>
      <c r="C1407" s="138" t="s">
        <v>1622</v>
      </c>
      <c r="D1407" s="138" t="s">
        <v>264</v>
      </c>
      <c r="E1407" s="139" t="s">
        <v>1623</v>
      </c>
      <c r="F1407" s="140" t="s">
        <v>1624</v>
      </c>
      <c r="G1407" s="141" t="s">
        <v>152</v>
      </c>
      <c r="H1407" s="142">
        <v>64.5</v>
      </c>
      <c r="I1407" s="143"/>
      <c r="J1407" s="142">
        <f>ROUND(I1407*H1407,2)</f>
        <v>0</v>
      </c>
      <c r="K1407" s="140" t="s">
        <v>1</v>
      </c>
      <c r="L1407" s="32"/>
      <c r="M1407" s="144" t="s">
        <v>1</v>
      </c>
      <c r="N1407" s="145" t="s">
        <v>42</v>
      </c>
      <c r="P1407" s="146">
        <f>O1407*H1407</f>
        <v>0</v>
      </c>
      <c r="Q1407" s="146">
        <v>0</v>
      </c>
      <c r="R1407" s="146">
        <f>Q1407*H1407</f>
        <v>0</v>
      </c>
      <c r="S1407" s="146">
        <v>0</v>
      </c>
      <c r="T1407" s="147">
        <f>S1407*H1407</f>
        <v>0</v>
      </c>
      <c r="AR1407" s="148" t="s">
        <v>369</v>
      </c>
      <c r="AT1407" s="148" t="s">
        <v>264</v>
      </c>
      <c r="AU1407" s="148" t="s">
        <v>87</v>
      </c>
      <c r="AY1407" s="17" t="s">
        <v>262</v>
      </c>
      <c r="BE1407" s="149">
        <f>IF(N1407="základní",J1407,0)</f>
        <v>0</v>
      </c>
      <c r="BF1407" s="149">
        <f>IF(N1407="snížená",J1407,0)</f>
        <v>0</v>
      </c>
      <c r="BG1407" s="149">
        <f>IF(N1407="zákl. přenesená",J1407,0)</f>
        <v>0</v>
      </c>
      <c r="BH1407" s="149">
        <f>IF(N1407="sníž. přenesená",J1407,0)</f>
        <v>0</v>
      </c>
      <c r="BI1407" s="149">
        <f>IF(N1407="nulová",J1407,0)</f>
        <v>0</v>
      </c>
      <c r="BJ1407" s="17" t="s">
        <v>85</v>
      </c>
      <c r="BK1407" s="149">
        <f>ROUND(I1407*H1407,2)</f>
        <v>0</v>
      </c>
      <c r="BL1407" s="17" t="s">
        <v>369</v>
      </c>
      <c r="BM1407" s="148" t="s">
        <v>1625</v>
      </c>
    </row>
    <row r="1408" spans="2:47" s="1" customFormat="1" ht="175.5">
      <c r="B1408" s="32"/>
      <c r="D1408" s="151" t="s">
        <v>699</v>
      </c>
      <c r="F1408" s="187" t="s">
        <v>1537</v>
      </c>
      <c r="I1408" s="188"/>
      <c r="L1408" s="32"/>
      <c r="M1408" s="189"/>
      <c r="T1408" s="56"/>
      <c r="AT1408" s="17" t="s">
        <v>699</v>
      </c>
      <c r="AU1408" s="17" t="s">
        <v>87</v>
      </c>
    </row>
    <row r="1409" spans="2:65" s="1" customFormat="1" ht="44.25" customHeight="1">
      <c r="B1409" s="32"/>
      <c r="C1409" s="138" t="s">
        <v>1626</v>
      </c>
      <c r="D1409" s="138" t="s">
        <v>264</v>
      </c>
      <c r="E1409" s="139" t="s">
        <v>1627</v>
      </c>
      <c r="F1409" s="140" t="s">
        <v>1628</v>
      </c>
      <c r="G1409" s="141" t="s">
        <v>152</v>
      </c>
      <c r="H1409" s="142">
        <v>8.2</v>
      </c>
      <c r="I1409" s="143"/>
      <c r="J1409" s="142">
        <f>ROUND(I1409*H1409,2)</f>
        <v>0</v>
      </c>
      <c r="K1409" s="140" t="s">
        <v>1</v>
      </c>
      <c r="L1409" s="32"/>
      <c r="M1409" s="144" t="s">
        <v>1</v>
      </c>
      <c r="N1409" s="145" t="s">
        <v>42</v>
      </c>
      <c r="P1409" s="146">
        <f>O1409*H1409</f>
        <v>0</v>
      </c>
      <c r="Q1409" s="146">
        <v>0</v>
      </c>
      <c r="R1409" s="146">
        <f>Q1409*H1409</f>
        <v>0</v>
      </c>
      <c r="S1409" s="146">
        <v>0</v>
      </c>
      <c r="T1409" s="147">
        <f>S1409*H1409</f>
        <v>0</v>
      </c>
      <c r="AR1409" s="148" t="s">
        <v>369</v>
      </c>
      <c r="AT1409" s="148" t="s">
        <v>264</v>
      </c>
      <c r="AU1409" s="148" t="s">
        <v>87</v>
      </c>
      <c r="AY1409" s="17" t="s">
        <v>262</v>
      </c>
      <c r="BE1409" s="149">
        <f>IF(N1409="základní",J1409,0)</f>
        <v>0</v>
      </c>
      <c r="BF1409" s="149">
        <f>IF(N1409="snížená",J1409,0)</f>
        <v>0</v>
      </c>
      <c r="BG1409" s="149">
        <f>IF(N1409="zákl. přenesená",J1409,0)</f>
        <v>0</v>
      </c>
      <c r="BH1409" s="149">
        <f>IF(N1409="sníž. přenesená",J1409,0)</f>
        <v>0</v>
      </c>
      <c r="BI1409" s="149">
        <f>IF(N1409="nulová",J1409,0)</f>
        <v>0</v>
      </c>
      <c r="BJ1409" s="17" t="s">
        <v>85</v>
      </c>
      <c r="BK1409" s="149">
        <f>ROUND(I1409*H1409,2)</f>
        <v>0</v>
      </c>
      <c r="BL1409" s="17" t="s">
        <v>369</v>
      </c>
      <c r="BM1409" s="148" t="s">
        <v>1629</v>
      </c>
    </row>
    <row r="1410" spans="2:47" s="1" customFormat="1" ht="126.75">
      <c r="B1410" s="32"/>
      <c r="D1410" s="151" t="s">
        <v>699</v>
      </c>
      <c r="F1410" s="187" t="s">
        <v>1630</v>
      </c>
      <c r="I1410" s="188"/>
      <c r="L1410" s="32"/>
      <c r="M1410" s="189"/>
      <c r="T1410" s="56"/>
      <c r="AT1410" s="17" t="s">
        <v>699</v>
      </c>
      <c r="AU1410" s="17" t="s">
        <v>87</v>
      </c>
    </row>
    <row r="1411" spans="2:65" s="1" customFormat="1" ht="49.15" customHeight="1">
      <c r="B1411" s="32"/>
      <c r="C1411" s="138" t="s">
        <v>1631</v>
      </c>
      <c r="D1411" s="138" t="s">
        <v>264</v>
      </c>
      <c r="E1411" s="139" t="s">
        <v>1632</v>
      </c>
      <c r="F1411" s="140" t="s">
        <v>1633</v>
      </c>
      <c r="G1411" s="141" t="s">
        <v>152</v>
      </c>
      <c r="H1411" s="142">
        <v>12.7</v>
      </c>
      <c r="I1411" s="143"/>
      <c r="J1411" s="142">
        <f>ROUND(I1411*H1411,2)</f>
        <v>0</v>
      </c>
      <c r="K1411" s="140" t="s">
        <v>1</v>
      </c>
      <c r="L1411" s="32"/>
      <c r="M1411" s="144" t="s">
        <v>1</v>
      </c>
      <c r="N1411" s="145" t="s">
        <v>42</v>
      </c>
      <c r="P1411" s="146">
        <f>O1411*H1411</f>
        <v>0</v>
      </c>
      <c r="Q1411" s="146">
        <v>0</v>
      </c>
      <c r="R1411" s="146">
        <f>Q1411*H1411</f>
        <v>0</v>
      </c>
      <c r="S1411" s="146">
        <v>0</v>
      </c>
      <c r="T1411" s="147">
        <f>S1411*H1411</f>
        <v>0</v>
      </c>
      <c r="AR1411" s="148" t="s">
        <v>369</v>
      </c>
      <c r="AT1411" s="148" t="s">
        <v>264</v>
      </c>
      <c r="AU1411" s="148" t="s">
        <v>87</v>
      </c>
      <c r="AY1411" s="17" t="s">
        <v>262</v>
      </c>
      <c r="BE1411" s="149">
        <f>IF(N1411="základní",J1411,0)</f>
        <v>0</v>
      </c>
      <c r="BF1411" s="149">
        <f>IF(N1411="snížená",J1411,0)</f>
        <v>0</v>
      </c>
      <c r="BG1411" s="149">
        <f>IF(N1411="zákl. přenesená",J1411,0)</f>
        <v>0</v>
      </c>
      <c r="BH1411" s="149">
        <f>IF(N1411="sníž. přenesená",J1411,0)</f>
        <v>0</v>
      </c>
      <c r="BI1411" s="149">
        <f>IF(N1411="nulová",J1411,0)</f>
        <v>0</v>
      </c>
      <c r="BJ1411" s="17" t="s">
        <v>85</v>
      </c>
      <c r="BK1411" s="149">
        <f>ROUND(I1411*H1411,2)</f>
        <v>0</v>
      </c>
      <c r="BL1411" s="17" t="s">
        <v>369</v>
      </c>
      <c r="BM1411" s="148" t="s">
        <v>1634</v>
      </c>
    </row>
    <row r="1412" spans="2:47" s="1" customFormat="1" ht="126.75">
      <c r="B1412" s="32"/>
      <c r="D1412" s="151" t="s">
        <v>699</v>
      </c>
      <c r="F1412" s="187" t="s">
        <v>1635</v>
      </c>
      <c r="I1412" s="188"/>
      <c r="L1412" s="32"/>
      <c r="M1412" s="189"/>
      <c r="T1412" s="56"/>
      <c r="AT1412" s="17" t="s">
        <v>699</v>
      </c>
      <c r="AU1412" s="17" t="s">
        <v>87</v>
      </c>
    </row>
    <row r="1413" spans="2:65" s="1" customFormat="1" ht="44.25" customHeight="1">
      <c r="B1413" s="32"/>
      <c r="C1413" s="138" t="s">
        <v>1636</v>
      </c>
      <c r="D1413" s="138" t="s">
        <v>264</v>
      </c>
      <c r="E1413" s="139" t="s">
        <v>1637</v>
      </c>
      <c r="F1413" s="140" t="s">
        <v>1638</v>
      </c>
      <c r="G1413" s="141" t="s">
        <v>152</v>
      </c>
      <c r="H1413" s="142">
        <v>2.4</v>
      </c>
      <c r="I1413" s="143"/>
      <c r="J1413" s="142">
        <f>ROUND(I1413*H1413,2)</f>
        <v>0</v>
      </c>
      <c r="K1413" s="140" t="s">
        <v>1</v>
      </c>
      <c r="L1413" s="32"/>
      <c r="M1413" s="144" t="s">
        <v>1</v>
      </c>
      <c r="N1413" s="145" t="s">
        <v>42</v>
      </c>
      <c r="P1413" s="146">
        <f>O1413*H1413</f>
        <v>0</v>
      </c>
      <c r="Q1413" s="146">
        <v>0</v>
      </c>
      <c r="R1413" s="146">
        <f>Q1413*H1413</f>
        <v>0</v>
      </c>
      <c r="S1413" s="146">
        <v>0</v>
      </c>
      <c r="T1413" s="147">
        <f>S1413*H1413</f>
        <v>0</v>
      </c>
      <c r="AR1413" s="148" t="s">
        <v>369</v>
      </c>
      <c r="AT1413" s="148" t="s">
        <v>264</v>
      </c>
      <c r="AU1413" s="148" t="s">
        <v>87</v>
      </c>
      <c r="AY1413" s="17" t="s">
        <v>262</v>
      </c>
      <c r="BE1413" s="149">
        <f>IF(N1413="základní",J1413,0)</f>
        <v>0</v>
      </c>
      <c r="BF1413" s="149">
        <f>IF(N1413="snížená",J1413,0)</f>
        <v>0</v>
      </c>
      <c r="BG1413" s="149">
        <f>IF(N1413="zákl. přenesená",J1413,0)</f>
        <v>0</v>
      </c>
      <c r="BH1413" s="149">
        <f>IF(N1413="sníž. přenesená",J1413,0)</f>
        <v>0</v>
      </c>
      <c r="BI1413" s="149">
        <f>IF(N1413="nulová",J1413,0)</f>
        <v>0</v>
      </c>
      <c r="BJ1413" s="17" t="s">
        <v>85</v>
      </c>
      <c r="BK1413" s="149">
        <f>ROUND(I1413*H1413,2)</f>
        <v>0</v>
      </c>
      <c r="BL1413" s="17" t="s">
        <v>369</v>
      </c>
      <c r="BM1413" s="148" t="s">
        <v>1639</v>
      </c>
    </row>
    <row r="1414" spans="2:47" s="1" customFormat="1" ht="117">
      <c r="B1414" s="32"/>
      <c r="D1414" s="151" t="s">
        <v>699</v>
      </c>
      <c r="F1414" s="187" t="s">
        <v>1640</v>
      </c>
      <c r="I1414" s="188"/>
      <c r="L1414" s="32"/>
      <c r="M1414" s="189"/>
      <c r="T1414" s="56"/>
      <c r="AT1414" s="17" t="s">
        <v>699</v>
      </c>
      <c r="AU1414" s="17" t="s">
        <v>87</v>
      </c>
    </row>
    <row r="1415" spans="2:65" s="1" customFormat="1" ht="49.15" customHeight="1">
      <c r="B1415" s="32"/>
      <c r="C1415" s="138" t="s">
        <v>1641</v>
      </c>
      <c r="D1415" s="138" t="s">
        <v>264</v>
      </c>
      <c r="E1415" s="139" t="s">
        <v>1642</v>
      </c>
      <c r="F1415" s="140" t="s">
        <v>1643</v>
      </c>
      <c r="G1415" s="141" t="s">
        <v>697</v>
      </c>
      <c r="H1415" s="142">
        <v>1</v>
      </c>
      <c r="I1415" s="143"/>
      <c r="J1415" s="142">
        <f>ROUND(I1415*H1415,2)</f>
        <v>0</v>
      </c>
      <c r="K1415" s="140" t="s">
        <v>1</v>
      </c>
      <c r="L1415" s="32"/>
      <c r="M1415" s="144" t="s">
        <v>1</v>
      </c>
      <c r="N1415" s="145" t="s">
        <v>42</v>
      </c>
      <c r="P1415" s="146">
        <f>O1415*H1415</f>
        <v>0</v>
      </c>
      <c r="Q1415" s="146">
        <v>0</v>
      </c>
      <c r="R1415" s="146">
        <f>Q1415*H1415</f>
        <v>0</v>
      </c>
      <c r="S1415" s="146">
        <v>0</v>
      </c>
      <c r="T1415" s="147">
        <f>S1415*H1415</f>
        <v>0</v>
      </c>
      <c r="AR1415" s="148" t="s">
        <v>369</v>
      </c>
      <c r="AT1415" s="148" t="s">
        <v>264</v>
      </c>
      <c r="AU1415" s="148" t="s">
        <v>87</v>
      </c>
      <c r="AY1415" s="17" t="s">
        <v>262</v>
      </c>
      <c r="BE1415" s="149">
        <f>IF(N1415="základní",J1415,0)</f>
        <v>0</v>
      </c>
      <c r="BF1415" s="149">
        <f>IF(N1415="snížená",J1415,0)</f>
        <v>0</v>
      </c>
      <c r="BG1415" s="149">
        <f>IF(N1415="zákl. přenesená",J1415,0)</f>
        <v>0</v>
      </c>
      <c r="BH1415" s="149">
        <f>IF(N1415="sníž. přenesená",J1415,0)</f>
        <v>0</v>
      </c>
      <c r="BI1415" s="149">
        <f>IF(N1415="nulová",J1415,0)</f>
        <v>0</v>
      </c>
      <c r="BJ1415" s="17" t="s">
        <v>85</v>
      </c>
      <c r="BK1415" s="149">
        <f>ROUND(I1415*H1415,2)</f>
        <v>0</v>
      </c>
      <c r="BL1415" s="17" t="s">
        <v>369</v>
      </c>
      <c r="BM1415" s="148" t="s">
        <v>1644</v>
      </c>
    </row>
    <row r="1416" spans="2:47" s="1" customFormat="1" ht="204.75">
      <c r="B1416" s="32"/>
      <c r="D1416" s="151" t="s">
        <v>699</v>
      </c>
      <c r="F1416" s="187" t="s">
        <v>1645</v>
      </c>
      <c r="I1416" s="188"/>
      <c r="L1416" s="32"/>
      <c r="M1416" s="189"/>
      <c r="T1416" s="56"/>
      <c r="AT1416" s="17" t="s">
        <v>699</v>
      </c>
      <c r="AU1416" s="17" t="s">
        <v>87</v>
      </c>
    </row>
    <row r="1417" spans="2:65" s="1" customFormat="1" ht="49.15" customHeight="1">
      <c r="B1417" s="32"/>
      <c r="C1417" s="138" t="s">
        <v>1646</v>
      </c>
      <c r="D1417" s="138" t="s">
        <v>264</v>
      </c>
      <c r="E1417" s="139" t="s">
        <v>1647</v>
      </c>
      <c r="F1417" s="140" t="s">
        <v>1648</v>
      </c>
      <c r="G1417" s="141" t="s">
        <v>697</v>
      </c>
      <c r="H1417" s="142">
        <v>1</v>
      </c>
      <c r="I1417" s="143"/>
      <c r="J1417" s="142">
        <f>ROUND(I1417*H1417,2)</f>
        <v>0</v>
      </c>
      <c r="K1417" s="140" t="s">
        <v>1</v>
      </c>
      <c r="L1417" s="32"/>
      <c r="M1417" s="144" t="s">
        <v>1</v>
      </c>
      <c r="N1417" s="145" t="s">
        <v>42</v>
      </c>
      <c r="P1417" s="146">
        <f>O1417*H1417</f>
        <v>0</v>
      </c>
      <c r="Q1417" s="146">
        <v>0</v>
      </c>
      <c r="R1417" s="146">
        <f>Q1417*H1417</f>
        <v>0</v>
      </c>
      <c r="S1417" s="146">
        <v>0</v>
      </c>
      <c r="T1417" s="147">
        <f>S1417*H1417</f>
        <v>0</v>
      </c>
      <c r="AR1417" s="148" t="s">
        <v>369</v>
      </c>
      <c r="AT1417" s="148" t="s">
        <v>264</v>
      </c>
      <c r="AU1417" s="148" t="s">
        <v>87</v>
      </c>
      <c r="AY1417" s="17" t="s">
        <v>262</v>
      </c>
      <c r="BE1417" s="149">
        <f>IF(N1417="základní",J1417,0)</f>
        <v>0</v>
      </c>
      <c r="BF1417" s="149">
        <f>IF(N1417="snížená",J1417,0)</f>
        <v>0</v>
      </c>
      <c r="BG1417" s="149">
        <f>IF(N1417="zákl. přenesená",J1417,0)</f>
        <v>0</v>
      </c>
      <c r="BH1417" s="149">
        <f>IF(N1417="sníž. přenesená",J1417,0)</f>
        <v>0</v>
      </c>
      <c r="BI1417" s="149">
        <f>IF(N1417="nulová",J1417,0)</f>
        <v>0</v>
      </c>
      <c r="BJ1417" s="17" t="s">
        <v>85</v>
      </c>
      <c r="BK1417" s="149">
        <f>ROUND(I1417*H1417,2)</f>
        <v>0</v>
      </c>
      <c r="BL1417" s="17" t="s">
        <v>369</v>
      </c>
      <c r="BM1417" s="148" t="s">
        <v>1649</v>
      </c>
    </row>
    <row r="1418" spans="2:47" s="1" customFormat="1" ht="204.75">
      <c r="B1418" s="32"/>
      <c r="D1418" s="151" t="s">
        <v>699</v>
      </c>
      <c r="F1418" s="187" t="s">
        <v>1650</v>
      </c>
      <c r="I1418" s="188"/>
      <c r="L1418" s="32"/>
      <c r="M1418" s="189"/>
      <c r="T1418" s="56"/>
      <c r="AT1418" s="17" t="s">
        <v>699</v>
      </c>
      <c r="AU1418" s="17" t="s">
        <v>87</v>
      </c>
    </row>
    <row r="1419" spans="2:65" s="1" customFormat="1" ht="44.25" customHeight="1">
      <c r="B1419" s="32"/>
      <c r="C1419" s="138" t="s">
        <v>1651</v>
      </c>
      <c r="D1419" s="138" t="s">
        <v>264</v>
      </c>
      <c r="E1419" s="139" t="s">
        <v>1652</v>
      </c>
      <c r="F1419" s="140" t="s">
        <v>1653</v>
      </c>
      <c r="G1419" s="141" t="s">
        <v>697</v>
      </c>
      <c r="H1419" s="142">
        <v>1</v>
      </c>
      <c r="I1419" s="143"/>
      <c r="J1419" s="142">
        <f>ROUND(I1419*H1419,2)</f>
        <v>0</v>
      </c>
      <c r="K1419" s="140" t="s">
        <v>1</v>
      </c>
      <c r="L1419" s="32"/>
      <c r="M1419" s="144" t="s">
        <v>1</v>
      </c>
      <c r="N1419" s="145" t="s">
        <v>42</v>
      </c>
      <c r="P1419" s="146">
        <f>O1419*H1419</f>
        <v>0</v>
      </c>
      <c r="Q1419" s="146">
        <v>0</v>
      </c>
      <c r="R1419" s="146">
        <f>Q1419*H1419</f>
        <v>0</v>
      </c>
      <c r="S1419" s="146">
        <v>0</v>
      </c>
      <c r="T1419" s="147">
        <f>S1419*H1419</f>
        <v>0</v>
      </c>
      <c r="AR1419" s="148" t="s">
        <v>369</v>
      </c>
      <c r="AT1419" s="148" t="s">
        <v>264</v>
      </c>
      <c r="AU1419" s="148" t="s">
        <v>87</v>
      </c>
      <c r="AY1419" s="17" t="s">
        <v>262</v>
      </c>
      <c r="BE1419" s="149">
        <f>IF(N1419="základní",J1419,0)</f>
        <v>0</v>
      </c>
      <c r="BF1419" s="149">
        <f>IF(N1419="snížená",J1419,0)</f>
        <v>0</v>
      </c>
      <c r="BG1419" s="149">
        <f>IF(N1419="zákl. přenesená",J1419,0)</f>
        <v>0</v>
      </c>
      <c r="BH1419" s="149">
        <f>IF(N1419="sníž. přenesená",J1419,0)</f>
        <v>0</v>
      </c>
      <c r="BI1419" s="149">
        <f>IF(N1419="nulová",J1419,0)</f>
        <v>0</v>
      </c>
      <c r="BJ1419" s="17" t="s">
        <v>85</v>
      </c>
      <c r="BK1419" s="149">
        <f>ROUND(I1419*H1419,2)</f>
        <v>0</v>
      </c>
      <c r="BL1419" s="17" t="s">
        <v>369</v>
      </c>
      <c r="BM1419" s="148" t="s">
        <v>1654</v>
      </c>
    </row>
    <row r="1420" spans="2:47" s="1" customFormat="1" ht="165.75">
      <c r="B1420" s="32"/>
      <c r="D1420" s="151" t="s">
        <v>699</v>
      </c>
      <c r="F1420" s="187" t="s">
        <v>1655</v>
      </c>
      <c r="I1420" s="188"/>
      <c r="L1420" s="32"/>
      <c r="M1420" s="189"/>
      <c r="T1420" s="56"/>
      <c r="AT1420" s="17" t="s">
        <v>699</v>
      </c>
      <c r="AU1420" s="17" t="s">
        <v>87</v>
      </c>
    </row>
    <row r="1421" spans="2:65" s="1" customFormat="1" ht="33" customHeight="1">
      <c r="B1421" s="32"/>
      <c r="C1421" s="138" t="s">
        <v>1656</v>
      </c>
      <c r="D1421" s="138" t="s">
        <v>264</v>
      </c>
      <c r="E1421" s="139" t="s">
        <v>1657</v>
      </c>
      <c r="F1421" s="140" t="s">
        <v>1658</v>
      </c>
      <c r="G1421" s="141" t="s">
        <v>152</v>
      </c>
      <c r="H1421" s="142">
        <v>21.6</v>
      </c>
      <c r="I1421" s="143"/>
      <c r="J1421" s="142">
        <f>ROUND(I1421*H1421,2)</f>
        <v>0</v>
      </c>
      <c r="K1421" s="140" t="s">
        <v>1</v>
      </c>
      <c r="L1421" s="32"/>
      <c r="M1421" s="144" t="s">
        <v>1</v>
      </c>
      <c r="N1421" s="145" t="s">
        <v>42</v>
      </c>
      <c r="P1421" s="146">
        <f>O1421*H1421</f>
        <v>0</v>
      </c>
      <c r="Q1421" s="146">
        <v>0</v>
      </c>
      <c r="R1421" s="146">
        <f>Q1421*H1421</f>
        <v>0</v>
      </c>
      <c r="S1421" s="146">
        <v>0</v>
      </c>
      <c r="T1421" s="147">
        <f>S1421*H1421</f>
        <v>0</v>
      </c>
      <c r="AR1421" s="148" t="s">
        <v>369</v>
      </c>
      <c r="AT1421" s="148" t="s">
        <v>264</v>
      </c>
      <c r="AU1421" s="148" t="s">
        <v>87</v>
      </c>
      <c r="AY1421" s="17" t="s">
        <v>262</v>
      </c>
      <c r="BE1421" s="149">
        <f>IF(N1421="základní",J1421,0)</f>
        <v>0</v>
      </c>
      <c r="BF1421" s="149">
        <f>IF(N1421="snížená",J1421,0)</f>
        <v>0</v>
      </c>
      <c r="BG1421" s="149">
        <f>IF(N1421="zákl. přenesená",J1421,0)</f>
        <v>0</v>
      </c>
      <c r="BH1421" s="149">
        <f>IF(N1421="sníž. přenesená",J1421,0)</f>
        <v>0</v>
      </c>
      <c r="BI1421" s="149">
        <f>IF(N1421="nulová",J1421,0)</f>
        <v>0</v>
      </c>
      <c r="BJ1421" s="17" t="s">
        <v>85</v>
      </c>
      <c r="BK1421" s="149">
        <f>ROUND(I1421*H1421,2)</f>
        <v>0</v>
      </c>
      <c r="BL1421" s="17" t="s">
        <v>369</v>
      </c>
      <c r="BM1421" s="148" t="s">
        <v>1659</v>
      </c>
    </row>
    <row r="1422" spans="2:47" s="1" customFormat="1" ht="146.25">
      <c r="B1422" s="32"/>
      <c r="D1422" s="151" t="s">
        <v>699</v>
      </c>
      <c r="F1422" s="187" t="s">
        <v>1660</v>
      </c>
      <c r="I1422" s="188"/>
      <c r="L1422" s="32"/>
      <c r="M1422" s="189"/>
      <c r="T1422" s="56"/>
      <c r="AT1422" s="17" t="s">
        <v>699</v>
      </c>
      <c r="AU1422" s="17" t="s">
        <v>87</v>
      </c>
    </row>
    <row r="1423" spans="2:65" s="1" customFormat="1" ht="44.25" customHeight="1">
      <c r="B1423" s="32"/>
      <c r="C1423" s="138" t="s">
        <v>1661</v>
      </c>
      <c r="D1423" s="138" t="s">
        <v>264</v>
      </c>
      <c r="E1423" s="139" t="s">
        <v>1662</v>
      </c>
      <c r="F1423" s="140" t="s">
        <v>1663</v>
      </c>
      <c r="G1423" s="141" t="s">
        <v>152</v>
      </c>
      <c r="H1423" s="142">
        <v>23.7</v>
      </c>
      <c r="I1423" s="143"/>
      <c r="J1423" s="142">
        <f>ROUND(I1423*H1423,2)</f>
        <v>0</v>
      </c>
      <c r="K1423" s="140" t="s">
        <v>1</v>
      </c>
      <c r="L1423" s="32"/>
      <c r="M1423" s="144" t="s">
        <v>1</v>
      </c>
      <c r="N1423" s="145" t="s">
        <v>42</v>
      </c>
      <c r="P1423" s="146">
        <f>O1423*H1423</f>
        <v>0</v>
      </c>
      <c r="Q1423" s="146">
        <v>0</v>
      </c>
      <c r="R1423" s="146">
        <f>Q1423*H1423</f>
        <v>0</v>
      </c>
      <c r="S1423" s="146">
        <v>0</v>
      </c>
      <c r="T1423" s="147">
        <f>S1423*H1423</f>
        <v>0</v>
      </c>
      <c r="AR1423" s="148" t="s">
        <v>369</v>
      </c>
      <c r="AT1423" s="148" t="s">
        <v>264</v>
      </c>
      <c r="AU1423" s="148" t="s">
        <v>87</v>
      </c>
      <c r="AY1423" s="17" t="s">
        <v>262</v>
      </c>
      <c r="BE1423" s="149">
        <f>IF(N1423="základní",J1423,0)</f>
        <v>0</v>
      </c>
      <c r="BF1423" s="149">
        <f>IF(N1423="snížená",J1423,0)</f>
        <v>0</v>
      </c>
      <c r="BG1423" s="149">
        <f>IF(N1423="zákl. přenesená",J1423,0)</f>
        <v>0</v>
      </c>
      <c r="BH1423" s="149">
        <f>IF(N1423="sníž. přenesená",J1423,0)</f>
        <v>0</v>
      </c>
      <c r="BI1423" s="149">
        <f>IF(N1423="nulová",J1423,0)</f>
        <v>0</v>
      </c>
      <c r="BJ1423" s="17" t="s">
        <v>85</v>
      </c>
      <c r="BK1423" s="149">
        <f>ROUND(I1423*H1423,2)</f>
        <v>0</v>
      </c>
      <c r="BL1423" s="17" t="s">
        <v>369</v>
      </c>
      <c r="BM1423" s="148" t="s">
        <v>1664</v>
      </c>
    </row>
    <row r="1424" spans="2:47" s="1" customFormat="1" ht="185.25">
      <c r="B1424" s="32"/>
      <c r="D1424" s="151" t="s">
        <v>699</v>
      </c>
      <c r="F1424" s="187" t="s">
        <v>1665</v>
      </c>
      <c r="I1424" s="188"/>
      <c r="L1424" s="32"/>
      <c r="M1424" s="189"/>
      <c r="T1424" s="56"/>
      <c r="AT1424" s="17" t="s">
        <v>699</v>
      </c>
      <c r="AU1424" s="17" t="s">
        <v>87</v>
      </c>
    </row>
    <row r="1425" spans="2:51" s="12" customFormat="1" ht="12">
      <c r="B1425" s="150"/>
      <c r="D1425" s="151" t="s">
        <v>270</v>
      </c>
      <c r="E1425" s="152" t="s">
        <v>1</v>
      </c>
      <c r="F1425" s="153" t="s">
        <v>1666</v>
      </c>
      <c r="H1425" s="154">
        <v>23.7</v>
      </c>
      <c r="I1425" s="155"/>
      <c r="L1425" s="150"/>
      <c r="M1425" s="156"/>
      <c r="T1425" s="157"/>
      <c r="AT1425" s="152" t="s">
        <v>270</v>
      </c>
      <c r="AU1425" s="152" t="s">
        <v>87</v>
      </c>
      <c r="AV1425" s="12" t="s">
        <v>87</v>
      </c>
      <c r="AW1425" s="12" t="s">
        <v>32</v>
      </c>
      <c r="AX1425" s="12" t="s">
        <v>77</v>
      </c>
      <c r="AY1425" s="152" t="s">
        <v>262</v>
      </c>
    </row>
    <row r="1426" spans="2:51" s="13" customFormat="1" ht="12">
      <c r="B1426" s="158"/>
      <c r="D1426" s="151" t="s">
        <v>270</v>
      </c>
      <c r="E1426" s="159" t="s">
        <v>1</v>
      </c>
      <c r="F1426" s="160" t="s">
        <v>273</v>
      </c>
      <c r="H1426" s="161">
        <v>23.7</v>
      </c>
      <c r="I1426" s="162"/>
      <c r="L1426" s="158"/>
      <c r="M1426" s="163"/>
      <c r="T1426" s="164"/>
      <c r="AT1426" s="159" t="s">
        <v>270</v>
      </c>
      <c r="AU1426" s="159" t="s">
        <v>87</v>
      </c>
      <c r="AV1426" s="13" t="s">
        <v>268</v>
      </c>
      <c r="AW1426" s="13" t="s">
        <v>32</v>
      </c>
      <c r="AX1426" s="13" t="s">
        <v>85</v>
      </c>
      <c r="AY1426" s="159" t="s">
        <v>262</v>
      </c>
    </row>
    <row r="1427" spans="2:65" s="1" customFormat="1" ht="37.9" customHeight="1">
      <c r="B1427" s="32"/>
      <c r="C1427" s="138" t="s">
        <v>1667</v>
      </c>
      <c r="D1427" s="138" t="s">
        <v>264</v>
      </c>
      <c r="E1427" s="139" t="s">
        <v>1668</v>
      </c>
      <c r="F1427" s="140" t="s">
        <v>1669</v>
      </c>
      <c r="G1427" s="141" t="s">
        <v>152</v>
      </c>
      <c r="H1427" s="142">
        <v>2</v>
      </c>
      <c r="I1427" s="143"/>
      <c r="J1427" s="142">
        <f>ROUND(I1427*H1427,2)</f>
        <v>0</v>
      </c>
      <c r="K1427" s="140" t="s">
        <v>1</v>
      </c>
      <c r="L1427" s="32"/>
      <c r="M1427" s="144" t="s">
        <v>1</v>
      </c>
      <c r="N1427" s="145" t="s">
        <v>42</v>
      </c>
      <c r="P1427" s="146">
        <f>O1427*H1427</f>
        <v>0</v>
      </c>
      <c r="Q1427" s="146">
        <v>0</v>
      </c>
      <c r="R1427" s="146">
        <f>Q1427*H1427</f>
        <v>0</v>
      </c>
      <c r="S1427" s="146">
        <v>0</v>
      </c>
      <c r="T1427" s="147">
        <f>S1427*H1427</f>
        <v>0</v>
      </c>
      <c r="AR1427" s="148" t="s">
        <v>369</v>
      </c>
      <c r="AT1427" s="148" t="s">
        <v>264</v>
      </c>
      <c r="AU1427" s="148" t="s">
        <v>87</v>
      </c>
      <c r="AY1427" s="17" t="s">
        <v>262</v>
      </c>
      <c r="BE1427" s="149">
        <f>IF(N1427="základní",J1427,0)</f>
        <v>0</v>
      </c>
      <c r="BF1427" s="149">
        <f>IF(N1427="snížená",J1427,0)</f>
        <v>0</v>
      </c>
      <c r="BG1427" s="149">
        <f>IF(N1427="zákl. přenesená",J1427,0)</f>
        <v>0</v>
      </c>
      <c r="BH1427" s="149">
        <f>IF(N1427="sníž. přenesená",J1427,0)</f>
        <v>0</v>
      </c>
      <c r="BI1427" s="149">
        <f>IF(N1427="nulová",J1427,0)</f>
        <v>0</v>
      </c>
      <c r="BJ1427" s="17" t="s">
        <v>85</v>
      </c>
      <c r="BK1427" s="149">
        <f>ROUND(I1427*H1427,2)</f>
        <v>0</v>
      </c>
      <c r="BL1427" s="17" t="s">
        <v>369</v>
      </c>
      <c r="BM1427" s="148" t="s">
        <v>1670</v>
      </c>
    </row>
    <row r="1428" spans="2:47" s="1" customFormat="1" ht="117">
      <c r="B1428" s="32"/>
      <c r="D1428" s="151" t="s">
        <v>699</v>
      </c>
      <c r="F1428" s="187" t="s">
        <v>1671</v>
      </c>
      <c r="I1428" s="188"/>
      <c r="L1428" s="32"/>
      <c r="M1428" s="189"/>
      <c r="T1428" s="56"/>
      <c r="AT1428" s="17" t="s">
        <v>699</v>
      </c>
      <c r="AU1428" s="17" t="s">
        <v>87</v>
      </c>
    </row>
    <row r="1429" spans="2:51" s="12" customFormat="1" ht="12">
      <c r="B1429" s="150"/>
      <c r="D1429" s="151" t="s">
        <v>270</v>
      </c>
      <c r="E1429" s="152" t="s">
        <v>1</v>
      </c>
      <c r="F1429" s="153" t="s">
        <v>1672</v>
      </c>
      <c r="H1429" s="154">
        <v>2</v>
      </c>
      <c r="I1429" s="155"/>
      <c r="L1429" s="150"/>
      <c r="M1429" s="156"/>
      <c r="T1429" s="157"/>
      <c r="AT1429" s="152" t="s">
        <v>270</v>
      </c>
      <c r="AU1429" s="152" t="s">
        <v>87</v>
      </c>
      <c r="AV1429" s="12" t="s">
        <v>87</v>
      </c>
      <c r="AW1429" s="12" t="s">
        <v>32</v>
      </c>
      <c r="AX1429" s="12" t="s">
        <v>77</v>
      </c>
      <c r="AY1429" s="152" t="s">
        <v>262</v>
      </c>
    </row>
    <row r="1430" spans="2:51" s="13" customFormat="1" ht="12">
      <c r="B1430" s="158"/>
      <c r="D1430" s="151" t="s">
        <v>270</v>
      </c>
      <c r="E1430" s="159" t="s">
        <v>1</v>
      </c>
      <c r="F1430" s="160" t="s">
        <v>273</v>
      </c>
      <c r="H1430" s="161">
        <v>2</v>
      </c>
      <c r="I1430" s="162"/>
      <c r="L1430" s="158"/>
      <c r="M1430" s="163"/>
      <c r="T1430" s="164"/>
      <c r="AT1430" s="159" t="s">
        <v>270</v>
      </c>
      <c r="AU1430" s="159" t="s">
        <v>87</v>
      </c>
      <c r="AV1430" s="13" t="s">
        <v>268</v>
      </c>
      <c r="AW1430" s="13" t="s">
        <v>32</v>
      </c>
      <c r="AX1430" s="13" t="s">
        <v>85</v>
      </c>
      <c r="AY1430" s="159" t="s">
        <v>262</v>
      </c>
    </row>
    <row r="1431" spans="2:65" s="1" customFormat="1" ht="49.15" customHeight="1">
      <c r="B1431" s="32"/>
      <c r="C1431" s="138" t="s">
        <v>1673</v>
      </c>
      <c r="D1431" s="138" t="s">
        <v>264</v>
      </c>
      <c r="E1431" s="139" t="s">
        <v>1674</v>
      </c>
      <c r="F1431" s="140" t="s">
        <v>1675</v>
      </c>
      <c r="G1431" s="141" t="s">
        <v>697</v>
      </c>
      <c r="H1431" s="142">
        <v>1</v>
      </c>
      <c r="I1431" s="143"/>
      <c r="J1431" s="142">
        <f>ROUND(I1431*H1431,2)</f>
        <v>0</v>
      </c>
      <c r="K1431" s="140" t="s">
        <v>1</v>
      </c>
      <c r="L1431" s="32"/>
      <c r="M1431" s="144" t="s">
        <v>1</v>
      </c>
      <c r="N1431" s="145" t="s">
        <v>42</v>
      </c>
      <c r="P1431" s="146">
        <f>O1431*H1431</f>
        <v>0</v>
      </c>
      <c r="Q1431" s="146">
        <v>0</v>
      </c>
      <c r="R1431" s="146">
        <f>Q1431*H1431</f>
        <v>0</v>
      </c>
      <c r="S1431" s="146">
        <v>0</v>
      </c>
      <c r="T1431" s="147">
        <f>S1431*H1431</f>
        <v>0</v>
      </c>
      <c r="AR1431" s="148" t="s">
        <v>369</v>
      </c>
      <c r="AT1431" s="148" t="s">
        <v>264</v>
      </c>
      <c r="AU1431" s="148" t="s">
        <v>87</v>
      </c>
      <c r="AY1431" s="17" t="s">
        <v>262</v>
      </c>
      <c r="BE1431" s="149">
        <f>IF(N1431="základní",J1431,0)</f>
        <v>0</v>
      </c>
      <c r="BF1431" s="149">
        <f>IF(N1431="snížená",J1431,0)</f>
        <v>0</v>
      </c>
      <c r="BG1431" s="149">
        <f>IF(N1431="zákl. přenesená",J1431,0)</f>
        <v>0</v>
      </c>
      <c r="BH1431" s="149">
        <f>IF(N1431="sníž. přenesená",J1431,0)</f>
        <v>0</v>
      </c>
      <c r="BI1431" s="149">
        <f>IF(N1431="nulová",J1431,0)</f>
        <v>0</v>
      </c>
      <c r="BJ1431" s="17" t="s">
        <v>85</v>
      </c>
      <c r="BK1431" s="149">
        <f>ROUND(I1431*H1431,2)</f>
        <v>0</v>
      </c>
      <c r="BL1431" s="17" t="s">
        <v>369</v>
      </c>
      <c r="BM1431" s="148" t="s">
        <v>1676</v>
      </c>
    </row>
    <row r="1432" spans="2:47" s="1" customFormat="1" ht="195">
      <c r="B1432" s="32"/>
      <c r="D1432" s="151" t="s">
        <v>699</v>
      </c>
      <c r="F1432" s="187" t="s">
        <v>1677</v>
      </c>
      <c r="I1432" s="188"/>
      <c r="L1432" s="32"/>
      <c r="M1432" s="189"/>
      <c r="T1432" s="56"/>
      <c r="AT1432" s="17" t="s">
        <v>699</v>
      </c>
      <c r="AU1432" s="17" t="s">
        <v>87</v>
      </c>
    </row>
    <row r="1433" spans="2:65" s="1" customFormat="1" ht="55.5" customHeight="1">
      <c r="B1433" s="32"/>
      <c r="C1433" s="138" t="s">
        <v>1678</v>
      </c>
      <c r="D1433" s="138" t="s">
        <v>264</v>
      </c>
      <c r="E1433" s="139" t="s">
        <v>1679</v>
      </c>
      <c r="F1433" s="140" t="s">
        <v>1680</v>
      </c>
      <c r="G1433" s="141" t="s">
        <v>697</v>
      </c>
      <c r="H1433" s="142">
        <v>1</v>
      </c>
      <c r="I1433" s="143"/>
      <c r="J1433" s="142">
        <f>ROUND(I1433*H1433,2)</f>
        <v>0</v>
      </c>
      <c r="K1433" s="140" t="s">
        <v>1</v>
      </c>
      <c r="L1433" s="32"/>
      <c r="M1433" s="144" t="s">
        <v>1</v>
      </c>
      <c r="N1433" s="145" t="s">
        <v>42</v>
      </c>
      <c r="P1433" s="146">
        <f>O1433*H1433</f>
        <v>0</v>
      </c>
      <c r="Q1433" s="146">
        <v>0</v>
      </c>
      <c r="R1433" s="146">
        <f>Q1433*H1433</f>
        <v>0</v>
      </c>
      <c r="S1433" s="146">
        <v>0</v>
      </c>
      <c r="T1433" s="147">
        <f>S1433*H1433</f>
        <v>0</v>
      </c>
      <c r="AR1433" s="148" t="s">
        <v>369</v>
      </c>
      <c r="AT1433" s="148" t="s">
        <v>264</v>
      </c>
      <c r="AU1433" s="148" t="s">
        <v>87</v>
      </c>
      <c r="AY1433" s="17" t="s">
        <v>262</v>
      </c>
      <c r="BE1433" s="149">
        <f>IF(N1433="základní",J1433,0)</f>
        <v>0</v>
      </c>
      <c r="BF1433" s="149">
        <f>IF(N1433="snížená",J1433,0)</f>
        <v>0</v>
      </c>
      <c r="BG1433" s="149">
        <f>IF(N1433="zákl. přenesená",J1433,0)</f>
        <v>0</v>
      </c>
      <c r="BH1433" s="149">
        <f>IF(N1433="sníž. přenesená",J1433,0)</f>
        <v>0</v>
      </c>
      <c r="BI1433" s="149">
        <f>IF(N1433="nulová",J1433,0)</f>
        <v>0</v>
      </c>
      <c r="BJ1433" s="17" t="s">
        <v>85</v>
      </c>
      <c r="BK1433" s="149">
        <f>ROUND(I1433*H1433,2)</f>
        <v>0</v>
      </c>
      <c r="BL1433" s="17" t="s">
        <v>369</v>
      </c>
      <c r="BM1433" s="148" t="s">
        <v>1681</v>
      </c>
    </row>
    <row r="1434" spans="2:47" s="1" customFormat="1" ht="117">
      <c r="B1434" s="32"/>
      <c r="D1434" s="151" t="s">
        <v>699</v>
      </c>
      <c r="F1434" s="187" t="s">
        <v>1682</v>
      </c>
      <c r="I1434" s="188"/>
      <c r="L1434" s="32"/>
      <c r="M1434" s="189"/>
      <c r="T1434" s="56"/>
      <c r="AT1434" s="17" t="s">
        <v>699</v>
      </c>
      <c r="AU1434" s="17" t="s">
        <v>87</v>
      </c>
    </row>
    <row r="1435" spans="2:65" s="1" customFormat="1" ht="37.9" customHeight="1">
      <c r="B1435" s="32"/>
      <c r="C1435" s="138" t="s">
        <v>1683</v>
      </c>
      <c r="D1435" s="138" t="s">
        <v>264</v>
      </c>
      <c r="E1435" s="139" t="s">
        <v>1684</v>
      </c>
      <c r="F1435" s="140" t="s">
        <v>1685</v>
      </c>
      <c r="G1435" s="141" t="s">
        <v>152</v>
      </c>
      <c r="H1435" s="142">
        <v>2.2</v>
      </c>
      <c r="I1435" s="143"/>
      <c r="J1435" s="142">
        <f>ROUND(I1435*H1435,2)</f>
        <v>0</v>
      </c>
      <c r="K1435" s="140" t="s">
        <v>1</v>
      </c>
      <c r="L1435" s="32"/>
      <c r="M1435" s="144" t="s">
        <v>1</v>
      </c>
      <c r="N1435" s="145" t="s">
        <v>42</v>
      </c>
      <c r="P1435" s="146">
        <f>O1435*H1435</f>
        <v>0</v>
      </c>
      <c r="Q1435" s="146">
        <v>0</v>
      </c>
      <c r="R1435" s="146">
        <f>Q1435*H1435</f>
        <v>0</v>
      </c>
      <c r="S1435" s="146">
        <v>0</v>
      </c>
      <c r="T1435" s="147">
        <f>S1435*H1435</f>
        <v>0</v>
      </c>
      <c r="AR1435" s="148" t="s">
        <v>369</v>
      </c>
      <c r="AT1435" s="148" t="s">
        <v>264</v>
      </c>
      <c r="AU1435" s="148" t="s">
        <v>87</v>
      </c>
      <c r="AY1435" s="17" t="s">
        <v>262</v>
      </c>
      <c r="BE1435" s="149">
        <f>IF(N1435="základní",J1435,0)</f>
        <v>0</v>
      </c>
      <c r="BF1435" s="149">
        <f>IF(N1435="snížená",J1435,0)</f>
        <v>0</v>
      </c>
      <c r="BG1435" s="149">
        <f>IF(N1435="zákl. přenesená",J1435,0)</f>
        <v>0</v>
      </c>
      <c r="BH1435" s="149">
        <f>IF(N1435="sníž. přenesená",J1435,0)</f>
        <v>0</v>
      </c>
      <c r="BI1435" s="149">
        <f>IF(N1435="nulová",J1435,0)</f>
        <v>0</v>
      </c>
      <c r="BJ1435" s="17" t="s">
        <v>85</v>
      </c>
      <c r="BK1435" s="149">
        <f>ROUND(I1435*H1435,2)</f>
        <v>0</v>
      </c>
      <c r="BL1435" s="17" t="s">
        <v>369</v>
      </c>
      <c r="BM1435" s="148" t="s">
        <v>1686</v>
      </c>
    </row>
    <row r="1436" spans="2:47" s="1" customFormat="1" ht="87.75">
      <c r="B1436" s="32"/>
      <c r="D1436" s="151" t="s">
        <v>699</v>
      </c>
      <c r="F1436" s="187" t="s">
        <v>1687</v>
      </c>
      <c r="I1436" s="188"/>
      <c r="L1436" s="32"/>
      <c r="M1436" s="189"/>
      <c r="T1436" s="56"/>
      <c r="AT1436" s="17" t="s">
        <v>699</v>
      </c>
      <c r="AU1436" s="17" t="s">
        <v>87</v>
      </c>
    </row>
    <row r="1437" spans="2:65" s="1" customFormat="1" ht="37.9" customHeight="1">
      <c r="B1437" s="32"/>
      <c r="C1437" s="138" t="s">
        <v>1688</v>
      </c>
      <c r="D1437" s="138" t="s">
        <v>264</v>
      </c>
      <c r="E1437" s="139" t="s">
        <v>1689</v>
      </c>
      <c r="F1437" s="140" t="s">
        <v>1690</v>
      </c>
      <c r="G1437" s="141" t="s">
        <v>152</v>
      </c>
      <c r="H1437" s="142">
        <v>2.3</v>
      </c>
      <c r="I1437" s="143"/>
      <c r="J1437" s="142">
        <f>ROUND(I1437*H1437,2)</f>
        <v>0</v>
      </c>
      <c r="K1437" s="140" t="s">
        <v>1</v>
      </c>
      <c r="L1437" s="32"/>
      <c r="M1437" s="144" t="s">
        <v>1</v>
      </c>
      <c r="N1437" s="145" t="s">
        <v>42</v>
      </c>
      <c r="P1437" s="146">
        <f>O1437*H1437</f>
        <v>0</v>
      </c>
      <c r="Q1437" s="146">
        <v>0</v>
      </c>
      <c r="R1437" s="146">
        <f>Q1437*H1437</f>
        <v>0</v>
      </c>
      <c r="S1437" s="146">
        <v>0</v>
      </c>
      <c r="T1437" s="147">
        <f>S1437*H1437</f>
        <v>0</v>
      </c>
      <c r="AR1437" s="148" t="s">
        <v>369</v>
      </c>
      <c r="AT1437" s="148" t="s">
        <v>264</v>
      </c>
      <c r="AU1437" s="148" t="s">
        <v>87</v>
      </c>
      <c r="AY1437" s="17" t="s">
        <v>262</v>
      </c>
      <c r="BE1437" s="149">
        <f>IF(N1437="základní",J1437,0)</f>
        <v>0</v>
      </c>
      <c r="BF1437" s="149">
        <f>IF(N1437="snížená",J1437,0)</f>
        <v>0</v>
      </c>
      <c r="BG1437" s="149">
        <f>IF(N1437="zákl. přenesená",J1437,0)</f>
        <v>0</v>
      </c>
      <c r="BH1437" s="149">
        <f>IF(N1437="sníž. přenesená",J1437,0)</f>
        <v>0</v>
      </c>
      <c r="BI1437" s="149">
        <f>IF(N1437="nulová",J1437,0)</f>
        <v>0</v>
      </c>
      <c r="BJ1437" s="17" t="s">
        <v>85</v>
      </c>
      <c r="BK1437" s="149">
        <f>ROUND(I1437*H1437,2)</f>
        <v>0</v>
      </c>
      <c r="BL1437" s="17" t="s">
        <v>369</v>
      </c>
      <c r="BM1437" s="148" t="s">
        <v>1691</v>
      </c>
    </row>
    <row r="1438" spans="2:47" s="1" customFormat="1" ht="107.25">
      <c r="B1438" s="32"/>
      <c r="D1438" s="151" t="s">
        <v>699</v>
      </c>
      <c r="F1438" s="187" t="s">
        <v>1692</v>
      </c>
      <c r="I1438" s="188"/>
      <c r="L1438" s="32"/>
      <c r="M1438" s="189"/>
      <c r="T1438" s="56"/>
      <c r="AT1438" s="17" t="s">
        <v>699</v>
      </c>
      <c r="AU1438" s="17" t="s">
        <v>87</v>
      </c>
    </row>
    <row r="1439" spans="2:65" s="1" customFormat="1" ht="37.9" customHeight="1">
      <c r="B1439" s="32"/>
      <c r="C1439" s="138" t="s">
        <v>1693</v>
      </c>
      <c r="D1439" s="138" t="s">
        <v>264</v>
      </c>
      <c r="E1439" s="139" t="s">
        <v>1694</v>
      </c>
      <c r="F1439" s="140" t="s">
        <v>1695</v>
      </c>
      <c r="G1439" s="141" t="s">
        <v>697</v>
      </c>
      <c r="H1439" s="142">
        <v>1</v>
      </c>
      <c r="I1439" s="143"/>
      <c r="J1439" s="142">
        <f>ROUND(I1439*H1439,2)</f>
        <v>0</v>
      </c>
      <c r="K1439" s="140" t="s">
        <v>1</v>
      </c>
      <c r="L1439" s="32"/>
      <c r="M1439" s="144" t="s">
        <v>1</v>
      </c>
      <c r="N1439" s="145" t="s">
        <v>42</v>
      </c>
      <c r="P1439" s="146">
        <f>O1439*H1439</f>
        <v>0</v>
      </c>
      <c r="Q1439" s="146">
        <v>0</v>
      </c>
      <c r="R1439" s="146">
        <f>Q1439*H1439</f>
        <v>0</v>
      </c>
      <c r="S1439" s="146">
        <v>0</v>
      </c>
      <c r="T1439" s="147">
        <f>S1439*H1439</f>
        <v>0</v>
      </c>
      <c r="AR1439" s="148" t="s">
        <v>369</v>
      </c>
      <c r="AT1439" s="148" t="s">
        <v>264</v>
      </c>
      <c r="AU1439" s="148" t="s">
        <v>87</v>
      </c>
      <c r="AY1439" s="17" t="s">
        <v>262</v>
      </c>
      <c r="BE1439" s="149">
        <f>IF(N1439="základní",J1439,0)</f>
        <v>0</v>
      </c>
      <c r="BF1439" s="149">
        <f>IF(N1439="snížená",J1439,0)</f>
        <v>0</v>
      </c>
      <c r="BG1439" s="149">
        <f>IF(N1439="zákl. přenesená",J1439,0)</f>
        <v>0</v>
      </c>
      <c r="BH1439" s="149">
        <f>IF(N1439="sníž. přenesená",J1439,0)</f>
        <v>0</v>
      </c>
      <c r="BI1439" s="149">
        <f>IF(N1439="nulová",J1439,0)</f>
        <v>0</v>
      </c>
      <c r="BJ1439" s="17" t="s">
        <v>85</v>
      </c>
      <c r="BK1439" s="149">
        <f>ROUND(I1439*H1439,2)</f>
        <v>0</v>
      </c>
      <c r="BL1439" s="17" t="s">
        <v>369</v>
      </c>
      <c r="BM1439" s="148" t="s">
        <v>1696</v>
      </c>
    </row>
    <row r="1440" spans="2:47" s="1" customFormat="1" ht="107.25">
      <c r="B1440" s="32"/>
      <c r="D1440" s="151" t="s">
        <v>699</v>
      </c>
      <c r="F1440" s="187" t="s">
        <v>1697</v>
      </c>
      <c r="I1440" s="188"/>
      <c r="L1440" s="32"/>
      <c r="M1440" s="189"/>
      <c r="T1440" s="56"/>
      <c r="AT1440" s="17" t="s">
        <v>699</v>
      </c>
      <c r="AU1440" s="17" t="s">
        <v>87</v>
      </c>
    </row>
    <row r="1441" spans="2:65" s="1" customFormat="1" ht="44.25" customHeight="1">
      <c r="B1441" s="32"/>
      <c r="C1441" s="138" t="s">
        <v>1698</v>
      </c>
      <c r="D1441" s="138" t="s">
        <v>264</v>
      </c>
      <c r="E1441" s="139" t="s">
        <v>1699</v>
      </c>
      <c r="F1441" s="140" t="s">
        <v>1700</v>
      </c>
      <c r="G1441" s="141" t="s">
        <v>697</v>
      </c>
      <c r="H1441" s="142">
        <v>1</v>
      </c>
      <c r="I1441" s="143"/>
      <c r="J1441" s="142">
        <f>ROUND(I1441*H1441,2)</f>
        <v>0</v>
      </c>
      <c r="K1441" s="140" t="s">
        <v>1</v>
      </c>
      <c r="L1441" s="32"/>
      <c r="M1441" s="144" t="s">
        <v>1</v>
      </c>
      <c r="N1441" s="145" t="s">
        <v>42</v>
      </c>
      <c r="P1441" s="146">
        <f>O1441*H1441</f>
        <v>0</v>
      </c>
      <c r="Q1441" s="146">
        <v>0</v>
      </c>
      <c r="R1441" s="146">
        <f>Q1441*H1441</f>
        <v>0</v>
      </c>
      <c r="S1441" s="146">
        <v>0</v>
      </c>
      <c r="T1441" s="147">
        <f>S1441*H1441</f>
        <v>0</v>
      </c>
      <c r="AR1441" s="148" t="s">
        <v>369</v>
      </c>
      <c r="AT1441" s="148" t="s">
        <v>264</v>
      </c>
      <c r="AU1441" s="148" t="s">
        <v>87</v>
      </c>
      <c r="AY1441" s="17" t="s">
        <v>262</v>
      </c>
      <c r="BE1441" s="149">
        <f>IF(N1441="základní",J1441,0)</f>
        <v>0</v>
      </c>
      <c r="BF1441" s="149">
        <f>IF(N1441="snížená",J1441,0)</f>
        <v>0</v>
      </c>
      <c r="BG1441" s="149">
        <f>IF(N1441="zákl. přenesená",J1441,0)</f>
        <v>0</v>
      </c>
      <c r="BH1441" s="149">
        <f>IF(N1441="sníž. přenesená",J1441,0)</f>
        <v>0</v>
      </c>
      <c r="BI1441" s="149">
        <f>IF(N1441="nulová",J1441,0)</f>
        <v>0</v>
      </c>
      <c r="BJ1441" s="17" t="s">
        <v>85</v>
      </c>
      <c r="BK1441" s="149">
        <f>ROUND(I1441*H1441,2)</f>
        <v>0</v>
      </c>
      <c r="BL1441" s="17" t="s">
        <v>369</v>
      </c>
      <c r="BM1441" s="148" t="s">
        <v>1701</v>
      </c>
    </row>
    <row r="1442" spans="2:47" s="1" customFormat="1" ht="107.25">
      <c r="B1442" s="32"/>
      <c r="D1442" s="151" t="s">
        <v>699</v>
      </c>
      <c r="F1442" s="187" t="s">
        <v>1702</v>
      </c>
      <c r="I1442" s="188"/>
      <c r="L1442" s="32"/>
      <c r="M1442" s="189"/>
      <c r="T1442" s="56"/>
      <c r="AT1442" s="17" t="s">
        <v>699</v>
      </c>
      <c r="AU1442" s="17" t="s">
        <v>87</v>
      </c>
    </row>
    <row r="1443" spans="2:65" s="1" customFormat="1" ht="55.5" customHeight="1">
      <c r="B1443" s="32"/>
      <c r="C1443" s="138" t="s">
        <v>1703</v>
      </c>
      <c r="D1443" s="138" t="s">
        <v>264</v>
      </c>
      <c r="E1443" s="139" t="s">
        <v>1704</v>
      </c>
      <c r="F1443" s="140" t="s">
        <v>1705</v>
      </c>
      <c r="G1443" s="141" t="s">
        <v>152</v>
      </c>
      <c r="H1443" s="142">
        <v>11.99</v>
      </c>
      <c r="I1443" s="143"/>
      <c r="J1443" s="142">
        <f>ROUND(I1443*H1443,2)</f>
        <v>0</v>
      </c>
      <c r="K1443" s="140" t="s">
        <v>1</v>
      </c>
      <c r="L1443" s="32"/>
      <c r="M1443" s="144" t="s">
        <v>1</v>
      </c>
      <c r="N1443" s="145" t="s">
        <v>42</v>
      </c>
      <c r="P1443" s="146">
        <f>O1443*H1443</f>
        <v>0</v>
      </c>
      <c r="Q1443" s="146">
        <v>0</v>
      </c>
      <c r="R1443" s="146">
        <f>Q1443*H1443</f>
        <v>0</v>
      </c>
      <c r="S1443" s="146">
        <v>0</v>
      </c>
      <c r="T1443" s="147">
        <f>S1443*H1443</f>
        <v>0</v>
      </c>
      <c r="AR1443" s="148" t="s">
        <v>369</v>
      </c>
      <c r="AT1443" s="148" t="s">
        <v>264</v>
      </c>
      <c r="AU1443" s="148" t="s">
        <v>87</v>
      </c>
      <c r="AY1443" s="17" t="s">
        <v>262</v>
      </c>
      <c r="BE1443" s="149">
        <f>IF(N1443="základní",J1443,0)</f>
        <v>0</v>
      </c>
      <c r="BF1443" s="149">
        <f>IF(N1443="snížená",J1443,0)</f>
        <v>0</v>
      </c>
      <c r="BG1443" s="149">
        <f>IF(N1443="zákl. přenesená",J1443,0)</f>
        <v>0</v>
      </c>
      <c r="BH1443" s="149">
        <f>IF(N1443="sníž. přenesená",J1443,0)</f>
        <v>0</v>
      </c>
      <c r="BI1443" s="149">
        <f>IF(N1443="nulová",J1443,0)</f>
        <v>0</v>
      </c>
      <c r="BJ1443" s="17" t="s">
        <v>85</v>
      </c>
      <c r="BK1443" s="149">
        <f>ROUND(I1443*H1443,2)</f>
        <v>0</v>
      </c>
      <c r="BL1443" s="17" t="s">
        <v>369</v>
      </c>
      <c r="BM1443" s="148" t="s">
        <v>1706</v>
      </c>
    </row>
    <row r="1444" spans="2:47" s="1" customFormat="1" ht="165.75">
      <c r="B1444" s="32"/>
      <c r="D1444" s="151" t="s">
        <v>699</v>
      </c>
      <c r="F1444" s="187" t="s">
        <v>1707</v>
      </c>
      <c r="I1444" s="188"/>
      <c r="L1444" s="32"/>
      <c r="M1444" s="189"/>
      <c r="T1444" s="56"/>
      <c r="AT1444" s="17" t="s">
        <v>699</v>
      </c>
      <c r="AU1444" s="17" t="s">
        <v>87</v>
      </c>
    </row>
    <row r="1445" spans="2:51" s="12" customFormat="1" ht="12">
      <c r="B1445" s="150"/>
      <c r="D1445" s="151" t="s">
        <v>270</v>
      </c>
      <c r="E1445" s="152" t="s">
        <v>1</v>
      </c>
      <c r="F1445" s="153" t="s">
        <v>1708</v>
      </c>
      <c r="H1445" s="154">
        <v>11.99</v>
      </c>
      <c r="I1445" s="155"/>
      <c r="L1445" s="150"/>
      <c r="M1445" s="156"/>
      <c r="T1445" s="157"/>
      <c r="AT1445" s="152" t="s">
        <v>270</v>
      </c>
      <c r="AU1445" s="152" t="s">
        <v>87</v>
      </c>
      <c r="AV1445" s="12" t="s">
        <v>87</v>
      </c>
      <c r="AW1445" s="12" t="s">
        <v>32</v>
      </c>
      <c r="AX1445" s="12" t="s">
        <v>77</v>
      </c>
      <c r="AY1445" s="152" t="s">
        <v>262</v>
      </c>
    </row>
    <row r="1446" spans="2:51" s="13" customFormat="1" ht="12">
      <c r="B1446" s="158"/>
      <c r="D1446" s="151" t="s">
        <v>270</v>
      </c>
      <c r="E1446" s="159" t="s">
        <v>1</v>
      </c>
      <c r="F1446" s="160" t="s">
        <v>273</v>
      </c>
      <c r="H1446" s="161">
        <v>11.99</v>
      </c>
      <c r="I1446" s="162"/>
      <c r="L1446" s="158"/>
      <c r="M1446" s="163"/>
      <c r="T1446" s="164"/>
      <c r="AT1446" s="159" t="s">
        <v>270</v>
      </c>
      <c r="AU1446" s="159" t="s">
        <v>87</v>
      </c>
      <c r="AV1446" s="13" t="s">
        <v>268</v>
      </c>
      <c r="AW1446" s="13" t="s">
        <v>32</v>
      </c>
      <c r="AX1446" s="13" t="s">
        <v>85</v>
      </c>
      <c r="AY1446" s="159" t="s">
        <v>262</v>
      </c>
    </row>
    <row r="1447" spans="2:65" s="1" customFormat="1" ht="37.9" customHeight="1">
      <c r="B1447" s="32"/>
      <c r="C1447" s="138" t="s">
        <v>1709</v>
      </c>
      <c r="D1447" s="138" t="s">
        <v>264</v>
      </c>
      <c r="E1447" s="139" t="s">
        <v>1710</v>
      </c>
      <c r="F1447" s="140" t="s">
        <v>1711</v>
      </c>
      <c r="G1447" s="141" t="s">
        <v>697</v>
      </c>
      <c r="H1447" s="142">
        <v>1</v>
      </c>
      <c r="I1447" s="143"/>
      <c r="J1447" s="142">
        <f>ROUND(I1447*H1447,2)</f>
        <v>0</v>
      </c>
      <c r="K1447" s="140" t="s">
        <v>1</v>
      </c>
      <c r="L1447" s="32"/>
      <c r="M1447" s="144" t="s">
        <v>1</v>
      </c>
      <c r="N1447" s="145" t="s">
        <v>42</v>
      </c>
      <c r="P1447" s="146">
        <f>O1447*H1447</f>
        <v>0</v>
      </c>
      <c r="Q1447" s="146">
        <v>0</v>
      </c>
      <c r="R1447" s="146">
        <f>Q1447*H1447</f>
        <v>0</v>
      </c>
      <c r="S1447" s="146">
        <v>0</v>
      </c>
      <c r="T1447" s="147">
        <f>S1447*H1447</f>
        <v>0</v>
      </c>
      <c r="AR1447" s="148" t="s">
        <v>369</v>
      </c>
      <c r="AT1447" s="148" t="s">
        <v>264</v>
      </c>
      <c r="AU1447" s="148" t="s">
        <v>87</v>
      </c>
      <c r="AY1447" s="17" t="s">
        <v>262</v>
      </c>
      <c r="BE1447" s="149">
        <f>IF(N1447="základní",J1447,0)</f>
        <v>0</v>
      </c>
      <c r="BF1447" s="149">
        <f>IF(N1447="snížená",J1447,0)</f>
        <v>0</v>
      </c>
      <c r="BG1447" s="149">
        <f>IF(N1447="zákl. přenesená",J1447,0)</f>
        <v>0</v>
      </c>
      <c r="BH1447" s="149">
        <f>IF(N1447="sníž. přenesená",J1447,0)</f>
        <v>0</v>
      </c>
      <c r="BI1447" s="149">
        <f>IF(N1447="nulová",J1447,0)</f>
        <v>0</v>
      </c>
      <c r="BJ1447" s="17" t="s">
        <v>85</v>
      </c>
      <c r="BK1447" s="149">
        <f>ROUND(I1447*H1447,2)</f>
        <v>0</v>
      </c>
      <c r="BL1447" s="17" t="s">
        <v>369</v>
      </c>
      <c r="BM1447" s="148" t="s">
        <v>1712</v>
      </c>
    </row>
    <row r="1448" spans="2:47" s="1" customFormat="1" ht="117">
      <c r="B1448" s="32"/>
      <c r="D1448" s="151" t="s">
        <v>699</v>
      </c>
      <c r="F1448" s="187" t="s">
        <v>1713</v>
      </c>
      <c r="I1448" s="188"/>
      <c r="L1448" s="32"/>
      <c r="M1448" s="189"/>
      <c r="T1448" s="56"/>
      <c r="AT1448" s="17" t="s">
        <v>699</v>
      </c>
      <c r="AU1448" s="17" t="s">
        <v>87</v>
      </c>
    </row>
    <row r="1449" spans="2:65" s="1" customFormat="1" ht="37.9" customHeight="1">
      <c r="B1449" s="32"/>
      <c r="C1449" s="138" t="s">
        <v>1714</v>
      </c>
      <c r="D1449" s="138" t="s">
        <v>264</v>
      </c>
      <c r="E1449" s="139" t="s">
        <v>1715</v>
      </c>
      <c r="F1449" s="140" t="s">
        <v>1716</v>
      </c>
      <c r="G1449" s="141" t="s">
        <v>697</v>
      </c>
      <c r="H1449" s="142">
        <v>1</v>
      </c>
      <c r="I1449" s="143"/>
      <c r="J1449" s="142">
        <f>ROUND(I1449*H1449,2)</f>
        <v>0</v>
      </c>
      <c r="K1449" s="140" t="s">
        <v>1</v>
      </c>
      <c r="L1449" s="32"/>
      <c r="M1449" s="144" t="s">
        <v>1</v>
      </c>
      <c r="N1449" s="145" t="s">
        <v>42</v>
      </c>
      <c r="P1449" s="146">
        <f>O1449*H1449</f>
        <v>0</v>
      </c>
      <c r="Q1449" s="146">
        <v>0</v>
      </c>
      <c r="R1449" s="146">
        <f>Q1449*H1449</f>
        <v>0</v>
      </c>
      <c r="S1449" s="146">
        <v>0</v>
      </c>
      <c r="T1449" s="147">
        <f>S1449*H1449</f>
        <v>0</v>
      </c>
      <c r="AR1449" s="148" t="s">
        <v>369</v>
      </c>
      <c r="AT1449" s="148" t="s">
        <v>264</v>
      </c>
      <c r="AU1449" s="148" t="s">
        <v>87</v>
      </c>
      <c r="AY1449" s="17" t="s">
        <v>262</v>
      </c>
      <c r="BE1449" s="149">
        <f>IF(N1449="základní",J1449,0)</f>
        <v>0</v>
      </c>
      <c r="BF1449" s="149">
        <f>IF(N1449="snížená",J1449,0)</f>
        <v>0</v>
      </c>
      <c r="BG1449" s="149">
        <f>IF(N1449="zákl. přenesená",J1449,0)</f>
        <v>0</v>
      </c>
      <c r="BH1449" s="149">
        <f>IF(N1449="sníž. přenesená",J1449,0)</f>
        <v>0</v>
      </c>
      <c r="BI1449" s="149">
        <f>IF(N1449="nulová",J1449,0)</f>
        <v>0</v>
      </c>
      <c r="BJ1449" s="17" t="s">
        <v>85</v>
      </c>
      <c r="BK1449" s="149">
        <f>ROUND(I1449*H1449,2)</f>
        <v>0</v>
      </c>
      <c r="BL1449" s="17" t="s">
        <v>369</v>
      </c>
      <c r="BM1449" s="148" t="s">
        <v>1717</v>
      </c>
    </row>
    <row r="1450" spans="2:47" s="1" customFormat="1" ht="117">
      <c r="B1450" s="32"/>
      <c r="D1450" s="151" t="s">
        <v>699</v>
      </c>
      <c r="F1450" s="187" t="s">
        <v>1718</v>
      </c>
      <c r="I1450" s="188"/>
      <c r="L1450" s="32"/>
      <c r="M1450" s="189"/>
      <c r="T1450" s="56"/>
      <c r="AT1450" s="17" t="s">
        <v>699</v>
      </c>
      <c r="AU1450" s="17" t="s">
        <v>87</v>
      </c>
    </row>
    <row r="1451" spans="2:65" s="1" customFormat="1" ht="66.75" customHeight="1">
      <c r="B1451" s="32"/>
      <c r="C1451" s="138" t="s">
        <v>1719</v>
      </c>
      <c r="D1451" s="138" t="s">
        <v>264</v>
      </c>
      <c r="E1451" s="139" t="s">
        <v>1720</v>
      </c>
      <c r="F1451" s="140" t="s">
        <v>1721</v>
      </c>
      <c r="G1451" s="141" t="s">
        <v>697</v>
      </c>
      <c r="H1451" s="142">
        <v>1</v>
      </c>
      <c r="I1451" s="143"/>
      <c r="J1451" s="142">
        <f>ROUND(I1451*H1451,2)</f>
        <v>0</v>
      </c>
      <c r="K1451" s="140" t="s">
        <v>1</v>
      </c>
      <c r="L1451" s="32"/>
      <c r="M1451" s="144" t="s">
        <v>1</v>
      </c>
      <c r="N1451" s="145" t="s">
        <v>42</v>
      </c>
      <c r="P1451" s="146">
        <f>O1451*H1451</f>
        <v>0</v>
      </c>
      <c r="Q1451" s="146">
        <v>0</v>
      </c>
      <c r="R1451" s="146">
        <f>Q1451*H1451</f>
        <v>0</v>
      </c>
      <c r="S1451" s="146">
        <v>0</v>
      </c>
      <c r="T1451" s="147">
        <f>S1451*H1451</f>
        <v>0</v>
      </c>
      <c r="AR1451" s="148" t="s">
        <v>369</v>
      </c>
      <c r="AT1451" s="148" t="s">
        <v>264</v>
      </c>
      <c r="AU1451" s="148" t="s">
        <v>87</v>
      </c>
      <c r="AY1451" s="17" t="s">
        <v>262</v>
      </c>
      <c r="BE1451" s="149">
        <f>IF(N1451="základní",J1451,0)</f>
        <v>0</v>
      </c>
      <c r="BF1451" s="149">
        <f>IF(N1451="snížená",J1451,0)</f>
        <v>0</v>
      </c>
      <c r="BG1451" s="149">
        <f>IF(N1451="zákl. přenesená",J1451,0)</f>
        <v>0</v>
      </c>
      <c r="BH1451" s="149">
        <f>IF(N1451="sníž. přenesená",J1451,0)</f>
        <v>0</v>
      </c>
      <c r="BI1451" s="149">
        <f>IF(N1451="nulová",J1451,0)</f>
        <v>0</v>
      </c>
      <c r="BJ1451" s="17" t="s">
        <v>85</v>
      </c>
      <c r="BK1451" s="149">
        <f>ROUND(I1451*H1451,2)</f>
        <v>0</v>
      </c>
      <c r="BL1451" s="17" t="s">
        <v>369</v>
      </c>
      <c r="BM1451" s="148" t="s">
        <v>1722</v>
      </c>
    </row>
    <row r="1452" spans="2:47" s="1" customFormat="1" ht="175.5">
      <c r="B1452" s="32"/>
      <c r="D1452" s="151" t="s">
        <v>699</v>
      </c>
      <c r="F1452" s="187" t="s">
        <v>1723</v>
      </c>
      <c r="I1452" s="188"/>
      <c r="L1452" s="32"/>
      <c r="M1452" s="189"/>
      <c r="T1452" s="56"/>
      <c r="AT1452" s="17" t="s">
        <v>699</v>
      </c>
      <c r="AU1452" s="17" t="s">
        <v>87</v>
      </c>
    </row>
    <row r="1453" spans="2:65" s="1" customFormat="1" ht="49.15" customHeight="1">
      <c r="B1453" s="32"/>
      <c r="C1453" s="138" t="s">
        <v>1724</v>
      </c>
      <c r="D1453" s="138" t="s">
        <v>264</v>
      </c>
      <c r="E1453" s="139" t="s">
        <v>1725</v>
      </c>
      <c r="F1453" s="140" t="s">
        <v>1726</v>
      </c>
      <c r="G1453" s="141" t="s">
        <v>697</v>
      </c>
      <c r="H1453" s="142">
        <v>1</v>
      </c>
      <c r="I1453" s="143"/>
      <c r="J1453" s="142">
        <f>ROUND(I1453*H1453,2)</f>
        <v>0</v>
      </c>
      <c r="K1453" s="140" t="s">
        <v>1</v>
      </c>
      <c r="L1453" s="32"/>
      <c r="M1453" s="144" t="s">
        <v>1</v>
      </c>
      <c r="N1453" s="145" t="s">
        <v>42</v>
      </c>
      <c r="P1453" s="146">
        <f>O1453*H1453</f>
        <v>0</v>
      </c>
      <c r="Q1453" s="146">
        <v>0</v>
      </c>
      <c r="R1453" s="146">
        <f>Q1453*H1453</f>
        <v>0</v>
      </c>
      <c r="S1453" s="146">
        <v>0</v>
      </c>
      <c r="T1453" s="147">
        <f>S1453*H1453</f>
        <v>0</v>
      </c>
      <c r="AR1453" s="148" t="s">
        <v>369</v>
      </c>
      <c r="AT1453" s="148" t="s">
        <v>264</v>
      </c>
      <c r="AU1453" s="148" t="s">
        <v>87</v>
      </c>
      <c r="AY1453" s="17" t="s">
        <v>262</v>
      </c>
      <c r="BE1453" s="149">
        <f>IF(N1453="základní",J1453,0)</f>
        <v>0</v>
      </c>
      <c r="BF1453" s="149">
        <f>IF(N1453="snížená",J1453,0)</f>
        <v>0</v>
      </c>
      <c r="BG1453" s="149">
        <f>IF(N1453="zákl. přenesená",J1453,0)</f>
        <v>0</v>
      </c>
      <c r="BH1453" s="149">
        <f>IF(N1453="sníž. přenesená",J1453,0)</f>
        <v>0</v>
      </c>
      <c r="BI1453" s="149">
        <f>IF(N1453="nulová",J1453,0)</f>
        <v>0</v>
      </c>
      <c r="BJ1453" s="17" t="s">
        <v>85</v>
      </c>
      <c r="BK1453" s="149">
        <f>ROUND(I1453*H1453,2)</f>
        <v>0</v>
      </c>
      <c r="BL1453" s="17" t="s">
        <v>369</v>
      </c>
      <c r="BM1453" s="148" t="s">
        <v>1727</v>
      </c>
    </row>
    <row r="1454" spans="2:47" s="1" customFormat="1" ht="165.75">
      <c r="B1454" s="32"/>
      <c r="D1454" s="151" t="s">
        <v>699</v>
      </c>
      <c r="F1454" s="187" t="s">
        <v>1728</v>
      </c>
      <c r="I1454" s="188"/>
      <c r="L1454" s="32"/>
      <c r="M1454" s="189"/>
      <c r="T1454" s="56"/>
      <c r="AT1454" s="17" t="s">
        <v>699</v>
      </c>
      <c r="AU1454" s="17" t="s">
        <v>87</v>
      </c>
    </row>
    <row r="1455" spans="2:65" s="1" customFormat="1" ht="37.9" customHeight="1">
      <c r="B1455" s="32"/>
      <c r="C1455" s="138" t="s">
        <v>1729</v>
      </c>
      <c r="D1455" s="138" t="s">
        <v>264</v>
      </c>
      <c r="E1455" s="139" t="s">
        <v>1730</v>
      </c>
      <c r="F1455" s="140" t="s">
        <v>1731</v>
      </c>
      <c r="G1455" s="141" t="s">
        <v>697</v>
      </c>
      <c r="H1455" s="142">
        <v>1</v>
      </c>
      <c r="I1455" s="143"/>
      <c r="J1455" s="142">
        <f>ROUND(I1455*H1455,2)</f>
        <v>0</v>
      </c>
      <c r="K1455" s="140" t="s">
        <v>1</v>
      </c>
      <c r="L1455" s="32"/>
      <c r="M1455" s="144" t="s">
        <v>1</v>
      </c>
      <c r="N1455" s="145" t="s">
        <v>42</v>
      </c>
      <c r="P1455" s="146">
        <f>O1455*H1455</f>
        <v>0</v>
      </c>
      <c r="Q1455" s="146">
        <v>0</v>
      </c>
      <c r="R1455" s="146">
        <f>Q1455*H1455</f>
        <v>0</v>
      </c>
      <c r="S1455" s="146">
        <v>0</v>
      </c>
      <c r="T1455" s="147">
        <f>S1455*H1455</f>
        <v>0</v>
      </c>
      <c r="AR1455" s="148" t="s">
        <v>369</v>
      </c>
      <c r="AT1455" s="148" t="s">
        <v>264</v>
      </c>
      <c r="AU1455" s="148" t="s">
        <v>87</v>
      </c>
      <c r="AY1455" s="17" t="s">
        <v>262</v>
      </c>
      <c r="BE1455" s="149">
        <f>IF(N1455="základní",J1455,0)</f>
        <v>0</v>
      </c>
      <c r="BF1455" s="149">
        <f>IF(N1455="snížená",J1455,0)</f>
        <v>0</v>
      </c>
      <c r="BG1455" s="149">
        <f>IF(N1455="zákl. přenesená",J1455,0)</f>
        <v>0</v>
      </c>
      <c r="BH1455" s="149">
        <f>IF(N1455="sníž. přenesená",J1455,0)</f>
        <v>0</v>
      </c>
      <c r="BI1455" s="149">
        <f>IF(N1455="nulová",J1455,0)</f>
        <v>0</v>
      </c>
      <c r="BJ1455" s="17" t="s">
        <v>85</v>
      </c>
      <c r="BK1455" s="149">
        <f>ROUND(I1455*H1455,2)</f>
        <v>0</v>
      </c>
      <c r="BL1455" s="17" t="s">
        <v>369</v>
      </c>
      <c r="BM1455" s="148" t="s">
        <v>1732</v>
      </c>
    </row>
    <row r="1456" spans="2:47" s="1" customFormat="1" ht="175.5">
      <c r="B1456" s="32"/>
      <c r="D1456" s="151" t="s">
        <v>699</v>
      </c>
      <c r="F1456" s="187" t="s">
        <v>1733</v>
      </c>
      <c r="I1456" s="188"/>
      <c r="L1456" s="32"/>
      <c r="M1456" s="189"/>
      <c r="T1456" s="56"/>
      <c r="AT1456" s="17" t="s">
        <v>699</v>
      </c>
      <c r="AU1456" s="17" t="s">
        <v>87</v>
      </c>
    </row>
    <row r="1457" spans="2:65" s="1" customFormat="1" ht="55.5" customHeight="1">
      <c r="B1457" s="32"/>
      <c r="C1457" s="138" t="s">
        <v>1734</v>
      </c>
      <c r="D1457" s="138" t="s">
        <v>264</v>
      </c>
      <c r="E1457" s="139" t="s">
        <v>1735</v>
      </c>
      <c r="F1457" s="140" t="s">
        <v>1736</v>
      </c>
      <c r="G1457" s="141" t="s">
        <v>697</v>
      </c>
      <c r="H1457" s="142">
        <v>1</v>
      </c>
      <c r="I1457" s="143"/>
      <c r="J1457" s="142">
        <f>ROUND(I1457*H1457,2)</f>
        <v>0</v>
      </c>
      <c r="K1457" s="140" t="s">
        <v>1</v>
      </c>
      <c r="L1457" s="32"/>
      <c r="M1457" s="144" t="s">
        <v>1</v>
      </c>
      <c r="N1457" s="145" t="s">
        <v>42</v>
      </c>
      <c r="P1457" s="146">
        <f>O1457*H1457</f>
        <v>0</v>
      </c>
      <c r="Q1457" s="146">
        <v>0</v>
      </c>
      <c r="R1457" s="146">
        <f>Q1457*H1457</f>
        <v>0</v>
      </c>
      <c r="S1457" s="146">
        <v>0</v>
      </c>
      <c r="T1457" s="147">
        <f>S1457*H1457</f>
        <v>0</v>
      </c>
      <c r="AR1457" s="148" t="s">
        <v>369</v>
      </c>
      <c r="AT1457" s="148" t="s">
        <v>264</v>
      </c>
      <c r="AU1457" s="148" t="s">
        <v>87</v>
      </c>
      <c r="AY1457" s="17" t="s">
        <v>262</v>
      </c>
      <c r="BE1457" s="149">
        <f>IF(N1457="základní",J1457,0)</f>
        <v>0</v>
      </c>
      <c r="BF1457" s="149">
        <f>IF(N1457="snížená",J1457,0)</f>
        <v>0</v>
      </c>
      <c r="BG1457" s="149">
        <f>IF(N1457="zákl. přenesená",J1457,0)</f>
        <v>0</v>
      </c>
      <c r="BH1457" s="149">
        <f>IF(N1457="sníž. přenesená",J1457,0)</f>
        <v>0</v>
      </c>
      <c r="BI1457" s="149">
        <f>IF(N1457="nulová",J1457,0)</f>
        <v>0</v>
      </c>
      <c r="BJ1457" s="17" t="s">
        <v>85</v>
      </c>
      <c r="BK1457" s="149">
        <f>ROUND(I1457*H1457,2)</f>
        <v>0</v>
      </c>
      <c r="BL1457" s="17" t="s">
        <v>369</v>
      </c>
      <c r="BM1457" s="148" t="s">
        <v>1737</v>
      </c>
    </row>
    <row r="1458" spans="2:47" s="1" customFormat="1" ht="165.75">
      <c r="B1458" s="32"/>
      <c r="D1458" s="151" t="s">
        <v>699</v>
      </c>
      <c r="F1458" s="187" t="s">
        <v>1738</v>
      </c>
      <c r="I1458" s="188"/>
      <c r="L1458" s="32"/>
      <c r="M1458" s="189"/>
      <c r="T1458" s="56"/>
      <c r="AT1458" s="17" t="s">
        <v>699</v>
      </c>
      <c r="AU1458" s="17" t="s">
        <v>87</v>
      </c>
    </row>
    <row r="1459" spans="2:65" s="1" customFormat="1" ht="55.5" customHeight="1">
      <c r="B1459" s="32"/>
      <c r="C1459" s="138" t="s">
        <v>1739</v>
      </c>
      <c r="D1459" s="138" t="s">
        <v>264</v>
      </c>
      <c r="E1459" s="139" t="s">
        <v>1740</v>
      </c>
      <c r="F1459" s="140" t="s">
        <v>1741</v>
      </c>
      <c r="G1459" s="141" t="s">
        <v>697</v>
      </c>
      <c r="H1459" s="142">
        <v>1</v>
      </c>
      <c r="I1459" s="143"/>
      <c r="J1459" s="142">
        <f>ROUND(I1459*H1459,2)</f>
        <v>0</v>
      </c>
      <c r="K1459" s="140" t="s">
        <v>1</v>
      </c>
      <c r="L1459" s="32"/>
      <c r="M1459" s="144" t="s">
        <v>1</v>
      </c>
      <c r="N1459" s="145" t="s">
        <v>42</v>
      </c>
      <c r="P1459" s="146">
        <f>O1459*H1459</f>
        <v>0</v>
      </c>
      <c r="Q1459" s="146">
        <v>0</v>
      </c>
      <c r="R1459" s="146">
        <f>Q1459*H1459</f>
        <v>0</v>
      </c>
      <c r="S1459" s="146">
        <v>0</v>
      </c>
      <c r="T1459" s="147">
        <f>S1459*H1459</f>
        <v>0</v>
      </c>
      <c r="AR1459" s="148" t="s">
        <v>369</v>
      </c>
      <c r="AT1459" s="148" t="s">
        <v>264</v>
      </c>
      <c r="AU1459" s="148" t="s">
        <v>87</v>
      </c>
      <c r="AY1459" s="17" t="s">
        <v>262</v>
      </c>
      <c r="BE1459" s="149">
        <f>IF(N1459="základní",J1459,0)</f>
        <v>0</v>
      </c>
      <c r="BF1459" s="149">
        <f>IF(N1459="snížená",J1459,0)</f>
        <v>0</v>
      </c>
      <c r="BG1459" s="149">
        <f>IF(N1459="zákl. přenesená",J1459,0)</f>
        <v>0</v>
      </c>
      <c r="BH1459" s="149">
        <f>IF(N1459="sníž. přenesená",J1459,0)</f>
        <v>0</v>
      </c>
      <c r="BI1459" s="149">
        <f>IF(N1459="nulová",J1459,0)</f>
        <v>0</v>
      </c>
      <c r="BJ1459" s="17" t="s">
        <v>85</v>
      </c>
      <c r="BK1459" s="149">
        <f>ROUND(I1459*H1459,2)</f>
        <v>0</v>
      </c>
      <c r="BL1459" s="17" t="s">
        <v>369</v>
      </c>
      <c r="BM1459" s="148" t="s">
        <v>1742</v>
      </c>
    </row>
    <row r="1460" spans="2:47" s="1" customFormat="1" ht="175.5">
      <c r="B1460" s="32"/>
      <c r="D1460" s="151" t="s">
        <v>699</v>
      </c>
      <c r="F1460" s="187" t="s">
        <v>1743</v>
      </c>
      <c r="I1460" s="188"/>
      <c r="L1460" s="32"/>
      <c r="M1460" s="189"/>
      <c r="T1460" s="56"/>
      <c r="AT1460" s="17" t="s">
        <v>699</v>
      </c>
      <c r="AU1460" s="17" t="s">
        <v>87</v>
      </c>
    </row>
    <row r="1461" spans="2:65" s="1" customFormat="1" ht="37.9" customHeight="1">
      <c r="B1461" s="32"/>
      <c r="C1461" s="138" t="s">
        <v>1744</v>
      </c>
      <c r="D1461" s="138" t="s">
        <v>264</v>
      </c>
      <c r="E1461" s="139" t="s">
        <v>1745</v>
      </c>
      <c r="F1461" s="140" t="s">
        <v>1746</v>
      </c>
      <c r="G1461" s="141" t="s">
        <v>697</v>
      </c>
      <c r="H1461" s="142">
        <v>4</v>
      </c>
      <c r="I1461" s="143"/>
      <c r="J1461" s="142">
        <f>ROUND(I1461*H1461,2)</f>
        <v>0</v>
      </c>
      <c r="K1461" s="140" t="s">
        <v>1</v>
      </c>
      <c r="L1461" s="32"/>
      <c r="M1461" s="144" t="s">
        <v>1</v>
      </c>
      <c r="N1461" s="145" t="s">
        <v>42</v>
      </c>
      <c r="P1461" s="146">
        <f>O1461*H1461</f>
        <v>0</v>
      </c>
      <c r="Q1461" s="146">
        <v>0</v>
      </c>
      <c r="R1461" s="146">
        <f>Q1461*H1461</f>
        <v>0</v>
      </c>
      <c r="S1461" s="146">
        <v>0</v>
      </c>
      <c r="T1461" s="147">
        <f>S1461*H1461</f>
        <v>0</v>
      </c>
      <c r="AR1461" s="148" t="s">
        <v>369</v>
      </c>
      <c r="AT1461" s="148" t="s">
        <v>264</v>
      </c>
      <c r="AU1461" s="148" t="s">
        <v>87</v>
      </c>
      <c r="AY1461" s="17" t="s">
        <v>262</v>
      </c>
      <c r="BE1461" s="149">
        <f>IF(N1461="základní",J1461,0)</f>
        <v>0</v>
      </c>
      <c r="BF1461" s="149">
        <f>IF(N1461="snížená",J1461,0)</f>
        <v>0</v>
      </c>
      <c r="BG1461" s="149">
        <f>IF(N1461="zákl. přenesená",J1461,0)</f>
        <v>0</v>
      </c>
      <c r="BH1461" s="149">
        <f>IF(N1461="sníž. přenesená",J1461,0)</f>
        <v>0</v>
      </c>
      <c r="BI1461" s="149">
        <f>IF(N1461="nulová",J1461,0)</f>
        <v>0</v>
      </c>
      <c r="BJ1461" s="17" t="s">
        <v>85</v>
      </c>
      <c r="BK1461" s="149">
        <f>ROUND(I1461*H1461,2)</f>
        <v>0</v>
      </c>
      <c r="BL1461" s="17" t="s">
        <v>369</v>
      </c>
      <c r="BM1461" s="148" t="s">
        <v>1747</v>
      </c>
    </row>
    <row r="1462" spans="2:47" s="1" customFormat="1" ht="136.5">
      <c r="B1462" s="32"/>
      <c r="D1462" s="151" t="s">
        <v>699</v>
      </c>
      <c r="F1462" s="187" t="s">
        <v>1748</v>
      </c>
      <c r="I1462" s="188"/>
      <c r="L1462" s="32"/>
      <c r="M1462" s="189"/>
      <c r="T1462" s="56"/>
      <c r="AT1462" s="17" t="s">
        <v>699</v>
      </c>
      <c r="AU1462" s="17" t="s">
        <v>87</v>
      </c>
    </row>
    <row r="1463" spans="2:65" s="1" customFormat="1" ht="37.9" customHeight="1">
      <c r="B1463" s="32"/>
      <c r="C1463" s="138" t="s">
        <v>1749</v>
      </c>
      <c r="D1463" s="138" t="s">
        <v>264</v>
      </c>
      <c r="E1463" s="139" t="s">
        <v>1750</v>
      </c>
      <c r="F1463" s="140" t="s">
        <v>1751</v>
      </c>
      <c r="G1463" s="141" t="s">
        <v>416</v>
      </c>
      <c r="H1463" s="142">
        <v>19.9</v>
      </c>
      <c r="I1463" s="143"/>
      <c r="J1463" s="142">
        <f>ROUND(I1463*H1463,2)</f>
        <v>0</v>
      </c>
      <c r="K1463" s="140" t="s">
        <v>1</v>
      </c>
      <c r="L1463" s="32"/>
      <c r="M1463" s="144" t="s">
        <v>1</v>
      </c>
      <c r="N1463" s="145" t="s">
        <v>42</v>
      </c>
      <c r="P1463" s="146">
        <f>O1463*H1463</f>
        <v>0</v>
      </c>
      <c r="Q1463" s="146">
        <v>0</v>
      </c>
      <c r="R1463" s="146">
        <f>Q1463*H1463</f>
        <v>0</v>
      </c>
      <c r="S1463" s="146">
        <v>0</v>
      </c>
      <c r="T1463" s="147">
        <f>S1463*H1463</f>
        <v>0</v>
      </c>
      <c r="AR1463" s="148" t="s">
        <v>369</v>
      </c>
      <c r="AT1463" s="148" t="s">
        <v>264</v>
      </c>
      <c r="AU1463" s="148" t="s">
        <v>87</v>
      </c>
      <c r="AY1463" s="17" t="s">
        <v>262</v>
      </c>
      <c r="BE1463" s="149">
        <f>IF(N1463="základní",J1463,0)</f>
        <v>0</v>
      </c>
      <c r="BF1463" s="149">
        <f>IF(N1463="snížená",J1463,0)</f>
        <v>0</v>
      </c>
      <c r="BG1463" s="149">
        <f>IF(N1463="zákl. přenesená",J1463,0)</f>
        <v>0</v>
      </c>
      <c r="BH1463" s="149">
        <f>IF(N1463="sníž. přenesená",J1463,0)</f>
        <v>0</v>
      </c>
      <c r="BI1463" s="149">
        <f>IF(N1463="nulová",J1463,0)</f>
        <v>0</v>
      </c>
      <c r="BJ1463" s="17" t="s">
        <v>85</v>
      </c>
      <c r="BK1463" s="149">
        <f>ROUND(I1463*H1463,2)</f>
        <v>0</v>
      </c>
      <c r="BL1463" s="17" t="s">
        <v>369</v>
      </c>
      <c r="BM1463" s="148" t="s">
        <v>1752</v>
      </c>
    </row>
    <row r="1464" spans="2:47" s="1" customFormat="1" ht="78">
      <c r="B1464" s="32"/>
      <c r="D1464" s="151" t="s">
        <v>699</v>
      </c>
      <c r="F1464" s="187" t="s">
        <v>1753</v>
      </c>
      <c r="I1464" s="188"/>
      <c r="L1464" s="32"/>
      <c r="M1464" s="189"/>
      <c r="T1464" s="56"/>
      <c r="AT1464" s="17" t="s">
        <v>699</v>
      </c>
      <c r="AU1464" s="17" t="s">
        <v>87</v>
      </c>
    </row>
    <row r="1465" spans="2:51" s="12" customFormat="1" ht="12">
      <c r="B1465" s="150"/>
      <c r="D1465" s="151" t="s">
        <v>270</v>
      </c>
      <c r="E1465" s="152" t="s">
        <v>1</v>
      </c>
      <c r="F1465" s="153" t="s">
        <v>1754</v>
      </c>
      <c r="H1465" s="154">
        <v>19.9</v>
      </c>
      <c r="I1465" s="155"/>
      <c r="L1465" s="150"/>
      <c r="M1465" s="156"/>
      <c r="T1465" s="157"/>
      <c r="AT1465" s="152" t="s">
        <v>270</v>
      </c>
      <c r="AU1465" s="152" t="s">
        <v>87</v>
      </c>
      <c r="AV1465" s="12" t="s">
        <v>87</v>
      </c>
      <c r="AW1465" s="12" t="s">
        <v>32</v>
      </c>
      <c r="AX1465" s="12" t="s">
        <v>77</v>
      </c>
      <c r="AY1465" s="152" t="s">
        <v>262</v>
      </c>
    </row>
    <row r="1466" spans="2:51" s="13" customFormat="1" ht="12">
      <c r="B1466" s="158"/>
      <c r="D1466" s="151" t="s">
        <v>270</v>
      </c>
      <c r="E1466" s="159" t="s">
        <v>1</v>
      </c>
      <c r="F1466" s="160" t="s">
        <v>273</v>
      </c>
      <c r="H1466" s="161">
        <v>19.9</v>
      </c>
      <c r="I1466" s="162"/>
      <c r="L1466" s="158"/>
      <c r="M1466" s="163"/>
      <c r="T1466" s="164"/>
      <c r="AT1466" s="159" t="s">
        <v>270</v>
      </c>
      <c r="AU1466" s="159" t="s">
        <v>87</v>
      </c>
      <c r="AV1466" s="13" t="s">
        <v>268</v>
      </c>
      <c r="AW1466" s="13" t="s">
        <v>32</v>
      </c>
      <c r="AX1466" s="13" t="s">
        <v>85</v>
      </c>
      <c r="AY1466" s="159" t="s">
        <v>262</v>
      </c>
    </row>
    <row r="1467" spans="2:65" s="1" customFormat="1" ht="24.2" customHeight="1">
      <c r="B1467" s="32"/>
      <c r="C1467" s="138" t="s">
        <v>1755</v>
      </c>
      <c r="D1467" s="138" t="s">
        <v>264</v>
      </c>
      <c r="E1467" s="139" t="s">
        <v>1756</v>
      </c>
      <c r="F1467" s="140" t="s">
        <v>1757</v>
      </c>
      <c r="G1467" s="141" t="s">
        <v>786</v>
      </c>
      <c r="H1467" s="143"/>
      <c r="I1467" s="143"/>
      <c r="J1467" s="142">
        <f>ROUND(I1467*H1467,2)</f>
        <v>0</v>
      </c>
      <c r="K1467" s="140" t="s">
        <v>267</v>
      </c>
      <c r="L1467" s="32"/>
      <c r="M1467" s="144" t="s">
        <v>1</v>
      </c>
      <c r="N1467" s="145" t="s">
        <v>42</v>
      </c>
      <c r="P1467" s="146">
        <f>O1467*H1467</f>
        <v>0</v>
      </c>
      <c r="Q1467" s="146">
        <v>0</v>
      </c>
      <c r="R1467" s="146">
        <f>Q1467*H1467</f>
        <v>0</v>
      </c>
      <c r="S1467" s="146">
        <v>0</v>
      </c>
      <c r="T1467" s="147">
        <f>S1467*H1467</f>
        <v>0</v>
      </c>
      <c r="AR1467" s="148" t="s">
        <v>369</v>
      </c>
      <c r="AT1467" s="148" t="s">
        <v>264</v>
      </c>
      <c r="AU1467" s="148" t="s">
        <v>87</v>
      </c>
      <c r="AY1467" s="17" t="s">
        <v>262</v>
      </c>
      <c r="BE1467" s="149">
        <f>IF(N1467="základní",J1467,0)</f>
        <v>0</v>
      </c>
      <c r="BF1467" s="149">
        <f>IF(N1467="snížená",J1467,0)</f>
        <v>0</v>
      </c>
      <c r="BG1467" s="149">
        <f>IF(N1467="zákl. přenesená",J1467,0)</f>
        <v>0</v>
      </c>
      <c r="BH1467" s="149">
        <f>IF(N1467="sníž. přenesená",J1467,0)</f>
        <v>0</v>
      </c>
      <c r="BI1467" s="149">
        <f>IF(N1467="nulová",J1467,0)</f>
        <v>0</v>
      </c>
      <c r="BJ1467" s="17" t="s">
        <v>85</v>
      </c>
      <c r="BK1467" s="149">
        <f>ROUND(I1467*H1467,2)</f>
        <v>0</v>
      </c>
      <c r="BL1467" s="17" t="s">
        <v>369</v>
      </c>
      <c r="BM1467" s="148" t="s">
        <v>1758</v>
      </c>
    </row>
    <row r="1468" spans="2:63" s="11" customFormat="1" ht="22.9" customHeight="1">
      <c r="B1468" s="126"/>
      <c r="D1468" s="127" t="s">
        <v>76</v>
      </c>
      <c r="E1468" s="136" t="s">
        <v>1759</v>
      </c>
      <c r="F1468" s="136" t="s">
        <v>1760</v>
      </c>
      <c r="I1468" s="129"/>
      <c r="J1468" s="137">
        <f>BK1468</f>
        <v>0</v>
      </c>
      <c r="L1468" s="126"/>
      <c r="M1468" s="131"/>
      <c r="P1468" s="132">
        <f>SUM(P1469:P1755)</f>
        <v>0</v>
      </c>
      <c r="R1468" s="132">
        <f>SUM(R1469:R1755)</f>
        <v>0.5672801</v>
      </c>
      <c r="T1468" s="133">
        <f>SUM(T1469:T1755)</f>
        <v>0</v>
      </c>
      <c r="AR1468" s="127" t="s">
        <v>87</v>
      </c>
      <c r="AT1468" s="134" t="s">
        <v>76</v>
      </c>
      <c r="AU1468" s="134" t="s">
        <v>85</v>
      </c>
      <c r="AY1468" s="127" t="s">
        <v>262</v>
      </c>
      <c r="BK1468" s="135">
        <f>SUM(BK1469:BK1755)</f>
        <v>0</v>
      </c>
    </row>
    <row r="1469" spans="2:65" s="1" customFormat="1" ht="16.5" customHeight="1">
      <c r="B1469" s="32"/>
      <c r="C1469" s="138" t="s">
        <v>1761</v>
      </c>
      <c r="D1469" s="138" t="s">
        <v>264</v>
      </c>
      <c r="E1469" s="139" t="s">
        <v>1762</v>
      </c>
      <c r="F1469" s="140" t="s">
        <v>1763</v>
      </c>
      <c r="G1469" s="141" t="s">
        <v>416</v>
      </c>
      <c r="H1469" s="142">
        <v>115.1</v>
      </c>
      <c r="I1469" s="143"/>
      <c r="J1469" s="142">
        <f>ROUND(I1469*H1469,2)</f>
        <v>0</v>
      </c>
      <c r="K1469" s="140" t="s">
        <v>267</v>
      </c>
      <c r="L1469" s="32"/>
      <c r="M1469" s="144" t="s">
        <v>1</v>
      </c>
      <c r="N1469" s="145" t="s">
        <v>42</v>
      </c>
      <c r="P1469" s="146">
        <f>O1469*H1469</f>
        <v>0</v>
      </c>
      <c r="Q1469" s="146">
        <v>2E-05</v>
      </c>
      <c r="R1469" s="146">
        <f>Q1469*H1469</f>
        <v>0.0023020000000000002</v>
      </c>
      <c r="S1469" s="146">
        <v>0</v>
      </c>
      <c r="T1469" s="147">
        <f>S1469*H1469</f>
        <v>0</v>
      </c>
      <c r="AR1469" s="148" t="s">
        <v>369</v>
      </c>
      <c r="AT1469" s="148" t="s">
        <v>264</v>
      </c>
      <c r="AU1469" s="148" t="s">
        <v>87</v>
      </c>
      <c r="AY1469" s="17" t="s">
        <v>262</v>
      </c>
      <c r="BE1469" s="149">
        <f>IF(N1469="základní",J1469,0)</f>
        <v>0</v>
      </c>
      <c r="BF1469" s="149">
        <f>IF(N1469="snížená",J1469,0)</f>
        <v>0</v>
      </c>
      <c r="BG1469" s="149">
        <f>IF(N1469="zákl. přenesená",J1469,0)</f>
        <v>0</v>
      </c>
      <c r="BH1469" s="149">
        <f>IF(N1469="sníž. přenesená",J1469,0)</f>
        <v>0</v>
      </c>
      <c r="BI1469" s="149">
        <f>IF(N1469="nulová",J1469,0)</f>
        <v>0</v>
      </c>
      <c r="BJ1469" s="17" t="s">
        <v>85</v>
      </c>
      <c r="BK1469" s="149">
        <f>ROUND(I1469*H1469,2)</f>
        <v>0</v>
      </c>
      <c r="BL1469" s="17" t="s">
        <v>369</v>
      </c>
      <c r="BM1469" s="148" t="s">
        <v>1764</v>
      </c>
    </row>
    <row r="1470" spans="2:65" s="1" customFormat="1" ht="33" customHeight="1">
      <c r="B1470" s="32"/>
      <c r="C1470" s="178" t="s">
        <v>1765</v>
      </c>
      <c r="D1470" s="178" t="s">
        <v>300</v>
      </c>
      <c r="E1470" s="179" t="s">
        <v>1766</v>
      </c>
      <c r="F1470" s="180" t="s">
        <v>1767</v>
      </c>
      <c r="G1470" s="181" t="s">
        <v>416</v>
      </c>
      <c r="H1470" s="182">
        <v>115.1</v>
      </c>
      <c r="I1470" s="183"/>
      <c r="J1470" s="182">
        <f>ROUND(I1470*H1470,2)</f>
        <v>0</v>
      </c>
      <c r="K1470" s="180" t="s">
        <v>1</v>
      </c>
      <c r="L1470" s="184"/>
      <c r="M1470" s="185" t="s">
        <v>1</v>
      </c>
      <c r="N1470" s="186" t="s">
        <v>42</v>
      </c>
      <c r="P1470" s="146">
        <f>O1470*H1470</f>
        <v>0</v>
      </c>
      <c r="Q1470" s="146">
        <v>0.00195</v>
      </c>
      <c r="R1470" s="146">
        <f>Q1470*H1470</f>
        <v>0.22444499999999998</v>
      </c>
      <c r="S1470" s="146">
        <v>0</v>
      </c>
      <c r="T1470" s="147">
        <f>S1470*H1470</f>
        <v>0</v>
      </c>
      <c r="AR1470" s="148" t="s">
        <v>459</v>
      </c>
      <c r="AT1470" s="148" t="s">
        <v>300</v>
      </c>
      <c r="AU1470" s="148" t="s">
        <v>87</v>
      </c>
      <c r="AY1470" s="17" t="s">
        <v>262</v>
      </c>
      <c r="BE1470" s="149">
        <f>IF(N1470="základní",J1470,0)</f>
        <v>0</v>
      </c>
      <c r="BF1470" s="149">
        <f>IF(N1470="snížená",J1470,0)</f>
        <v>0</v>
      </c>
      <c r="BG1470" s="149">
        <f>IF(N1470="zákl. přenesená",J1470,0)</f>
        <v>0</v>
      </c>
      <c r="BH1470" s="149">
        <f>IF(N1470="sníž. přenesená",J1470,0)</f>
        <v>0</v>
      </c>
      <c r="BI1470" s="149">
        <f>IF(N1470="nulová",J1470,0)</f>
        <v>0</v>
      </c>
      <c r="BJ1470" s="17" t="s">
        <v>85</v>
      </c>
      <c r="BK1470" s="149">
        <f>ROUND(I1470*H1470,2)</f>
        <v>0</v>
      </c>
      <c r="BL1470" s="17" t="s">
        <v>369</v>
      </c>
      <c r="BM1470" s="148" t="s">
        <v>1768</v>
      </c>
    </row>
    <row r="1471" spans="2:47" s="1" customFormat="1" ht="19.5">
      <c r="B1471" s="32"/>
      <c r="D1471" s="151" t="s">
        <v>699</v>
      </c>
      <c r="F1471" s="187" t="s">
        <v>1769</v>
      </c>
      <c r="I1471" s="188"/>
      <c r="L1471" s="32"/>
      <c r="M1471" s="189"/>
      <c r="T1471" s="56"/>
      <c r="AT1471" s="17" t="s">
        <v>699</v>
      </c>
      <c r="AU1471" s="17" t="s">
        <v>87</v>
      </c>
    </row>
    <row r="1472" spans="2:51" s="12" customFormat="1" ht="12">
      <c r="B1472" s="150"/>
      <c r="D1472" s="151" t="s">
        <v>270</v>
      </c>
      <c r="E1472" s="152" t="s">
        <v>1</v>
      </c>
      <c r="F1472" s="153" t="s">
        <v>1770</v>
      </c>
      <c r="H1472" s="154">
        <v>115.1</v>
      </c>
      <c r="I1472" s="155"/>
      <c r="L1472" s="150"/>
      <c r="M1472" s="156"/>
      <c r="T1472" s="157"/>
      <c r="AT1472" s="152" t="s">
        <v>270</v>
      </c>
      <c r="AU1472" s="152" t="s">
        <v>87</v>
      </c>
      <c r="AV1472" s="12" t="s">
        <v>87</v>
      </c>
      <c r="AW1472" s="12" t="s">
        <v>32</v>
      </c>
      <c r="AX1472" s="12" t="s">
        <v>77</v>
      </c>
      <c r="AY1472" s="152" t="s">
        <v>262</v>
      </c>
    </row>
    <row r="1473" spans="2:51" s="13" customFormat="1" ht="12">
      <c r="B1473" s="158"/>
      <c r="D1473" s="151" t="s">
        <v>270</v>
      </c>
      <c r="E1473" s="159" t="s">
        <v>1</v>
      </c>
      <c r="F1473" s="160" t="s">
        <v>273</v>
      </c>
      <c r="H1473" s="161">
        <v>115.1</v>
      </c>
      <c r="I1473" s="162"/>
      <c r="L1473" s="158"/>
      <c r="M1473" s="163"/>
      <c r="T1473" s="164"/>
      <c r="AT1473" s="159" t="s">
        <v>270</v>
      </c>
      <c r="AU1473" s="159" t="s">
        <v>87</v>
      </c>
      <c r="AV1473" s="13" t="s">
        <v>268</v>
      </c>
      <c r="AW1473" s="13" t="s">
        <v>32</v>
      </c>
      <c r="AX1473" s="13" t="s">
        <v>85</v>
      </c>
      <c r="AY1473" s="159" t="s">
        <v>262</v>
      </c>
    </row>
    <row r="1474" spans="2:65" s="1" customFormat="1" ht="24.2" customHeight="1">
      <c r="B1474" s="32"/>
      <c r="C1474" s="138" t="s">
        <v>1771</v>
      </c>
      <c r="D1474" s="138" t="s">
        <v>264</v>
      </c>
      <c r="E1474" s="139" t="s">
        <v>1772</v>
      </c>
      <c r="F1474" s="140" t="s">
        <v>1773</v>
      </c>
      <c r="G1474" s="141" t="s">
        <v>152</v>
      </c>
      <c r="H1474" s="142">
        <v>16.6</v>
      </c>
      <c r="I1474" s="143"/>
      <c r="J1474" s="142">
        <f>ROUND(I1474*H1474,2)</f>
        <v>0</v>
      </c>
      <c r="K1474" s="140" t="s">
        <v>267</v>
      </c>
      <c r="L1474" s="32"/>
      <c r="M1474" s="144" t="s">
        <v>1</v>
      </c>
      <c r="N1474" s="145" t="s">
        <v>42</v>
      </c>
      <c r="P1474" s="146">
        <f>O1474*H1474</f>
        <v>0</v>
      </c>
      <c r="Q1474" s="146">
        <v>0</v>
      </c>
      <c r="R1474" s="146">
        <f>Q1474*H1474</f>
        <v>0</v>
      </c>
      <c r="S1474" s="146">
        <v>0</v>
      </c>
      <c r="T1474" s="147">
        <f>S1474*H1474</f>
        <v>0</v>
      </c>
      <c r="AR1474" s="148" t="s">
        <v>369</v>
      </c>
      <c r="AT1474" s="148" t="s">
        <v>264</v>
      </c>
      <c r="AU1474" s="148" t="s">
        <v>87</v>
      </c>
      <c r="AY1474" s="17" t="s">
        <v>262</v>
      </c>
      <c r="BE1474" s="149">
        <f>IF(N1474="základní",J1474,0)</f>
        <v>0</v>
      </c>
      <c r="BF1474" s="149">
        <f>IF(N1474="snížená",J1474,0)</f>
        <v>0</v>
      </c>
      <c r="BG1474" s="149">
        <f>IF(N1474="zákl. přenesená",J1474,0)</f>
        <v>0</v>
      </c>
      <c r="BH1474" s="149">
        <f>IF(N1474="sníž. přenesená",J1474,0)</f>
        <v>0</v>
      </c>
      <c r="BI1474" s="149">
        <f>IF(N1474="nulová",J1474,0)</f>
        <v>0</v>
      </c>
      <c r="BJ1474" s="17" t="s">
        <v>85</v>
      </c>
      <c r="BK1474" s="149">
        <f>ROUND(I1474*H1474,2)</f>
        <v>0</v>
      </c>
      <c r="BL1474" s="17" t="s">
        <v>369</v>
      </c>
      <c r="BM1474" s="148" t="s">
        <v>1774</v>
      </c>
    </row>
    <row r="1475" spans="2:65" s="1" customFormat="1" ht="21.75" customHeight="1">
      <c r="B1475" s="32"/>
      <c r="C1475" s="178" t="s">
        <v>1775</v>
      </c>
      <c r="D1475" s="178" t="s">
        <v>300</v>
      </c>
      <c r="E1475" s="179" t="s">
        <v>1776</v>
      </c>
      <c r="F1475" s="180" t="s">
        <v>1777</v>
      </c>
      <c r="G1475" s="181" t="s">
        <v>152</v>
      </c>
      <c r="H1475" s="182">
        <v>5.5</v>
      </c>
      <c r="I1475" s="183"/>
      <c r="J1475" s="182">
        <f>ROUND(I1475*H1475,2)</f>
        <v>0</v>
      </c>
      <c r="K1475" s="180" t="s">
        <v>1</v>
      </c>
      <c r="L1475" s="184"/>
      <c r="M1475" s="185" t="s">
        <v>1</v>
      </c>
      <c r="N1475" s="186" t="s">
        <v>42</v>
      </c>
      <c r="P1475" s="146">
        <f>O1475*H1475</f>
        <v>0</v>
      </c>
      <c r="Q1475" s="146">
        <v>0.016</v>
      </c>
      <c r="R1475" s="146">
        <f>Q1475*H1475</f>
        <v>0.088</v>
      </c>
      <c r="S1475" s="146">
        <v>0</v>
      </c>
      <c r="T1475" s="147">
        <f>S1475*H1475</f>
        <v>0</v>
      </c>
      <c r="AR1475" s="148" t="s">
        <v>459</v>
      </c>
      <c r="AT1475" s="148" t="s">
        <v>300</v>
      </c>
      <c r="AU1475" s="148" t="s">
        <v>87</v>
      </c>
      <c r="AY1475" s="17" t="s">
        <v>262</v>
      </c>
      <c r="BE1475" s="149">
        <f>IF(N1475="základní",J1475,0)</f>
        <v>0</v>
      </c>
      <c r="BF1475" s="149">
        <f>IF(N1475="snížená",J1475,0)</f>
        <v>0</v>
      </c>
      <c r="BG1475" s="149">
        <f>IF(N1475="zákl. přenesená",J1475,0)</f>
        <v>0</v>
      </c>
      <c r="BH1475" s="149">
        <f>IF(N1475="sníž. přenesená",J1475,0)</f>
        <v>0</v>
      </c>
      <c r="BI1475" s="149">
        <f>IF(N1475="nulová",J1475,0)</f>
        <v>0</v>
      </c>
      <c r="BJ1475" s="17" t="s">
        <v>85</v>
      </c>
      <c r="BK1475" s="149">
        <f>ROUND(I1475*H1475,2)</f>
        <v>0</v>
      </c>
      <c r="BL1475" s="17" t="s">
        <v>369</v>
      </c>
      <c r="BM1475" s="148" t="s">
        <v>1778</v>
      </c>
    </row>
    <row r="1476" spans="2:47" s="1" customFormat="1" ht="19.5">
      <c r="B1476" s="32"/>
      <c r="D1476" s="151" t="s">
        <v>699</v>
      </c>
      <c r="F1476" s="187" t="s">
        <v>1769</v>
      </c>
      <c r="I1476" s="188"/>
      <c r="L1476" s="32"/>
      <c r="M1476" s="189"/>
      <c r="T1476" s="56"/>
      <c r="AT1476" s="17" t="s">
        <v>699</v>
      </c>
      <c r="AU1476" s="17" t="s">
        <v>87</v>
      </c>
    </row>
    <row r="1477" spans="2:51" s="12" customFormat="1" ht="12">
      <c r="B1477" s="150"/>
      <c r="D1477" s="151" t="s">
        <v>270</v>
      </c>
      <c r="E1477" s="152" t="s">
        <v>1</v>
      </c>
      <c r="F1477" s="153" t="s">
        <v>1779</v>
      </c>
      <c r="H1477" s="154">
        <v>5</v>
      </c>
      <c r="I1477" s="155"/>
      <c r="L1477" s="150"/>
      <c r="M1477" s="156"/>
      <c r="T1477" s="157"/>
      <c r="AT1477" s="152" t="s">
        <v>270</v>
      </c>
      <c r="AU1477" s="152" t="s">
        <v>87</v>
      </c>
      <c r="AV1477" s="12" t="s">
        <v>87</v>
      </c>
      <c r="AW1477" s="12" t="s">
        <v>32</v>
      </c>
      <c r="AX1477" s="12" t="s">
        <v>77</v>
      </c>
      <c r="AY1477" s="152" t="s">
        <v>262</v>
      </c>
    </row>
    <row r="1478" spans="2:51" s="13" customFormat="1" ht="12">
      <c r="B1478" s="158"/>
      <c r="D1478" s="151" t="s">
        <v>270</v>
      </c>
      <c r="E1478" s="159" t="s">
        <v>1</v>
      </c>
      <c r="F1478" s="160" t="s">
        <v>273</v>
      </c>
      <c r="H1478" s="161">
        <v>5</v>
      </c>
      <c r="I1478" s="162"/>
      <c r="L1478" s="158"/>
      <c r="M1478" s="163"/>
      <c r="T1478" s="164"/>
      <c r="AT1478" s="159" t="s">
        <v>270</v>
      </c>
      <c r="AU1478" s="159" t="s">
        <v>87</v>
      </c>
      <c r="AV1478" s="13" t="s">
        <v>268</v>
      </c>
      <c r="AW1478" s="13" t="s">
        <v>32</v>
      </c>
      <c r="AX1478" s="13" t="s">
        <v>85</v>
      </c>
      <c r="AY1478" s="159" t="s">
        <v>262</v>
      </c>
    </row>
    <row r="1479" spans="2:51" s="12" customFormat="1" ht="12">
      <c r="B1479" s="150"/>
      <c r="D1479" s="151" t="s">
        <v>270</v>
      </c>
      <c r="F1479" s="153" t="s">
        <v>1780</v>
      </c>
      <c r="H1479" s="154">
        <v>5.5</v>
      </c>
      <c r="I1479" s="155"/>
      <c r="L1479" s="150"/>
      <c r="M1479" s="156"/>
      <c r="T1479" s="157"/>
      <c r="AT1479" s="152" t="s">
        <v>270</v>
      </c>
      <c r="AU1479" s="152" t="s">
        <v>87</v>
      </c>
      <c r="AV1479" s="12" t="s">
        <v>87</v>
      </c>
      <c r="AW1479" s="12" t="s">
        <v>4</v>
      </c>
      <c r="AX1479" s="12" t="s">
        <v>85</v>
      </c>
      <c r="AY1479" s="152" t="s">
        <v>262</v>
      </c>
    </row>
    <row r="1480" spans="2:65" s="1" customFormat="1" ht="21.75" customHeight="1">
      <c r="B1480" s="32"/>
      <c r="C1480" s="178" t="s">
        <v>1781</v>
      </c>
      <c r="D1480" s="178" t="s">
        <v>300</v>
      </c>
      <c r="E1480" s="179" t="s">
        <v>1782</v>
      </c>
      <c r="F1480" s="180" t="s">
        <v>1783</v>
      </c>
      <c r="G1480" s="181" t="s">
        <v>152</v>
      </c>
      <c r="H1480" s="182">
        <v>11.6</v>
      </c>
      <c r="I1480" s="183"/>
      <c r="J1480" s="182">
        <f>ROUND(I1480*H1480,2)</f>
        <v>0</v>
      </c>
      <c r="K1480" s="180" t="s">
        <v>1</v>
      </c>
      <c r="L1480" s="184"/>
      <c r="M1480" s="185" t="s">
        <v>1</v>
      </c>
      <c r="N1480" s="186" t="s">
        <v>42</v>
      </c>
      <c r="P1480" s="146">
        <f>O1480*H1480</f>
        <v>0</v>
      </c>
      <c r="Q1480" s="146">
        <v>0.014</v>
      </c>
      <c r="R1480" s="146">
        <f>Q1480*H1480</f>
        <v>0.1624</v>
      </c>
      <c r="S1480" s="146">
        <v>0</v>
      </c>
      <c r="T1480" s="147">
        <f>S1480*H1480</f>
        <v>0</v>
      </c>
      <c r="AR1480" s="148" t="s">
        <v>459</v>
      </c>
      <c r="AT1480" s="148" t="s">
        <v>300</v>
      </c>
      <c r="AU1480" s="148" t="s">
        <v>87</v>
      </c>
      <c r="AY1480" s="17" t="s">
        <v>262</v>
      </c>
      <c r="BE1480" s="149">
        <f>IF(N1480="základní",J1480,0)</f>
        <v>0</v>
      </c>
      <c r="BF1480" s="149">
        <f>IF(N1480="snížená",J1480,0)</f>
        <v>0</v>
      </c>
      <c r="BG1480" s="149">
        <f>IF(N1480="zákl. přenesená",J1480,0)</f>
        <v>0</v>
      </c>
      <c r="BH1480" s="149">
        <f>IF(N1480="sníž. přenesená",J1480,0)</f>
        <v>0</v>
      </c>
      <c r="BI1480" s="149">
        <f>IF(N1480="nulová",J1480,0)</f>
        <v>0</v>
      </c>
      <c r="BJ1480" s="17" t="s">
        <v>85</v>
      </c>
      <c r="BK1480" s="149">
        <f>ROUND(I1480*H1480,2)</f>
        <v>0</v>
      </c>
      <c r="BL1480" s="17" t="s">
        <v>369</v>
      </c>
      <c r="BM1480" s="148" t="s">
        <v>1784</v>
      </c>
    </row>
    <row r="1481" spans="2:47" s="1" customFormat="1" ht="19.5">
      <c r="B1481" s="32"/>
      <c r="D1481" s="151" t="s">
        <v>699</v>
      </c>
      <c r="F1481" s="187" t="s">
        <v>1769</v>
      </c>
      <c r="I1481" s="188"/>
      <c r="L1481" s="32"/>
      <c r="M1481" s="189"/>
      <c r="T1481" s="56"/>
      <c r="AT1481" s="17" t="s">
        <v>699</v>
      </c>
      <c r="AU1481" s="17" t="s">
        <v>87</v>
      </c>
    </row>
    <row r="1482" spans="2:51" s="12" customFormat="1" ht="12">
      <c r="B1482" s="150"/>
      <c r="D1482" s="151" t="s">
        <v>270</v>
      </c>
      <c r="E1482" s="152" t="s">
        <v>1</v>
      </c>
      <c r="F1482" s="153" t="s">
        <v>1785</v>
      </c>
      <c r="H1482" s="154">
        <v>11.6</v>
      </c>
      <c r="I1482" s="155"/>
      <c r="L1482" s="150"/>
      <c r="M1482" s="156"/>
      <c r="T1482" s="157"/>
      <c r="AT1482" s="152" t="s">
        <v>270</v>
      </c>
      <c r="AU1482" s="152" t="s">
        <v>87</v>
      </c>
      <c r="AV1482" s="12" t="s">
        <v>87</v>
      </c>
      <c r="AW1482" s="12" t="s">
        <v>32</v>
      </c>
      <c r="AX1482" s="12" t="s">
        <v>77</v>
      </c>
      <c r="AY1482" s="152" t="s">
        <v>262</v>
      </c>
    </row>
    <row r="1483" spans="2:51" s="13" customFormat="1" ht="12">
      <c r="B1483" s="158"/>
      <c r="D1483" s="151" t="s">
        <v>270</v>
      </c>
      <c r="E1483" s="159" t="s">
        <v>1</v>
      </c>
      <c r="F1483" s="160" t="s">
        <v>273</v>
      </c>
      <c r="H1483" s="161">
        <v>11.6</v>
      </c>
      <c r="I1483" s="162"/>
      <c r="L1483" s="158"/>
      <c r="M1483" s="163"/>
      <c r="T1483" s="164"/>
      <c r="AT1483" s="159" t="s">
        <v>270</v>
      </c>
      <c r="AU1483" s="159" t="s">
        <v>87</v>
      </c>
      <c r="AV1483" s="13" t="s">
        <v>268</v>
      </c>
      <c r="AW1483" s="13" t="s">
        <v>32</v>
      </c>
      <c r="AX1483" s="13" t="s">
        <v>85</v>
      </c>
      <c r="AY1483" s="159" t="s">
        <v>262</v>
      </c>
    </row>
    <row r="1484" spans="2:65" s="1" customFormat="1" ht="24.2" customHeight="1">
      <c r="B1484" s="32"/>
      <c r="C1484" s="138" t="s">
        <v>1786</v>
      </c>
      <c r="D1484" s="138" t="s">
        <v>264</v>
      </c>
      <c r="E1484" s="139" t="s">
        <v>1787</v>
      </c>
      <c r="F1484" s="140" t="s">
        <v>1788</v>
      </c>
      <c r="G1484" s="141" t="s">
        <v>416</v>
      </c>
      <c r="H1484" s="142">
        <v>35.35</v>
      </c>
      <c r="I1484" s="143"/>
      <c r="J1484" s="142">
        <f>ROUND(I1484*H1484,2)</f>
        <v>0</v>
      </c>
      <c r="K1484" s="140" t="s">
        <v>267</v>
      </c>
      <c r="L1484" s="32"/>
      <c r="M1484" s="144" t="s">
        <v>1</v>
      </c>
      <c r="N1484" s="145" t="s">
        <v>42</v>
      </c>
      <c r="P1484" s="146">
        <f>O1484*H1484</f>
        <v>0</v>
      </c>
      <c r="Q1484" s="146">
        <v>0</v>
      </c>
      <c r="R1484" s="146">
        <f>Q1484*H1484</f>
        <v>0</v>
      </c>
      <c r="S1484" s="146">
        <v>0</v>
      </c>
      <c r="T1484" s="147">
        <f>S1484*H1484</f>
        <v>0</v>
      </c>
      <c r="AR1484" s="148" t="s">
        <v>369</v>
      </c>
      <c r="AT1484" s="148" t="s">
        <v>264</v>
      </c>
      <c r="AU1484" s="148" t="s">
        <v>87</v>
      </c>
      <c r="AY1484" s="17" t="s">
        <v>262</v>
      </c>
      <c r="BE1484" s="149">
        <f>IF(N1484="základní",J1484,0)</f>
        <v>0</v>
      </c>
      <c r="BF1484" s="149">
        <f>IF(N1484="snížená",J1484,0)</f>
        <v>0</v>
      </c>
      <c r="BG1484" s="149">
        <f>IF(N1484="zákl. přenesená",J1484,0)</f>
        <v>0</v>
      </c>
      <c r="BH1484" s="149">
        <f>IF(N1484="sníž. přenesená",J1484,0)</f>
        <v>0</v>
      </c>
      <c r="BI1484" s="149">
        <f>IF(N1484="nulová",J1484,0)</f>
        <v>0</v>
      </c>
      <c r="BJ1484" s="17" t="s">
        <v>85</v>
      </c>
      <c r="BK1484" s="149">
        <f>ROUND(I1484*H1484,2)</f>
        <v>0</v>
      </c>
      <c r="BL1484" s="17" t="s">
        <v>369</v>
      </c>
      <c r="BM1484" s="148" t="s">
        <v>1789</v>
      </c>
    </row>
    <row r="1485" spans="2:65" s="1" customFormat="1" ht="16.5" customHeight="1">
      <c r="B1485" s="32"/>
      <c r="C1485" s="178" t="s">
        <v>1790</v>
      </c>
      <c r="D1485" s="178" t="s">
        <v>300</v>
      </c>
      <c r="E1485" s="179" t="s">
        <v>1791</v>
      </c>
      <c r="F1485" s="180" t="s">
        <v>1792</v>
      </c>
      <c r="G1485" s="181" t="s">
        <v>416</v>
      </c>
      <c r="H1485" s="182">
        <v>38.89</v>
      </c>
      <c r="I1485" s="183"/>
      <c r="J1485" s="182">
        <f>ROUND(I1485*H1485,2)</f>
        <v>0</v>
      </c>
      <c r="K1485" s="180" t="s">
        <v>1</v>
      </c>
      <c r="L1485" s="184"/>
      <c r="M1485" s="185" t="s">
        <v>1</v>
      </c>
      <c r="N1485" s="186" t="s">
        <v>42</v>
      </c>
      <c r="P1485" s="146">
        <f>O1485*H1485</f>
        <v>0</v>
      </c>
      <c r="Q1485" s="146">
        <v>0.0002</v>
      </c>
      <c r="R1485" s="146">
        <f>Q1485*H1485</f>
        <v>0.007778</v>
      </c>
      <c r="S1485" s="146">
        <v>0</v>
      </c>
      <c r="T1485" s="147">
        <f>S1485*H1485</f>
        <v>0</v>
      </c>
      <c r="AR1485" s="148" t="s">
        <v>459</v>
      </c>
      <c r="AT1485" s="148" t="s">
        <v>300</v>
      </c>
      <c r="AU1485" s="148" t="s">
        <v>87</v>
      </c>
      <c r="AY1485" s="17" t="s">
        <v>262</v>
      </c>
      <c r="BE1485" s="149">
        <f>IF(N1485="základní",J1485,0)</f>
        <v>0</v>
      </c>
      <c r="BF1485" s="149">
        <f>IF(N1485="snížená",J1485,0)</f>
        <v>0</v>
      </c>
      <c r="BG1485" s="149">
        <f>IF(N1485="zákl. přenesená",J1485,0)</f>
        <v>0</v>
      </c>
      <c r="BH1485" s="149">
        <f>IF(N1485="sníž. přenesená",J1485,0)</f>
        <v>0</v>
      </c>
      <c r="BI1485" s="149">
        <f>IF(N1485="nulová",J1485,0)</f>
        <v>0</v>
      </c>
      <c r="BJ1485" s="17" t="s">
        <v>85</v>
      </c>
      <c r="BK1485" s="149">
        <f>ROUND(I1485*H1485,2)</f>
        <v>0</v>
      </c>
      <c r="BL1485" s="17" t="s">
        <v>369</v>
      </c>
      <c r="BM1485" s="148" t="s">
        <v>1793</v>
      </c>
    </row>
    <row r="1486" spans="2:47" s="1" customFormat="1" ht="19.5">
      <c r="B1486" s="32"/>
      <c r="D1486" s="151" t="s">
        <v>699</v>
      </c>
      <c r="F1486" s="187" t="s">
        <v>1769</v>
      </c>
      <c r="I1486" s="188"/>
      <c r="L1486" s="32"/>
      <c r="M1486" s="189"/>
      <c r="T1486" s="56"/>
      <c r="AT1486" s="17" t="s">
        <v>699</v>
      </c>
      <c r="AU1486" s="17" t="s">
        <v>87</v>
      </c>
    </row>
    <row r="1487" spans="2:51" s="12" customFormat="1" ht="12">
      <c r="B1487" s="150"/>
      <c r="D1487" s="151" t="s">
        <v>270</v>
      </c>
      <c r="E1487" s="152" t="s">
        <v>1</v>
      </c>
      <c r="F1487" s="153" t="s">
        <v>1794</v>
      </c>
      <c r="H1487" s="154">
        <v>12.81</v>
      </c>
      <c r="I1487" s="155"/>
      <c r="L1487" s="150"/>
      <c r="M1487" s="156"/>
      <c r="T1487" s="157"/>
      <c r="AT1487" s="152" t="s">
        <v>270</v>
      </c>
      <c r="AU1487" s="152" t="s">
        <v>87</v>
      </c>
      <c r="AV1487" s="12" t="s">
        <v>87</v>
      </c>
      <c r="AW1487" s="12" t="s">
        <v>32</v>
      </c>
      <c r="AX1487" s="12" t="s">
        <v>77</v>
      </c>
      <c r="AY1487" s="152" t="s">
        <v>262</v>
      </c>
    </row>
    <row r="1488" spans="2:51" s="12" customFormat="1" ht="12">
      <c r="B1488" s="150"/>
      <c r="D1488" s="151" t="s">
        <v>270</v>
      </c>
      <c r="E1488" s="152" t="s">
        <v>1</v>
      </c>
      <c r="F1488" s="153" t="s">
        <v>1795</v>
      </c>
      <c r="H1488" s="154">
        <v>22.54</v>
      </c>
      <c r="I1488" s="155"/>
      <c r="L1488" s="150"/>
      <c r="M1488" s="156"/>
      <c r="T1488" s="157"/>
      <c r="AT1488" s="152" t="s">
        <v>270</v>
      </c>
      <c r="AU1488" s="152" t="s">
        <v>87</v>
      </c>
      <c r="AV1488" s="12" t="s">
        <v>87</v>
      </c>
      <c r="AW1488" s="12" t="s">
        <v>32</v>
      </c>
      <c r="AX1488" s="12" t="s">
        <v>77</v>
      </c>
      <c r="AY1488" s="152" t="s">
        <v>262</v>
      </c>
    </row>
    <row r="1489" spans="2:51" s="13" customFormat="1" ht="12">
      <c r="B1489" s="158"/>
      <c r="D1489" s="151" t="s">
        <v>270</v>
      </c>
      <c r="E1489" s="159" t="s">
        <v>1</v>
      </c>
      <c r="F1489" s="160" t="s">
        <v>273</v>
      </c>
      <c r="H1489" s="161">
        <v>35.35</v>
      </c>
      <c r="I1489" s="162"/>
      <c r="L1489" s="158"/>
      <c r="M1489" s="163"/>
      <c r="T1489" s="164"/>
      <c r="AT1489" s="159" t="s">
        <v>270</v>
      </c>
      <c r="AU1489" s="159" t="s">
        <v>87</v>
      </c>
      <c r="AV1489" s="13" t="s">
        <v>268</v>
      </c>
      <c r="AW1489" s="13" t="s">
        <v>32</v>
      </c>
      <c r="AX1489" s="13" t="s">
        <v>85</v>
      </c>
      <c r="AY1489" s="159" t="s">
        <v>262</v>
      </c>
    </row>
    <row r="1490" spans="2:51" s="12" customFormat="1" ht="12">
      <c r="B1490" s="150"/>
      <c r="D1490" s="151" t="s">
        <v>270</v>
      </c>
      <c r="F1490" s="153" t="s">
        <v>1796</v>
      </c>
      <c r="H1490" s="154">
        <v>38.89</v>
      </c>
      <c r="I1490" s="155"/>
      <c r="L1490" s="150"/>
      <c r="M1490" s="156"/>
      <c r="T1490" s="157"/>
      <c r="AT1490" s="152" t="s">
        <v>270</v>
      </c>
      <c r="AU1490" s="152" t="s">
        <v>87</v>
      </c>
      <c r="AV1490" s="12" t="s">
        <v>87</v>
      </c>
      <c r="AW1490" s="12" t="s">
        <v>4</v>
      </c>
      <c r="AX1490" s="12" t="s">
        <v>85</v>
      </c>
      <c r="AY1490" s="152" t="s">
        <v>262</v>
      </c>
    </row>
    <row r="1491" spans="2:65" s="1" customFormat="1" ht="24.2" customHeight="1">
      <c r="B1491" s="32"/>
      <c r="C1491" s="138" t="s">
        <v>1797</v>
      </c>
      <c r="D1491" s="138" t="s">
        <v>264</v>
      </c>
      <c r="E1491" s="139" t="s">
        <v>1798</v>
      </c>
      <c r="F1491" s="140" t="s">
        <v>1799</v>
      </c>
      <c r="G1491" s="141" t="s">
        <v>152</v>
      </c>
      <c r="H1491" s="142">
        <v>0.27</v>
      </c>
      <c r="I1491" s="143"/>
      <c r="J1491" s="142">
        <f>ROUND(I1491*H1491,2)</f>
        <v>0</v>
      </c>
      <c r="K1491" s="140" t="s">
        <v>267</v>
      </c>
      <c r="L1491" s="32"/>
      <c r="M1491" s="144" t="s">
        <v>1</v>
      </c>
      <c r="N1491" s="145" t="s">
        <v>42</v>
      </c>
      <c r="P1491" s="146">
        <f>O1491*H1491</f>
        <v>0</v>
      </c>
      <c r="Q1491" s="146">
        <v>0.00013</v>
      </c>
      <c r="R1491" s="146">
        <f>Q1491*H1491</f>
        <v>3.51E-05</v>
      </c>
      <c r="S1491" s="146">
        <v>0</v>
      </c>
      <c r="T1491" s="147">
        <f>S1491*H1491</f>
        <v>0</v>
      </c>
      <c r="AR1491" s="148" t="s">
        <v>369</v>
      </c>
      <c r="AT1491" s="148" t="s">
        <v>264</v>
      </c>
      <c r="AU1491" s="148" t="s">
        <v>87</v>
      </c>
      <c r="AY1491" s="17" t="s">
        <v>262</v>
      </c>
      <c r="BE1491" s="149">
        <f>IF(N1491="základní",J1491,0)</f>
        <v>0</v>
      </c>
      <c r="BF1491" s="149">
        <f>IF(N1491="snížená",J1491,0)</f>
        <v>0</v>
      </c>
      <c r="BG1491" s="149">
        <f>IF(N1491="zákl. přenesená",J1491,0)</f>
        <v>0</v>
      </c>
      <c r="BH1491" s="149">
        <f>IF(N1491="sníž. přenesená",J1491,0)</f>
        <v>0</v>
      </c>
      <c r="BI1491" s="149">
        <f>IF(N1491="nulová",J1491,0)</f>
        <v>0</v>
      </c>
      <c r="BJ1491" s="17" t="s">
        <v>85</v>
      </c>
      <c r="BK1491" s="149">
        <f>ROUND(I1491*H1491,2)</f>
        <v>0</v>
      </c>
      <c r="BL1491" s="17" t="s">
        <v>369</v>
      </c>
      <c r="BM1491" s="148" t="s">
        <v>1800</v>
      </c>
    </row>
    <row r="1492" spans="2:51" s="12" customFormat="1" ht="12">
      <c r="B1492" s="150"/>
      <c r="D1492" s="151" t="s">
        <v>270</v>
      </c>
      <c r="E1492" s="152" t="s">
        <v>1</v>
      </c>
      <c r="F1492" s="153" t="s">
        <v>1801</v>
      </c>
      <c r="H1492" s="154">
        <v>0.09</v>
      </c>
      <c r="I1492" s="155"/>
      <c r="L1492" s="150"/>
      <c r="M1492" s="156"/>
      <c r="T1492" s="157"/>
      <c r="AT1492" s="152" t="s">
        <v>270</v>
      </c>
      <c r="AU1492" s="152" t="s">
        <v>87</v>
      </c>
      <c r="AV1492" s="12" t="s">
        <v>87</v>
      </c>
      <c r="AW1492" s="12" t="s">
        <v>32</v>
      </c>
      <c r="AX1492" s="12" t="s">
        <v>77</v>
      </c>
      <c r="AY1492" s="152" t="s">
        <v>262</v>
      </c>
    </row>
    <row r="1493" spans="2:51" s="12" customFormat="1" ht="12">
      <c r="B1493" s="150"/>
      <c r="D1493" s="151" t="s">
        <v>270</v>
      </c>
      <c r="E1493" s="152" t="s">
        <v>1</v>
      </c>
      <c r="F1493" s="153" t="s">
        <v>1802</v>
      </c>
      <c r="H1493" s="154">
        <v>0.09</v>
      </c>
      <c r="I1493" s="155"/>
      <c r="L1493" s="150"/>
      <c r="M1493" s="156"/>
      <c r="T1493" s="157"/>
      <c r="AT1493" s="152" t="s">
        <v>270</v>
      </c>
      <c r="AU1493" s="152" t="s">
        <v>87</v>
      </c>
      <c r="AV1493" s="12" t="s">
        <v>87</v>
      </c>
      <c r="AW1493" s="12" t="s">
        <v>32</v>
      </c>
      <c r="AX1493" s="12" t="s">
        <v>77</v>
      </c>
      <c r="AY1493" s="152" t="s">
        <v>262</v>
      </c>
    </row>
    <row r="1494" spans="2:51" s="12" customFormat="1" ht="12">
      <c r="B1494" s="150"/>
      <c r="D1494" s="151" t="s">
        <v>270</v>
      </c>
      <c r="E1494" s="152" t="s">
        <v>1</v>
      </c>
      <c r="F1494" s="153" t="s">
        <v>1803</v>
      </c>
      <c r="H1494" s="154">
        <v>0.09</v>
      </c>
      <c r="I1494" s="155"/>
      <c r="L1494" s="150"/>
      <c r="M1494" s="156"/>
      <c r="T1494" s="157"/>
      <c r="AT1494" s="152" t="s">
        <v>270</v>
      </c>
      <c r="AU1494" s="152" t="s">
        <v>87</v>
      </c>
      <c r="AV1494" s="12" t="s">
        <v>87</v>
      </c>
      <c r="AW1494" s="12" t="s">
        <v>32</v>
      </c>
      <c r="AX1494" s="12" t="s">
        <v>77</v>
      </c>
      <c r="AY1494" s="152" t="s">
        <v>262</v>
      </c>
    </row>
    <row r="1495" spans="2:51" s="13" customFormat="1" ht="12">
      <c r="B1495" s="158"/>
      <c r="D1495" s="151" t="s">
        <v>270</v>
      </c>
      <c r="E1495" s="159" t="s">
        <v>1</v>
      </c>
      <c r="F1495" s="160" t="s">
        <v>273</v>
      </c>
      <c r="H1495" s="161">
        <v>0.27</v>
      </c>
      <c r="I1495" s="162"/>
      <c r="L1495" s="158"/>
      <c r="M1495" s="163"/>
      <c r="T1495" s="164"/>
      <c r="AT1495" s="159" t="s">
        <v>270</v>
      </c>
      <c r="AU1495" s="159" t="s">
        <v>87</v>
      </c>
      <c r="AV1495" s="13" t="s">
        <v>268</v>
      </c>
      <c r="AW1495" s="13" t="s">
        <v>32</v>
      </c>
      <c r="AX1495" s="13" t="s">
        <v>85</v>
      </c>
      <c r="AY1495" s="159" t="s">
        <v>262</v>
      </c>
    </row>
    <row r="1496" spans="2:65" s="1" customFormat="1" ht="24.2" customHeight="1">
      <c r="B1496" s="32"/>
      <c r="C1496" s="178" t="s">
        <v>1804</v>
      </c>
      <c r="D1496" s="178" t="s">
        <v>300</v>
      </c>
      <c r="E1496" s="179" t="s">
        <v>1805</v>
      </c>
      <c r="F1496" s="180" t="s">
        <v>1806</v>
      </c>
      <c r="G1496" s="181" t="s">
        <v>675</v>
      </c>
      <c r="H1496" s="182">
        <v>6</v>
      </c>
      <c r="I1496" s="183"/>
      <c r="J1496" s="182">
        <f>ROUND(I1496*H1496,2)</f>
        <v>0</v>
      </c>
      <c r="K1496" s="180" t="s">
        <v>1</v>
      </c>
      <c r="L1496" s="184"/>
      <c r="M1496" s="185" t="s">
        <v>1</v>
      </c>
      <c r="N1496" s="186" t="s">
        <v>42</v>
      </c>
      <c r="P1496" s="146">
        <f>O1496*H1496</f>
        <v>0</v>
      </c>
      <c r="Q1496" s="146">
        <v>0.00109</v>
      </c>
      <c r="R1496" s="146">
        <f>Q1496*H1496</f>
        <v>0.006540000000000001</v>
      </c>
      <c r="S1496" s="146">
        <v>0</v>
      </c>
      <c r="T1496" s="147">
        <f>S1496*H1496</f>
        <v>0</v>
      </c>
      <c r="AR1496" s="148" t="s">
        <v>459</v>
      </c>
      <c r="AT1496" s="148" t="s">
        <v>300</v>
      </c>
      <c r="AU1496" s="148" t="s">
        <v>87</v>
      </c>
      <c r="AY1496" s="17" t="s">
        <v>262</v>
      </c>
      <c r="BE1496" s="149">
        <f>IF(N1496="základní",J1496,0)</f>
        <v>0</v>
      </c>
      <c r="BF1496" s="149">
        <f>IF(N1496="snížená",J1496,0)</f>
        <v>0</v>
      </c>
      <c r="BG1496" s="149">
        <f>IF(N1496="zákl. přenesená",J1496,0)</f>
        <v>0</v>
      </c>
      <c r="BH1496" s="149">
        <f>IF(N1496="sníž. přenesená",J1496,0)</f>
        <v>0</v>
      </c>
      <c r="BI1496" s="149">
        <f>IF(N1496="nulová",J1496,0)</f>
        <v>0</v>
      </c>
      <c r="BJ1496" s="17" t="s">
        <v>85</v>
      </c>
      <c r="BK1496" s="149">
        <f>ROUND(I1496*H1496,2)</f>
        <v>0</v>
      </c>
      <c r="BL1496" s="17" t="s">
        <v>369</v>
      </c>
      <c r="BM1496" s="148" t="s">
        <v>1807</v>
      </c>
    </row>
    <row r="1497" spans="2:47" s="1" customFormat="1" ht="19.5">
      <c r="B1497" s="32"/>
      <c r="D1497" s="151" t="s">
        <v>699</v>
      </c>
      <c r="F1497" s="187" t="s">
        <v>1769</v>
      </c>
      <c r="I1497" s="188"/>
      <c r="L1497" s="32"/>
      <c r="M1497" s="189"/>
      <c r="T1497" s="56"/>
      <c r="AT1497" s="17" t="s">
        <v>699</v>
      </c>
      <c r="AU1497" s="17" t="s">
        <v>87</v>
      </c>
    </row>
    <row r="1498" spans="2:51" s="12" customFormat="1" ht="12">
      <c r="B1498" s="150"/>
      <c r="D1498" s="151" t="s">
        <v>270</v>
      </c>
      <c r="E1498" s="152" t="s">
        <v>1</v>
      </c>
      <c r="F1498" s="153" t="s">
        <v>1808</v>
      </c>
      <c r="H1498" s="154">
        <v>6</v>
      </c>
      <c r="I1498" s="155"/>
      <c r="L1498" s="150"/>
      <c r="M1498" s="156"/>
      <c r="T1498" s="157"/>
      <c r="AT1498" s="152" t="s">
        <v>270</v>
      </c>
      <c r="AU1498" s="152" t="s">
        <v>87</v>
      </c>
      <c r="AV1498" s="12" t="s">
        <v>87</v>
      </c>
      <c r="AW1498" s="12" t="s">
        <v>32</v>
      </c>
      <c r="AX1498" s="12" t="s">
        <v>77</v>
      </c>
      <c r="AY1498" s="152" t="s">
        <v>262</v>
      </c>
    </row>
    <row r="1499" spans="2:51" s="13" customFormat="1" ht="12">
      <c r="B1499" s="158"/>
      <c r="D1499" s="151" t="s">
        <v>270</v>
      </c>
      <c r="E1499" s="159" t="s">
        <v>1</v>
      </c>
      <c r="F1499" s="160" t="s">
        <v>273</v>
      </c>
      <c r="H1499" s="161">
        <v>6</v>
      </c>
      <c r="I1499" s="162"/>
      <c r="L1499" s="158"/>
      <c r="M1499" s="163"/>
      <c r="T1499" s="164"/>
      <c r="AT1499" s="159" t="s">
        <v>270</v>
      </c>
      <c r="AU1499" s="159" t="s">
        <v>87</v>
      </c>
      <c r="AV1499" s="13" t="s">
        <v>268</v>
      </c>
      <c r="AW1499" s="13" t="s">
        <v>32</v>
      </c>
      <c r="AX1499" s="13" t="s">
        <v>85</v>
      </c>
      <c r="AY1499" s="159" t="s">
        <v>262</v>
      </c>
    </row>
    <row r="1500" spans="2:65" s="1" customFormat="1" ht="24.2" customHeight="1">
      <c r="B1500" s="32"/>
      <c r="C1500" s="178" t="s">
        <v>1809</v>
      </c>
      <c r="D1500" s="178" t="s">
        <v>300</v>
      </c>
      <c r="E1500" s="179" t="s">
        <v>1810</v>
      </c>
      <c r="F1500" s="180" t="s">
        <v>1811</v>
      </c>
      <c r="G1500" s="181" t="s">
        <v>675</v>
      </c>
      <c r="H1500" s="182">
        <v>3</v>
      </c>
      <c r="I1500" s="183"/>
      <c r="J1500" s="182">
        <f>ROUND(I1500*H1500,2)</f>
        <v>0</v>
      </c>
      <c r="K1500" s="180" t="s">
        <v>1</v>
      </c>
      <c r="L1500" s="184"/>
      <c r="M1500" s="185" t="s">
        <v>1</v>
      </c>
      <c r="N1500" s="186" t="s">
        <v>42</v>
      </c>
      <c r="P1500" s="146">
        <f>O1500*H1500</f>
        <v>0</v>
      </c>
      <c r="Q1500" s="146">
        <v>0.00109</v>
      </c>
      <c r="R1500" s="146">
        <f>Q1500*H1500</f>
        <v>0.0032700000000000003</v>
      </c>
      <c r="S1500" s="146">
        <v>0</v>
      </c>
      <c r="T1500" s="147">
        <f>S1500*H1500</f>
        <v>0</v>
      </c>
      <c r="AR1500" s="148" t="s">
        <v>459</v>
      </c>
      <c r="AT1500" s="148" t="s">
        <v>300</v>
      </c>
      <c r="AU1500" s="148" t="s">
        <v>87</v>
      </c>
      <c r="AY1500" s="17" t="s">
        <v>262</v>
      </c>
      <c r="BE1500" s="149">
        <f>IF(N1500="základní",J1500,0)</f>
        <v>0</v>
      </c>
      <c r="BF1500" s="149">
        <f>IF(N1500="snížená",J1500,0)</f>
        <v>0</v>
      </c>
      <c r="BG1500" s="149">
        <f>IF(N1500="zákl. přenesená",J1500,0)</f>
        <v>0</v>
      </c>
      <c r="BH1500" s="149">
        <f>IF(N1500="sníž. přenesená",J1500,0)</f>
        <v>0</v>
      </c>
      <c r="BI1500" s="149">
        <f>IF(N1500="nulová",J1500,0)</f>
        <v>0</v>
      </c>
      <c r="BJ1500" s="17" t="s">
        <v>85</v>
      </c>
      <c r="BK1500" s="149">
        <f>ROUND(I1500*H1500,2)</f>
        <v>0</v>
      </c>
      <c r="BL1500" s="17" t="s">
        <v>369</v>
      </c>
      <c r="BM1500" s="148" t="s">
        <v>1812</v>
      </c>
    </row>
    <row r="1501" spans="2:47" s="1" customFormat="1" ht="19.5">
      <c r="B1501" s="32"/>
      <c r="D1501" s="151" t="s">
        <v>699</v>
      </c>
      <c r="F1501" s="187" t="s">
        <v>1769</v>
      </c>
      <c r="I1501" s="188"/>
      <c r="L1501" s="32"/>
      <c r="M1501" s="189"/>
      <c r="T1501" s="56"/>
      <c r="AT1501" s="17" t="s">
        <v>699</v>
      </c>
      <c r="AU1501" s="17" t="s">
        <v>87</v>
      </c>
    </row>
    <row r="1502" spans="2:51" s="12" customFormat="1" ht="12">
      <c r="B1502" s="150"/>
      <c r="D1502" s="151" t="s">
        <v>270</v>
      </c>
      <c r="E1502" s="152" t="s">
        <v>1</v>
      </c>
      <c r="F1502" s="153" t="s">
        <v>1813</v>
      </c>
      <c r="H1502" s="154">
        <v>3</v>
      </c>
      <c r="I1502" s="155"/>
      <c r="L1502" s="150"/>
      <c r="M1502" s="156"/>
      <c r="T1502" s="157"/>
      <c r="AT1502" s="152" t="s">
        <v>270</v>
      </c>
      <c r="AU1502" s="152" t="s">
        <v>87</v>
      </c>
      <c r="AV1502" s="12" t="s">
        <v>87</v>
      </c>
      <c r="AW1502" s="12" t="s">
        <v>32</v>
      </c>
      <c r="AX1502" s="12" t="s">
        <v>77</v>
      </c>
      <c r="AY1502" s="152" t="s">
        <v>262</v>
      </c>
    </row>
    <row r="1503" spans="2:51" s="13" customFormat="1" ht="12">
      <c r="B1503" s="158"/>
      <c r="D1503" s="151" t="s">
        <v>270</v>
      </c>
      <c r="E1503" s="159" t="s">
        <v>1</v>
      </c>
      <c r="F1503" s="160" t="s">
        <v>273</v>
      </c>
      <c r="H1503" s="161">
        <v>3</v>
      </c>
      <c r="I1503" s="162"/>
      <c r="L1503" s="158"/>
      <c r="M1503" s="163"/>
      <c r="T1503" s="164"/>
      <c r="AT1503" s="159" t="s">
        <v>270</v>
      </c>
      <c r="AU1503" s="159" t="s">
        <v>87</v>
      </c>
      <c r="AV1503" s="13" t="s">
        <v>268</v>
      </c>
      <c r="AW1503" s="13" t="s">
        <v>32</v>
      </c>
      <c r="AX1503" s="13" t="s">
        <v>85</v>
      </c>
      <c r="AY1503" s="159" t="s">
        <v>262</v>
      </c>
    </row>
    <row r="1504" spans="2:65" s="1" customFormat="1" ht="16.5" customHeight="1">
      <c r="B1504" s="32"/>
      <c r="C1504" s="178" t="s">
        <v>1814</v>
      </c>
      <c r="D1504" s="178" t="s">
        <v>300</v>
      </c>
      <c r="E1504" s="179" t="s">
        <v>1815</v>
      </c>
      <c r="F1504" s="180" t="s">
        <v>1816</v>
      </c>
      <c r="G1504" s="181" t="s">
        <v>675</v>
      </c>
      <c r="H1504" s="182">
        <v>1</v>
      </c>
      <c r="I1504" s="183"/>
      <c r="J1504" s="182">
        <f>ROUND(I1504*H1504,2)</f>
        <v>0</v>
      </c>
      <c r="K1504" s="180" t="s">
        <v>1</v>
      </c>
      <c r="L1504" s="184"/>
      <c r="M1504" s="185" t="s">
        <v>1</v>
      </c>
      <c r="N1504" s="186" t="s">
        <v>42</v>
      </c>
      <c r="P1504" s="146">
        <f>O1504*H1504</f>
        <v>0</v>
      </c>
      <c r="Q1504" s="146">
        <v>0.00109</v>
      </c>
      <c r="R1504" s="146">
        <f>Q1504*H1504</f>
        <v>0.00109</v>
      </c>
      <c r="S1504" s="146">
        <v>0</v>
      </c>
      <c r="T1504" s="147">
        <f>S1504*H1504</f>
        <v>0</v>
      </c>
      <c r="AR1504" s="148" t="s">
        <v>459</v>
      </c>
      <c r="AT1504" s="148" t="s">
        <v>300</v>
      </c>
      <c r="AU1504" s="148" t="s">
        <v>87</v>
      </c>
      <c r="AY1504" s="17" t="s">
        <v>262</v>
      </c>
      <c r="BE1504" s="149">
        <f>IF(N1504="základní",J1504,0)</f>
        <v>0</v>
      </c>
      <c r="BF1504" s="149">
        <f>IF(N1504="snížená",J1504,0)</f>
        <v>0</v>
      </c>
      <c r="BG1504" s="149">
        <f>IF(N1504="zákl. přenesená",J1504,0)</f>
        <v>0</v>
      </c>
      <c r="BH1504" s="149">
        <f>IF(N1504="sníž. přenesená",J1504,0)</f>
        <v>0</v>
      </c>
      <c r="BI1504" s="149">
        <f>IF(N1504="nulová",J1504,0)</f>
        <v>0</v>
      </c>
      <c r="BJ1504" s="17" t="s">
        <v>85</v>
      </c>
      <c r="BK1504" s="149">
        <f>ROUND(I1504*H1504,2)</f>
        <v>0</v>
      </c>
      <c r="BL1504" s="17" t="s">
        <v>369</v>
      </c>
      <c r="BM1504" s="148" t="s">
        <v>1817</v>
      </c>
    </row>
    <row r="1505" spans="2:47" s="1" customFormat="1" ht="19.5">
      <c r="B1505" s="32"/>
      <c r="D1505" s="151" t="s">
        <v>699</v>
      </c>
      <c r="F1505" s="187" t="s">
        <v>1769</v>
      </c>
      <c r="I1505" s="188"/>
      <c r="L1505" s="32"/>
      <c r="M1505" s="189"/>
      <c r="T1505" s="56"/>
      <c r="AT1505" s="17" t="s">
        <v>699</v>
      </c>
      <c r="AU1505" s="17" t="s">
        <v>87</v>
      </c>
    </row>
    <row r="1506" spans="2:51" s="12" customFormat="1" ht="12">
      <c r="B1506" s="150"/>
      <c r="D1506" s="151" t="s">
        <v>270</v>
      </c>
      <c r="E1506" s="152" t="s">
        <v>1</v>
      </c>
      <c r="F1506" s="153" t="s">
        <v>1818</v>
      </c>
      <c r="H1506" s="154">
        <v>1</v>
      </c>
      <c r="I1506" s="155"/>
      <c r="L1506" s="150"/>
      <c r="M1506" s="156"/>
      <c r="T1506" s="157"/>
      <c r="AT1506" s="152" t="s">
        <v>270</v>
      </c>
      <c r="AU1506" s="152" t="s">
        <v>87</v>
      </c>
      <c r="AV1506" s="12" t="s">
        <v>87</v>
      </c>
      <c r="AW1506" s="12" t="s">
        <v>32</v>
      </c>
      <c r="AX1506" s="12" t="s">
        <v>77</v>
      </c>
      <c r="AY1506" s="152" t="s">
        <v>262</v>
      </c>
    </row>
    <row r="1507" spans="2:51" s="13" customFormat="1" ht="12">
      <c r="B1507" s="158"/>
      <c r="D1507" s="151" t="s">
        <v>270</v>
      </c>
      <c r="E1507" s="159" t="s">
        <v>1</v>
      </c>
      <c r="F1507" s="160" t="s">
        <v>273</v>
      </c>
      <c r="H1507" s="161">
        <v>1</v>
      </c>
      <c r="I1507" s="162"/>
      <c r="L1507" s="158"/>
      <c r="M1507" s="163"/>
      <c r="T1507" s="164"/>
      <c r="AT1507" s="159" t="s">
        <v>270</v>
      </c>
      <c r="AU1507" s="159" t="s">
        <v>87</v>
      </c>
      <c r="AV1507" s="13" t="s">
        <v>268</v>
      </c>
      <c r="AW1507" s="13" t="s">
        <v>32</v>
      </c>
      <c r="AX1507" s="13" t="s">
        <v>85</v>
      </c>
      <c r="AY1507" s="159" t="s">
        <v>262</v>
      </c>
    </row>
    <row r="1508" spans="2:65" s="1" customFormat="1" ht="24.2" customHeight="1">
      <c r="B1508" s="32"/>
      <c r="C1508" s="138" t="s">
        <v>1819</v>
      </c>
      <c r="D1508" s="138" t="s">
        <v>264</v>
      </c>
      <c r="E1508" s="139" t="s">
        <v>1820</v>
      </c>
      <c r="F1508" s="140" t="s">
        <v>1821</v>
      </c>
      <c r="G1508" s="141" t="s">
        <v>416</v>
      </c>
      <c r="H1508" s="142">
        <v>3.36</v>
      </c>
      <c r="I1508" s="143"/>
      <c r="J1508" s="142">
        <f>ROUND(I1508*H1508,2)</f>
        <v>0</v>
      </c>
      <c r="K1508" s="140" t="s">
        <v>267</v>
      </c>
      <c r="L1508" s="32"/>
      <c r="M1508" s="144" t="s">
        <v>1</v>
      </c>
      <c r="N1508" s="145" t="s">
        <v>42</v>
      </c>
      <c r="P1508" s="146">
        <f>O1508*H1508</f>
        <v>0</v>
      </c>
      <c r="Q1508" s="146">
        <v>0</v>
      </c>
      <c r="R1508" s="146">
        <f>Q1508*H1508</f>
        <v>0</v>
      </c>
      <c r="S1508" s="146">
        <v>0</v>
      </c>
      <c r="T1508" s="147">
        <f>S1508*H1508</f>
        <v>0</v>
      </c>
      <c r="AR1508" s="148" t="s">
        <v>369</v>
      </c>
      <c r="AT1508" s="148" t="s">
        <v>264</v>
      </c>
      <c r="AU1508" s="148" t="s">
        <v>87</v>
      </c>
      <c r="AY1508" s="17" t="s">
        <v>262</v>
      </c>
      <c r="BE1508" s="149">
        <f>IF(N1508="základní",J1508,0)</f>
        <v>0</v>
      </c>
      <c r="BF1508" s="149">
        <f>IF(N1508="snížená",J1508,0)</f>
        <v>0</v>
      </c>
      <c r="BG1508" s="149">
        <f>IF(N1508="zákl. přenesená",J1508,0)</f>
        <v>0</v>
      </c>
      <c r="BH1508" s="149">
        <f>IF(N1508="sníž. přenesená",J1508,0)</f>
        <v>0</v>
      </c>
      <c r="BI1508" s="149">
        <f>IF(N1508="nulová",J1508,0)</f>
        <v>0</v>
      </c>
      <c r="BJ1508" s="17" t="s">
        <v>85</v>
      </c>
      <c r="BK1508" s="149">
        <f>ROUND(I1508*H1508,2)</f>
        <v>0</v>
      </c>
      <c r="BL1508" s="17" t="s">
        <v>369</v>
      </c>
      <c r="BM1508" s="148" t="s">
        <v>1822</v>
      </c>
    </row>
    <row r="1509" spans="2:65" s="1" customFormat="1" ht="21.75" customHeight="1">
      <c r="B1509" s="32"/>
      <c r="C1509" s="178" t="s">
        <v>1823</v>
      </c>
      <c r="D1509" s="178" t="s">
        <v>300</v>
      </c>
      <c r="E1509" s="179" t="s">
        <v>1824</v>
      </c>
      <c r="F1509" s="180" t="s">
        <v>1825</v>
      </c>
      <c r="G1509" s="181" t="s">
        <v>416</v>
      </c>
      <c r="H1509" s="182">
        <v>3.36</v>
      </c>
      <c r="I1509" s="183"/>
      <c r="J1509" s="182">
        <f>ROUND(I1509*H1509,2)</f>
        <v>0</v>
      </c>
      <c r="K1509" s="180" t="s">
        <v>267</v>
      </c>
      <c r="L1509" s="184"/>
      <c r="M1509" s="185" t="s">
        <v>1</v>
      </c>
      <c r="N1509" s="186" t="s">
        <v>42</v>
      </c>
      <c r="P1509" s="146">
        <f>O1509*H1509</f>
        <v>0</v>
      </c>
      <c r="Q1509" s="146">
        <v>0.0035</v>
      </c>
      <c r="R1509" s="146">
        <f>Q1509*H1509</f>
        <v>0.01176</v>
      </c>
      <c r="S1509" s="146">
        <v>0</v>
      </c>
      <c r="T1509" s="147">
        <f>S1509*H1509</f>
        <v>0</v>
      </c>
      <c r="AR1509" s="148" t="s">
        <v>459</v>
      </c>
      <c r="AT1509" s="148" t="s">
        <v>300</v>
      </c>
      <c r="AU1509" s="148" t="s">
        <v>87</v>
      </c>
      <c r="AY1509" s="17" t="s">
        <v>262</v>
      </c>
      <c r="BE1509" s="149">
        <f>IF(N1509="základní",J1509,0)</f>
        <v>0</v>
      </c>
      <c r="BF1509" s="149">
        <f>IF(N1509="snížená",J1509,0)</f>
        <v>0</v>
      </c>
      <c r="BG1509" s="149">
        <f>IF(N1509="zákl. přenesená",J1509,0)</f>
        <v>0</v>
      </c>
      <c r="BH1509" s="149">
        <f>IF(N1509="sníž. přenesená",J1509,0)</f>
        <v>0</v>
      </c>
      <c r="BI1509" s="149">
        <f>IF(N1509="nulová",J1509,0)</f>
        <v>0</v>
      </c>
      <c r="BJ1509" s="17" t="s">
        <v>85</v>
      </c>
      <c r="BK1509" s="149">
        <f>ROUND(I1509*H1509,2)</f>
        <v>0</v>
      </c>
      <c r="BL1509" s="17" t="s">
        <v>369</v>
      </c>
      <c r="BM1509" s="148" t="s">
        <v>1826</v>
      </c>
    </row>
    <row r="1510" spans="2:47" s="1" customFormat="1" ht="19.5">
      <c r="B1510" s="32"/>
      <c r="D1510" s="151" t="s">
        <v>699</v>
      </c>
      <c r="F1510" s="187" t="s">
        <v>1769</v>
      </c>
      <c r="I1510" s="188"/>
      <c r="L1510" s="32"/>
      <c r="M1510" s="189"/>
      <c r="T1510" s="56"/>
      <c r="AT1510" s="17" t="s">
        <v>699</v>
      </c>
      <c r="AU1510" s="17" t="s">
        <v>87</v>
      </c>
    </row>
    <row r="1511" spans="2:51" s="12" customFormat="1" ht="12">
      <c r="B1511" s="150"/>
      <c r="D1511" s="151" t="s">
        <v>270</v>
      </c>
      <c r="E1511" s="152" t="s">
        <v>1</v>
      </c>
      <c r="F1511" s="153" t="s">
        <v>1827</v>
      </c>
      <c r="H1511" s="154">
        <v>3.36</v>
      </c>
      <c r="I1511" s="155"/>
      <c r="L1511" s="150"/>
      <c r="M1511" s="156"/>
      <c r="T1511" s="157"/>
      <c r="AT1511" s="152" t="s">
        <v>270</v>
      </c>
      <c r="AU1511" s="152" t="s">
        <v>87</v>
      </c>
      <c r="AV1511" s="12" t="s">
        <v>87</v>
      </c>
      <c r="AW1511" s="12" t="s">
        <v>32</v>
      </c>
      <c r="AX1511" s="12" t="s">
        <v>77</v>
      </c>
      <c r="AY1511" s="152" t="s">
        <v>262</v>
      </c>
    </row>
    <row r="1512" spans="2:51" s="13" customFormat="1" ht="12">
      <c r="B1512" s="158"/>
      <c r="D1512" s="151" t="s">
        <v>270</v>
      </c>
      <c r="E1512" s="159" t="s">
        <v>1</v>
      </c>
      <c r="F1512" s="160" t="s">
        <v>273</v>
      </c>
      <c r="H1512" s="161">
        <v>3.36</v>
      </c>
      <c r="I1512" s="162"/>
      <c r="L1512" s="158"/>
      <c r="M1512" s="163"/>
      <c r="T1512" s="164"/>
      <c r="AT1512" s="159" t="s">
        <v>270</v>
      </c>
      <c r="AU1512" s="159" t="s">
        <v>87</v>
      </c>
      <c r="AV1512" s="13" t="s">
        <v>268</v>
      </c>
      <c r="AW1512" s="13" t="s">
        <v>32</v>
      </c>
      <c r="AX1512" s="13" t="s">
        <v>85</v>
      </c>
      <c r="AY1512" s="159" t="s">
        <v>262</v>
      </c>
    </row>
    <row r="1513" spans="2:65" s="1" customFormat="1" ht="33" customHeight="1">
      <c r="B1513" s="32"/>
      <c r="C1513" s="138" t="s">
        <v>1828</v>
      </c>
      <c r="D1513" s="138" t="s">
        <v>264</v>
      </c>
      <c r="E1513" s="139" t="s">
        <v>1829</v>
      </c>
      <c r="F1513" s="140" t="s">
        <v>1830</v>
      </c>
      <c r="G1513" s="141" t="s">
        <v>675</v>
      </c>
      <c r="H1513" s="142">
        <v>12</v>
      </c>
      <c r="I1513" s="143"/>
      <c r="J1513" s="142">
        <f>ROUND(I1513*H1513,2)</f>
        <v>0</v>
      </c>
      <c r="K1513" s="140" t="s">
        <v>1</v>
      </c>
      <c r="L1513" s="32"/>
      <c r="M1513" s="144" t="s">
        <v>1</v>
      </c>
      <c r="N1513" s="145" t="s">
        <v>42</v>
      </c>
      <c r="P1513" s="146">
        <f>O1513*H1513</f>
        <v>0</v>
      </c>
      <c r="Q1513" s="146">
        <v>0</v>
      </c>
      <c r="R1513" s="146">
        <f>Q1513*H1513</f>
        <v>0</v>
      </c>
      <c r="S1513" s="146">
        <v>0</v>
      </c>
      <c r="T1513" s="147">
        <f>S1513*H1513</f>
        <v>0</v>
      </c>
      <c r="AR1513" s="148" t="s">
        <v>369</v>
      </c>
      <c r="AT1513" s="148" t="s">
        <v>264</v>
      </c>
      <c r="AU1513" s="148" t="s">
        <v>87</v>
      </c>
      <c r="AY1513" s="17" t="s">
        <v>262</v>
      </c>
      <c r="BE1513" s="149">
        <f>IF(N1513="základní",J1513,0)</f>
        <v>0</v>
      </c>
      <c r="BF1513" s="149">
        <f>IF(N1513="snížená",J1513,0)</f>
        <v>0</v>
      </c>
      <c r="BG1513" s="149">
        <f>IF(N1513="zákl. přenesená",J1513,0)</f>
        <v>0</v>
      </c>
      <c r="BH1513" s="149">
        <f>IF(N1513="sníž. přenesená",J1513,0)</f>
        <v>0</v>
      </c>
      <c r="BI1513" s="149">
        <f>IF(N1513="nulová",J1513,0)</f>
        <v>0</v>
      </c>
      <c r="BJ1513" s="17" t="s">
        <v>85</v>
      </c>
      <c r="BK1513" s="149">
        <f>ROUND(I1513*H1513,2)</f>
        <v>0</v>
      </c>
      <c r="BL1513" s="17" t="s">
        <v>369</v>
      </c>
      <c r="BM1513" s="148" t="s">
        <v>1831</v>
      </c>
    </row>
    <row r="1514" spans="2:65" s="1" customFormat="1" ht="49.15" customHeight="1">
      <c r="B1514" s="32"/>
      <c r="C1514" s="178" t="s">
        <v>1832</v>
      </c>
      <c r="D1514" s="178" t="s">
        <v>300</v>
      </c>
      <c r="E1514" s="179" t="s">
        <v>1833</v>
      </c>
      <c r="F1514" s="180" t="s">
        <v>1834</v>
      </c>
      <c r="G1514" s="181" t="s">
        <v>675</v>
      </c>
      <c r="H1514" s="182">
        <v>12</v>
      </c>
      <c r="I1514" s="183"/>
      <c r="J1514" s="182">
        <f>ROUND(I1514*H1514,2)</f>
        <v>0</v>
      </c>
      <c r="K1514" s="180" t="s">
        <v>1</v>
      </c>
      <c r="L1514" s="184"/>
      <c r="M1514" s="185" t="s">
        <v>1</v>
      </c>
      <c r="N1514" s="186" t="s">
        <v>42</v>
      </c>
      <c r="P1514" s="146">
        <f>O1514*H1514</f>
        <v>0</v>
      </c>
      <c r="Q1514" s="146">
        <v>0.00269</v>
      </c>
      <c r="R1514" s="146">
        <f>Q1514*H1514</f>
        <v>0.03228</v>
      </c>
      <c r="S1514" s="146">
        <v>0</v>
      </c>
      <c r="T1514" s="147">
        <f>S1514*H1514</f>
        <v>0</v>
      </c>
      <c r="AR1514" s="148" t="s">
        <v>459</v>
      </c>
      <c r="AT1514" s="148" t="s">
        <v>300</v>
      </c>
      <c r="AU1514" s="148" t="s">
        <v>87</v>
      </c>
      <c r="AY1514" s="17" t="s">
        <v>262</v>
      </c>
      <c r="BE1514" s="149">
        <f>IF(N1514="základní",J1514,0)</f>
        <v>0</v>
      </c>
      <c r="BF1514" s="149">
        <f>IF(N1514="snížená",J1514,0)</f>
        <v>0</v>
      </c>
      <c r="BG1514" s="149">
        <f>IF(N1514="zákl. přenesená",J1514,0)</f>
        <v>0</v>
      </c>
      <c r="BH1514" s="149">
        <f>IF(N1514="sníž. přenesená",J1514,0)</f>
        <v>0</v>
      </c>
      <c r="BI1514" s="149">
        <f>IF(N1514="nulová",J1514,0)</f>
        <v>0</v>
      </c>
      <c r="BJ1514" s="17" t="s">
        <v>85</v>
      </c>
      <c r="BK1514" s="149">
        <f>ROUND(I1514*H1514,2)</f>
        <v>0</v>
      </c>
      <c r="BL1514" s="17" t="s">
        <v>369</v>
      </c>
      <c r="BM1514" s="148" t="s">
        <v>1835</v>
      </c>
    </row>
    <row r="1515" spans="2:47" s="1" customFormat="1" ht="19.5">
      <c r="B1515" s="32"/>
      <c r="D1515" s="151" t="s">
        <v>699</v>
      </c>
      <c r="F1515" s="187" t="s">
        <v>1769</v>
      </c>
      <c r="I1515" s="188"/>
      <c r="L1515" s="32"/>
      <c r="M1515" s="189"/>
      <c r="T1515" s="56"/>
      <c r="AT1515" s="17" t="s">
        <v>699</v>
      </c>
      <c r="AU1515" s="17" t="s">
        <v>87</v>
      </c>
    </row>
    <row r="1516" spans="2:51" s="12" customFormat="1" ht="12">
      <c r="B1516" s="150"/>
      <c r="D1516" s="151" t="s">
        <v>270</v>
      </c>
      <c r="E1516" s="152" t="s">
        <v>1</v>
      </c>
      <c r="F1516" s="153" t="s">
        <v>1836</v>
      </c>
      <c r="H1516" s="154">
        <v>12</v>
      </c>
      <c r="I1516" s="155"/>
      <c r="L1516" s="150"/>
      <c r="M1516" s="156"/>
      <c r="T1516" s="157"/>
      <c r="AT1516" s="152" t="s">
        <v>270</v>
      </c>
      <c r="AU1516" s="152" t="s">
        <v>87</v>
      </c>
      <c r="AV1516" s="12" t="s">
        <v>87</v>
      </c>
      <c r="AW1516" s="12" t="s">
        <v>32</v>
      </c>
      <c r="AX1516" s="12" t="s">
        <v>77</v>
      </c>
      <c r="AY1516" s="152" t="s">
        <v>262</v>
      </c>
    </row>
    <row r="1517" spans="2:51" s="13" customFormat="1" ht="12">
      <c r="B1517" s="158"/>
      <c r="D1517" s="151" t="s">
        <v>270</v>
      </c>
      <c r="E1517" s="159" t="s">
        <v>1</v>
      </c>
      <c r="F1517" s="160" t="s">
        <v>273</v>
      </c>
      <c r="H1517" s="161">
        <v>12</v>
      </c>
      <c r="I1517" s="162"/>
      <c r="L1517" s="158"/>
      <c r="M1517" s="163"/>
      <c r="T1517" s="164"/>
      <c r="AT1517" s="159" t="s">
        <v>270</v>
      </c>
      <c r="AU1517" s="159" t="s">
        <v>87</v>
      </c>
      <c r="AV1517" s="13" t="s">
        <v>268</v>
      </c>
      <c r="AW1517" s="13" t="s">
        <v>32</v>
      </c>
      <c r="AX1517" s="13" t="s">
        <v>85</v>
      </c>
      <c r="AY1517" s="159" t="s">
        <v>262</v>
      </c>
    </row>
    <row r="1518" spans="2:65" s="1" customFormat="1" ht="33" customHeight="1">
      <c r="B1518" s="32"/>
      <c r="C1518" s="138" t="s">
        <v>1837</v>
      </c>
      <c r="D1518" s="138" t="s">
        <v>264</v>
      </c>
      <c r="E1518" s="139" t="s">
        <v>1838</v>
      </c>
      <c r="F1518" s="140" t="s">
        <v>1830</v>
      </c>
      <c r="G1518" s="141" t="s">
        <v>675</v>
      </c>
      <c r="H1518" s="142">
        <v>7</v>
      </c>
      <c r="I1518" s="143"/>
      <c r="J1518" s="142">
        <f>ROUND(I1518*H1518,2)</f>
        <v>0</v>
      </c>
      <c r="K1518" s="140" t="s">
        <v>1</v>
      </c>
      <c r="L1518" s="32"/>
      <c r="M1518" s="144" t="s">
        <v>1</v>
      </c>
      <c r="N1518" s="145" t="s">
        <v>42</v>
      </c>
      <c r="P1518" s="146">
        <f>O1518*H1518</f>
        <v>0</v>
      </c>
      <c r="Q1518" s="146">
        <v>0</v>
      </c>
      <c r="R1518" s="146">
        <f>Q1518*H1518</f>
        <v>0</v>
      </c>
      <c r="S1518" s="146">
        <v>0</v>
      </c>
      <c r="T1518" s="147">
        <f>S1518*H1518</f>
        <v>0</v>
      </c>
      <c r="AR1518" s="148" t="s">
        <v>369</v>
      </c>
      <c r="AT1518" s="148" t="s">
        <v>264</v>
      </c>
      <c r="AU1518" s="148" t="s">
        <v>87</v>
      </c>
      <c r="AY1518" s="17" t="s">
        <v>262</v>
      </c>
      <c r="BE1518" s="149">
        <f>IF(N1518="základní",J1518,0)</f>
        <v>0</v>
      </c>
      <c r="BF1518" s="149">
        <f>IF(N1518="snížená",J1518,0)</f>
        <v>0</v>
      </c>
      <c r="BG1518" s="149">
        <f>IF(N1518="zákl. přenesená",J1518,0)</f>
        <v>0</v>
      </c>
      <c r="BH1518" s="149">
        <f>IF(N1518="sníž. přenesená",J1518,0)</f>
        <v>0</v>
      </c>
      <c r="BI1518" s="149">
        <f>IF(N1518="nulová",J1518,0)</f>
        <v>0</v>
      </c>
      <c r="BJ1518" s="17" t="s">
        <v>85</v>
      </c>
      <c r="BK1518" s="149">
        <f>ROUND(I1518*H1518,2)</f>
        <v>0</v>
      </c>
      <c r="BL1518" s="17" t="s">
        <v>369</v>
      </c>
      <c r="BM1518" s="148" t="s">
        <v>1839</v>
      </c>
    </row>
    <row r="1519" spans="2:65" s="1" customFormat="1" ht="44.25" customHeight="1">
      <c r="B1519" s="32"/>
      <c r="C1519" s="178" t="s">
        <v>1840</v>
      </c>
      <c r="D1519" s="178" t="s">
        <v>300</v>
      </c>
      <c r="E1519" s="179" t="s">
        <v>1841</v>
      </c>
      <c r="F1519" s="180" t="s">
        <v>1842</v>
      </c>
      <c r="G1519" s="181" t="s">
        <v>675</v>
      </c>
      <c r="H1519" s="182">
        <v>7</v>
      </c>
      <c r="I1519" s="183"/>
      <c r="J1519" s="182">
        <f>ROUND(I1519*H1519,2)</f>
        <v>0</v>
      </c>
      <c r="K1519" s="180" t="s">
        <v>1</v>
      </c>
      <c r="L1519" s="184"/>
      <c r="M1519" s="185" t="s">
        <v>1</v>
      </c>
      <c r="N1519" s="186" t="s">
        <v>42</v>
      </c>
      <c r="P1519" s="146">
        <f>O1519*H1519</f>
        <v>0</v>
      </c>
      <c r="Q1519" s="146">
        <v>0.00269</v>
      </c>
      <c r="R1519" s="146">
        <f>Q1519*H1519</f>
        <v>0.01883</v>
      </c>
      <c r="S1519" s="146">
        <v>0</v>
      </c>
      <c r="T1519" s="147">
        <f>S1519*H1519</f>
        <v>0</v>
      </c>
      <c r="AR1519" s="148" t="s">
        <v>459</v>
      </c>
      <c r="AT1519" s="148" t="s">
        <v>300</v>
      </c>
      <c r="AU1519" s="148" t="s">
        <v>87</v>
      </c>
      <c r="AY1519" s="17" t="s">
        <v>262</v>
      </c>
      <c r="BE1519" s="149">
        <f>IF(N1519="základní",J1519,0)</f>
        <v>0</v>
      </c>
      <c r="BF1519" s="149">
        <f>IF(N1519="snížená",J1519,0)</f>
        <v>0</v>
      </c>
      <c r="BG1519" s="149">
        <f>IF(N1519="zákl. přenesená",J1519,0)</f>
        <v>0</v>
      </c>
      <c r="BH1519" s="149">
        <f>IF(N1519="sníž. přenesená",J1519,0)</f>
        <v>0</v>
      </c>
      <c r="BI1519" s="149">
        <f>IF(N1519="nulová",J1519,0)</f>
        <v>0</v>
      </c>
      <c r="BJ1519" s="17" t="s">
        <v>85</v>
      </c>
      <c r="BK1519" s="149">
        <f>ROUND(I1519*H1519,2)</f>
        <v>0</v>
      </c>
      <c r="BL1519" s="17" t="s">
        <v>369</v>
      </c>
      <c r="BM1519" s="148" t="s">
        <v>1843</v>
      </c>
    </row>
    <row r="1520" spans="2:47" s="1" customFormat="1" ht="19.5">
      <c r="B1520" s="32"/>
      <c r="D1520" s="151" t="s">
        <v>699</v>
      </c>
      <c r="F1520" s="187" t="s">
        <v>1769</v>
      </c>
      <c r="I1520" s="188"/>
      <c r="L1520" s="32"/>
      <c r="M1520" s="189"/>
      <c r="T1520" s="56"/>
      <c r="AT1520" s="17" t="s">
        <v>699</v>
      </c>
      <c r="AU1520" s="17" t="s">
        <v>87</v>
      </c>
    </row>
    <row r="1521" spans="2:51" s="12" customFormat="1" ht="12">
      <c r="B1521" s="150"/>
      <c r="D1521" s="151" t="s">
        <v>270</v>
      </c>
      <c r="E1521" s="152" t="s">
        <v>1</v>
      </c>
      <c r="F1521" s="153" t="s">
        <v>1844</v>
      </c>
      <c r="H1521" s="154">
        <v>7</v>
      </c>
      <c r="I1521" s="155"/>
      <c r="L1521" s="150"/>
      <c r="M1521" s="156"/>
      <c r="T1521" s="157"/>
      <c r="AT1521" s="152" t="s">
        <v>270</v>
      </c>
      <c r="AU1521" s="152" t="s">
        <v>87</v>
      </c>
      <c r="AV1521" s="12" t="s">
        <v>87</v>
      </c>
      <c r="AW1521" s="12" t="s">
        <v>32</v>
      </c>
      <c r="AX1521" s="12" t="s">
        <v>77</v>
      </c>
      <c r="AY1521" s="152" t="s">
        <v>262</v>
      </c>
    </row>
    <row r="1522" spans="2:51" s="13" customFormat="1" ht="12">
      <c r="B1522" s="158"/>
      <c r="D1522" s="151" t="s">
        <v>270</v>
      </c>
      <c r="E1522" s="159" t="s">
        <v>1</v>
      </c>
      <c r="F1522" s="160" t="s">
        <v>273</v>
      </c>
      <c r="H1522" s="161">
        <v>7</v>
      </c>
      <c r="I1522" s="162"/>
      <c r="L1522" s="158"/>
      <c r="M1522" s="163"/>
      <c r="T1522" s="164"/>
      <c r="AT1522" s="159" t="s">
        <v>270</v>
      </c>
      <c r="AU1522" s="159" t="s">
        <v>87</v>
      </c>
      <c r="AV1522" s="13" t="s">
        <v>268</v>
      </c>
      <c r="AW1522" s="13" t="s">
        <v>32</v>
      </c>
      <c r="AX1522" s="13" t="s">
        <v>85</v>
      </c>
      <c r="AY1522" s="159" t="s">
        <v>262</v>
      </c>
    </row>
    <row r="1523" spans="2:65" s="1" customFormat="1" ht="24.2" customHeight="1">
      <c r="B1523" s="32"/>
      <c r="C1523" s="138" t="s">
        <v>1845</v>
      </c>
      <c r="D1523" s="138" t="s">
        <v>264</v>
      </c>
      <c r="E1523" s="139" t="s">
        <v>1846</v>
      </c>
      <c r="F1523" s="140" t="s">
        <v>1847</v>
      </c>
      <c r="G1523" s="141" t="s">
        <v>675</v>
      </c>
      <c r="H1523" s="142">
        <v>4</v>
      </c>
      <c r="I1523" s="143"/>
      <c r="J1523" s="142">
        <f>ROUND(I1523*H1523,2)</f>
        <v>0</v>
      </c>
      <c r="K1523" s="140" t="s">
        <v>267</v>
      </c>
      <c r="L1523" s="32"/>
      <c r="M1523" s="144" t="s">
        <v>1</v>
      </c>
      <c r="N1523" s="145" t="s">
        <v>42</v>
      </c>
      <c r="P1523" s="146">
        <f>O1523*H1523</f>
        <v>0</v>
      </c>
      <c r="Q1523" s="146">
        <v>0</v>
      </c>
      <c r="R1523" s="146">
        <f>Q1523*H1523</f>
        <v>0</v>
      </c>
      <c r="S1523" s="146">
        <v>0</v>
      </c>
      <c r="T1523" s="147">
        <f>S1523*H1523</f>
        <v>0</v>
      </c>
      <c r="AR1523" s="148" t="s">
        <v>369</v>
      </c>
      <c r="AT1523" s="148" t="s">
        <v>264</v>
      </c>
      <c r="AU1523" s="148" t="s">
        <v>87</v>
      </c>
      <c r="AY1523" s="17" t="s">
        <v>262</v>
      </c>
      <c r="BE1523" s="149">
        <f>IF(N1523="základní",J1523,0)</f>
        <v>0</v>
      </c>
      <c r="BF1523" s="149">
        <f>IF(N1523="snížená",J1523,0)</f>
        <v>0</v>
      </c>
      <c r="BG1523" s="149">
        <f>IF(N1523="zákl. přenesená",J1523,0)</f>
        <v>0</v>
      </c>
      <c r="BH1523" s="149">
        <f>IF(N1523="sníž. přenesená",J1523,0)</f>
        <v>0</v>
      </c>
      <c r="BI1523" s="149">
        <f>IF(N1523="nulová",J1523,0)</f>
        <v>0</v>
      </c>
      <c r="BJ1523" s="17" t="s">
        <v>85</v>
      </c>
      <c r="BK1523" s="149">
        <f>ROUND(I1523*H1523,2)</f>
        <v>0</v>
      </c>
      <c r="BL1523" s="17" t="s">
        <v>369</v>
      </c>
      <c r="BM1523" s="148" t="s">
        <v>1848</v>
      </c>
    </row>
    <row r="1524" spans="2:51" s="12" customFormat="1" ht="12">
      <c r="B1524" s="150"/>
      <c r="D1524" s="151" t="s">
        <v>270</v>
      </c>
      <c r="E1524" s="152" t="s">
        <v>1</v>
      </c>
      <c r="F1524" s="153" t="s">
        <v>1849</v>
      </c>
      <c r="H1524" s="154">
        <v>4</v>
      </c>
      <c r="I1524" s="155"/>
      <c r="L1524" s="150"/>
      <c r="M1524" s="156"/>
      <c r="T1524" s="157"/>
      <c r="AT1524" s="152" t="s">
        <v>270</v>
      </c>
      <c r="AU1524" s="152" t="s">
        <v>87</v>
      </c>
      <c r="AV1524" s="12" t="s">
        <v>87</v>
      </c>
      <c r="AW1524" s="12" t="s">
        <v>32</v>
      </c>
      <c r="AX1524" s="12" t="s">
        <v>77</v>
      </c>
      <c r="AY1524" s="152" t="s">
        <v>262</v>
      </c>
    </row>
    <row r="1525" spans="2:51" s="13" customFormat="1" ht="12">
      <c r="B1525" s="158"/>
      <c r="D1525" s="151" t="s">
        <v>270</v>
      </c>
      <c r="E1525" s="159" t="s">
        <v>1</v>
      </c>
      <c r="F1525" s="160" t="s">
        <v>273</v>
      </c>
      <c r="H1525" s="161">
        <v>4</v>
      </c>
      <c r="I1525" s="162"/>
      <c r="L1525" s="158"/>
      <c r="M1525" s="163"/>
      <c r="T1525" s="164"/>
      <c r="AT1525" s="159" t="s">
        <v>270</v>
      </c>
      <c r="AU1525" s="159" t="s">
        <v>87</v>
      </c>
      <c r="AV1525" s="13" t="s">
        <v>268</v>
      </c>
      <c r="AW1525" s="13" t="s">
        <v>32</v>
      </c>
      <c r="AX1525" s="13" t="s">
        <v>85</v>
      </c>
      <c r="AY1525" s="159" t="s">
        <v>262</v>
      </c>
    </row>
    <row r="1526" spans="2:65" s="1" customFormat="1" ht="33" customHeight="1">
      <c r="B1526" s="32"/>
      <c r="C1526" s="178" t="s">
        <v>1850</v>
      </c>
      <c r="D1526" s="178" t="s">
        <v>300</v>
      </c>
      <c r="E1526" s="179" t="s">
        <v>1851</v>
      </c>
      <c r="F1526" s="180" t="s">
        <v>1852</v>
      </c>
      <c r="G1526" s="181" t="s">
        <v>416</v>
      </c>
      <c r="H1526" s="182">
        <v>57</v>
      </c>
      <c r="I1526" s="183"/>
      <c r="J1526" s="182">
        <f>ROUND(I1526*H1526,2)</f>
        <v>0</v>
      </c>
      <c r="K1526" s="180" t="s">
        <v>267</v>
      </c>
      <c r="L1526" s="184"/>
      <c r="M1526" s="185" t="s">
        <v>1</v>
      </c>
      <c r="N1526" s="186" t="s">
        <v>42</v>
      </c>
      <c r="P1526" s="146">
        <f>O1526*H1526</f>
        <v>0</v>
      </c>
      <c r="Q1526" s="146">
        <v>0.00015</v>
      </c>
      <c r="R1526" s="146">
        <f>Q1526*H1526</f>
        <v>0.008549999999999999</v>
      </c>
      <c r="S1526" s="146">
        <v>0</v>
      </c>
      <c r="T1526" s="147">
        <f>S1526*H1526</f>
        <v>0</v>
      </c>
      <c r="AR1526" s="148" t="s">
        <v>459</v>
      </c>
      <c r="AT1526" s="148" t="s">
        <v>300</v>
      </c>
      <c r="AU1526" s="148" t="s">
        <v>87</v>
      </c>
      <c r="AY1526" s="17" t="s">
        <v>262</v>
      </c>
      <c r="BE1526" s="149">
        <f>IF(N1526="základní",J1526,0)</f>
        <v>0</v>
      </c>
      <c r="BF1526" s="149">
        <f>IF(N1526="snížená",J1526,0)</f>
        <v>0</v>
      </c>
      <c r="BG1526" s="149">
        <f>IF(N1526="zákl. přenesená",J1526,0)</f>
        <v>0</v>
      </c>
      <c r="BH1526" s="149">
        <f>IF(N1526="sníž. přenesená",J1526,0)</f>
        <v>0</v>
      </c>
      <c r="BI1526" s="149">
        <f>IF(N1526="nulová",J1526,0)</f>
        <v>0</v>
      </c>
      <c r="BJ1526" s="17" t="s">
        <v>85</v>
      </c>
      <c r="BK1526" s="149">
        <f>ROUND(I1526*H1526,2)</f>
        <v>0</v>
      </c>
      <c r="BL1526" s="17" t="s">
        <v>369</v>
      </c>
      <c r="BM1526" s="148" t="s">
        <v>1853</v>
      </c>
    </row>
    <row r="1527" spans="2:51" s="12" customFormat="1" ht="12">
      <c r="B1527" s="150"/>
      <c r="D1527" s="151" t="s">
        <v>270</v>
      </c>
      <c r="E1527" s="152" t="s">
        <v>1</v>
      </c>
      <c r="F1527" s="153" t="s">
        <v>1854</v>
      </c>
      <c r="H1527" s="154">
        <v>57</v>
      </c>
      <c r="I1527" s="155"/>
      <c r="L1527" s="150"/>
      <c r="M1527" s="156"/>
      <c r="T1527" s="157"/>
      <c r="AT1527" s="152" t="s">
        <v>270</v>
      </c>
      <c r="AU1527" s="152" t="s">
        <v>87</v>
      </c>
      <c r="AV1527" s="12" t="s">
        <v>87</v>
      </c>
      <c r="AW1527" s="12" t="s">
        <v>32</v>
      </c>
      <c r="AX1527" s="12" t="s">
        <v>77</v>
      </c>
      <c r="AY1527" s="152" t="s">
        <v>262</v>
      </c>
    </row>
    <row r="1528" spans="2:51" s="13" customFormat="1" ht="12">
      <c r="B1528" s="158"/>
      <c r="D1528" s="151" t="s">
        <v>270</v>
      </c>
      <c r="E1528" s="159" t="s">
        <v>1</v>
      </c>
      <c r="F1528" s="160" t="s">
        <v>273</v>
      </c>
      <c r="H1528" s="161">
        <v>57</v>
      </c>
      <c r="I1528" s="162"/>
      <c r="L1528" s="158"/>
      <c r="M1528" s="163"/>
      <c r="T1528" s="164"/>
      <c r="AT1528" s="159" t="s">
        <v>270</v>
      </c>
      <c r="AU1528" s="159" t="s">
        <v>87</v>
      </c>
      <c r="AV1528" s="13" t="s">
        <v>268</v>
      </c>
      <c r="AW1528" s="13" t="s">
        <v>32</v>
      </c>
      <c r="AX1528" s="13" t="s">
        <v>85</v>
      </c>
      <c r="AY1528" s="159" t="s">
        <v>262</v>
      </c>
    </row>
    <row r="1529" spans="2:65" s="1" customFormat="1" ht="66.75" customHeight="1">
      <c r="B1529" s="32"/>
      <c r="C1529" s="138" t="s">
        <v>1855</v>
      </c>
      <c r="D1529" s="138" t="s">
        <v>264</v>
      </c>
      <c r="E1529" s="139" t="s">
        <v>1856</v>
      </c>
      <c r="F1529" s="140" t="s">
        <v>1857</v>
      </c>
      <c r="G1529" s="141" t="s">
        <v>416</v>
      </c>
      <c r="H1529" s="142">
        <v>11.12</v>
      </c>
      <c r="I1529" s="143"/>
      <c r="J1529" s="142">
        <f>ROUND(I1529*H1529,2)</f>
        <v>0</v>
      </c>
      <c r="K1529" s="140" t="s">
        <v>1</v>
      </c>
      <c r="L1529" s="32"/>
      <c r="M1529" s="144" t="s">
        <v>1</v>
      </c>
      <c r="N1529" s="145" t="s">
        <v>42</v>
      </c>
      <c r="P1529" s="146">
        <f>O1529*H1529</f>
        <v>0</v>
      </c>
      <c r="Q1529" s="146">
        <v>0</v>
      </c>
      <c r="R1529" s="146">
        <f>Q1529*H1529</f>
        <v>0</v>
      </c>
      <c r="S1529" s="146">
        <v>0</v>
      </c>
      <c r="T1529" s="147">
        <f>S1529*H1529</f>
        <v>0</v>
      </c>
      <c r="AR1529" s="148" t="s">
        <v>369</v>
      </c>
      <c r="AT1529" s="148" t="s">
        <v>264</v>
      </c>
      <c r="AU1529" s="148" t="s">
        <v>87</v>
      </c>
      <c r="AY1529" s="17" t="s">
        <v>262</v>
      </c>
      <c r="BE1529" s="149">
        <f>IF(N1529="základní",J1529,0)</f>
        <v>0</v>
      </c>
      <c r="BF1529" s="149">
        <f>IF(N1529="snížená",J1529,0)</f>
        <v>0</v>
      </c>
      <c r="BG1529" s="149">
        <f>IF(N1529="zákl. přenesená",J1529,0)</f>
        <v>0</v>
      </c>
      <c r="BH1529" s="149">
        <f>IF(N1529="sníž. přenesená",J1529,0)</f>
        <v>0</v>
      </c>
      <c r="BI1529" s="149">
        <f>IF(N1529="nulová",J1529,0)</f>
        <v>0</v>
      </c>
      <c r="BJ1529" s="17" t="s">
        <v>85</v>
      </c>
      <c r="BK1529" s="149">
        <f>ROUND(I1529*H1529,2)</f>
        <v>0</v>
      </c>
      <c r="BL1529" s="17" t="s">
        <v>369</v>
      </c>
      <c r="BM1529" s="148" t="s">
        <v>1858</v>
      </c>
    </row>
    <row r="1530" spans="2:47" s="1" customFormat="1" ht="117">
      <c r="B1530" s="32"/>
      <c r="D1530" s="151" t="s">
        <v>699</v>
      </c>
      <c r="F1530" s="187" t="s">
        <v>1859</v>
      </c>
      <c r="I1530" s="188"/>
      <c r="L1530" s="32"/>
      <c r="M1530" s="189"/>
      <c r="T1530" s="56"/>
      <c r="AT1530" s="17" t="s">
        <v>699</v>
      </c>
      <c r="AU1530" s="17" t="s">
        <v>87</v>
      </c>
    </row>
    <row r="1531" spans="2:51" s="12" customFormat="1" ht="12">
      <c r="B1531" s="150"/>
      <c r="D1531" s="151" t="s">
        <v>270</v>
      </c>
      <c r="E1531" s="152" t="s">
        <v>1</v>
      </c>
      <c r="F1531" s="153" t="s">
        <v>1860</v>
      </c>
      <c r="H1531" s="154">
        <v>11.12</v>
      </c>
      <c r="I1531" s="155"/>
      <c r="L1531" s="150"/>
      <c r="M1531" s="156"/>
      <c r="T1531" s="157"/>
      <c r="AT1531" s="152" t="s">
        <v>270</v>
      </c>
      <c r="AU1531" s="152" t="s">
        <v>87</v>
      </c>
      <c r="AV1531" s="12" t="s">
        <v>87</v>
      </c>
      <c r="AW1531" s="12" t="s">
        <v>32</v>
      </c>
      <c r="AX1531" s="12" t="s">
        <v>77</v>
      </c>
      <c r="AY1531" s="152" t="s">
        <v>262</v>
      </c>
    </row>
    <row r="1532" spans="2:51" s="13" customFormat="1" ht="12">
      <c r="B1532" s="158"/>
      <c r="D1532" s="151" t="s">
        <v>270</v>
      </c>
      <c r="E1532" s="159" t="s">
        <v>1</v>
      </c>
      <c r="F1532" s="160" t="s">
        <v>273</v>
      </c>
      <c r="H1532" s="161">
        <v>11.12</v>
      </c>
      <c r="I1532" s="162"/>
      <c r="L1532" s="158"/>
      <c r="M1532" s="163"/>
      <c r="T1532" s="164"/>
      <c r="AT1532" s="159" t="s">
        <v>270</v>
      </c>
      <c r="AU1532" s="159" t="s">
        <v>87</v>
      </c>
      <c r="AV1532" s="13" t="s">
        <v>268</v>
      </c>
      <c r="AW1532" s="13" t="s">
        <v>32</v>
      </c>
      <c r="AX1532" s="13" t="s">
        <v>85</v>
      </c>
      <c r="AY1532" s="159" t="s">
        <v>262</v>
      </c>
    </row>
    <row r="1533" spans="2:65" s="1" customFormat="1" ht="66.75" customHeight="1">
      <c r="B1533" s="32"/>
      <c r="C1533" s="138" t="s">
        <v>1861</v>
      </c>
      <c r="D1533" s="138" t="s">
        <v>264</v>
      </c>
      <c r="E1533" s="139" t="s">
        <v>1862</v>
      </c>
      <c r="F1533" s="140" t="s">
        <v>1863</v>
      </c>
      <c r="G1533" s="141" t="s">
        <v>416</v>
      </c>
      <c r="H1533" s="142">
        <v>10.41</v>
      </c>
      <c r="I1533" s="143"/>
      <c r="J1533" s="142">
        <f>ROUND(I1533*H1533,2)</f>
        <v>0</v>
      </c>
      <c r="K1533" s="140" t="s">
        <v>1</v>
      </c>
      <c r="L1533" s="32"/>
      <c r="M1533" s="144" t="s">
        <v>1</v>
      </c>
      <c r="N1533" s="145" t="s">
        <v>42</v>
      </c>
      <c r="P1533" s="146">
        <f>O1533*H1533</f>
        <v>0</v>
      </c>
      <c r="Q1533" s="146">
        <v>0</v>
      </c>
      <c r="R1533" s="146">
        <f>Q1533*H1533</f>
        <v>0</v>
      </c>
      <c r="S1533" s="146">
        <v>0</v>
      </c>
      <c r="T1533" s="147">
        <f>S1533*H1533</f>
        <v>0</v>
      </c>
      <c r="AR1533" s="148" t="s">
        <v>369</v>
      </c>
      <c r="AT1533" s="148" t="s">
        <v>264</v>
      </c>
      <c r="AU1533" s="148" t="s">
        <v>87</v>
      </c>
      <c r="AY1533" s="17" t="s">
        <v>262</v>
      </c>
      <c r="BE1533" s="149">
        <f>IF(N1533="základní",J1533,0)</f>
        <v>0</v>
      </c>
      <c r="BF1533" s="149">
        <f>IF(N1533="snížená",J1533,0)</f>
        <v>0</v>
      </c>
      <c r="BG1533" s="149">
        <f>IF(N1533="zákl. přenesená",J1533,0)</f>
        <v>0</v>
      </c>
      <c r="BH1533" s="149">
        <f>IF(N1533="sníž. přenesená",J1533,0)</f>
        <v>0</v>
      </c>
      <c r="BI1533" s="149">
        <f>IF(N1533="nulová",J1533,0)</f>
        <v>0</v>
      </c>
      <c r="BJ1533" s="17" t="s">
        <v>85</v>
      </c>
      <c r="BK1533" s="149">
        <f>ROUND(I1533*H1533,2)</f>
        <v>0</v>
      </c>
      <c r="BL1533" s="17" t="s">
        <v>369</v>
      </c>
      <c r="BM1533" s="148" t="s">
        <v>1864</v>
      </c>
    </row>
    <row r="1534" spans="2:47" s="1" customFormat="1" ht="117">
      <c r="B1534" s="32"/>
      <c r="D1534" s="151" t="s">
        <v>699</v>
      </c>
      <c r="F1534" s="187" t="s">
        <v>1859</v>
      </c>
      <c r="I1534" s="188"/>
      <c r="L1534" s="32"/>
      <c r="M1534" s="189"/>
      <c r="T1534" s="56"/>
      <c r="AT1534" s="17" t="s">
        <v>699</v>
      </c>
      <c r="AU1534" s="17" t="s">
        <v>87</v>
      </c>
    </row>
    <row r="1535" spans="2:51" s="12" customFormat="1" ht="12">
      <c r="B1535" s="150"/>
      <c r="D1535" s="151" t="s">
        <v>270</v>
      </c>
      <c r="E1535" s="152" t="s">
        <v>1</v>
      </c>
      <c r="F1535" s="153" t="s">
        <v>1865</v>
      </c>
      <c r="H1535" s="154">
        <v>10.41</v>
      </c>
      <c r="I1535" s="155"/>
      <c r="L1535" s="150"/>
      <c r="M1535" s="156"/>
      <c r="T1535" s="157"/>
      <c r="AT1535" s="152" t="s">
        <v>270</v>
      </c>
      <c r="AU1535" s="152" t="s">
        <v>87</v>
      </c>
      <c r="AV1535" s="12" t="s">
        <v>87</v>
      </c>
      <c r="AW1535" s="12" t="s">
        <v>32</v>
      </c>
      <c r="AX1535" s="12" t="s">
        <v>77</v>
      </c>
      <c r="AY1535" s="152" t="s">
        <v>262</v>
      </c>
    </row>
    <row r="1536" spans="2:51" s="13" customFormat="1" ht="12">
      <c r="B1536" s="158"/>
      <c r="D1536" s="151" t="s">
        <v>270</v>
      </c>
      <c r="E1536" s="159" t="s">
        <v>1</v>
      </c>
      <c r="F1536" s="160" t="s">
        <v>273</v>
      </c>
      <c r="H1536" s="161">
        <v>10.41</v>
      </c>
      <c r="I1536" s="162"/>
      <c r="L1536" s="158"/>
      <c r="M1536" s="163"/>
      <c r="T1536" s="164"/>
      <c r="AT1536" s="159" t="s">
        <v>270</v>
      </c>
      <c r="AU1536" s="159" t="s">
        <v>87</v>
      </c>
      <c r="AV1536" s="13" t="s">
        <v>268</v>
      </c>
      <c r="AW1536" s="13" t="s">
        <v>32</v>
      </c>
      <c r="AX1536" s="13" t="s">
        <v>85</v>
      </c>
      <c r="AY1536" s="159" t="s">
        <v>262</v>
      </c>
    </row>
    <row r="1537" spans="2:65" s="1" customFormat="1" ht="76.35" customHeight="1">
      <c r="B1537" s="32"/>
      <c r="C1537" s="138" t="s">
        <v>1866</v>
      </c>
      <c r="D1537" s="138" t="s">
        <v>264</v>
      </c>
      <c r="E1537" s="139" t="s">
        <v>1867</v>
      </c>
      <c r="F1537" s="140" t="s">
        <v>1868</v>
      </c>
      <c r="G1537" s="141" t="s">
        <v>416</v>
      </c>
      <c r="H1537" s="142">
        <v>8.31</v>
      </c>
      <c r="I1537" s="143"/>
      <c r="J1537" s="142">
        <f>ROUND(I1537*H1537,2)</f>
        <v>0</v>
      </c>
      <c r="K1537" s="140" t="s">
        <v>1</v>
      </c>
      <c r="L1537" s="32"/>
      <c r="M1537" s="144" t="s">
        <v>1</v>
      </c>
      <c r="N1537" s="145" t="s">
        <v>42</v>
      </c>
      <c r="P1537" s="146">
        <f>O1537*H1537</f>
        <v>0</v>
      </c>
      <c r="Q1537" s="146">
        <v>0</v>
      </c>
      <c r="R1537" s="146">
        <f>Q1537*H1537</f>
        <v>0</v>
      </c>
      <c r="S1537" s="146">
        <v>0</v>
      </c>
      <c r="T1537" s="147">
        <f>S1537*H1537</f>
        <v>0</v>
      </c>
      <c r="AR1537" s="148" t="s">
        <v>369</v>
      </c>
      <c r="AT1537" s="148" t="s">
        <v>264</v>
      </c>
      <c r="AU1537" s="148" t="s">
        <v>87</v>
      </c>
      <c r="AY1537" s="17" t="s">
        <v>262</v>
      </c>
      <c r="BE1537" s="149">
        <f>IF(N1537="základní",J1537,0)</f>
        <v>0</v>
      </c>
      <c r="BF1537" s="149">
        <f>IF(N1537="snížená",J1537,0)</f>
        <v>0</v>
      </c>
      <c r="BG1537" s="149">
        <f>IF(N1537="zákl. přenesená",J1537,0)</f>
        <v>0</v>
      </c>
      <c r="BH1537" s="149">
        <f>IF(N1537="sníž. přenesená",J1537,0)</f>
        <v>0</v>
      </c>
      <c r="BI1537" s="149">
        <f>IF(N1537="nulová",J1537,0)</f>
        <v>0</v>
      </c>
      <c r="BJ1537" s="17" t="s">
        <v>85</v>
      </c>
      <c r="BK1537" s="149">
        <f>ROUND(I1537*H1537,2)</f>
        <v>0</v>
      </c>
      <c r="BL1537" s="17" t="s">
        <v>369</v>
      </c>
      <c r="BM1537" s="148" t="s">
        <v>1869</v>
      </c>
    </row>
    <row r="1538" spans="2:47" s="1" customFormat="1" ht="87.75">
      <c r="B1538" s="32"/>
      <c r="D1538" s="151" t="s">
        <v>699</v>
      </c>
      <c r="F1538" s="187" t="s">
        <v>1870</v>
      </c>
      <c r="I1538" s="188"/>
      <c r="L1538" s="32"/>
      <c r="M1538" s="189"/>
      <c r="T1538" s="56"/>
      <c r="AT1538" s="17" t="s">
        <v>699</v>
      </c>
      <c r="AU1538" s="17" t="s">
        <v>87</v>
      </c>
    </row>
    <row r="1539" spans="2:51" s="12" customFormat="1" ht="12">
      <c r="B1539" s="150"/>
      <c r="D1539" s="151" t="s">
        <v>270</v>
      </c>
      <c r="E1539" s="152" t="s">
        <v>1</v>
      </c>
      <c r="F1539" s="153" t="s">
        <v>1871</v>
      </c>
      <c r="H1539" s="154">
        <v>8.31</v>
      </c>
      <c r="I1539" s="155"/>
      <c r="L1539" s="150"/>
      <c r="M1539" s="156"/>
      <c r="T1539" s="157"/>
      <c r="AT1539" s="152" t="s">
        <v>270</v>
      </c>
      <c r="AU1539" s="152" t="s">
        <v>87</v>
      </c>
      <c r="AV1539" s="12" t="s">
        <v>87</v>
      </c>
      <c r="AW1539" s="12" t="s">
        <v>32</v>
      </c>
      <c r="AX1539" s="12" t="s">
        <v>77</v>
      </c>
      <c r="AY1539" s="152" t="s">
        <v>262</v>
      </c>
    </row>
    <row r="1540" spans="2:51" s="13" customFormat="1" ht="12">
      <c r="B1540" s="158"/>
      <c r="D1540" s="151" t="s">
        <v>270</v>
      </c>
      <c r="E1540" s="159" t="s">
        <v>1</v>
      </c>
      <c r="F1540" s="160" t="s">
        <v>273</v>
      </c>
      <c r="H1540" s="161">
        <v>8.31</v>
      </c>
      <c r="I1540" s="162"/>
      <c r="L1540" s="158"/>
      <c r="M1540" s="163"/>
      <c r="T1540" s="164"/>
      <c r="AT1540" s="159" t="s">
        <v>270</v>
      </c>
      <c r="AU1540" s="159" t="s">
        <v>87</v>
      </c>
      <c r="AV1540" s="13" t="s">
        <v>268</v>
      </c>
      <c r="AW1540" s="13" t="s">
        <v>32</v>
      </c>
      <c r="AX1540" s="13" t="s">
        <v>85</v>
      </c>
      <c r="AY1540" s="159" t="s">
        <v>262</v>
      </c>
    </row>
    <row r="1541" spans="2:65" s="1" customFormat="1" ht="76.35" customHeight="1">
      <c r="B1541" s="32"/>
      <c r="C1541" s="138" t="s">
        <v>1872</v>
      </c>
      <c r="D1541" s="138" t="s">
        <v>264</v>
      </c>
      <c r="E1541" s="139" t="s">
        <v>1873</v>
      </c>
      <c r="F1541" s="140" t="s">
        <v>1874</v>
      </c>
      <c r="G1541" s="141" t="s">
        <v>416</v>
      </c>
      <c r="H1541" s="142">
        <v>17.54</v>
      </c>
      <c r="I1541" s="143"/>
      <c r="J1541" s="142">
        <f>ROUND(I1541*H1541,2)</f>
        <v>0</v>
      </c>
      <c r="K1541" s="140" t="s">
        <v>1</v>
      </c>
      <c r="L1541" s="32"/>
      <c r="M1541" s="144" t="s">
        <v>1</v>
      </c>
      <c r="N1541" s="145" t="s">
        <v>42</v>
      </c>
      <c r="P1541" s="146">
        <f>O1541*H1541</f>
        <v>0</v>
      </c>
      <c r="Q1541" s="146">
        <v>0</v>
      </c>
      <c r="R1541" s="146">
        <f>Q1541*H1541</f>
        <v>0</v>
      </c>
      <c r="S1541" s="146">
        <v>0</v>
      </c>
      <c r="T1541" s="147">
        <f>S1541*H1541</f>
        <v>0</v>
      </c>
      <c r="AR1541" s="148" t="s">
        <v>369</v>
      </c>
      <c r="AT1541" s="148" t="s">
        <v>264</v>
      </c>
      <c r="AU1541" s="148" t="s">
        <v>87</v>
      </c>
      <c r="AY1541" s="17" t="s">
        <v>262</v>
      </c>
      <c r="BE1541" s="149">
        <f>IF(N1541="základní",J1541,0)</f>
        <v>0</v>
      </c>
      <c r="BF1541" s="149">
        <f>IF(N1541="snížená",J1541,0)</f>
        <v>0</v>
      </c>
      <c r="BG1541" s="149">
        <f>IF(N1541="zákl. přenesená",J1541,0)</f>
        <v>0</v>
      </c>
      <c r="BH1541" s="149">
        <f>IF(N1541="sníž. přenesená",J1541,0)</f>
        <v>0</v>
      </c>
      <c r="BI1541" s="149">
        <f>IF(N1541="nulová",J1541,0)</f>
        <v>0</v>
      </c>
      <c r="BJ1541" s="17" t="s">
        <v>85</v>
      </c>
      <c r="BK1541" s="149">
        <f>ROUND(I1541*H1541,2)</f>
        <v>0</v>
      </c>
      <c r="BL1541" s="17" t="s">
        <v>369</v>
      </c>
      <c r="BM1541" s="148" t="s">
        <v>1875</v>
      </c>
    </row>
    <row r="1542" spans="2:47" s="1" customFormat="1" ht="107.25">
      <c r="B1542" s="32"/>
      <c r="D1542" s="151" t="s">
        <v>699</v>
      </c>
      <c r="F1542" s="187" t="s">
        <v>1876</v>
      </c>
      <c r="I1542" s="188"/>
      <c r="L1542" s="32"/>
      <c r="M1542" s="189"/>
      <c r="T1542" s="56"/>
      <c r="AT1542" s="17" t="s">
        <v>699</v>
      </c>
      <c r="AU1542" s="17" t="s">
        <v>87</v>
      </c>
    </row>
    <row r="1543" spans="2:51" s="12" customFormat="1" ht="12">
      <c r="B1543" s="150"/>
      <c r="D1543" s="151" t="s">
        <v>270</v>
      </c>
      <c r="E1543" s="152" t="s">
        <v>1</v>
      </c>
      <c r="F1543" s="153" t="s">
        <v>1877</v>
      </c>
      <c r="H1543" s="154">
        <v>17.54</v>
      </c>
      <c r="I1543" s="155"/>
      <c r="L1543" s="150"/>
      <c r="M1543" s="156"/>
      <c r="T1543" s="157"/>
      <c r="AT1543" s="152" t="s">
        <v>270</v>
      </c>
      <c r="AU1543" s="152" t="s">
        <v>87</v>
      </c>
      <c r="AV1543" s="12" t="s">
        <v>87</v>
      </c>
      <c r="AW1543" s="12" t="s">
        <v>32</v>
      </c>
      <c r="AX1543" s="12" t="s">
        <v>77</v>
      </c>
      <c r="AY1543" s="152" t="s">
        <v>262</v>
      </c>
    </row>
    <row r="1544" spans="2:51" s="13" customFormat="1" ht="12">
      <c r="B1544" s="158"/>
      <c r="D1544" s="151" t="s">
        <v>270</v>
      </c>
      <c r="E1544" s="159" t="s">
        <v>1</v>
      </c>
      <c r="F1544" s="160" t="s">
        <v>273</v>
      </c>
      <c r="H1544" s="161">
        <v>17.54</v>
      </c>
      <c r="I1544" s="162"/>
      <c r="L1544" s="158"/>
      <c r="M1544" s="163"/>
      <c r="T1544" s="164"/>
      <c r="AT1544" s="159" t="s">
        <v>270</v>
      </c>
      <c r="AU1544" s="159" t="s">
        <v>87</v>
      </c>
      <c r="AV1544" s="13" t="s">
        <v>268</v>
      </c>
      <c r="AW1544" s="13" t="s">
        <v>32</v>
      </c>
      <c r="AX1544" s="13" t="s">
        <v>85</v>
      </c>
      <c r="AY1544" s="159" t="s">
        <v>262</v>
      </c>
    </row>
    <row r="1545" spans="2:65" s="1" customFormat="1" ht="76.35" customHeight="1">
      <c r="B1545" s="32"/>
      <c r="C1545" s="138" t="s">
        <v>1878</v>
      </c>
      <c r="D1545" s="138" t="s">
        <v>264</v>
      </c>
      <c r="E1545" s="139" t="s">
        <v>1879</v>
      </c>
      <c r="F1545" s="140" t="s">
        <v>1880</v>
      </c>
      <c r="G1545" s="141" t="s">
        <v>416</v>
      </c>
      <c r="H1545" s="142">
        <v>8.31</v>
      </c>
      <c r="I1545" s="143"/>
      <c r="J1545" s="142">
        <f>ROUND(I1545*H1545,2)</f>
        <v>0</v>
      </c>
      <c r="K1545" s="140" t="s">
        <v>1</v>
      </c>
      <c r="L1545" s="32"/>
      <c r="M1545" s="144" t="s">
        <v>1</v>
      </c>
      <c r="N1545" s="145" t="s">
        <v>42</v>
      </c>
      <c r="P1545" s="146">
        <f>O1545*H1545</f>
        <v>0</v>
      </c>
      <c r="Q1545" s="146">
        <v>0</v>
      </c>
      <c r="R1545" s="146">
        <f>Q1545*H1545</f>
        <v>0</v>
      </c>
      <c r="S1545" s="146">
        <v>0</v>
      </c>
      <c r="T1545" s="147">
        <f>S1545*H1545</f>
        <v>0</v>
      </c>
      <c r="AR1545" s="148" t="s">
        <v>369</v>
      </c>
      <c r="AT1545" s="148" t="s">
        <v>264</v>
      </c>
      <c r="AU1545" s="148" t="s">
        <v>87</v>
      </c>
      <c r="AY1545" s="17" t="s">
        <v>262</v>
      </c>
      <c r="BE1545" s="149">
        <f>IF(N1545="základní",J1545,0)</f>
        <v>0</v>
      </c>
      <c r="BF1545" s="149">
        <f>IF(N1545="snížená",J1545,0)</f>
        <v>0</v>
      </c>
      <c r="BG1545" s="149">
        <f>IF(N1545="zákl. přenesená",J1545,0)</f>
        <v>0</v>
      </c>
      <c r="BH1545" s="149">
        <f>IF(N1545="sníž. přenesená",J1545,0)</f>
        <v>0</v>
      </c>
      <c r="BI1545" s="149">
        <f>IF(N1545="nulová",J1545,0)</f>
        <v>0</v>
      </c>
      <c r="BJ1545" s="17" t="s">
        <v>85</v>
      </c>
      <c r="BK1545" s="149">
        <f>ROUND(I1545*H1545,2)</f>
        <v>0</v>
      </c>
      <c r="BL1545" s="17" t="s">
        <v>369</v>
      </c>
      <c r="BM1545" s="148" t="s">
        <v>1881</v>
      </c>
    </row>
    <row r="1546" spans="2:47" s="1" customFormat="1" ht="136.5">
      <c r="B1546" s="32"/>
      <c r="D1546" s="151" t="s">
        <v>699</v>
      </c>
      <c r="F1546" s="187" t="s">
        <v>1882</v>
      </c>
      <c r="I1546" s="188"/>
      <c r="L1546" s="32"/>
      <c r="M1546" s="189"/>
      <c r="T1546" s="56"/>
      <c r="AT1546" s="17" t="s">
        <v>699</v>
      </c>
      <c r="AU1546" s="17" t="s">
        <v>87</v>
      </c>
    </row>
    <row r="1547" spans="2:51" s="12" customFormat="1" ht="12">
      <c r="B1547" s="150"/>
      <c r="D1547" s="151" t="s">
        <v>270</v>
      </c>
      <c r="E1547" s="152" t="s">
        <v>1</v>
      </c>
      <c r="F1547" s="153" t="s">
        <v>1883</v>
      </c>
      <c r="H1547" s="154">
        <v>8.31</v>
      </c>
      <c r="I1547" s="155"/>
      <c r="L1547" s="150"/>
      <c r="M1547" s="156"/>
      <c r="T1547" s="157"/>
      <c r="AT1547" s="152" t="s">
        <v>270</v>
      </c>
      <c r="AU1547" s="152" t="s">
        <v>87</v>
      </c>
      <c r="AV1547" s="12" t="s">
        <v>87</v>
      </c>
      <c r="AW1547" s="12" t="s">
        <v>32</v>
      </c>
      <c r="AX1547" s="12" t="s">
        <v>77</v>
      </c>
      <c r="AY1547" s="152" t="s">
        <v>262</v>
      </c>
    </row>
    <row r="1548" spans="2:51" s="13" customFormat="1" ht="12">
      <c r="B1548" s="158"/>
      <c r="D1548" s="151" t="s">
        <v>270</v>
      </c>
      <c r="E1548" s="159" t="s">
        <v>1</v>
      </c>
      <c r="F1548" s="160" t="s">
        <v>273</v>
      </c>
      <c r="H1548" s="161">
        <v>8.31</v>
      </c>
      <c r="I1548" s="162"/>
      <c r="L1548" s="158"/>
      <c r="M1548" s="163"/>
      <c r="T1548" s="164"/>
      <c r="AT1548" s="159" t="s">
        <v>270</v>
      </c>
      <c r="AU1548" s="159" t="s">
        <v>87</v>
      </c>
      <c r="AV1548" s="13" t="s">
        <v>268</v>
      </c>
      <c r="AW1548" s="13" t="s">
        <v>32</v>
      </c>
      <c r="AX1548" s="13" t="s">
        <v>85</v>
      </c>
      <c r="AY1548" s="159" t="s">
        <v>262</v>
      </c>
    </row>
    <row r="1549" spans="2:65" s="1" customFormat="1" ht="76.35" customHeight="1">
      <c r="B1549" s="32"/>
      <c r="C1549" s="138" t="s">
        <v>1884</v>
      </c>
      <c r="D1549" s="138" t="s">
        <v>264</v>
      </c>
      <c r="E1549" s="139" t="s">
        <v>1885</v>
      </c>
      <c r="F1549" s="140" t="s">
        <v>1886</v>
      </c>
      <c r="G1549" s="141" t="s">
        <v>416</v>
      </c>
      <c r="H1549" s="142">
        <v>15.27</v>
      </c>
      <c r="I1549" s="143"/>
      <c r="J1549" s="142">
        <f>ROUND(I1549*H1549,2)</f>
        <v>0</v>
      </c>
      <c r="K1549" s="140" t="s">
        <v>1</v>
      </c>
      <c r="L1549" s="32"/>
      <c r="M1549" s="144" t="s">
        <v>1</v>
      </c>
      <c r="N1549" s="145" t="s">
        <v>42</v>
      </c>
      <c r="P1549" s="146">
        <f>O1549*H1549</f>
        <v>0</v>
      </c>
      <c r="Q1549" s="146">
        <v>0</v>
      </c>
      <c r="R1549" s="146">
        <f>Q1549*H1549</f>
        <v>0</v>
      </c>
      <c r="S1549" s="146">
        <v>0</v>
      </c>
      <c r="T1549" s="147">
        <f>S1549*H1549</f>
        <v>0</v>
      </c>
      <c r="AR1549" s="148" t="s">
        <v>369</v>
      </c>
      <c r="AT1549" s="148" t="s">
        <v>264</v>
      </c>
      <c r="AU1549" s="148" t="s">
        <v>87</v>
      </c>
      <c r="AY1549" s="17" t="s">
        <v>262</v>
      </c>
      <c r="BE1549" s="149">
        <f>IF(N1549="základní",J1549,0)</f>
        <v>0</v>
      </c>
      <c r="BF1549" s="149">
        <f>IF(N1549="snížená",J1549,0)</f>
        <v>0</v>
      </c>
      <c r="BG1549" s="149">
        <f>IF(N1549="zákl. přenesená",J1549,0)</f>
        <v>0</v>
      </c>
      <c r="BH1549" s="149">
        <f>IF(N1549="sníž. přenesená",J1549,0)</f>
        <v>0</v>
      </c>
      <c r="BI1549" s="149">
        <f>IF(N1549="nulová",J1549,0)</f>
        <v>0</v>
      </c>
      <c r="BJ1549" s="17" t="s">
        <v>85</v>
      </c>
      <c r="BK1549" s="149">
        <f>ROUND(I1549*H1549,2)</f>
        <v>0</v>
      </c>
      <c r="BL1549" s="17" t="s">
        <v>369</v>
      </c>
      <c r="BM1549" s="148" t="s">
        <v>1887</v>
      </c>
    </row>
    <row r="1550" spans="2:47" s="1" customFormat="1" ht="126.75">
      <c r="B1550" s="32"/>
      <c r="D1550" s="151" t="s">
        <v>699</v>
      </c>
      <c r="F1550" s="187" t="s">
        <v>1888</v>
      </c>
      <c r="I1550" s="188"/>
      <c r="L1550" s="32"/>
      <c r="M1550" s="189"/>
      <c r="T1550" s="56"/>
      <c r="AT1550" s="17" t="s">
        <v>699</v>
      </c>
      <c r="AU1550" s="17" t="s">
        <v>87</v>
      </c>
    </row>
    <row r="1551" spans="2:51" s="12" customFormat="1" ht="12">
      <c r="B1551" s="150"/>
      <c r="D1551" s="151" t="s">
        <v>270</v>
      </c>
      <c r="E1551" s="152" t="s">
        <v>1</v>
      </c>
      <c r="F1551" s="153" t="s">
        <v>1889</v>
      </c>
      <c r="H1551" s="154">
        <v>15.27</v>
      </c>
      <c r="I1551" s="155"/>
      <c r="L1551" s="150"/>
      <c r="M1551" s="156"/>
      <c r="T1551" s="157"/>
      <c r="AT1551" s="152" t="s">
        <v>270</v>
      </c>
      <c r="AU1551" s="152" t="s">
        <v>87</v>
      </c>
      <c r="AV1551" s="12" t="s">
        <v>87</v>
      </c>
      <c r="AW1551" s="12" t="s">
        <v>32</v>
      </c>
      <c r="AX1551" s="12" t="s">
        <v>77</v>
      </c>
      <c r="AY1551" s="152" t="s">
        <v>262</v>
      </c>
    </row>
    <row r="1552" spans="2:51" s="13" customFormat="1" ht="12">
      <c r="B1552" s="158"/>
      <c r="D1552" s="151" t="s">
        <v>270</v>
      </c>
      <c r="E1552" s="159" t="s">
        <v>1</v>
      </c>
      <c r="F1552" s="160" t="s">
        <v>273</v>
      </c>
      <c r="H1552" s="161">
        <v>15.27</v>
      </c>
      <c r="I1552" s="162"/>
      <c r="L1552" s="158"/>
      <c r="M1552" s="163"/>
      <c r="T1552" s="164"/>
      <c r="AT1552" s="159" t="s">
        <v>270</v>
      </c>
      <c r="AU1552" s="159" t="s">
        <v>87</v>
      </c>
      <c r="AV1552" s="13" t="s">
        <v>268</v>
      </c>
      <c r="AW1552" s="13" t="s">
        <v>32</v>
      </c>
      <c r="AX1552" s="13" t="s">
        <v>85</v>
      </c>
      <c r="AY1552" s="159" t="s">
        <v>262</v>
      </c>
    </row>
    <row r="1553" spans="2:65" s="1" customFormat="1" ht="76.35" customHeight="1">
      <c r="B1553" s="32"/>
      <c r="C1553" s="138" t="s">
        <v>1890</v>
      </c>
      <c r="D1553" s="138" t="s">
        <v>264</v>
      </c>
      <c r="E1553" s="139" t="s">
        <v>1891</v>
      </c>
      <c r="F1553" s="140" t="s">
        <v>1892</v>
      </c>
      <c r="G1553" s="141" t="s">
        <v>416</v>
      </c>
      <c r="H1553" s="142">
        <v>2.86</v>
      </c>
      <c r="I1553" s="143"/>
      <c r="J1553" s="142">
        <f>ROUND(I1553*H1553,2)</f>
        <v>0</v>
      </c>
      <c r="K1553" s="140" t="s">
        <v>1</v>
      </c>
      <c r="L1553" s="32"/>
      <c r="M1553" s="144" t="s">
        <v>1</v>
      </c>
      <c r="N1553" s="145" t="s">
        <v>42</v>
      </c>
      <c r="P1553" s="146">
        <f>O1553*H1553</f>
        <v>0</v>
      </c>
      <c r="Q1553" s="146">
        <v>0</v>
      </c>
      <c r="R1553" s="146">
        <f>Q1553*H1553</f>
        <v>0</v>
      </c>
      <c r="S1553" s="146">
        <v>0</v>
      </c>
      <c r="T1553" s="147">
        <f>S1553*H1553</f>
        <v>0</v>
      </c>
      <c r="AR1553" s="148" t="s">
        <v>369</v>
      </c>
      <c r="AT1553" s="148" t="s">
        <v>264</v>
      </c>
      <c r="AU1553" s="148" t="s">
        <v>87</v>
      </c>
      <c r="AY1553" s="17" t="s">
        <v>262</v>
      </c>
      <c r="BE1553" s="149">
        <f>IF(N1553="základní",J1553,0)</f>
        <v>0</v>
      </c>
      <c r="BF1553" s="149">
        <f>IF(N1553="snížená",J1553,0)</f>
        <v>0</v>
      </c>
      <c r="BG1553" s="149">
        <f>IF(N1553="zákl. přenesená",J1553,0)</f>
        <v>0</v>
      </c>
      <c r="BH1553" s="149">
        <f>IF(N1553="sníž. přenesená",J1553,0)</f>
        <v>0</v>
      </c>
      <c r="BI1553" s="149">
        <f>IF(N1553="nulová",J1553,0)</f>
        <v>0</v>
      </c>
      <c r="BJ1553" s="17" t="s">
        <v>85</v>
      </c>
      <c r="BK1553" s="149">
        <f>ROUND(I1553*H1553,2)</f>
        <v>0</v>
      </c>
      <c r="BL1553" s="17" t="s">
        <v>369</v>
      </c>
      <c r="BM1553" s="148" t="s">
        <v>1893</v>
      </c>
    </row>
    <row r="1554" spans="2:47" s="1" customFormat="1" ht="126.75">
      <c r="B1554" s="32"/>
      <c r="D1554" s="151" t="s">
        <v>699</v>
      </c>
      <c r="F1554" s="187" t="s">
        <v>1894</v>
      </c>
      <c r="I1554" s="188"/>
      <c r="L1554" s="32"/>
      <c r="M1554" s="189"/>
      <c r="T1554" s="56"/>
      <c r="AT1554" s="17" t="s">
        <v>699</v>
      </c>
      <c r="AU1554" s="17" t="s">
        <v>87</v>
      </c>
    </row>
    <row r="1555" spans="2:51" s="12" customFormat="1" ht="12">
      <c r="B1555" s="150"/>
      <c r="D1555" s="151" t="s">
        <v>270</v>
      </c>
      <c r="E1555" s="152" t="s">
        <v>1</v>
      </c>
      <c r="F1555" s="153" t="s">
        <v>1895</v>
      </c>
      <c r="H1555" s="154">
        <v>2.86</v>
      </c>
      <c r="I1555" s="155"/>
      <c r="L1555" s="150"/>
      <c r="M1555" s="156"/>
      <c r="T1555" s="157"/>
      <c r="AT1555" s="152" t="s">
        <v>270</v>
      </c>
      <c r="AU1555" s="152" t="s">
        <v>87</v>
      </c>
      <c r="AV1555" s="12" t="s">
        <v>87</v>
      </c>
      <c r="AW1555" s="12" t="s">
        <v>32</v>
      </c>
      <c r="AX1555" s="12" t="s">
        <v>77</v>
      </c>
      <c r="AY1555" s="152" t="s">
        <v>262</v>
      </c>
    </row>
    <row r="1556" spans="2:51" s="13" customFormat="1" ht="12">
      <c r="B1556" s="158"/>
      <c r="D1556" s="151" t="s">
        <v>270</v>
      </c>
      <c r="E1556" s="159" t="s">
        <v>1</v>
      </c>
      <c r="F1556" s="160" t="s">
        <v>273</v>
      </c>
      <c r="H1556" s="161">
        <v>2.86</v>
      </c>
      <c r="I1556" s="162"/>
      <c r="L1556" s="158"/>
      <c r="M1556" s="163"/>
      <c r="T1556" s="164"/>
      <c r="AT1556" s="159" t="s">
        <v>270</v>
      </c>
      <c r="AU1556" s="159" t="s">
        <v>87</v>
      </c>
      <c r="AV1556" s="13" t="s">
        <v>268</v>
      </c>
      <c r="AW1556" s="13" t="s">
        <v>32</v>
      </c>
      <c r="AX1556" s="13" t="s">
        <v>85</v>
      </c>
      <c r="AY1556" s="159" t="s">
        <v>262</v>
      </c>
    </row>
    <row r="1557" spans="2:65" s="1" customFormat="1" ht="76.35" customHeight="1">
      <c r="B1557" s="32"/>
      <c r="C1557" s="138" t="s">
        <v>1896</v>
      </c>
      <c r="D1557" s="138" t="s">
        <v>264</v>
      </c>
      <c r="E1557" s="139" t="s">
        <v>1897</v>
      </c>
      <c r="F1557" s="140" t="s">
        <v>1898</v>
      </c>
      <c r="G1557" s="141" t="s">
        <v>416</v>
      </c>
      <c r="H1557" s="142">
        <v>10.59</v>
      </c>
      <c r="I1557" s="143"/>
      <c r="J1557" s="142">
        <f>ROUND(I1557*H1557,2)</f>
        <v>0</v>
      </c>
      <c r="K1557" s="140" t="s">
        <v>1</v>
      </c>
      <c r="L1557" s="32"/>
      <c r="M1557" s="144" t="s">
        <v>1</v>
      </c>
      <c r="N1557" s="145" t="s">
        <v>42</v>
      </c>
      <c r="P1557" s="146">
        <f>O1557*H1557</f>
        <v>0</v>
      </c>
      <c r="Q1557" s="146">
        <v>0</v>
      </c>
      <c r="R1557" s="146">
        <f>Q1557*H1557</f>
        <v>0</v>
      </c>
      <c r="S1557" s="146">
        <v>0</v>
      </c>
      <c r="T1557" s="147">
        <f>S1557*H1557</f>
        <v>0</v>
      </c>
      <c r="AR1557" s="148" t="s">
        <v>369</v>
      </c>
      <c r="AT1557" s="148" t="s">
        <v>264</v>
      </c>
      <c r="AU1557" s="148" t="s">
        <v>87</v>
      </c>
      <c r="AY1557" s="17" t="s">
        <v>262</v>
      </c>
      <c r="BE1557" s="149">
        <f>IF(N1557="základní",J1557,0)</f>
        <v>0</v>
      </c>
      <c r="BF1557" s="149">
        <f>IF(N1557="snížená",J1557,0)</f>
        <v>0</v>
      </c>
      <c r="BG1557" s="149">
        <f>IF(N1557="zákl. přenesená",J1557,0)</f>
        <v>0</v>
      </c>
      <c r="BH1557" s="149">
        <f>IF(N1557="sníž. přenesená",J1557,0)</f>
        <v>0</v>
      </c>
      <c r="BI1557" s="149">
        <f>IF(N1557="nulová",J1557,0)</f>
        <v>0</v>
      </c>
      <c r="BJ1557" s="17" t="s">
        <v>85</v>
      </c>
      <c r="BK1557" s="149">
        <f>ROUND(I1557*H1557,2)</f>
        <v>0</v>
      </c>
      <c r="BL1557" s="17" t="s">
        <v>369</v>
      </c>
      <c r="BM1557" s="148" t="s">
        <v>1899</v>
      </c>
    </row>
    <row r="1558" spans="2:47" s="1" customFormat="1" ht="136.5">
      <c r="B1558" s="32"/>
      <c r="D1558" s="151" t="s">
        <v>699</v>
      </c>
      <c r="F1558" s="187" t="s">
        <v>1900</v>
      </c>
      <c r="I1558" s="188"/>
      <c r="L1558" s="32"/>
      <c r="M1558" s="189"/>
      <c r="T1558" s="56"/>
      <c r="AT1558" s="17" t="s">
        <v>699</v>
      </c>
      <c r="AU1558" s="17" t="s">
        <v>87</v>
      </c>
    </row>
    <row r="1559" spans="2:51" s="12" customFormat="1" ht="12">
      <c r="B1559" s="150"/>
      <c r="D1559" s="151" t="s">
        <v>270</v>
      </c>
      <c r="E1559" s="152" t="s">
        <v>1</v>
      </c>
      <c r="F1559" s="153" t="s">
        <v>1901</v>
      </c>
      <c r="H1559" s="154">
        <v>10.59</v>
      </c>
      <c r="I1559" s="155"/>
      <c r="L1559" s="150"/>
      <c r="M1559" s="156"/>
      <c r="T1559" s="157"/>
      <c r="AT1559" s="152" t="s">
        <v>270</v>
      </c>
      <c r="AU1559" s="152" t="s">
        <v>87</v>
      </c>
      <c r="AV1559" s="12" t="s">
        <v>87</v>
      </c>
      <c r="AW1559" s="12" t="s">
        <v>32</v>
      </c>
      <c r="AX1559" s="12" t="s">
        <v>77</v>
      </c>
      <c r="AY1559" s="152" t="s">
        <v>262</v>
      </c>
    </row>
    <row r="1560" spans="2:51" s="13" customFormat="1" ht="12">
      <c r="B1560" s="158"/>
      <c r="D1560" s="151" t="s">
        <v>270</v>
      </c>
      <c r="E1560" s="159" t="s">
        <v>1</v>
      </c>
      <c r="F1560" s="160" t="s">
        <v>273</v>
      </c>
      <c r="H1560" s="161">
        <v>10.59</v>
      </c>
      <c r="I1560" s="162"/>
      <c r="L1560" s="158"/>
      <c r="M1560" s="163"/>
      <c r="T1560" s="164"/>
      <c r="AT1560" s="159" t="s">
        <v>270</v>
      </c>
      <c r="AU1560" s="159" t="s">
        <v>87</v>
      </c>
      <c r="AV1560" s="13" t="s">
        <v>268</v>
      </c>
      <c r="AW1560" s="13" t="s">
        <v>32</v>
      </c>
      <c r="AX1560" s="13" t="s">
        <v>85</v>
      </c>
      <c r="AY1560" s="159" t="s">
        <v>262</v>
      </c>
    </row>
    <row r="1561" spans="2:65" s="1" customFormat="1" ht="76.35" customHeight="1">
      <c r="B1561" s="32"/>
      <c r="C1561" s="138" t="s">
        <v>1902</v>
      </c>
      <c r="D1561" s="138" t="s">
        <v>264</v>
      </c>
      <c r="E1561" s="139" t="s">
        <v>1903</v>
      </c>
      <c r="F1561" s="140" t="s">
        <v>1904</v>
      </c>
      <c r="G1561" s="141" t="s">
        <v>416</v>
      </c>
      <c r="H1561" s="142">
        <v>3.71</v>
      </c>
      <c r="I1561" s="143"/>
      <c r="J1561" s="142">
        <f>ROUND(I1561*H1561,2)</f>
        <v>0</v>
      </c>
      <c r="K1561" s="140" t="s">
        <v>1</v>
      </c>
      <c r="L1561" s="32"/>
      <c r="M1561" s="144" t="s">
        <v>1</v>
      </c>
      <c r="N1561" s="145" t="s">
        <v>42</v>
      </c>
      <c r="P1561" s="146">
        <f>O1561*H1561</f>
        <v>0</v>
      </c>
      <c r="Q1561" s="146">
        <v>0</v>
      </c>
      <c r="R1561" s="146">
        <f>Q1561*H1561</f>
        <v>0</v>
      </c>
      <c r="S1561" s="146">
        <v>0</v>
      </c>
      <c r="T1561" s="147">
        <f>S1561*H1561</f>
        <v>0</v>
      </c>
      <c r="AR1561" s="148" t="s">
        <v>369</v>
      </c>
      <c r="AT1561" s="148" t="s">
        <v>264</v>
      </c>
      <c r="AU1561" s="148" t="s">
        <v>87</v>
      </c>
      <c r="AY1561" s="17" t="s">
        <v>262</v>
      </c>
      <c r="BE1561" s="149">
        <f>IF(N1561="základní",J1561,0)</f>
        <v>0</v>
      </c>
      <c r="BF1561" s="149">
        <f>IF(N1561="snížená",J1561,0)</f>
        <v>0</v>
      </c>
      <c r="BG1561" s="149">
        <f>IF(N1561="zákl. přenesená",J1561,0)</f>
        <v>0</v>
      </c>
      <c r="BH1561" s="149">
        <f>IF(N1561="sníž. přenesená",J1561,0)</f>
        <v>0</v>
      </c>
      <c r="BI1561" s="149">
        <f>IF(N1561="nulová",J1561,0)</f>
        <v>0</v>
      </c>
      <c r="BJ1561" s="17" t="s">
        <v>85</v>
      </c>
      <c r="BK1561" s="149">
        <f>ROUND(I1561*H1561,2)</f>
        <v>0</v>
      </c>
      <c r="BL1561" s="17" t="s">
        <v>369</v>
      </c>
      <c r="BM1561" s="148" t="s">
        <v>1905</v>
      </c>
    </row>
    <row r="1562" spans="2:47" s="1" customFormat="1" ht="117">
      <c r="B1562" s="32"/>
      <c r="D1562" s="151" t="s">
        <v>699</v>
      </c>
      <c r="F1562" s="187" t="s">
        <v>1906</v>
      </c>
      <c r="I1562" s="188"/>
      <c r="L1562" s="32"/>
      <c r="M1562" s="189"/>
      <c r="T1562" s="56"/>
      <c r="AT1562" s="17" t="s">
        <v>699</v>
      </c>
      <c r="AU1562" s="17" t="s">
        <v>87</v>
      </c>
    </row>
    <row r="1563" spans="2:51" s="12" customFormat="1" ht="12">
      <c r="B1563" s="150"/>
      <c r="D1563" s="151" t="s">
        <v>270</v>
      </c>
      <c r="E1563" s="152" t="s">
        <v>1</v>
      </c>
      <c r="F1563" s="153" t="s">
        <v>1907</v>
      </c>
      <c r="H1563" s="154">
        <v>3.71</v>
      </c>
      <c r="I1563" s="155"/>
      <c r="L1563" s="150"/>
      <c r="M1563" s="156"/>
      <c r="T1563" s="157"/>
      <c r="AT1563" s="152" t="s">
        <v>270</v>
      </c>
      <c r="AU1563" s="152" t="s">
        <v>87</v>
      </c>
      <c r="AV1563" s="12" t="s">
        <v>87</v>
      </c>
      <c r="AW1563" s="12" t="s">
        <v>32</v>
      </c>
      <c r="AX1563" s="12" t="s">
        <v>77</v>
      </c>
      <c r="AY1563" s="152" t="s">
        <v>262</v>
      </c>
    </row>
    <row r="1564" spans="2:51" s="13" customFormat="1" ht="12">
      <c r="B1564" s="158"/>
      <c r="D1564" s="151" t="s">
        <v>270</v>
      </c>
      <c r="E1564" s="159" t="s">
        <v>1</v>
      </c>
      <c r="F1564" s="160" t="s">
        <v>273</v>
      </c>
      <c r="H1564" s="161">
        <v>3.71</v>
      </c>
      <c r="I1564" s="162"/>
      <c r="L1564" s="158"/>
      <c r="M1564" s="163"/>
      <c r="T1564" s="164"/>
      <c r="AT1564" s="159" t="s">
        <v>270</v>
      </c>
      <c r="AU1564" s="159" t="s">
        <v>87</v>
      </c>
      <c r="AV1564" s="13" t="s">
        <v>268</v>
      </c>
      <c r="AW1564" s="13" t="s">
        <v>32</v>
      </c>
      <c r="AX1564" s="13" t="s">
        <v>85</v>
      </c>
      <c r="AY1564" s="159" t="s">
        <v>262</v>
      </c>
    </row>
    <row r="1565" spans="2:65" s="1" customFormat="1" ht="62.65" customHeight="1">
      <c r="B1565" s="32"/>
      <c r="C1565" s="138" t="s">
        <v>1908</v>
      </c>
      <c r="D1565" s="138" t="s">
        <v>264</v>
      </c>
      <c r="E1565" s="139" t="s">
        <v>1909</v>
      </c>
      <c r="F1565" s="140" t="s">
        <v>1910</v>
      </c>
      <c r="G1565" s="141" t="s">
        <v>416</v>
      </c>
      <c r="H1565" s="142">
        <v>3.34</v>
      </c>
      <c r="I1565" s="143"/>
      <c r="J1565" s="142">
        <f>ROUND(I1565*H1565,2)</f>
        <v>0</v>
      </c>
      <c r="K1565" s="140" t="s">
        <v>1</v>
      </c>
      <c r="L1565" s="32"/>
      <c r="M1565" s="144" t="s">
        <v>1</v>
      </c>
      <c r="N1565" s="145" t="s">
        <v>42</v>
      </c>
      <c r="P1565" s="146">
        <f>O1565*H1565</f>
        <v>0</v>
      </c>
      <c r="Q1565" s="146">
        <v>0</v>
      </c>
      <c r="R1565" s="146">
        <f>Q1565*H1565</f>
        <v>0</v>
      </c>
      <c r="S1565" s="146">
        <v>0</v>
      </c>
      <c r="T1565" s="147">
        <f>S1565*H1565</f>
        <v>0</v>
      </c>
      <c r="AR1565" s="148" t="s">
        <v>369</v>
      </c>
      <c r="AT1565" s="148" t="s">
        <v>264</v>
      </c>
      <c r="AU1565" s="148" t="s">
        <v>87</v>
      </c>
      <c r="AY1565" s="17" t="s">
        <v>262</v>
      </c>
      <c r="BE1565" s="149">
        <f>IF(N1565="základní",J1565,0)</f>
        <v>0</v>
      </c>
      <c r="BF1565" s="149">
        <f>IF(N1565="snížená",J1565,0)</f>
        <v>0</v>
      </c>
      <c r="BG1565" s="149">
        <f>IF(N1565="zákl. přenesená",J1565,0)</f>
        <v>0</v>
      </c>
      <c r="BH1565" s="149">
        <f>IF(N1565="sníž. přenesená",J1565,0)</f>
        <v>0</v>
      </c>
      <c r="BI1565" s="149">
        <f>IF(N1565="nulová",J1565,0)</f>
        <v>0</v>
      </c>
      <c r="BJ1565" s="17" t="s">
        <v>85</v>
      </c>
      <c r="BK1565" s="149">
        <f>ROUND(I1565*H1565,2)</f>
        <v>0</v>
      </c>
      <c r="BL1565" s="17" t="s">
        <v>369</v>
      </c>
      <c r="BM1565" s="148" t="s">
        <v>1911</v>
      </c>
    </row>
    <row r="1566" spans="2:47" s="1" customFormat="1" ht="126.75">
      <c r="B1566" s="32"/>
      <c r="D1566" s="151" t="s">
        <v>699</v>
      </c>
      <c r="F1566" s="187" t="s">
        <v>1912</v>
      </c>
      <c r="I1566" s="188"/>
      <c r="L1566" s="32"/>
      <c r="M1566" s="189"/>
      <c r="T1566" s="56"/>
      <c r="AT1566" s="17" t="s">
        <v>699</v>
      </c>
      <c r="AU1566" s="17" t="s">
        <v>87</v>
      </c>
    </row>
    <row r="1567" spans="2:51" s="12" customFormat="1" ht="12">
      <c r="B1567" s="150"/>
      <c r="D1567" s="151" t="s">
        <v>270</v>
      </c>
      <c r="E1567" s="152" t="s">
        <v>1</v>
      </c>
      <c r="F1567" s="153" t="s">
        <v>1913</v>
      </c>
      <c r="H1567" s="154">
        <v>3.34</v>
      </c>
      <c r="I1567" s="155"/>
      <c r="L1567" s="150"/>
      <c r="M1567" s="156"/>
      <c r="T1567" s="157"/>
      <c r="AT1567" s="152" t="s">
        <v>270</v>
      </c>
      <c r="AU1567" s="152" t="s">
        <v>87</v>
      </c>
      <c r="AV1567" s="12" t="s">
        <v>87</v>
      </c>
      <c r="AW1567" s="12" t="s">
        <v>32</v>
      </c>
      <c r="AX1567" s="12" t="s">
        <v>77</v>
      </c>
      <c r="AY1567" s="152" t="s">
        <v>262</v>
      </c>
    </row>
    <row r="1568" spans="2:51" s="13" customFormat="1" ht="12">
      <c r="B1568" s="158"/>
      <c r="D1568" s="151" t="s">
        <v>270</v>
      </c>
      <c r="E1568" s="159" t="s">
        <v>1</v>
      </c>
      <c r="F1568" s="160" t="s">
        <v>273</v>
      </c>
      <c r="H1568" s="161">
        <v>3.34</v>
      </c>
      <c r="I1568" s="162"/>
      <c r="L1568" s="158"/>
      <c r="M1568" s="163"/>
      <c r="T1568" s="164"/>
      <c r="AT1568" s="159" t="s">
        <v>270</v>
      </c>
      <c r="AU1568" s="159" t="s">
        <v>87</v>
      </c>
      <c r="AV1568" s="13" t="s">
        <v>268</v>
      </c>
      <c r="AW1568" s="13" t="s">
        <v>32</v>
      </c>
      <c r="AX1568" s="13" t="s">
        <v>85</v>
      </c>
      <c r="AY1568" s="159" t="s">
        <v>262</v>
      </c>
    </row>
    <row r="1569" spans="2:65" s="1" customFormat="1" ht="55.5" customHeight="1">
      <c r="B1569" s="32"/>
      <c r="C1569" s="138" t="s">
        <v>1914</v>
      </c>
      <c r="D1569" s="138" t="s">
        <v>264</v>
      </c>
      <c r="E1569" s="139" t="s">
        <v>1915</v>
      </c>
      <c r="F1569" s="140" t="s">
        <v>1916</v>
      </c>
      <c r="G1569" s="141" t="s">
        <v>416</v>
      </c>
      <c r="H1569" s="142">
        <v>2.38</v>
      </c>
      <c r="I1569" s="143"/>
      <c r="J1569" s="142">
        <f>ROUND(I1569*H1569,2)</f>
        <v>0</v>
      </c>
      <c r="K1569" s="140" t="s">
        <v>1</v>
      </c>
      <c r="L1569" s="32"/>
      <c r="M1569" s="144" t="s">
        <v>1</v>
      </c>
      <c r="N1569" s="145" t="s">
        <v>42</v>
      </c>
      <c r="P1569" s="146">
        <f>O1569*H1569</f>
        <v>0</v>
      </c>
      <c r="Q1569" s="146">
        <v>0</v>
      </c>
      <c r="R1569" s="146">
        <f>Q1569*H1569</f>
        <v>0</v>
      </c>
      <c r="S1569" s="146">
        <v>0</v>
      </c>
      <c r="T1569" s="147">
        <f>S1569*H1569</f>
        <v>0</v>
      </c>
      <c r="AR1569" s="148" t="s">
        <v>369</v>
      </c>
      <c r="AT1569" s="148" t="s">
        <v>264</v>
      </c>
      <c r="AU1569" s="148" t="s">
        <v>87</v>
      </c>
      <c r="AY1569" s="17" t="s">
        <v>262</v>
      </c>
      <c r="BE1569" s="149">
        <f>IF(N1569="základní",J1569,0)</f>
        <v>0</v>
      </c>
      <c r="BF1569" s="149">
        <f>IF(N1569="snížená",J1569,0)</f>
        <v>0</v>
      </c>
      <c r="BG1569" s="149">
        <f>IF(N1569="zákl. přenesená",J1569,0)</f>
        <v>0</v>
      </c>
      <c r="BH1569" s="149">
        <f>IF(N1569="sníž. přenesená",J1569,0)</f>
        <v>0</v>
      </c>
      <c r="BI1569" s="149">
        <f>IF(N1569="nulová",J1569,0)</f>
        <v>0</v>
      </c>
      <c r="BJ1569" s="17" t="s">
        <v>85</v>
      </c>
      <c r="BK1569" s="149">
        <f>ROUND(I1569*H1569,2)</f>
        <v>0</v>
      </c>
      <c r="BL1569" s="17" t="s">
        <v>369</v>
      </c>
      <c r="BM1569" s="148" t="s">
        <v>1917</v>
      </c>
    </row>
    <row r="1570" spans="2:47" s="1" customFormat="1" ht="107.25">
      <c r="B1570" s="32"/>
      <c r="D1570" s="151" t="s">
        <v>699</v>
      </c>
      <c r="F1570" s="187" t="s">
        <v>1918</v>
      </c>
      <c r="I1570" s="188"/>
      <c r="L1570" s="32"/>
      <c r="M1570" s="189"/>
      <c r="T1570" s="56"/>
      <c r="AT1570" s="17" t="s">
        <v>699</v>
      </c>
      <c r="AU1570" s="17" t="s">
        <v>87</v>
      </c>
    </row>
    <row r="1571" spans="2:51" s="12" customFormat="1" ht="12">
      <c r="B1571" s="150"/>
      <c r="D1571" s="151" t="s">
        <v>270</v>
      </c>
      <c r="E1571" s="152" t="s">
        <v>1</v>
      </c>
      <c r="F1571" s="153" t="s">
        <v>1919</v>
      </c>
      <c r="H1571" s="154">
        <v>2.38</v>
      </c>
      <c r="I1571" s="155"/>
      <c r="L1571" s="150"/>
      <c r="M1571" s="156"/>
      <c r="T1571" s="157"/>
      <c r="AT1571" s="152" t="s">
        <v>270</v>
      </c>
      <c r="AU1571" s="152" t="s">
        <v>87</v>
      </c>
      <c r="AV1571" s="12" t="s">
        <v>87</v>
      </c>
      <c r="AW1571" s="12" t="s">
        <v>32</v>
      </c>
      <c r="AX1571" s="12" t="s">
        <v>77</v>
      </c>
      <c r="AY1571" s="152" t="s">
        <v>262</v>
      </c>
    </row>
    <row r="1572" spans="2:51" s="13" customFormat="1" ht="12">
      <c r="B1572" s="158"/>
      <c r="D1572" s="151" t="s">
        <v>270</v>
      </c>
      <c r="E1572" s="159" t="s">
        <v>1</v>
      </c>
      <c r="F1572" s="160" t="s">
        <v>273</v>
      </c>
      <c r="H1572" s="161">
        <v>2.38</v>
      </c>
      <c r="I1572" s="162"/>
      <c r="L1572" s="158"/>
      <c r="M1572" s="163"/>
      <c r="T1572" s="164"/>
      <c r="AT1572" s="159" t="s">
        <v>270</v>
      </c>
      <c r="AU1572" s="159" t="s">
        <v>87</v>
      </c>
      <c r="AV1572" s="13" t="s">
        <v>268</v>
      </c>
      <c r="AW1572" s="13" t="s">
        <v>32</v>
      </c>
      <c r="AX1572" s="13" t="s">
        <v>85</v>
      </c>
      <c r="AY1572" s="159" t="s">
        <v>262</v>
      </c>
    </row>
    <row r="1573" spans="2:65" s="1" customFormat="1" ht="49.15" customHeight="1">
      <c r="B1573" s="32"/>
      <c r="C1573" s="138" t="s">
        <v>1920</v>
      </c>
      <c r="D1573" s="138" t="s">
        <v>264</v>
      </c>
      <c r="E1573" s="139" t="s">
        <v>1921</v>
      </c>
      <c r="F1573" s="140" t="s">
        <v>1922</v>
      </c>
      <c r="G1573" s="141" t="s">
        <v>416</v>
      </c>
      <c r="H1573" s="142">
        <v>12.61</v>
      </c>
      <c r="I1573" s="143"/>
      <c r="J1573" s="142">
        <f>ROUND(I1573*H1573,2)</f>
        <v>0</v>
      </c>
      <c r="K1573" s="140" t="s">
        <v>1</v>
      </c>
      <c r="L1573" s="32"/>
      <c r="M1573" s="144" t="s">
        <v>1</v>
      </c>
      <c r="N1573" s="145" t="s">
        <v>42</v>
      </c>
      <c r="P1573" s="146">
        <f>O1573*H1573</f>
        <v>0</v>
      </c>
      <c r="Q1573" s="146">
        <v>0</v>
      </c>
      <c r="R1573" s="146">
        <f>Q1573*H1573</f>
        <v>0</v>
      </c>
      <c r="S1573" s="146">
        <v>0</v>
      </c>
      <c r="T1573" s="147">
        <f>S1573*H1573</f>
        <v>0</v>
      </c>
      <c r="AR1573" s="148" t="s">
        <v>369</v>
      </c>
      <c r="AT1573" s="148" t="s">
        <v>264</v>
      </c>
      <c r="AU1573" s="148" t="s">
        <v>87</v>
      </c>
      <c r="AY1573" s="17" t="s">
        <v>262</v>
      </c>
      <c r="BE1573" s="149">
        <f>IF(N1573="základní",J1573,0)</f>
        <v>0</v>
      </c>
      <c r="BF1573" s="149">
        <f>IF(N1573="snížená",J1573,0)</f>
        <v>0</v>
      </c>
      <c r="BG1573" s="149">
        <f>IF(N1573="zákl. přenesená",J1573,0)</f>
        <v>0</v>
      </c>
      <c r="BH1573" s="149">
        <f>IF(N1573="sníž. přenesená",J1573,0)</f>
        <v>0</v>
      </c>
      <c r="BI1573" s="149">
        <f>IF(N1573="nulová",J1573,0)</f>
        <v>0</v>
      </c>
      <c r="BJ1573" s="17" t="s">
        <v>85</v>
      </c>
      <c r="BK1573" s="149">
        <f>ROUND(I1573*H1573,2)</f>
        <v>0</v>
      </c>
      <c r="BL1573" s="17" t="s">
        <v>369</v>
      </c>
      <c r="BM1573" s="148" t="s">
        <v>1923</v>
      </c>
    </row>
    <row r="1574" spans="2:47" s="1" customFormat="1" ht="87.75">
      <c r="B1574" s="32"/>
      <c r="D1574" s="151" t="s">
        <v>699</v>
      </c>
      <c r="F1574" s="187" t="s">
        <v>1924</v>
      </c>
      <c r="I1574" s="188"/>
      <c r="L1574" s="32"/>
      <c r="M1574" s="189"/>
      <c r="T1574" s="56"/>
      <c r="AT1574" s="17" t="s">
        <v>699</v>
      </c>
      <c r="AU1574" s="17" t="s">
        <v>87</v>
      </c>
    </row>
    <row r="1575" spans="2:51" s="12" customFormat="1" ht="12">
      <c r="B1575" s="150"/>
      <c r="D1575" s="151" t="s">
        <v>270</v>
      </c>
      <c r="E1575" s="152" t="s">
        <v>1</v>
      </c>
      <c r="F1575" s="153" t="s">
        <v>1925</v>
      </c>
      <c r="H1575" s="154">
        <v>12.61</v>
      </c>
      <c r="I1575" s="155"/>
      <c r="L1575" s="150"/>
      <c r="M1575" s="156"/>
      <c r="T1575" s="157"/>
      <c r="AT1575" s="152" t="s">
        <v>270</v>
      </c>
      <c r="AU1575" s="152" t="s">
        <v>87</v>
      </c>
      <c r="AV1575" s="12" t="s">
        <v>87</v>
      </c>
      <c r="AW1575" s="12" t="s">
        <v>32</v>
      </c>
      <c r="AX1575" s="12" t="s">
        <v>77</v>
      </c>
      <c r="AY1575" s="152" t="s">
        <v>262</v>
      </c>
    </row>
    <row r="1576" spans="2:51" s="13" customFormat="1" ht="12">
      <c r="B1576" s="158"/>
      <c r="D1576" s="151" t="s">
        <v>270</v>
      </c>
      <c r="E1576" s="159" t="s">
        <v>1</v>
      </c>
      <c r="F1576" s="160" t="s">
        <v>273</v>
      </c>
      <c r="H1576" s="161">
        <v>12.61</v>
      </c>
      <c r="I1576" s="162"/>
      <c r="L1576" s="158"/>
      <c r="M1576" s="163"/>
      <c r="T1576" s="164"/>
      <c r="AT1576" s="159" t="s">
        <v>270</v>
      </c>
      <c r="AU1576" s="159" t="s">
        <v>87</v>
      </c>
      <c r="AV1576" s="13" t="s">
        <v>268</v>
      </c>
      <c r="AW1576" s="13" t="s">
        <v>32</v>
      </c>
      <c r="AX1576" s="13" t="s">
        <v>85</v>
      </c>
      <c r="AY1576" s="159" t="s">
        <v>262</v>
      </c>
    </row>
    <row r="1577" spans="2:65" s="1" customFormat="1" ht="44.25" customHeight="1">
      <c r="B1577" s="32"/>
      <c r="C1577" s="138" t="s">
        <v>1926</v>
      </c>
      <c r="D1577" s="138" t="s">
        <v>264</v>
      </c>
      <c r="E1577" s="139" t="s">
        <v>1927</v>
      </c>
      <c r="F1577" s="140" t="s">
        <v>1928</v>
      </c>
      <c r="G1577" s="141" t="s">
        <v>416</v>
      </c>
      <c r="H1577" s="142">
        <v>9.26</v>
      </c>
      <c r="I1577" s="143"/>
      <c r="J1577" s="142">
        <f>ROUND(I1577*H1577,2)</f>
        <v>0</v>
      </c>
      <c r="K1577" s="140" t="s">
        <v>1</v>
      </c>
      <c r="L1577" s="32"/>
      <c r="M1577" s="144" t="s">
        <v>1</v>
      </c>
      <c r="N1577" s="145" t="s">
        <v>42</v>
      </c>
      <c r="P1577" s="146">
        <f>O1577*H1577</f>
        <v>0</v>
      </c>
      <c r="Q1577" s="146">
        <v>0</v>
      </c>
      <c r="R1577" s="146">
        <f>Q1577*H1577</f>
        <v>0</v>
      </c>
      <c r="S1577" s="146">
        <v>0</v>
      </c>
      <c r="T1577" s="147">
        <f>S1577*H1577</f>
        <v>0</v>
      </c>
      <c r="AR1577" s="148" t="s">
        <v>369</v>
      </c>
      <c r="AT1577" s="148" t="s">
        <v>264</v>
      </c>
      <c r="AU1577" s="148" t="s">
        <v>87</v>
      </c>
      <c r="AY1577" s="17" t="s">
        <v>262</v>
      </c>
      <c r="BE1577" s="149">
        <f>IF(N1577="základní",J1577,0)</f>
        <v>0</v>
      </c>
      <c r="BF1577" s="149">
        <f>IF(N1577="snížená",J1577,0)</f>
        <v>0</v>
      </c>
      <c r="BG1577" s="149">
        <f>IF(N1577="zákl. přenesená",J1577,0)</f>
        <v>0</v>
      </c>
      <c r="BH1577" s="149">
        <f>IF(N1577="sníž. přenesená",J1577,0)</f>
        <v>0</v>
      </c>
      <c r="BI1577" s="149">
        <f>IF(N1577="nulová",J1577,0)</f>
        <v>0</v>
      </c>
      <c r="BJ1577" s="17" t="s">
        <v>85</v>
      </c>
      <c r="BK1577" s="149">
        <f>ROUND(I1577*H1577,2)</f>
        <v>0</v>
      </c>
      <c r="BL1577" s="17" t="s">
        <v>369</v>
      </c>
      <c r="BM1577" s="148" t="s">
        <v>1929</v>
      </c>
    </row>
    <row r="1578" spans="2:47" s="1" customFormat="1" ht="78">
      <c r="B1578" s="32"/>
      <c r="D1578" s="151" t="s">
        <v>699</v>
      </c>
      <c r="F1578" s="187" t="s">
        <v>1930</v>
      </c>
      <c r="I1578" s="188"/>
      <c r="L1578" s="32"/>
      <c r="M1578" s="189"/>
      <c r="T1578" s="56"/>
      <c r="AT1578" s="17" t="s">
        <v>699</v>
      </c>
      <c r="AU1578" s="17" t="s">
        <v>87</v>
      </c>
    </row>
    <row r="1579" spans="2:51" s="12" customFormat="1" ht="12">
      <c r="B1579" s="150"/>
      <c r="D1579" s="151" t="s">
        <v>270</v>
      </c>
      <c r="E1579" s="152" t="s">
        <v>1</v>
      </c>
      <c r="F1579" s="153" t="s">
        <v>1931</v>
      </c>
      <c r="H1579" s="154">
        <v>9.26</v>
      </c>
      <c r="I1579" s="155"/>
      <c r="L1579" s="150"/>
      <c r="M1579" s="156"/>
      <c r="T1579" s="157"/>
      <c r="AT1579" s="152" t="s">
        <v>270</v>
      </c>
      <c r="AU1579" s="152" t="s">
        <v>87</v>
      </c>
      <c r="AV1579" s="12" t="s">
        <v>87</v>
      </c>
      <c r="AW1579" s="12" t="s">
        <v>32</v>
      </c>
      <c r="AX1579" s="12" t="s">
        <v>77</v>
      </c>
      <c r="AY1579" s="152" t="s">
        <v>262</v>
      </c>
    </row>
    <row r="1580" spans="2:51" s="13" customFormat="1" ht="12">
      <c r="B1580" s="158"/>
      <c r="D1580" s="151" t="s">
        <v>270</v>
      </c>
      <c r="E1580" s="159" t="s">
        <v>1</v>
      </c>
      <c r="F1580" s="160" t="s">
        <v>273</v>
      </c>
      <c r="H1580" s="161">
        <v>9.26</v>
      </c>
      <c r="I1580" s="162"/>
      <c r="L1580" s="158"/>
      <c r="M1580" s="163"/>
      <c r="T1580" s="164"/>
      <c r="AT1580" s="159" t="s">
        <v>270</v>
      </c>
      <c r="AU1580" s="159" t="s">
        <v>87</v>
      </c>
      <c r="AV1580" s="13" t="s">
        <v>268</v>
      </c>
      <c r="AW1580" s="13" t="s">
        <v>32</v>
      </c>
      <c r="AX1580" s="13" t="s">
        <v>85</v>
      </c>
      <c r="AY1580" s="159" t="s">
        <v>262</v>
      </c>
    </row>
    <row r="1581" spans="2:65" s="1" customFormat="1" ht="66.75" customHeight="1">
      <c r="B1581" s="32"/>
      <c r="C1581" s="138" t="s">
        <v>1932</v>
      </c>
      <c r="D1581" s="138" t="s">
        <v>264</v>
      </c>
      <c r="E1581" s="139" t="s">
        <v>1933</v>
      </c>
      <c r="F1581" s="140" t="s">
        <v>1934</v>
      </c>
      <c r="G1581" s="141" t="s">
        <v>416</v>
      </c>
      <c r="H1581" s="142">
        <v>6.61</v>
      </c>
      <c r="I1581" s="143"/>
      <c r="J1581" s="142">
        <f>ROUND(I1581*H1581,2)</f>
        <v>0</v>
      </c>
      <c r="K1581" s="140" t="s">
        <v>1</v>
      </c>
      <c r="L1581" s="32"/>
      <c r="M1581" s="144" t="s">
        <v>1</v>
      </c>
      <c r="N1581" s="145" t="s">
        <v>42</v>
      </c>
      <c r="P1581" s="146">
        <f>O1581*H1581</f>
        <v>0</v>
      </c>
      <c r="Q1581" s="146">
        <v>0</v>
      </c>
      <c r="R1581" s="146">
        <f>Q1581*H1581</f>
        <v>0</v>
      </c>
      <c r="S1581" s="146">
        <v>0</v>
      </c>
      <c r="T1581" s="147">
        <f>S1581*H1581</f>
        <v>0</v>
      </c>
      <c r="AR1581" s="148" t="s">
        <v>369</v>
      </c>
      <c r="AT1581" s="148" t="s">
        <v>264</v>
      </c>
      <c r="AU1581" s="148" t="s">
        <v>87</v>
      </c>
      <c r="AY1581" s="17" t="s">
        <v>262</v>
      </c>
      <c r="BE1581" s="149">
        <f>IF(N1581="základní",J1581,0)</f>
        <v>0</v>
      </c>
      <c r="BF1581" s="149">
        <f>IF(N1581="snížená",J1581,0)</f>
        <v>0</v>
      </c>
      <c r="BG1581" s="149">
        <f>IF(N1581="zákl. přenesená",J1581,0)</f>
        <v>0</v>
      </c>
      <c r="BH1581" s="149">
        <f>IF(N1581="sníž. přenesená",J1581,0)</f>
        <v>0</v>
      </c>
      <c r="BI1581" s="149">
        <f>IF(N1581="nulová",J1581,0)</f>
        <v>0</v>
      </c>
      <c r="BJ1581" s="17" t="s">
        <v>85</v>
      </c>
      <c r="BK1581" s="149">
        <f>ROUND(I1581*H1581,2)</f>
        <v>0</v>
      </c>
      <c r="BL1581" s="17" t="s">
        <v>369</v>
      </c>
      <c r="BM1581" s="148" t="s">
        <v>1935</v>
      </c>
    </row>
    <row r="1582" spans="2:47" s="1" customFormat="1" ht="68.25">
      <c r="B1582" s="32"/>
      <c r="D1582" s="151" t="s">
        <v>699</v>
      </c>
      <c r="F1582" s="187" t="s">
        <v>1936</v>
      </c>
      <c r="I1582" s="188"/>
      <c r="L1582" s="32"/>
      <c r="M1582" s="189"/>
      <c r="T1582" s="56"/>
      <c r="AT1582" s="17" t="s">
        <v>699</v>
      </c>
      <c r="AU1582" s="17" t="s">
        <v>87</v>
      </c>
    </row>
    <row r="1583" spans="2:51" s="12" customFormat="1" ht="12">
      <c r="B1583" s="150"/>
      <c r="D1583" s="151" t="s">
        <v>270</v>
      </c>
      <c r="E1583" s="152" t="s">
        <v>1</v>
      </c>
      <c r="F1583" s="153" t="s">
        <v>1937</v>
      </c>
      <c r="H1583" s="154">
        <v>6.61</v>
      </c>
      <c r="I1583" s="155"/>
      <c r="L1583" s="150"/>
      <c r="M1583" s="156"/>
      <c r="T1583" s="157"/>
      <c r="AT1583" s="152" t="s">
        <v>270</v>
      </c>
      <c r="AU1583" s="152" t="s">
        <v>87</v>
      </c>
      <c r="AV1583" s="12" t="s">
        <v>87</v>
      </c>
      <c r="AW1583" s="12" t="s">
        <v>32</v>
      </c>
      <c r="AX1583" s="12" t="s">
        <v>77</v>
      </c>
      <c r="AY1583" s="152" t="s">
        <v>262</v>
      </c>
    </row>
    <row r="1584" spans="2:51" s="13" customFormat="1" ht="12">
      <c r="B1584" s="158"/>
      <c r="D1584" s="151" t="s">
        <v>270</v>
      </c>
      <c r="E1584" s="159" t="s">
        <v>1</v>
      </c>
      <c r="F1584" s="160" t="s">
        <v>273</v>
      </c>
      <c r="H1584" s="161">
        <v>6.61</v>
      </c>
      <c r="I1584" s="162"/>
      <c r="L1584" s="158"/>
      <c r="M1584" s="163"/>
      <c r="T1584" s="164"/>
      <c r="AT1584" s="159" t="s">
        <v>270</v>
      </c>
      <c r="AU1584" s="159" t="s">
        <v>87</v>
      </c>
      <c r="AV1584" s="13" t="s">
        <v>268</v>
      </c>
      <c r="AW1584" s="13" t="s">
        <v>32</v>
      </c>
      <c r="AX1584" s="13" t="s">
        <v>85</v>
      </c>
      <c r="AY1584" s="159" t="s">
        <v>262</v>
      </c>
    </row>
    <row r="1585" spans="2:65" s="1" customFormat="1" ht="49.15" customHeight="1">
      <c r="B1585" s="32"/>
      <c r="C1585" s="138" t="s">
        <v>1938</v>
      </c>
      <c r="D1585" s="138" t="s">
        <v>264</v>
      </c>
      <c r="E1585" s="139" t="s">
        <v>1939</v>
      </c>
      <c r="F1585" s="140" t="s">
        <v>1940</v>
      </c>
      <c r="G1585" s="141" t="s">
        <v>416</v>
      </c>
      <c r="H1585" s="142">
        <v>18.37</v>
      </c>
      <c r="I1585" s="143"/>
      <c r="J1585" s="142">
        <f>ROUND(I1585*H1585,2)</f>
        <v>0</v>
      </c>
      <c r="K1585" s="140" t="s">
        <v>1</v>
      </c>
      <c r="L1585" s="32"/>
      <c r="M1585" s="144" t="s">
        <v>1</v>
      </c>
      <c r="N1585" s="145" t="s">
        <v>42</v>
      </c>
      <c r="P1585" s="146">
        <f>O1585*H1585</f>
        <v>0</v>
      </c>
      <c r="Q1585" s="146">
        <v>0</v>
      </c>
      <c r="R1585" s="146">
        <f>Q1585*H1585</f>
        <v>0</v>
      </c>
      <c r="S1585" s="146">
        <v>0</v>
      </c>
      <c r="T1585" s="147">
        <f>S1585*H1585</f>
        <v>0</v>
      </c>
      <c r="AR1585" s="148" t="s">
        <v>369</v>
      </c>
      <c r="AT1585" s="148" t="s">
        <v>264</v>
      </c>
      <c r="AU1585" s="148" t="s">
        <v>87</v>
      </c>
      <c r="AY1585" s="17" t="s">
        <v>262</v>
      </c>
      <c r="BE1585" s="149">
        <f>IF(N1585="základní",J1585,0)</f>
        <v>0</v>
      </c>
      <c r="BF1585" s="149">
        <f>IF(N1585="snížená",J1585,0)</f>
        <v>0</v>
      </c>
      <c r="BG1585" s="149">
        <f>IF(N1585="zákl. přenesená",J1585,0)</f>
        <v>0</v>
      </c>
      <c r="BH1585" s="149">
        <f>IF(N1585="sníž. přenesená",J1585,0)</f>
        <v>0</v>
      </c>
      <c r="BI1585" s="149">
        <f>IF(N1585="nulová",J1585,0)</f>
        <v>0</v>
      </c>
      <c r="BJ1585" s="17" t="s">
        <v>85</v>
      </c>
      <c r="BK1585" s="149">
        <f>ROUND(I1585*H1585,2)</f>
        <v>0</v>
      </c>
      <c r="BL1585" s="17" t="s">
        <v>369</v>
      </c>
      <c r="BM1585" s="148" t="s">
        <v>1941</v>
      </c>
    </row>
    <row r="1586" spans="2:47" s="1" customFormat="1" ht="87.75">
      <c r="B1586" s="32"/>
      <c r="D1586" s="151" t="s">
        <v>699</v>
      </c>
      <c r="F1586" s="187" t="s">
        <v>1942</v>
      </c>
      <c r="I1586" s="188"/>
      <c r="L1586" s="32"/>
      <c r="M1586" s="189"/>
      <c r="T1586" s="56"/>
      <c r="AT1586" s="17" t="s">
        <v>699</v>
      </c>
      <c r="AU1586" s="17" t="s">
        <v>87</v>
      </c>
    </row>
    <row r="1587" spans="2:51" s="12" customFormat="1" ht="12">
      <c r="B1587" s="150"/>
      <c r="D1587" s="151" t="s">
        <v>270</v>
      </c>
      <c r="E1587" s="152" t="s">
        <v>1</v>
      </c>
      <c r="F1587" s="153" t="s">
        <v>1943</v>
      </c>
      <c r="H1587" s="154">
        <v>18.37</v>
      </c>
      <c r="I1587" s="155"/>
      <c r="L1587" s="150"/>
      <c r="M1587" s="156"/>
      <c r="T1587" s="157"/>
      <c r="AT1587" s="152" t="s">
        <v>270</v>
      </c>
      <c r="AU1587" s="152" t="s">
        <v>87</v>
      </c>
      <c r="AV1587" s="12" t="s">
        <v>87</v>
      </c>
      <c r="AW1587" s="12" t="s">
        <v>32</v>
      </c>
      <c r="AX1587" s="12" t="s">
        <v>77</v>
      </c>
      <c r="AY1587" s="152" t="s">
        <v>262</v>
      </c>
    </row>
    <row r="1588" spans="2:51" s="13" customFormat="1" ht="12">
      <c r="B1588" s="158"/>
      <c r="D1588" s="151" t="s">
        <v>270</v>
      </c>
      <c r="E1588" s="159" t="s">
        <v>1</v>
      </c>
      <c r="F1588" s="160" t="s">
        <v>273</v>
      </c>
      <c r="H1588" s="161">
        <v>18.37</v>
      </c>
      <c r="I1588" s="162"/>
      <c r="L1588" s="158"/>
      <c r="M1588" s="163"/>
      <c r="T1588" s="164"/>
      <c r="AT1588" s="159" t="s">
        <v>270</v>
      </c>
      <c r="AU1588" s="159" t="s">
        <v>87</v>
      </c>
      <c r="AV1588" s="13" t="s">
        <v>268</v>
      </c>
      <c r="AW1588" s="13" t="s">
        <v>32</v>
      </c>
      <c r="AX1588" s="13" t="s">
        <v>85</v>
      </c>
      <c r="AY1588" s="159" t="s">
        <v>262</v>
      </c>
    </row>
    <row r="1589" spans="2:65" s="1" customFormat="1" ht="44.25" customHeight="1">
      <c r="B1589" s="32"/>
      <c r="C1589" s="138" t="s">
        <v>1944</v>
      </c>
      <c r="D1589" s="138" t="s">
        <v>264</v>
      </c>
      <c r="E1589" s="139" t="s">
        <v>1945</v>
      </c>
      <c r="F1589" s="140" t="s">
        <v>1946</v>
      </c>
      <c r="G1589" s="141" t="s">
        <v>416</v>
      </c>
      <c r="H1589" s="142">
        <v>18.95</v>
      </c>
      <c r="I1589" s="143"/>
      <c r="J1589" s="142">
        <f>ROUND(I1589*H1589,2)</f>
        <v>0</v>
      </c>
      <c r="K1589" s="140" t="s">
        <v>1</v>
      </c>
      <c r="L1589" s="32"/>
      <c r="M1589" s="144" t="s">
        <v>1</v>
      </c>
      <c r="N1589" s="145" t="s">
        <v>42</v>
      </c>
      <c r="P1589" s="146">
        <f>O1589*H1589</f>
        <v>0</v>
      </c>
      <c r="Q1589" s="146">
        <v>0</v>
      </c>
      <c r="R1589" s="146">
        <f>Q1589*H1589</f>
        <v>0</v>
      </c>
      <c r="S1589" s="146">
        <v>0</v>
      </c>
      <c r="T1589" s="147">
        <f>S1589*H1589</f>
        <v>0</v>
      </c>
      <c r="AR1589" s="148" t="s">
        <v>369</v>
      </c>
      <c r="AT1589" s="148" t="s">
        <v>264</v>
      </c>
      <c r="AU1589" s="148" t="s">
        <v>87</v>
      </c>
      <c r="AY1589" s="17" t="s">
        <v>262</v>
      </c>
      <c r="BE1589" s="149">
        <f>IF(N1589="základní",J1589,0)</f>
        <v>0</v>
      </c>
      <c r="BF1589" s="149">
        <f>IF(N1589="snížená",J1589,0)</f>
        <v>0</v>
      </c>
      <c r="BG1589" s="149">
        <f>IF(N1589="zákl. přenesená",J1589,0)</f>
        <v>0</v>
      </c>
      <c r="BH1589" s="149">
        <f>IF(N1589="sníž. přenesená",J1589,0)</f>
        <v>0</v>
      </c>
      <c r="BI1589" s="149">
        <f>IF(N1589="nulová",J1589,0)</f>
        <v>0</v>
      </c>
      <c r="BJ1589" s="17" t="s">
        <v>85</v>
      </c>
      <c r="BK1589" s="149">
        <f>ROUND(I1589*H1589,2)</f>
        <v>0</v>
      </c>
      <c r="BL1589" s="17" t="s">
        <v>369</v>
      </c>
      <c r="BM1589" s="148" t="s">
        <v>1947</v>
      </c>
    </row>
    <row r="1590" spans="2:47" s="1" customFormat="1" ht="48.75">
      <c r="B1590" s="32"/>
      <c r="D1590" s="151" t="s">
        <v>699</v>
      </c>
      <c r="F1590" s="187" t="s">
        <v>1948</v>
      </c>
      <c r="I1590" s="188"/>
      <c r="L1590" s="32"/>
      <c r="M1590" s="189"/>
      <c r="T1590" s="56"/>
      <c r="AT1590" s="17" t="s">
        <v>699</v>
      </c>
      <c r="AU1590" s="17" t="s">
        <v>87</v>
      </c>
    </row>
    <row r="1591" spans="2:51" s="12" customFormat="1" ht="12">
      <c r="B1591" s="150"/>
      <c r="D1591" s="151" t="s">
        <v>270</v>
      </c>
      <c r="E1591" s="152" t="s">
        <v>1</v>
      </c>
      <c r="F1591" s="153" t="s">
        <v>1949</v>
      </c>
      <c r="H1591" s="154">
        <v>18.95</v>
      </c>
      <c r="I1591" s="155"/>
      <c r="L1591" s="150"/>
      <c r="M1591" s="156"/>
      <c r="T1591" s="157"/>
      <c r="AT1591" s="152" t="s">
        <v>270</v>
      </c>
      <c r="AU1591" s="152" t="s">
        <v>87</v>
      </c>
      <c r="AV1591" s="12" t="s">
        <v>87</v>
      </c>
      <c r="AW1591" s="12" t="s">
        <v>32</v>
      </c>
      <c r="AX1591" s="12" t="s">
        <v>77</v>
      </c>
      <c r="AY1591" s="152" t="s">
        <v>262</v>
      </c>
    </row>
    <row r="1592" spans="2:51" s="13" customFormat="1" ht="12">
      <c r="B1592" s="158"/>
      <c r="D1592" s="151" t="s">
        <v>270</v>
      </c>
      <c r="E1592" s="159" t="s">
        <v>1</v>
      </c>
      <c r="F1592" s="160" t="s">
        <v>273</v>
      </c>
      <c r="H1592" s="161">
        <v>18.95</v>
      </c>
      <c r="I1592" s="162"/>
      <c r="L1592" s="158"/>
      <c r="M1592" s="163"/>
      <c r="T1592" s="164"/>
      <c r="AT1592" s="159" t="s">
        <v>270</v>
      </c>
      <c r="AU1592" s="159" t="s">
        <v>87</v>
      </c>
      <c r="AV1592" s="13" t="s">
        <v>268</v>
      </c>
      <c r="AW1592" s="13" t="s">
        <v>32</v>
      </c>
      <c r="AX1592" s="13" t="s">
        <v>85</v>
      </c>
      <c r="AY1592" s="159" t="s">
        <v>262</v>
      </c>
    </row>
    <row r="1593" spans="2:65" s="1" customFormat="1" ht="44.25" customHeight="1">
      <c r="B1593" s="32"/>
      <c r="C1593" s="138" t="s">
        <v>1950</v>
      </c>
      <c r="D1593" s="138" t="s">
        <v>264</v>
      </c>
      <c r="E1593" s="139" t="s">
        <v>1951</v>
      </c>
      <c r="F1593" s="140" t="s">
        <v>1952</v>
      </c>
      <c r="G1593" s="141" t="s">
        <v>416</v>
      </c>
      <c r="H1593" s="142">
        <v>15.16</v>
      </c>
      <c r="I1593" s="143"/>
      <c r="J1593" s="142">
        <f>ROUND(I1593*H1593,2)</f>
        <v>0</v>
      </c>
      <c r="K1593" s="140" t="s">
        <v>1</v>
      </c>
      <c r="L1593" s="32"/>
      <c r="M1593" s="144" t="s">
        <v>1</v>
      </c>
      <c r="N1593" s="145" t="s">
        <v>42</v>
      </c>
      <c r="P1593" s="146">
        <f>O1593*H1593</f>
        <v>0</v>
      </c>
      <c r="Q1593" s="146">
        <v>0</v>
      </c>
      <c r="R1593" s="146">
        <f>Q1593*H1593</f>
        <v>0</v>
      </c>
      <c r="S1593" s="146">
        <v>0</v>
      </c>
      <c r="T1593" s="147">
        <f>S1593*H1593</f>
        <v>0</v>
      </c>
      <c r="AR1593" s="148" t="s">
        <v>369</v>
      </c>
      <c r="AT1593" s="148" t="s">
        <v>264</v>
      </c>
      <c r="AU1593" s="148" t="s">
        <v>87</v>
      </c>
      <c r="AY1593" s="17" t="s">
        <v>262</v>
      </c>
      <c r="BE1593" s="149">
        <f>IF(N1593="základní",J1593,0)</f>
        <v>0</v>
      </c>
      <c r="BF1593" s="149">
        <f>IF(N1593="snížená",J1593,0)</f>
        <v>0</v>
      </c>
      <c r="BG1593" s="149">
        <f>IF(N1593="zákl. přenesená",J1593,0)</f>
        <v>0</v>
      </c>
      <c r="BH1593" s="149">
        <f>IF(N1593="sníž. přenesená",J1593,0)</f>
        <v>0</v>
      </c>
      <c r="BI1593" s="149">
        <f>IF(N1593="nulová",J1593,0)</f>
        <v>0</v>
      </c>
      <c r="BJ1593" s="17" t="s">
        <v>85</v>
      </c>
      <c r="BK1593" s="149">
        <f>ROUND(I1593*H1593,2)</f>
        <v>0</v>
      </c>
      <c r="BL1593" s="17" t="s">
        <v>369</v>
      </c>
      <c r="BM1593" s="148" t="s">
        <v>1953</v>
      </c>
    </row>
    <row r="1594" spans="2:47" s="1" customFormat="1" ht="48.75">
      <c r="B1594" s="32"/>
      <c r="D1594" s="151" t="s">
        <v>699</v>
      </c>
      <c r="F1594" s="187" t="s">
        <v>1948</v>
      </c>
      <c r="I1594" s="188"/>
      <c r="L1594" s="32"/>
      <c r="M1594" s="189"/>
      <c r="T1594" s="56"/>
      <c r="AT1594" s="17" t="s">
        <v>699</v>
      </c>
      <c r="AU1594" s="17" t="s">
        <v>87</v>
      </c>
    </row>
    <row r="1595" spans="2:51" s="12" customFormat="1" ht="12">
      <c r="B1595" s="150"/>
      <c r="D1595" s="151" t="s">
        <v>270</v>
      </c>
      <c r="E1595" s="152" t="s">
        <v>1</v>
      </c>
      <c r="F1595" s="153" t="s">
        <v>1954</v>
      </c>
      <c r="H1595" s="154">
        <v>15.16</v>
      </c>
      <c r="I1595" s="155"/>
      <c r="L1595" s="150"/>
      <c r="M1595" s="156"/>
      <c r="T1595" s="157"/>
      <c r="AT1595" s="152" t="s">
        <v>270</v>
      </c>
      <c r="AU1595" s="152" t="s">
        <v>87</v>
      </c>
      <c r="AV1595" s="12" t="s">
        <v>87</v>
      </c>
      <c r="AW1595" s="12" t="s">
        <v>32</v>
      </c>
      <c r="AX1595" s="12" t="s">
        <v>77</v>
      </c>
      <c r="AY1595" s="152" t="s">
        <v>262</v>
      </c>
    </row>
    <row r="1596" spans="2:51" s="13" customFormat="1" ht="12">
      <c r="B1596" s="158"/>
      <c r="D1596" s="151" t="s">
        <v>270</v>
      </c>
      <c r="E1596" s="159" t="s">
        <v>1</v>
      </c>
      <c r="F1596" s="160" t="s">
        <v>273</v>
      </c>
      <c r="H1596" s="161">
        <v>15.16</v>
      </c>
      <c r="I1596" s="162"/>
      <c r="L1596" s="158"/>
      <c r="M1596" s="163"/>
      <c r="T1596" s="164"/>
      <c r="AT1596" s="159" t="s">
        <v>270</v>
      </c>
      <c r="AU1596" s="159" t="s">
        <v>87</v>
      </c>
      <c r="AV1596" s="13" t="s">
        <v>268</v>
      </c>
      <c r="AW1596" s="13" t="s">
        <v>32</v>
      </c>
      <c r="AX1596" s="13" t="s">
        <v>85</v>
      </c>
      <c r="AY1596" s="159" t="s">
        <v>262</v>
      </c>
    </row>
    <row r="1597" spans="2:65" s="1" customFormat="1" ht="49.15" customHeight="1">
      <c r="B1597" s="32"/>
      <c r="C1597" s="138" t="s">
        <v>1955</v>
      </c>
      <c r="D1597" s="138" t="s">
        <v>264</v>
      </c>
      <c r="E1597" s="139" t="s">
        <v>1956</v>
      </c>
      <c r="F1597" s="140" t="s">
        <v>1957</v>
      </c>
      <c r="G1597" s="141" t="s">
        <v>416</v>
      </c>
      <c r="H1597" s="142">
        <v>15.16</v>
      </c>
      <c r="I1597" s="143"/>
      <c r="J1597" s="142">
        <f>ROUND(I1597*H1597,2)</f>
        <v>0</v>
      </c>
      <c r="K1597" s="140" t="s">
        <v>1</v>
      </c>
      <c r="L1597" s="32"/>
      <c r="M1597" s="144" t="s">
        <v>1</v>
      </c>
      <c r="N1597" s="145" t="s">
        <v>42</v>
      </c>
      <c r="P1597" s="146">
        <f>O1597*H1597</f>
        <v>0</v>
      </c>
      <c r="Q1597" s="146">
        <v>0</v>
      </c>
      <c r="R1597" s="146">
        <f>Q1597*H1597</f>
        <v>0</v>
      </c>
      <c r="S1597" s="146">
        <v>0</v>
      </c>
      <c r="T1597" s="147">
        <f>S1597*H1597</f>
        <v>0</v>
      </c>
      <c r="AR1597" s="148" t="s">
        <v>369</v>
      </c>
      <c r="AT1597" s="148" t="s">
        <v>264</v>
      </c>
      <c r="AU1597" s="148" t="s">
        <v>87</v>
      </c>
      <c r="AY1597" s="17" t="s">
        <v>262</v>
      </c>
      <c r="BE1597" s="149">
        <f>IF(N1597="základní",J1597,0)</f>
        <v>0</v>
      </c>
      <c r="BF1597" s="149">
        <f>IF(N1597="snížená",J1597,0)</f>
        <v>0</v>
      </c>
      <c r="BG1597" s="149">
        <f>IF(N1597="zákl. přenesená",J1597,0)</f>
        <v>0</v>
      </c>
      <c r="BH1597" s="149">
        <f>IF(N1597="sníž. přenesená",J1597,0)</f>
        <v>0</v>
      </c>
      <c r="BI1597" s="149">
        <f>IF(N1597="nulová",J1597,0)</f>
        <v>0</v>
      </c>
      <c r="BJ1597" s="17" t="s">
        <v>85</v>
      </c>
      <c r="BK1597" s="149">
        <f>ROUND(I1597*H1597,2)</f>
        <v>0</v>
      </c>
      <c r="BL1597" s="17" t="s">
        <v>369</v>
      </c>
      <c r="BM1597" s="148" t="s">
        <v>1958</v>
      </c>
    </row>
    <row r="1598" spans="2:47" s="1" customFormat="1" ht="48.75">
      <c r="B1598" s="32"/>
      <c r="D1598" s="151" t="s">
        <v>699</v>
      </c>
      <c r="F1598" s="187" t="s">
        <v>1948</v>
      </c>
      <c r="I1598" s="188"/>
      <c r="L1598" s="32"/>
      <c r="M1598" s="189"/>
      <c r="T1598" s="56"/>
      <c r="AT1598" s="17" t="s">
        <v>699</v>
      </c>
      <c r="AU1598" s="17" t="s">
        <v>87</v>
      </c>
    </row>
    <row r="1599" spans="2:51" s="12" customFormat="1" ht="12">
      <c r="B1599" s="150"/>
      <c r="D1599" s="151" t="s">
        <v>270</v>
      </c>
      <c r="E1599" s="152" t="s">
        <v>1</v>
      </c>
      <c r="F1599" s="153" t="s">
        <v>1959</v>
      </c>
      <c r="H1599" s="154">
        <v>15.16</v>
      </c>
      <c r="I1599" s="155"/>
      <c r="L1599" s="150"/>
      <c r="M1599" s="156"/>
      <c r="T1599" s="157"/>
      <c r="AT1599" s="152" t="s">
        <v>270</v>
      </c>
      <c r="AU1599" s="152" t="s">
        <v>87</v>
      </c>
      <c r="AV1599" s="12" t="s">
        <v>87</v>
      </c>
      <c r="AW1599" s="12" t="s">
        <v>32</v>
      </c>
      <c r="AX1599" s="12" t="s">
        <v>77</v>
      </c>
      <c r="AY1599" s="152" t="s">
        <v>262</v>
      </c>
    </row>
    <row r="1600" spans="2:51" s="13" customFormat="1" ht="12">
      <c r="B1600" s="158"/>
      <c r="D1600" s="151" t="s">
        <v>270</v>
      </c>
      <c r="E1600" s="159" t="s">
        <v>1</v>
      </c>
      <c r="F1600" s="160" t="s">
        <v>273</v>
      </c>
      <c r="H1600" s="161">
        <v>15.16</v>
      </c>
      <c r="I1600" s="162"/>
      <c r="L1600" s="158"/>
      <c r="M1600" s="163"/>
      <c r="T1600" s="164"/>
      <c r="AT1600" s="159" t="s">
        <v>270</v>
      </c>
      <c r="AU1600" s="159" t="s">
        <v>87</v>
      </c>
      <c r="AV1600" s="13" t="s">
        <v>268</v>
      </c>
      <c r="AW1600" s="13" t="s">
        <v>32</v>
      </c>
      <c r="AX1600" s="13" t="s">
        <v>85</v>
      </c>
      <c r="AY1600" s="159" t="s">
        <v>262</v>
      </c>
    </row>
    <row r="1601" spans="2:65" s="1" customFormat="1" ht="66.75" customHeight="1">
      <c r="B1601" s="32"/>
      <c r="C1601" s="138" t="s">
        <v>1960</v>
      </c>
      <c r="D1601" s="138" t="s">
        <v>264</v>
      </c>
      <c r="E1601" s="139" t="s">
        <v>1961</v>
      </c>
      <c r="F1601" s="140" t="s">
        <v>1962</v>
      </c>
      <c r="G1601" s="141" t="s">
        <v>152</v>
      </c>
      <c r="H1601" s="142">
        <v>1.4</v>
      </c>
      <c r="I1601" s="143"/>
      <c r="J1601" s="142">
        <f>ROUND(I1601*H1601,2)</f>
        <v>0</v>
      </c>
      <c r="K1601" s="140" t="s">
        <v>1</v>
      </c>
      <c r="L1601" s="32"/>
      <c r="M1601" s="144" t="s">
        <v>1</v>
      </c>
      <c r="N1601" s="145" t="s">
        <v>42</v>
      </c>
      <c r="P1601" s="146">
        <f>O1601*H1601</f>
        <v>0</v>
      </c>
      <c r="Q1601" s="146">
        <v>0</v>
      </c>
      <c r="R1601" s="146">
        <f>Q1601*H1601</f>
        <v>0</v>
      </c>
      <c r="S1601" s="146">
        <v>0</v>
      </c>
      <c r="T1601" s="147">
        <f>S1601*H1601</f>
        <v>0</v>
      </c>
      <c r="AR1601" s="148" t="s">
        <v>369</v>
      </c>
      <c r="AT1601" s="148" t="s">
        <v>264</v>
      </c>
      <c r="AU1601" s="148" t="s">
        <v>87</v>
      </c>
      <c r="AY1601" s="17" t="s">
        <v>262</v>
      </c>
      <c r="BE1601" s="149">
        <f>IF(N1601="základní",J1601,0)</f>
        <v>0</v>
      </c>
      <c r="BF1601" s="149">
        <f>IF(N1601="snížená",J1601,0)</f>
        <v>0</v>
      </c>
      <c r="BG1601" s="149">
        <f>IF(N1601="zákl. přenesená",J1601,0)</f>
        <v>0</v>
      </c>
      <c r="BH1601" s="149">
        <f>IF(N1601="sníž. přenesená",J1601,0)</f>
        <v>0</v>
      </c>
      <c r="BI1601" s="149">
        <f>IF(N1601="nulová",J1601,0)</f>
        <v>0</v>
      </c>
      <c r="BJ1601" s="17" t="s">
        <v>85</v>
      </c>
      <c r="BK1601" s="149">
        <f>ROUND(I1601*H1601,2)</f>
        <v>0</v>
      </c>
      <c r="BL1601" s="17" t="s">
        <v>369</v>
      </c>
      <c r="BM1601" s="148" t="s">
        <v>1963</v>
      </c>
    </row>
    <row r="1602" spans="2:47" s="1" customFormat="1" ht="78">
      <c r="B1602" s="32"/>
      <c r="D1602" s="151" t="s">
        <v>699</v>
      </c>
      <c r="F1602" s="187" t="s">
        <v>1964</v>
      </c>
      <c r="I1602" s="188"/>
      <c r="L1602" s="32"/>
      <c r="M1602" s="189"/>
      <c r="T1602" s="56"/>
      <c r="AT1602" s="17" t="s">
        <v>699</v>
      </c>
      <c r="AU1602" s="17" t="s">
        <v>87</v>
      </c>
    </row>
    <row r="1603" spans="2:51" s="12" customFormat="1" ht="12">
      <c r="B1603" s="150"/>
      <c r="D1603" s="151" t="s">
        <v>270</v>
      </c>
      <c r="E1603" s="152" t="s">
        <v>1</v>
      </c>
      <c r="F1603" s="153" t="s">
        <v>1965</v>
      </c>
      <c r="H1603" s="154">
        <v>1.4</v>
      </c>
      <c r="I1603" s="155"/>
      <c r="L1603" s="150"/>
      <c r="M1603" s="156"/>
      <c r="T1603" s="157"/>
      <c r="AT1603" s="152" t="s">
        <v>270</v>
      </c>
      <c r="AU1603" s="152" t="s">
        <v>87</v>
      </c>
      <c r="AV1603" s="12" t="s">
        <v>87</v>
      </c>
      <c r="AW1603" s="12" t="s">
        <v>32</v>
      </c>
      <c r="AX1603" s="12" t="s">
        <v>77</v>
      </c>
      <c r="AY1603" s="152" t="s">
        <v>262</v>
      </c>
    </row>
    <row r="1604" spans="2:51" s="13" customFormat="1" ht="12">
      <c r="B1604" s="158"/>
      <c r="D1604" s="151" t="s">
        <v>270</v>
      </c>
      <c r="E1604" s="159" t="s">
        <v>1</v>
      </c>
      <c r="F1604" s="160" t="s">
        <v>273</v>
      </c>
      <c r="H1604" s="161">
        <v>1.4</v>
      </c>
      <c r="I1604" s="162"/>
      <c r="L1604" s="158"/>
      <c r="M1604" s="163"/>
      <c r="T1604" s="164"/>
      <c r="AT1604" s="159" t="s">
        <v>270</v>
      </c>
      <c r="AU1604" s="159" t="s">
        <v>87</v>
      </c>
      <c r="AV1604" s="13" t="s">
        <v>268</v>
      </c>
      <c r="AW1604" s="13" t="s">
        <v>32</v>
      </c>
      <c r="AX1604" s="13" t="s">
        <v>85</v>
      </c>
      <c r="AY1604" s="159" t="s">
        <v>262</v>
      </c>
    </row>
    <row r="1605" spans="2:65" s="1" customFormat="1" ht="66.75" customHeight="1">
      <c r="B1605" s="32"/>
      <c r="C1605" s="138" t="s">
        <v>1966</v>
      </c>
      <c r="D1605" s="138" t="s">
        <v>264</v>
      </c>
      <c r="E1605" s="139" t="s">
        <v>1967</v>
      </c>
      <c r="F1605" s="140" t="s">
        <v>1968</v>
      </c>
      <c r="G1605" s="141" t="s">
        <v>152</v>
      </c>
      <c r="H1605" s="142">
        <v>1.4</v>
      </c>
      <c r="I1605" s="143"/>
      <c r="J1605" s="142">
        <f>ROUND(I1605*H1605,2)</f>
        <v>0</v>
      </c>
      <c r="K1605" s="140" t="s">
        <v>1</v>
      </c>
      <c r="L1605" s="32"/>
      <c r="M1605" s="144" t="s">
        <v>1</v>
      </c>
      <c r="N1605" s="145" t="s">
        <v>42</v>
      </c>
      <c r="P1605" s="146">
        <f>O1605*H1605</f>
        <v>0</v>
      </c>
      <c r="Q1605" s="146">
        <v>0</v>
      </c>
      <c r="R1605" s="146">
        <f>Q1605*H1605</f>
        <v>0</v>
      </c>
      <c r="S1605" s="146">
        <v>0</v>
      </c>
      <c r="T1605" s="147">
        <f>S1605*H1605</f>
        <v>0</v>
      </c>
      <c r="AR1605" s="148" t="s">
        <v>369</v>
      </c>
      <c r="AT1605" s="148" t="s">
        <v>264</v>
      </c>
      <c r="AU1605" s="148" t="s">
        <v>87</v>
      </c>
      <c r="AY1605" s="17" t="s">
        <v>262</v>
      </c>
      <c r="BE1605" s="149">
        <f>IF(N1605="základní",J1605,0)</f>
        <v>0</v>
      </c>
      <c r="BF1605" s="149">
        <f>IF(N1605="snížená",J1605,0)</f>
        <v>0</v>
      </c>
      <c r="BG1605" s="149">
        <f>IF(N1605="zákl. přenesená",J1605,0)</f>
        <v>0</v>
      </c>
      <c r="BH1605" s="149">
        <f>IF(N1605="sníž. přenesená",J1605,0)</f>
        <v>0</v>
      </c>
      <c r="BI1605" s="149">
        <f>IF(N1605="nulová",J1605,0)</f>
        <v>0</v>
      </c>
      <c r="BJ1605" s="17" t="s">
        <v>85</v>
      </c>
      <c r="BK1605" s="149">
        <f>ROUND(I1605*H1605,2)</f>
        <v>0</v>
      </c>
      <c r="BL1605" s="17" t="s">
        <v>369</v>
      </c>
      <c r="BM1605" s="148" t="s">
        <v>1969</v>
      </c>
    </row>
    <row r="1606" spans="2:47" s="1" customFormat="1" ht="78">
      <c r="B1606" s="32"/>
      <c r="D1606" s="151" t="s">
        <v>699</v>
      </c>
      <c r="F1606" s="187" t="s">
        <v>1964</v>
      </c>
      <c r="I1606" s="188"/>
      <c r="L1606" s="32"/>
      <c r="M1606" s="189"/>
      <c r="T1606" s="56"/>
      <c r="AT1606" s="17" t="s">
        <v>699</v>
      </c>
      <c r="AU1606" s="17" t="s">
        <v>87</v>
      </c>
    </row>
    <row r="1607" spans="2:51" s="12" customFormat="1" ht="12">
      <c r="B1607" s="150"/>
      <c r="D1607" s="151" t="s">
        <v>270</v>
      </c>
      <c r="E1607" s="152" t="s">
        <v>1</v>
      </c>
      <c r="F1607" s="153" t="s">
        <v>1970</v>
      </c>
      <c r="H1607" s="154">
        <v>1.4</v>
      </c>
      <c r="I1607" s="155"/>
      <c r="L1607" s="150"/>
      <c r="M1607" s="156"/>
      <c r="T1607" s="157"/>
      <c r="AT1607" s="152" t="s">
        <v>270</v>
      </c>
      <c r="AU1607" s="152" t="s">
        <v>87</v>
      </c>
      <c r="AV1607" s="12" t="s">
        <v>87</v>
      </c>
      <c r="AW1607" s="12" t="s">
        <v>32</v>
      </c>
      <c r="AX1607" s="12" t="s">
        <v>77</v>
      </c>
      <c r="AY1607" s="152" t="s">
        <v>262</v>
      </c>
    </row>
    <row r="1608" spans="2:51" s="13" customFormat="1" ht="12">
      <c r="B1608" s="158"/>
      <c r="D1608" s="151" t="s">
        <v>270</v>
      </c>
      <c r="E1608" s="159" t="s">
        <v>1</v>
      </c>
      <c r="F1608" s="160" t="s">
        <v>273</v>
      </c>
      <c r="H1608" s="161">
        <v>1.4</v>
      </c>
      <c r="I1608" s="162"/>
      <c r="L1608" s="158"/>
      <c r="M1608" s="163"/>
      <c r="T1608" s="164"/>
      <c r="AT1608" s="159" t="s">
        <v>270</v>
      </c>
      <c r="AU1608" s="159" t="s">
        <v>87</v>
      </c>
      <c r="AV1608" s="13" t="s">
        <v>268</v>
      </c>
      <c r="AW1608" s="13" t="s">
        <v>32</v>
      </c>
      <c r="AX1608" s="13" t="s">
        <v>85</v>
      </c>
      <c r="AY1608" s="159" t="s">
        <v>262</v>
      </c>
    </row>
    <row r="1609" spans="2:65" s="1" customFormat="1" ht="66.75" customHeight="1">
      <c r="B1609" s="32"/>
      <c r="C1609" s="138" t="s">
        <v>1971</v>
      </c>
      <c r="D1609" s="138" t="s">
        <v>264</v>
      </c>
      <c r="E1609" s="139" t="s">
        <v>1972</v>
      </c>
      <c r="F1609" s="140" t="s">
        <v>1973</v>
      </c>
      <c r="G1609" s="141" t="s">
        <v>152</v>
      </c>
      <c r="H1609" s="142">
        <v>1.5</v>
      </c>
      <c r="I1609" s="143"/>
      <c r="J1609" s="142">
        <f>ROUND(I1609*H1609,2)</f>
        <v>0</v>
      </c>
      <c r="K1609" s="140" t="s">
        <v>1</v>
      </c>
      <c r="L1609" s="32"/>
      <c r="M1609" s="144" t="s">
        <v>1</v>
      </c>
      <c r="N1609" s="145" t="s">
        <v>42</v>
      </c>
      <c r="P1609" s="146">
        <f>O1609*H1609</f>
        <v>0</v>
      </c>
      <c r="Q1609" s="146">
        <v>0</v>
      </c>
      <c r="R1609" s="146">
        <f>Q1609*H1609</f>
        <v>0</v>
      </c>
      <c r="S1609" s="146">
        <v>0</v>
      </c>
      <c r="T1609" s="147">
        <f>S1609*H1609</f>
        <v>0</v>
      </c>
      <c r="AR1609" s="148" t="s">
        <v>369</v>
      </c>
      <c r="AT1609" s="148" t="s">
        <v>264</v>
      </c>
      <c r="AU1609" s="148" t="s">
        <v>87</v>
      </c>
      <c r="AY1609" s="17" t="s">
        <v>262</v>
      </c>
      <c r="BE1609" s="149">
        <f>IF(N1609="základní",J1609,0)</f>
        <v>0</v>
      </c>
      <c r="BF1609" s="149">
        <f>IF(N1609="snížená",J1609,0)</f>
        <v>0</v>
      </c>
      <c r="BG1609" s="149">
        <f>IF(N1609="zákl. přenesená",J1609,0)</f>
        <v>0</v>
      </c>
      <c r="BH1609" s="149">
        <f>IF(N1609="sníž. přenesená",J1609,0)</f>
        <v>0</v>
      </c>
      <c r="BI1609" s="149">
        <f>IF(N1609="nulová",J1609,0)</f>
        <v>0</v>
      </c>
      <c r="BJ1609" s="17" t="s">
        <v>85</v>
      </c>
      <c r="BK1609" s="149">
        <f>ROUND(I1609*H1609,2)</f>
        <v>0</v>
      </c>
      <c r="BL1609" s="17" t="s">
        <v>369</v>
      </c>
      <c r="BM1609" s="148" t="s">
        <v>1974</v>
      </c>
    </row>
    <row r="1610" spans="2:47" s="1" customFormat="1" ht="78">
      <c r="B1610" s="32"/>
      <c r="D1610" s="151" t="s">
        <v>699</v>
      </c>
      <c r="F1610" s="187" t="s">
        <v>1964</v>
      </c>
      <c r="I1610" s="188"/>
      <c r="L1610" s="32"/>
      <c r="M1610" s="189"/>
      <c r="T1610" s="56"/>
      <c r="AT1610" s="17" t="s">
        <v>699</v>
      </c>
      <c r="AU1610" s="17" t="s">
        <v>87</v>
      </c>
    </row>
    <row r="1611" spans="2:51" s="12" customFormat="1" ht="12">
      <c r="B1611" s="150"/>
      <c r="D1611" s="151" t="s">
        <v>270</v>
      </c>
      <c r="E1611" s="152" t="s">
        <v>1</v>
      </c>
      <c r="F1611" s="153" t="s">
        <v>1975</v>
      </c>
      <c r="H1611" s="154">
        <v>1.5</v>
      </c>
      <c r="I1611" s="155"/>
      <c r="L1611" s="150"/>
      <c r="M1611" s="156"/>
      <c r="T1611" s="157"/>
      <c r="AT1611" s="152" t="s">
        <v>270</v>
      </c>
      <c r="AU1611" s="152" t="s">
        <v>87</v>
      </c>
      <c r="AV1611" s="12" t="s">
        <v>87</v>
      </c>
      <c r="AW1611" s="12" t="s">
        <v>32</v>
      </c>
      <c r="AX1611" s="12" t="s">
        <v>77</v>
      </c>
      <c r="AY1611" s="152" t="s">
        <v>262</v>
      </c>
    </row>
    <row r="1612" spans="2:51" s="13" customFormat="1" ht="12">
      <c r="B1612" s="158"/>
      <c r="D1612" s="151" t="s">
        <v>270</v>
      </c>
      <c r="E1612" s="159" t="s">
        <v>1</v>
      </c>
      <c r="F1612" s="160" t="s">
        <v>273</v>
      </c>
      <c r="H1612" s="161">
        <v>1.5</v>
      </c>
      <c r="I1612" s="162"/>
      <c r="L1612" s="158"/>
      <c r="M1612" s="163"/>
      <c r="T1612" s="164"/>
      <c r="AT1612" s="159" t="s">
        <v>270</v>
      </c>
      <c r="AU1612" s="159" t="s">
        <v>87</v>
      </c>
      <c r="AV1612" s="13" t="s">
        <v>268</v>
      </c>
      <c r="AW1612" s="13" t="s">
        <v>32</v>
      </c>
      <c r="AX1612" s="13" t="s">
        <v>85</v>
      </c>
      <c r="AY1612" s="159" t="s">
        <v>262</v>
      </c>
    </row>
    <row r="1613" spans="2:65" s="1" customFormat="1" ht="66.75" customHeight="1">
      <c r="B1613" s="32"/>
      <c r="C1613" s="138" t="s">
        <v>1976</v>
      </c>
      <c r="D1613" s="138" t="s">
        <v>264</v>
      </c>
      <c r="E1613" s="139" t="s">
        <v>1977</v>
      </c>
      <c r="F1613" s="140" t="s">
        <v>1978</v>
      </c>
      <c r="G1613" s="141" t="s">
        <v>152</v>
      </c>
      <c r="H1613" s="142">
        <v>1.5</v>
      </c>
      <c r="I1613" s="143"/>
      <c r="J1613" s="142">
        <f>ROUND(I1613*H1613,2)</f>
        <v>0</v>
      </c>
      <c r="K1613" s="140" t="s">
        <v>1</v>
      </c>
      <c r="L1613" s="32"/>
      <c r="M1613" s="144" t="s">
        <v>1</v>
      </c>
      <c r="N1613" s="145" t="s">
        <v>42</v>
      </c>
      <c r="P1613" s="146">
        <f>O1613*H1613</f>
        <v>0</v>
      </c>
      <c r="Q1613" s="146">
        <v>0</v>
      </c>
      <c r="R1613" s="146">
        <f>Q1613*H1613</f>
        <v>0</v>
      </c>
      <c r="S1613" s="146">
        <v>0</v>
      </c>
      <c r="T1613" s="147">
        <f>S1613*H1613</f>
        <v>0</v>
      </c>
      <c r="AR1613" s="148" t="s">
        <v>369</v>
      </c>
      <c r="AT1613" s="148" t="s">
        <v>264</v>
      </c>
      <c r="AU1613" s="148" t="s">
        <v>87</v>
      </c>
      <c r="AY1613" s="17" t="s">
        <v>262</v>
      </c>
      <c r="BE1613" s="149">
        <f>IF(N1613="základní",J1613,0)</f>
        <v>0</v>
      </c>
      <c r="BF1613" s="149">
        <f>IF(N1613="snížená",J1613,0)</f>
        <v>0</v>
      </c>
      <c r="BG1613" s="149">
        <f>IF(N1613="zákl. přenesená",J1613,0)</f>
        <v>0</v>
      </c>
      <c r="BH1613" s="149">
        <f>IF(N1613="sníž. přenesená",J1613,0)</f>
        <v>0</v>
      </c>
      <c r="BI1613" s="149">
        <f>IF(N1613="nulová",J1613,0)</f>
        <v>0</v>
      </c>
      <c r="BJ1613" s="17" t="s">
        <v>85</v>
      </c>
      <c r="BK1613" s="149">
        <f>ROUND(I1613*H1613,2)</f>
        <v>0</v>
      </c>
      <c r="BL1613" s="17" t="s">
        <v>369</v>
      </c>
      <c r="BM1613" s="148" t="s">
        <v>1979</v>
      </c>
    </row>
    <row r="1614" spans="2:47" s="1" customFormat="1" ht="78">
      <c r="B1614" s="32"/>
      <c r="D1614" s="151" t="s">
        <v>699</v>
      </c>
      <c r="F1614" s="187" t="s">
        <v>1964</v>
      </c>
      <c r="I1614" s="188"/>
      <c r="L1614" s="32"/>
      <c r="M1614" s="189"/>
      <c r="T1614" s="56"/>
      <c r="AT1614" s="17" t="s">
        <v>699</v>
      </c>
      <c r="AU1614" s="17" t="s">
        <v>87</v>
      </c>
    </row>
    <row r="1615" spans="2:51" s="12" customFormat="1" ht="12">
      <c r="B1615" s="150"/>
      <c r="D1615" s="151" t="s">
        <v>270</v>
      </c>
      <c r="E1615" s="152" t="s">
        <v>1</v>
      </c>
      <c r="F1615" s="153" t="s">
        <v>1980</v>
      </c>
      <c r="H1615" s="154">
        <v>1.5</v>
      </c>
      <c r="I1615" s="155"/>
      <c r="L1615" s="150"/>
      <c r="M1615" s="156"/>
      <c r="T1615" s="157"/>
      <c r="AT1615" s="152" t="s">
        <v>270</v>
      </c>
      <c r="AU1615" s="152" t="s">
        <v>87</v>
      </c>
      <c r="AV1615" s="12" t="s">
        <v>87</v>
      </c>
      <c r="AW1615" s="12" t="s">
        <v>32</v>
      </c>
      <c r="AX1615" s="12" t="s">
        <v>77</v>
      </c>
      <c r="AY1615" s="152" t="s">
        <v>262</v>
      </c>
    </row>
    <row r="1616" spans="2:51" s="13" customFormat="1" ht="12">
      <c r="B1616" s="158"/>
      <c r="D1616" s="151" t="s">
        <v>270</v>
      </c>
      <c r="E1616" s="159" t="s">
        <v>1</v>
      </c>
      <c r="F1616" s="160" t="s">
        <v>273</v>
      </c>
      <c r="H1616" s="161">
        <v>1.5</v>
      </c>
      <c r="I1616" s="162"/>
      <c r="L1616" s="158"/>
      <c r="M1616" s="163"/>
      <c r="T1616" s="164"/>
      <c r="AT1616" s="159" t="s">
        <v>270</v>
      </c>
      <c r="AU1616" s="159" t="s">
        <v>87</v>
      </c>
      <c r="AV1616" s="13" t="s">
        <v>268</v>
      </c>
      <c r="AW1616" s="13" t="s">
        <v>32</v>
      </c>
      <c r="AX1616" s="13" t="s">
        <v>85</v>
      </c>
      <c r="AY1616" s="159" t="s">
        <v>262</v>
      </c>
    </row>
    <row r="1617" spans="2:65" s="1" customFormat="1" ht="66.75" customHeight="1">
      <c r="B1617" s="32"/>
      <c r="C1617" s="138" t="s">
        <v>1981</v>
      </c>
      <c r="D1617" s="138" t="s">
        <v>264</v>
      </c>
      <c r="E1617" s="139" t="s">
        <v>1982</v>
      </c>
      <c r="F1617" s="140" t="s">
        <v>1983</v>
      </c>
      <c r="G1617" s="141" t="s">
        <v>152</v>
      </c>
      <c r="H1617" s="142">
        <v>1.5</v>
      </c>
      <c r="I1617" s="143"/>
      <c r="J1617" s="142">
        <f>ROUND(I1617*H1617,2)</f>
        <v>0</v>
      </c>
      <c r="K1617" s="140" t="s">
        <v>1</v>
      </c>
      <c r="L1617" s="32"/>
      <c r="M1617" s="144" t="s">
        <v>1</v>
      </c>
      <c r="N1617" s="145" t="s">
        <v>42</v>
      </c>
      <c r="P1617" s="146">
        <f>O1617*H1617</f>
        <v>0</v>
      </c>
      <c r="Q1617" s="146">
        <v>0</v>
      </c>
      <c r="R1617" s="146">
        <f>Q1617*H1617</f>
        <v>0</v>
      </c>
      <c r="S1617" s="146">
        <v>0</v>
      </c>
      <c r="T1617" s="147">
        <f>S1617*H1617</f>
        <v>0</v>
      </c>
      <c r="AR1617" s="148" t="s">
        <v>369</v>
      </c>
      <c r="AT1617" s="148" t="s">
        <v>264</v>
      </c>
      <c r="AU1617" s="148" t="s">
        <v>87</v>
      </c>
      <c r="AY1617" s="17" t="s">
        <v>262</v>
      </c>
      <c r="BE1617" s="149">
        <f>IF(N1617="základní",J1617,0)</f>
        <v>0</v>
      </c>
      <c r="BF1617" s="149">
        <f>IF(N1617="snížená",J1617,0)</f>
        <v>0</v>
      </c>
      <c r="BG1617" s="149">
        <f>IF(N1617="zákl. přenesená",J1617,0)</f>
        <v>0</v>
      </c>
      <c r="BH1617" s="149">
        <f>IF(N1617="sníž. přenesená",J1617,0)</f>
        <v>0</v>
      </c>
      <c r="BI1617" s="149">
        <f>IF(N1617="nulová",J1617,0)</f>
        <v>0</v>
      </c>
      <c r="BJ1617" s="17" t="s">
        <v>85</v>
      </c>
      <c r="BK1617" s="149">
        <f>ROUND(I1617*H1617,2)</f>
        <v>0</v>
      </c>
      <c r="BL1617" s="17" t="s">
        <v>369</v>
      </c>
      <c r="BM1617" s="148" t="s">
        <v>1984</v>
      </c>
    </row>
    <row r="1618" spans="2:47" s="1" customFormat="1" ht="78">
      <c r="B1618" s="32"/>
      <c r="D1618" s="151" t="s">
        <v>699</v>
      </c>
      <c r="F1618" s="187" t="s">
        <v>1964</v>
      </c>
      <c r="I1618" s="188"/>
      <c r="L1618" s="32"/>
      <c r="M1618" s="189"/>
      <c r="T1618" s="56"/>
      <c r="AT1618" s="17" t="s">
        <v>699</v>
      </c>
      <c r="AU1618" s="17" t="s">
        <v>87</v>
      </c>
    </row>
    <row r="1619" spans="2:51" s="12" customFormat="1" ht="12">
      <c r="B1619" s="150"/>
      <c r="D1619" s="151" t="s">
        <v>270</v>
      </c>
      <c r="E1619" s="152" t="s">
        <v>1</v>
      </c>
      <c r="F1619" s="153" t="s">
        <v>1985</v>
      </c>
      <c r="H1619" s="154">
        <v>1.5</v>
      </c>
      <c r="I1619" s="155"/>
      <c r="L1619" s="150"/>
      <c r="M1619" s="156"/>
      <c r="T1619" s="157"/>
      <c r="AT1619" s="152" t="s">
        <v>270</v>
      </c>
      <c r="AU1619" s="152" t="s">
        <v>87</v>
      </c>
      <c r="AV1619" s="12" t="s">
        <v>87</v>
      </c>
      <c r="AW1619" s="12" t="s">
        <v>32</v>
      </c>
      <c r="AX1619" s="12" t="s">
        <v>77</v>
      </c>
      <c r="AY1619" s="152" t="s">
        <v>262</v>
      </c>
    </row>
    <row r="1620" spans="2:51" s="13" customFormat="1" ht="12">
      <c r="B1620" s="158"/>
      <c r="D1620" s="151" t="s">
        <v>270</v>
      </c>
      <c r="E1620" s="159" t="s">
        <v>1</v>
      </c>
      <c r="F1620" s="160" t="s">
        <v>273</v>
      </c>
      <c r="H1620" s="161">
        <v>1.5</v>
      </c>
      <c r="I1620" s="162"/>
      <c r="L1620" s="158"/>
      <c r="M1620" s="163"/>
      <c r="T1620" s="164"/>
      <c r="AT1620" s="159" t="s">
        <v>270</v>
      </c>
      <c r="AU1620" s="159" t="s">
        <v>87</v>
      </c>
      <c r="AV1620" s="13" t="s">
        <v>268</v>
      </c>
      <c r="AW1620" s="13" t="s">
        <v>32</v>
      </c>
      <c r="AX1620" s="13" t="s">
        <v>85</v>
      </c>
      <c r="AY1620" s="159" t="s">
        <v>262</v>
      </c>
    </row>
    <row r="1621" spans="2:65" s="1" customFormat="1" ht="66.75" customHeight="1">
      <c r="B1621" s="32"/>
      <c r="C1621" s="138" t="s">
        <v>1986</v>
      </c>
      <c r="D1621" s="138" t="s">
        <v>264</v>
      </c>
      <c r="E1621" s="139" t="s">
        <v>1987</v>
      </c>
      <c r="F1621" s="140" t="s">
        <v>1988</v>
      </c>
      <c r="G1621" s="141" t="s">
        <v>152</v>
      </c>
      <c r="H1621" s="142">
        <v>1.6</v>
      </c>
      <c r="I1621" s="143"/>
      <c r="J1621" s="142">
        <f>ROUND(I1621*H1621,2)</f>
        <v>0</v>
      </c>
      <c r="K1621" s="140" t="s">
        <v>1</v>
      </c>
      <c r="L1621" s="32"/>
      <c r="M1621" s="144" t="s">
        <v>1</v>
      </c>
      <c r="N1621" s="145" t="s">
        <v>42</v>
      </c>
      <c r="P1621" s="146">
        <f>O1621*H1621</f>
        <v>0</v>
      </c>
      <c r="Q1621" s="146">
        <v>0</v>
      </c>
      <c r="R1621" s="146">
        <f>Q1621*H1621</f>
        <v>0</v>
      </c>
      <c r="S1621" s="146">
        <v>0</v>
      </c>
      <c r="T1621" s="147">
        <f>S1621*H1621</f>
        <v>0</v>
      </c>
      <c r="AR1621" s="148" t="s">
        <v>369</v>
      </c>
      <c r="AT1621" s="148" t="s">
        <v>264</v>
      </c>
      <c r="AU1621" s="148" t="s">
        <v>87</v>
      </c>
      <c r="AY1621" s="17" t="s">
        <v>262</v>
      </c>
      <c r="BE1621" s="149">
        <f>IF(N1621="základní",J1621,0)</f>
        <v>0</v>
      </c>
      <c r="BF1621" s="149">
        <f>IF(N1621="snížená",J1621,0)</f>
        <v>0</v>
      </c>
      <c r="BG1621" s="149">
        <f>IF(N1621="zákl. přenesená",J1621,0)</f>
        <v>0</v>
      </c>
      <c r="BH1621" s="149">
        <f>IF(N1621="sníž. přenesená",J1621,0)</f>
        <v>0</v>
      </c>
      <c r="BI1621" s="149">
        <f>IF(N1621="nulová",J1621,0)</f>
        <v>0</v>
      </c>
      <c r="BJ1621" s="17" t="s">
        <v>85</v>
      </c>
      <c r="BK1621" s="149">
        <f>ROUND(I1621*H1621,2)</f>
        <v>0</v>
      </c>
      <c r="BL1621" s="17" t="s">
        <v>369</v>
      </c>
      <c r="BM1621" s="148" t="s">
        <v>1989</v>
      </c>
    </row>
    <row r="1622" spans="2:47" s="1" customFormat="1" ht="78">
      <c r="B1622" s="32"/>
      <c r="D1622" s="151" t="s">
        <v>699</v>
      </c>
      <c r="F1622" s="187" t="s">
        <v>1964</v>
      </c>
      <c r="I1622" s="188"/>
      <c r="L1622" s="32"/>
      <c r="M1622" s="189"/>
      <c r="T1622" s="56"/>
      <c r="AT1622" s="17" t="s">
        <v>699</v>
      </c>
      <c r="AU1622" s="17" t="s">
        <v>87</v>
      </c>
    </row>
    <row r="1623" spans="2:51" s="12" customFormat="1" ht="12">
      <c r="B1623" s="150"/>
      <c r="D1623" s="151" t="s">
        <v>270</v>
      </c>
      <c r="E1623" s="152" t="s">
        <v>1</v>
      </c>
      <c r="F1623" s="153" t="s">
        <v>1990</v>
      </c>
      <c r="H1623" s="154">
        <v>1.6</v>
      </c>
      <c r="I1623" s="155"/>
      <c r="L1623" s="150"/>
      <c r="M1623" s="156"/>
      <c r="T1623" s="157"/>
      <c r="AT1623" s="152" t="s">
        <v>270</v>
      </c>
      <c r="AU1623" s="152" t="s">
        <v>87</v>
      </c>
      <c r="AV1623" s="12" t="s">
        <v>87</v>
      </c>
      <c r="AW1623" s="12" t="s">
        <v>32</v>
      </c>
      <c r="AX1623" s="12" t="s">
        <v>77</v>
      </c>
      <c r="AY1623" s="152" t="s">
        <v>262</v>
      </c>
    </row>
    <row r="1624" spans="2:51" s="13" customFormat="1" ht="12">
      <c r="B1624" s="158"/>
      <c r="D1624" s="151" t="s">
        <v>270</v>
      </c>
      <c r="E1624" s="159" t="s">
        <v>1</v>
      </c>
      <c r="F1624" s="160" t="s">
        <v>273</v>
      </c>
      <c r="H1624" s="161">
        <v>1.6</v>
      </c>
      <c r="I1624" s="162"/>
      <c r="L1624" s="158"/>
      <c r="M1624" s="163"/>
      <c r="T1624" s="164"/>
      <c r="AT1624" s="159" t="s">
        <v>270</v>
      </c>
      <c r="AU1624" s="159" t="s">
        <v>87</v>
      </c>
      <c r="AV1624" s="13" t="s">
        <v>268</v>
      </c>
      <c r="AW1624" s="13" t="s">
        <v>32</v>
      </c>
      <c r="AX1624" s="13" t="s">
        <v>85</v>
      </c>
      <c r="AY1624" s="159" t="s">
        <v>262</v>
      </c>
    </row>
    <row r="1625" spans="2:65" s="1" customFormat="1" ht="66.75" customHeight="1">
      <c r="B1625" s="32"/>
      <c r="C1625" s="138" t="s">
        <v>1991</v>
      </c>
      <c r="D1625" s="138" t="s">
        <v>264</v>
      </c>
      <c r="E1625" s="139" t="s">
        <v>1992</v>
      </c>
      <c r="F1625" s="140" t="s">
        <v>1993</v>
      </c>
      <c r="G1625" s="141" t="s">
        <v>152</v>
      </c>
      <c r="H1625" s="142">
        <v>1.7</v>
      </c>
      <c r="I1625" s="143"/>
      <c r="J1625" s="142">
        <f>ROUND(I1625*H1625,2)</f>
        <v>0</v>
      </c>
      <c r="K1625" s="140" t="s">
        <v>1</v>
      </c>
      <c r="L1625" s="32"/>
      <c r="M1625" s="144" t="s">
        <v>1</v>
      </c>
      <c r="N1625" s="145" t="s">
        <v>42</v>
      </c>
      <c r="P1625" s="146">
        <f>O1625*H1625</f>
        <v>0</v>
      </c>
      <c r="Q1625" s="146">
        <v>0</v>
      </c>
      <c r="R1625" s="146">
        <f>Q1625*H1625</f>
        <v>0</v>
      </c>
      <c r="S1625" s="146">
        <v>0</v>
      </c>
      <c r="T1625" s="147">
        <f>S1625*H1625</f>
        <v>0</v>
      </c>
      <c r="AR1625" s="148" t="s">
        <v>369</v>
      </c>
      <c r="AT1625" s="148" t="s">
        <v>264</v>
      </c>
      <c r="AU1625" s="148" t="s">
        <v>87</v>
      </c>
      <c r="AY1625" s="17" t="s">
        <v>262</v>
      </c>
      <c r="BE1625" s="149">
        <f>IF(N1625="základní",J1625,0)</f>
        <v>0</v>
      </c>
      <c r="BF1625" s="149">
        <f>IF(N1625="snížená",J1625,0)</f>
        <v>0</v>
      </c>
      <c r="BG1625" s="149">
        <f>IF(N1625="zákl. přenesená",J1625,0)</f>
        <v>0</v>
      </c>
      <c r="BH1625" s="149">
        <f>IF(N1625="sníž. přenesená",J1625,0)</f>
        <v>0</v>
      </c>
      <c r="BI1625" s="149">
        <f>IF(N1625="nulová",J1625,0)</f>
        <v>0</v>
      </c>
      <c r="BJ1625" s="17" t="s">
        <v>85</v>
      </c>
      <c r="BK1625" s="149">
        <f>ROUND(I1625*H1625,2)</f>
        <v>0</v>
      </c>
      <c r="BL1625" s="17" t="s">
        <v>369</v>
      </c>
      <c r="BM1625" s="148" t="s">
        <v>1994</v>
      </c>
    </row>
    <row r="1626" spans="2:47" s="1" customFormat="1" ht="78">
      <c r="B1626" s="32"/>
      <c r="D1626" s="151" t="s">
        <v>699</v>
      </c>
      <c r="F1626" s="187" t="s">
        <v>1964</v>
      </c>
      <c r="I1626" s="188"/>
      <c r="L1626" s="32"/>
      <c r="M1626" s="189"/>
      <c r="T1626" s="56"/>
      <c r="AT1626" s="17" t="s">
        <v>699</v>
      </c>
      <c r="AU1626" s="17" t="s">
        <v>87</v>
      </c>
    </row>
    <row r="1627" spans="2:51" s="12" customFormat="1" ht="12">
      <c r="B1627" s="150"/>
      <c r="D1627" s="151" t="s">
        <v>270</v>
      </c>
      <c r="E1627" s="152" t="s">
        <v>1</v>
      </c>
      <c r="F1627" s="153" t="s">
        <v>1995</v>
      </c>
      <c r="H1627" s="154">
        <v>1.7</v>
      </c>
      <c r="I1627" s="155"/>
      <c r="L1627" s="150"/>
      <c r="M1627" s="156"/>
      <c r="T1627" s="157"/>
      <c r="AT1627" s="152" t="s">
        <v>270</v>
      </c>
      <c r="AU1627" s="152" t="s">
        <v>87</v>
      </c>
      <c r="AV1627" s="12" t="s">
        <v>87</v>
      </c>
      <c r="AW1627" s="12" t="s">
        <v>32</v>
      </c>
      <c r="AX1627" s="12" t="s">
        <v>77</v>
      </c>
      <c r="AY1627" s="152" t="s">
        <v>262</v>
      </c>
    </row>
    <row r="1628" spans="2:51" s="13" customFormat="1" ht="12">
      <c r="B1628" s="158"/>
      <c r="D1628" s="151" t="s">
        <v>270</v>
      </c>
      <c r="E1628" s="159" t="s">
        <v>1</v>
      </c>
      <c r="F1628" s="160" t="s">
        <v>273</v>
      </c>
      <c r="H1628" s="161">
        <v>1.7</v>
      </c>
      <c r="I1628" s="162"/>
      <c r="L1628" s="158"/>
      <c r="M1628" s="163"/>
      <c r="T1628" s="164"/>
      <c r="AT1628" s="159" t="s">
        <v>270</v>
      </c>
      <c r="AU1628" s="159" t="s">
        <v>87</v>
      </c>
      <c r="AV1628" s="13" t="s">
        <v>268</v>
      </c>
      <c r="AW1628" s="13" t="s">
        <v>32</v>
      </c>
      <c r="AX1628" s="13" t="s">
        <v>85</v>
      </c>
      <c r="AY1628" s="159" t="s">
        <v>262</v>
      </c>
    </row>
    <row r="1629" spans="2:65" s="1" customFormat="1" ht="66.75" customHeight="1">
      <c r="B1629" s="32"/>
      <c r="C1629" s="138" t="s">
        <v>1996</v>
      </c>
      <c r="D1629" s="138" t="s">
        <v>264</v>
      </c>
      <c r="E1629" s="139" t="s">
        <v>1997</v>
      </c>
      <c r="F1629" s="140" t="s">
        <v>1998</v>
      </c>
      <c r="G1629" s="141" t="s">
        <v>152</v>
      </c>
      <c r="H1629" s="142">
        <v>1.7</v>
      </c>
      <c r="I1629" s="143"/>
      <c r="J1629" s="142">
        <f>ROUND(I1629*H1629,2)</f>
        <v>0</v>
      </c>
      <c r="K1629" s="140" t="s">
        <v>1</v>
      </c>
      <c r="L1629" s="32"/>
      <c r="M1629" s="144" t="s">
        <v>1</v>
      </c>
      <c r="N1629" s="145" t="s">
        <v>42</v>
      </c>
      <c r="P1629" s="146">
        <f>O1629*H1629</f>
        <v>0</v>
      </c>
      <c r="Q1629" s="146">
        <v>0</v>
      </c>
      <c r="R1629" s="146">
        <f>Q1629*H1629</f>
        <v>0</v>
      </c>
      <c r="S1629" s="146">
        <v>0</v>
      </c>
      <c r="T1629" s="147">
        <f>S1629*H1629</f>
        <v>0</v>
      </c>
      <c r="AR1629" s="148" t="s">
        <v>369</v>
      </c>
      <c r="AT1629" s="148" t="s">
        <v>264</v>
      </c>
      <c r="AU1629" s="148" t="s">
        <v>87</v>
      </c>
      <c r="AY1629" s="17" t="s">
        <v>262</v>
      </c>
      <c r="BE1629" s="149">
        <f>IF(N1629="základní",J1629,0)</f>
        <v>0</v>
      </c>
      <c r="BF1629" s="149">
        <f>IF(N1629="snížená",J1629,0)</f>
        <v>0</v>
      </c>
      <c r="BG1629" s="149">
        <f>IF(N1629="zákl. přenesená",J1629,0)</f>
        <v>0</v>
      </c>
      <c r="BH1629" s="149">
        <f>IF(N1629="sníž. přenesená",J1629,0)</f>
        <v>0</v>
      </c>
      <c r="BI1629" s="149">
        <f>IF(N1629="nulová",J1629,0)</f>
        <v>0</v>
      </c>
      <c r="BJ1629" s="17" t="s">
        <v>85</v>
      </c>
      <c r="BK1629" s="149">
        <f>ROUND(I1629*H1629,2)</f>
        <v>0</v>
      </c>
      <c r="BL1629" s="17" t="s">
        <v>369</v>
      </c>
      <c r="BM1629" s="148" t="s">
        <v>1999</v>
      </c>
    </row>
    <row r="1630" spans="2:47" s="1" customFormat="1" ht="78">
      <c r="B1630" s="32"/>
      <c r="D1630" s="151" t="s">
        <v>699</v>
      </c>
      <c r="F1630" s="187" t="s">
        <v>1964</v>
      </c>
      <c r="I1630" s="188"/>
      <c r="L1630" s="32"/>
      <c r="M1630" s="189"/>
      <c r="T1630" s="56"/>
      <c r="AT1630" s="17" t="s">
        <v>699</v>
      </c>
      <c r="AU1630" s="17" t="s">
        <v>87</v>
      </c>
    </row>
    <row r="1631" spans="2:51" s="12" customFormat="1" ht="12">
      <c r="B1631" s="150"/>
      <c r="D1631" s="151" t="s">
        <v>270</v>
      </c>
      <c r="E1631" s="152" t="s">
        <v>1</v>
      </c>
      <c r="F1631" s="153" t="s">
        <v>2000</v>
      </c>
      <c r="H1631" s="154">
        <v>1.7</v>
      </c>
      <c r="I1631" s="155"/>
      <c r="L1631" s="150"/>
      <c r="M1631" s="156"/>
      <c r="T1631" s="157"/>
      <c r="AT1631" s="152" t="s">
        <v>270</v>
      </c>
      <c r="AU1631" s="152" t="s">
        <v>87</v>
      </c>
      <c r="AV1631" s="12" t="s">
        <v>87</v>
      </c>
      <c r="AW1631" s="12" t="s">
        <v>32</v>
      </c>
      <c r="AX1631" s="12" t="s">
        <v>77</v>
      </c>
      <c r="AY1631" s="152" t="s">
        <v>262</v>
      </c>
    </row>
    <row r="1632" spans="2:51" s="13" customFormat="1" ht="12">
      <c r="B1632" s="158"/>
      <c r="D1632" s="151" t="s">
        <v>270</v>
      </c>
      <c r="E1632" s="159" t="s">
        <v>1</v>
      </c>
      <c r="F1632" s="160" t="s">
        <v>273</v>
      </c>
      <c r="H1632" s="161">
        <v>1.7</v>
      </c>
      <c r="I1632" s="162"/>
      <c r="L1632" s="158"/>
      <c r="M1632" s="163"/>
      <c r="T1632" s="164"/>
      <c r="AT1632" s="159" t="s">
        <v>270</v>
      </c>
      <c r="AU1632" s="159" t="s">
        <v>87</v>
      </c>
      <c r="AV1632" s="13" t="s">
        <v>268</v>
      </c>
      <c r="AW1632" s="13" t="s">
        <v>32</v>
      </c>
      <c r="AX1632" s="13" t="s">
        <v>85</v>
      </c>
      <c r="AY1632" s="159" t="s">
        <v>262</v>
      </c>
    </row>
    <row r="1633" spans="2:65" s="1" customFormat="1" ht="66.75" customHeight="1">
      <c r="B1633" s="32"/>
      <c r="C1633" s="138" t="s">
        <v>2001</v>
      </c>
      <c r="D1633" s="138" t="s">
        <v>264</v>
      </c>
      <c r="E1633" s="139" t="s">
        <v>2002</v>
      </c>
      <c r="F1633" s="140" t="s">
        <v>2003</v>
      </c>
      <c r="G1633" s="141" t="s">
        <v>416</v>
      </c>
      <c r="H1633" s="142">
        <v>15</v>
      </c>
      <c r="I1633" s="143"/>
      <c r="J1633" s="142">
        <f>ROUND(I1633*H1633,2)</f>
        <v>0</v>
      </c>
      <c r="K1633" s="140" t="s">
        <v>1</v>
      </c>
      <c r="L1633" s="32"/>
      <c r="M1633" s="144" t="s">
        <v>1</v>
      </c>
      <c r="N1633" s="145" t="s">
        <v>42</v>
      </c>
      <c r="P1633" s="146">
        <f>O1633*H1633</f>
        <v>0</v>
      </c>
      <c r="Q1633" s="146">
        <v>0</v>
      </c>
      <c r="R1633" s="146">
        <f>Q1633*H1633</f>
        <v>0</v>
      </c>
      <c r="S1633" s="146">
        <v>0</v>
      </c>
      <c r="T1633" s="147">
        <f>S1633*H1633</f>
        <v>0</v>
      </c>
      <c r="AR1633" s="148" t="s">
        <v>369</v>
      </c>
      <c r="AT1633" s="148" t="s">
        <v>264</v>
      </c>
      <c r="AU1633" s="148" t="s">
        <v>87</v>
      </c>
      <c r="AY1633" s="17" t="s">
        <v>262</v>
      </c>
      <c r="BE1633" s="149">
        <f>IF(N1633="základní",J1633,0)</f>
        <v>0</v>
      </c>
      <c r="BF1633" s="149">
        <f>IF(N1633="snížená",J1633,0)</f>
        <v>0</v>
      </c>
      <c r="BG1633" s="149">
        <f>IF(N1633="zákl. přenesená",J1633,0)</f>
        <v>0</v>
      </c>
      <c r="BH1633" s="149">
        <f>IF(N1633="sníž. přenesená",J1633,0)</f>
        <v>0</v>
      </c>
      <c r="BI1633" s="149">
        <f>IF(N1633="nulová",J1633,0)</f>
        <v>0</v>
      </c>
      <c r="BJ1633" s="17" t="s">
        <v>85</v>
      </c>
      <c r="BK1633" s="149">
        <f>ROUND(I1633*H1633,2)</f>
        <v>0</v>
      </c>
      <c r="BL1633" s="17" t="s">
        <v>369</v>
      </c>
      <c r="BM1633" s="148" t="s">
        <v>2004</v>
      </c>
    </row>
    <row r="1634" spans="2:47" s="1" customFormat="1" ht="117">
      <c r="B1634" s="32"/>
      <c r="D1634" s="151" t="s">
        <v>699</v>
      </c>
      <c r="F1634" s="187" t="s">
        <v>2005</v>
      </c>
      <c r="I1634" s="188"/>
      <c r="L1634" s="32"/>
      <c r="M1634" s="189"/>
      <c r="T1634" s="56"/>
      <c r="AT1634" s="17" t="s">
        <v>699</v>
      </c>
      <c r="AU1634" s="17" t="s">
        <v>87</v>
      </c>
    </row>
    <row r="1635" spans="2:51" s="12" customFormat="1" ht="12">
      <c r="B1635" s="150"/>
      <c r="D1635" s="151" t="s">
        <v>270</v>
      </c>
      <c r="E1635" s="152" t="s">
        <v>1</v>
      </c>
      <c r="F1635" s="153" t="s">
        <v>2006</v>
      </c>
      <c r="H1635" s="154">
        <v>15</v>
      </c>
      <c r="I1635" s="155"/>
      <c r="L1635" s="150"/>
      <c r="M1635" s="156"/>
      <c r="T1635" s="157"/>
      <c r="AT1635" s="152" t="s">
        <v>270</v>
      </c>
      <c r="AU1635" s="152" t="s">
        <v>87</v>
      </c>
      <c r="AV1635" s="12" t="s">
        <v>87</v>
      </c>
      <c r="AW1635" s="12" t="s">
        <v>32</v>
      </c>
      <c r="AX1635" s="12" t="s">
        <v>77</v>
      </c>
      <c r="AY1635" s="152" t="s">
        <v>262</v>
      </c>
    </row>
    <row r="1636" spans="2:51" s="13" customFormat="1" ht="12">
      <c r="B1636" s="158"/>
      <c r="D1636" s="151" t="s">
        <v>270</v>
      </c>
      <c r="E1636" s="159" t="s">
        <v>1</v>
      </c>
      <c r="F1636" s="160" t="s">
        <v>273</v>
      </c>
      <c r="H1636" s="161">
        <v>15</v>
      </c>
      <c r="I1636" s="162"/>
      <c r="L1636" s="158"/>
      <c r="M1636" s="163"/>
      <c r="T1636" s="164"/>
      <c r="AT1636" s="159" t="s">
        <v>270</v>
      </c>
      <c r="AU1636" s="159" t="s">
        <v>87</v>
      </c>
      <c r="AV1636" s="13" t="s">
        <v>268</v>
      </c>
      <c r="AW1636" s="13" t="s">
        <v>32</v>
      </c>
      <c r="AX1636" s="13" t="s">
        <v>85</v>
      </c>
      <c r="AY1636" s="159" t="s">
        <v>262</v>
      </c>
    </row>
    <row r="1637" spans="2:65" s="1" customFormat="1" ht="66.75" customHeight="1">
      <c r="B1637" s="32"/>
      <c r="C1637" s="138" t="s">
        <v>2007</v>
      </c>
      <c r="D1637" s="138" t="s">
        <v>264</v>
      </c>
      <c r="E1637" s="139" t="s">
        <v>2008</v>
      </c>
      <c r="F1637" s="140" t="s">
        <v>2009</v>
      </c>
      <c r="G1637" s="141" t="s">
        <v>416</v>
      </c>
      <c r="H1637" s="142">
        <v>3.96</v>
      </c>
      <c r="I1637" s="143"/>
      <c r="J1637" s="142">
        <f>ROUND(I1637*H1637,2)</f>
        <v>0</v>
      </c>
      <c r="K1637" s="140" t="s">
        <v>1</v>
      </c>
      <c r="L1637" s="32"/>
      <c r="M1637" s="144" t="s">
        <v>1</v>
      </c>
      <c r="N1637" s="145" t="s">
        <v>42</v>
      </c>
      <c r="P1637" s="146">
        <f>O1637*H1637</f>
        <v>0</v>
      </c>
      <c r="Q1637" s="146">
        <v>0</v>
      </c>
      <c r="R1637" s="146">
        <f>Q1637*H1637</f>
        <v>0</v>
      </c>
      <c r="S1637" s="146">
        <v>0</v>
      </c>
      <c r="T1637" s="147">
        <f>S1637*H1637</f>
        <v>0</v>
      </c>
      <c r="AR1637" s="148" t="s">
        <v>369</v>
      </c>
      <c r="AT1637" s="148" t="s">
        <v>264</v>
      </c>
      <c r="AU1637" s="148" t="s">
        <v>87</v>
      </c>
      <c r="AY1637" s="17" t="s">
        <v>262</v>
      </c>
      <c r="BE1637" s="149">
        <f>IF(N1637="základní",J1637,0)</f>
        <v>0</v>
      </c>
      <c r="BF1637" s="149">
        <f>IF(N1637="snížená",J1637,0)</f>
        <v>0</v>
      </c>
      <c r="BG1637" s="149">
        <f>IF(N1637="zákl. přenesená",J1637,0)</f>
        <v>0</v>
      </c>
      <c r="BH1637" s="149">
        <f>IF(N1637="sníž. přenesená",J1637,0)</f>
        <v>0</v>
      </c>
      <c r="BI1637" s="149">
        <f>IF(N1637="nulová",J1637,0)</f>
        <v>0</v>
      </c>
      <c r="BJ1637" s="17" t="s">
        <v>85</v>
      </c>
      <c r="BK1637" s="149">
        <f>ROUND(I1637*H1637,2)</f>
        <v>0</v>
      </c>
      <c r="BL1637" s="17" t="s">
        <v>369</v>
      </c>
      <c r="BM1637" s="148" t="s">
        <v>2010</v>
      </c>
    </row>
    <row r="1638" spans="2:47" s="1" customFormat="1" ht="146.25">
      <c r="B1638" s="32"/>
      <c r="D1638" s="151" t="s">
        <v>699</v>
      </c>
      <c r="F1638" s="187" t="s">
        <v>2011</v>
      </c>
      <c r="I1638" s="188"/>
      <c r="L1638" s="32"/>
      <c r="M1638" s="189"/>
      <c r="T1638" s="56"/>
      <c r="AT1638" s="17" t="s">
        <v>699</v>
      </c>
      <c r="AU1638" s="17" t="s">
        <v>87</v>
      </c>
    </row>
    <row r="1639" spans="2:51" s="12" customFormat="1" ht="12">
      <c r="B1639" s="150"/>
      <c r="D1639" s="151" t="s">
        <v>270</v>
      </c>
      <c r="E1639" s="152" t="s">
        <v>1</v>
      </c>
      <c r="F1639" s="153" t="s">
        <v>2012</v>
      </c>
      <c r="H1639" s="154">
        <v>3.96</v>
      </c>
      <c r="I1639" s="155"/>
      <c r="L1639" s="150"/>
      <c r="M1639" s="156"/>
      <c r="T1639" s="157"/>
      <c r="AT1639" s="152" t="s">
        <v>270</v>
      </c>
      <c r="AU1639" s="152" t="s">
        <v>87</v>
      </c>
      <c r="AV1639" s="12" t="s">
        <v>87</v>
      </c>
      <c r="AW1639" s="12" t="s">
        <v>32</v>
      </c>
      <c r="AX1639" s="12" t="s">
        <v>77</v>
      </c>
      <c r="AY1639" s="152" t="s">
        <v>262</v>
      </c>
    </row>
    <row r="1640" spans="2:51" s="13" customFormat="1" ht="12">
      <c r="B1640" s="158"/>
      <c r="D1640" s="151" t="s">
        <v>270</v>
      </c>
      <c r="E1640" s="159" t="s">
        <v>1</v>
      </c>
      <c r="F1640" s="160" t="s">
        <v>273</v>
      </c>
      <c r="H1640" s="161">
        <v>3.96</v>
      </c>
      <c r="I1640" s="162"/>
      <c r="L1640" s="158"/>
      <c r="M1640" s="163"/>
      <c r="T1640" s="164"/>
      <c r="AT1640" s="159" t="s">
        <v>270</v>
      </c>
      <c r="AU1640" s="159" t="s">
        <v>87</v>
      </c>
      <c r="AV1640" s="13" t="s">
        <v>268</v>
      </c>
      <c r="AW1640" s="13" t="s">
        <v>32</v>
      </c>
      <c r="AX1640" s="13" t="s">
        <v>85</v>
      </c>
      <c r="AY1640" s="159" t="s">
        <v>262</v>
      </c>
    </row>
    <row r="1641" spans="2:65" s="1" customFormat="1" ht="66.75" customHeight="1">
      <c r="B1641" s="32"/>
      <c r="C1641" s="138" t="s">
        <v>2013</v>
      </c>
      <c r="D1641" s="138" t="s">
        <v>264</v>
      </c>
      <c r="E1641" s="139" t="s">
        <v>2014</v>
      </c>
      <c r="F1641" s="140" t="s">
        <v>2015</v>
      </c>
      <c r="G1641" s="141" t="s">
        <v>416</v>
      </c>
      <c r="H1641" s="142">
        <v>8.93</v>
      </c>
      <c r="I1641" s="143"/>
      <c r="J1641" s="142">
        <f>ROUND(I1641*H1641,2)</f>
        <v>0</v>
      </c>
      <c r="K1641" s="140" t="s">
        <v>1</v>
      </c>
      <c r="L1641" s="32"/>
      <c r="M1641" s="144" t="s">
        <v>1</v>
      </c>
      <c r="N1641" s="145" t="s">
        <v>42</v>
      </c>
      <c r="P1641" s="146">
        <f>O1641*H1641</f>
        <v>0</v>
      </c>
      <c r="Q1641" s="146">
        <v>0</v>
      </c>
      <c r="R1641" s="146">
        <f>Q1641*H1641</f>
        <v>0</v>
      </c>
      <c r="S1641" s="146">
        <v>0</v>
      </c>
      <c r="T1641" s="147">
        <f>S1641*H1641</f>
        <v>0</v>
      </c>
      <c r="AR1641" s="148" t="s">
        <v>369</v>
      </c>
      <c r="AT1641" s="148" t="s">
        <v>264</v>
      </c>
      <c r="AU1641" s="148" t="s">
        <v>87</v>
      </c>
      <c r="AY1641" s="17" t="s">
        <v>262</v>
      </c>
      <c r="BE1641" s="149">
        <f>IF(N1641="základní",J1641,0)</f>
        <v>0</v>
      </c>
      <c r="BF1641" s="149">
        <f>IF(N1641="snížená",J1641,0)</f>
        <v>0</v>
      </c>
      <c r="BG1641" s="149">
        <f>IF(N1641="zákl. přenesená",J1641,0)</f>
        <v>0</v>
      </c>
      <c r="BH1641" s="149">
        <f>IF(N1641="sníž. přenesená",J1641,0)</f>
        <v>0</v>
      </c>
      <c r="BI1641" s="149">
        <f>IF(N1641="nulová",J1641,0)</f>
        <v>0</v>
      </c>
      <c r="BJ1641" s="17" t="s">
        <v>85</v>
      </c>
      <c r="BK1641" s="149">
        <f>ROUND(I1641*H1641,2)</f>
        <v>0</v>
      </c>
      <c r="BL1641" s="17" t="s">
        <v>369</v>
      </c>
      <c r="BM1641" s="148" t="s">
        <v>2016</v>
      </c>
    </row>
    <row r="1642" spans="2:47" s="1" customFormat="1" ht="126.75">
      <c r="B1642" s="32"/>
      <c r="D1642" s="151" t="s">
        <v>699</v>
      </c>
      <c r="F1642" s="187" t="s">
        <v>2017</v>
      </c>
      <c r="I1642" s="188"/>
      <c r="L1642" s="32"/>
      <c r="M1642" s="189"/>
      <c r="T1642" s="56"/>
      <c r="AT1642" s="17" t="s">
        <v>699</v>
      </c>
      <c r="AU1642" s="17" t="s">
        <v>87</v>
      </c>
    </row>
    <row r="1643" spans="2:51" s="12" customFormat="1" ht="12">
      <c r="B1643" s="150"/>
      <c r="D1643" s="151" t="s">
        <v>270</v>
      </c>
      <c r="E1643" s="152" t="s">
        <v>1</v>
      </c>
      <c r="F1643" s="153" t="s">
        <v>2018</v>
      </c>
      <c r="H1643" s="154">
        <v>8.93</v>
      </c>
      <c r="I1643" s="155"/>
      <c r="L1643" s="150"/>
      <c r="M1643" s="156"/>
      <c r="T1643" s="157"/>
      <c r="AT1643" s="152" t="s">
        <v>270</v>
      </c>
      <c r="AU1643" s="152" t="s">
        <v>87</v>
      </c>
      <c r="AV1643" s="12" t="s">
        <v>87</v>
      </c>
      <c r="AW1643" s="12" t="s">
        <v>32</v>
      </c>
      <c r="AX1643" s="12" t="s">
        <v>77</v>
      </c>
      <c r="AY1643" s="152" t="s">
        <v>262</v>
      </c>
    </row>
    <row r="1644" spans="2:51" s="13" customFormat="1" ht="12">
      <c r="B1644" s="158"/>
      <c r="D1644" s="151" t="s">
        <v>270</v>
      </c>
      <c r="E1644" s="159" t="s">
        <v>1</v>
      </c>
      <c r="F1644" s="160" t="s">
        <v>273</v>
      </c>
      <c r="H1644" s="161">
        <v>8.93</v>
      </c>
      <c r="I1644" s="162"/>
      <c r="L1644" s="158"/>
      <c r="M1644" s="163"/>
      <c r="T1644" s="164"/>
      <c r="AT1644" s="159" t="s">
        <v>270</v>
      </c>
      <c r="AU1644" s="159" t="s">
        <v>87</v>
      </c>
      <c r="AV1644" s="13" t="s">
        <v>268</v>
      </c>
      <c r="AW1644" s="13" t="s">
        <v>32</v>
      </c>
      <c r="AX1644" s="13" t="s">
        <v>85</v>
      </c>
      <c r="AY1644" s="159" t="s">
        <v>262</v>
      </c>
    </row>
    <row r="1645" spans="2:65" s="1" customFormat="1" ht="66.75" customHeight="1">
      <c r="B1645" s="32"/>
      <c r="C1645" s="138" t="s">
        <v>2019</v>
      </c>
      <c r="D1645" s="138" t="s">
        <v>264</v>
      </c>
      <c r="E1645" s="139" t="s">
        <v>2020</v>
      </c>
      <c r="F1645" s="140" t="s">
        <v>2021</v>
      </c>
      <c r="G1645" s="141" t="s">
        <v>416</v>
      </c>
      <c r="H1645" s="142">
        <v>6.62</v>
      </c>
      <c r="I1645" s="143"/>
      <c r="J1645" s="142">
        <f>ROUND(I1645*H1645,2)</f>
        <v>0</v>
      </c>
      <c r="K1645" s="140" t="s">
        <v>1</v>
      </c>
      <c r="L1645" s="32"/>
      <c r="M1645" s="144" t="s">
        <v>1</v>
      </c>
      <c r="N1645" s="145" t="s">
        <v>42</v>
      </c>
      <c r="P1645" s="146">
        <f>O1645*H1645</f>
        <v>0</v>
      </c>
      <c r="Q1645" s="146">
        <v>0</v>
      </c>
      <c r="R1645" s="146">
        <f>Q1645*H1645</f>
        <v>0</v>
      </c>
      <c r="S1645" s="146">
        <v>0</v>
      </c>
      <c r="T1645" s="147">
        <f>S1645*H1645</f>
        <v>0</v>
      </c>
      <c r="AR1645" s="148" t="s">
        <v>369</v>
      </c>
      <c r="AT1645" s="148" t="s">
        <v>264</v>
      </c>
      <c r="AU1645" s="148" t="s">
        <v>87</v>
      </c>
      <c r="AY1645" s="17" t="s">
        <v>262</v>
      </c>
      <c r="BE1645" s="149">
        <f>IF(N1645="základní",J1645,0)</f>
        <v>0</v>
      </c>
      <c r="BF1645" s="149">
        <f>IF(N1645="snížená",J1645,0)</f>
        <v>0</v>
      </c>
      <c r="BG1645" s="149">
        <f>IF(N1645="zákl. přenesená",J1645,0)</f>
        <v>0</v>
      </c>
      <c r="BH1645" s="149">
        <f>IF(N1645="sníž. přenesená",J1645,0)</f>
        <v>0</v>
      </c>
      <c r="BI1645" s="149">
        <f>IF(N1645="nulová",J1645,0)</f>
        <v>0</v>
      </c>
      <c r="BJ1645" s="17" t="s">
        <v>85</v>
      </c>
      <c r="BK1645" s="149">
        <f>ROUND(I1645*H1645,2)</f>
        <v>0</v>
      </c>
      <c r="BL1645" s="17" t="s">
        <v>369</v>
      </c>
      <c r="BM1645" s="148" t="s">
        <v>2022</v>
      </c>
    </row>
    <row r="1646" spans="2:47" s="1" customFormat="1" ht="146.25">
      <c r="B1646" s="32"/>
      <c r="D1646" s="151" t="s">
        <v>699</v>
      </c>
      <c r="F1646" s="187" t="s">
        <v>2011</v>
      </c>
      <c r="I1646" s="188"/>
      <c r="L1646" s="32"/>
      <c r="M1646" s="189"/>
      <c r="T1646" s="56"/>
      <c r="AT1646" s="17" t="s">
        <v>699</v>
      </c>
      <c r="AU1646" s="17" t="s">
        <v>87</v>
      </c>
    </row>
    <row r="1647" spans="2:51" s="12" customFormat="1" ht="12">
      <c r="B1647" s="150"/>
      <c r="D1647" s="151" t="s">
        <v>270</v>
      </c>
      <c r="E1647" s="152" t="s">
        <v>1</v>
      </c>
      <c r="F1647" s="153" t="s">
        <v>2023</v>
      </c>
      <c r="H1647" s="154">
        <v>6.62</v>
      </c>
      <c r="I1647" s="155"/>
      <c r="L1647" s="150"/>
      <c r="M1647" s="156"/>
      <c r="T1647" s="157"/>
      <c r="AT1647" s="152" t="s">
        <v>270</v>
      </c>
      <c r="AU1647" s="152" t="s">
        <v>87</v>
      </c>
      <c r="AV1647" s="12" t="s">
        <v>87</v>
      </c>
      <c r="AW1647" s="12" t="s">
        <v>32</v>
      </c>
      <c r="AX1647" s="12" t="s">
        <v>77</v>
      </c>
      <c r="AY1647" s="152" t="s">
        <v>262</v>
      </c>
    </row>
    <row r="1648" spans="2:51" s="13" customFormat="1" ht="12">
      <c r="B1648" s="158"/>
      <c r="D1648" s="151" t="s">
        <v>270</v>
      </c>
      <c r="E1648" s="159" t="s">
        <v>1</v>
      </c>
      <c r="F1648" s="160" t="s">
        <v>273</v>
      </c>
      <c r="H1648" s="161">
        <v>6.62</v>
      </c>
      <c r="I1648" s="162"/>
      <c r="L1648" s="158"/>
      <c r="M1648" s="163"/>
      <c r="T1648" s="164"/>
      <c r="AT1648" s="159" t="s">
        <v>270</v>
      </c>
      <c r="AU1648" s="159" t="s">
        <v>87</v>
      </c>
      <c r="AV1648" s="13" t="s">
        <v>268</v>
      </c>
      <c r="AW1648" s="13" t="s">
        <v>32</v>
      </c>
      <c r="AX1648" s="13" t="s">
        <v>85</v>
      </c>
      <c r="AY1648" s="159" t="s">
        <v>262</v>
      </c>
    </row>
    <row r="1649" spans="2:65" s="1" customFormat="1" ht="66.75" customHeight="1">
      <c r="B1649" s="32"/>
      <c r="C1649" s="138" t="s">
        <v>2024</v>
      </c>
      <c r="D1649" s="138" t="s">
        <v>264</v>
      </c>
      <c r="E1649" s="139" t="s">
        <v>2025</v>
      </c>
      <c r="F1649" s="140" t="s">
        <v>2026</v>
      </c>
      <c r="G1649" s="141" t="s">
        <v>152</v>
      </c>
      <c r="H1649" s="142">
        <v>21.73</v>
      </c>
      <c r="I1649" s="143"/>
      <c r="J1649" s="142">
        <f>ROUND(I1649*H1649,2)</f>
        <v>0</v>
      </c>
      <c r="K1649" s="140" t="s">
        <v>1</v>
      </c>
      <c r="L1649" s="32"/>
      <c r="M1649" s="144" t="s">
        <v>1</v>
      </c>
      <c r="N1649" s="145" t="s">
        <v>42</v>
      </c>
      <c r="P1649" s="146">
        <f>O1649*H1649</f>
        <v>0</v>
      </c>
      <c r="Q1649" s="146">
        <v>0</v>
      </c>
      <c r="R1649" s="146">
        <f>Q1649*H1649</f>
        <v>0</v>
      </c>
      <c r="S1649" s="146">
        <v>0</v>
      </c>
      <c r="T1649" s="147">
        <f>S1649*H1649</f>
        <v>0</v>
      </c>
      <c r="AR1649" s="148" t="s">
        <v>369</v>
      </c>
      <c r="AT1649" s="148" t="s">
        <v>264</v>
      </c>
      <c r="AU1649" s="148" t="s">
        <v>87</v>
      </c>
      <c r="AY1649" s="17" t="s">
        <v>262</v>
      </c>
      <c r="BE1649" s="149">
        <f>IF(N1649="základní",J1649,0)</f>
        <v>0</v>
      </c>
      <c r="BF1649" s="149">
        <f>IF(N1649="snížená",J1649,0)</f>
        <v>0</v>
      </c>
      <c r="BG1649" s="149">
        <f>IF(N1649="zákl. přenesená",J1649,0)</f>
        <v>0</v>
      </c>
      <c r="BH1649" s="149">
        <f>IF(N1649="sníž. přenesená",J1649,0)</f>
        <v>0</v>
      </c>
      <c r="BI1649" s="149">
        <f>IF(N1649="nulová",J1649,0)</f>
        <v>0</v>
      </c>
      <c r="BJ1649" s="17" t="s">
        <v>85</v>
      </c>
      <c r="BK1649" s="149">
        <f>ROUND(I1649*H1649,2)</f>
        <v>0</v>
      </c>
      <c r="BL1649" s="17" t="s">
        <v>369</v>
      </c>
      <c r="BM1649" s="148" t="s">
        <v>2027</v>
      </c>
    </row>
    <row r="1650" spans="2:47" s="1" customFormat="1" ht="185.25">
      <c r="B1650" s="32"/>
      <c r="D1650" s="151" t="s">
        <v>699</v>
      </c>
      <c r="F1650" s="187" t="s">
        <v>2028</v>
      </c>
      <c r="I1650" s="188"/>
      <c r="L1650" s="32"/>
      <c r="M1650" s="189"/>
      <c r="T1650" s="56"/>
      <c r="AT1650" s="17" t="s">
        <v>699</v>
      </c>
      <c r="AU1650" s="17" t="s">
        <v>87</v>
      </c>
    </row>
    <row r="1651" spans="2:51" s="12" customFormat="1" ht="12">
      <c r="B1651" s="150"/>
      <c r="D1651" s="151" t="s">
        <v>270</v>
      </c>
      <c r="E1651" s="152" t="s">
        <v>1</v>
      </c>
      <c r="F1651" s="153" t="s">
        <v>2029</v>
      </c>
      <c r="H1651" s="154">
        <v>21.73</v>
      </c>
      <c r="I1651" s="155"/>
      <c r="L1651" s="150"/>
      <c r="M1651" s="156"/>
      <c r="T1651" s="157"/>
      <c r="AT1651" s="152" t="s">
        <v>270</v>
      </c>
      <c r="AU1651" s="152" t="s">
        <v>87</v>
      </c>
      <c r="AV1651" s="12" t="s">
        <v>87</v>
      </c>
      <c r="AW1651" s="12" t="s">
        <v>32</v>
      </c>
      <c r="AX1651" s="12" t="s">
        <v>77</v>
      </c>
      <c r="AY1651" s="152" t="s">
        <v>262</v>
      </c>
    </row>
    <row r="1652" spans="2:51" s="13" customFormat="1" ht="12">
      <c r="B1652" s="158"/>
      <c r="D1652" s="151" t="s">
        <v>270</v>
      </c>
      <c r="E1652" s="159" t="s">
        <v>1</v>
      </c>
      <c r="F1652" s="160" t="s">
        <v>273</v>
      </c>
      <c r="H1652" s="161">
        <v>21.73</v>
      </c>
      <c r="I1652" s="162"/>
      <c r="L1652" s="158"/>
      <c r="M1652" s="163"/>
      <c r="T1652" s="164"/>
      <c r="AT1652" s="159" t="s">
        <v>270</v>
      </c>
      <c r="AU1652" s="159" t="s">
        <v>87</v>
      </c>
      <c r="AV1652" s="13" t="s">
        <v>268</v>
      </c>
      <c r="AW1652" s="13" t="s">
        <v>32</v>
      </c>
      <c r="AX1652" s="13" t="s">
        <v>85</v>
      </c>
      <c r="AY1652" s="159" t="s">
        <v>262</v>
      </c>
    </row>
    <row r="1653" spans="2:65" s="1" customFormat="1" ht="62.65" customHeight="1">
      <c r="B1653" s="32"/>
      <c r="C1653" s="138" t="s">
        <v>2030</v>
      </c>
      <c r="D1653" s="138" t="s">
        <v>264</v>
      </c>
      <c r="E1653" s="139" t="s">
        <v>2031</v>
      </c>
      <c r="F1653" s="140" t="s">
        <v>2032</v>
      </c>
      <c r="G1653" s="141" t="s">
        <v>416</v>
      </c>
      <c r="H1653" s="142">
        <v>6.04</v>
      </c>
      <c r="I1653" s="143"/>
      <c r="J1653" s="142">
        <f>ROUND(I1653*H1653,2)</f>
        <v>0</v>
      </c>
      <c r="K1653" s="140" t="s">
        <v>1</v>
      </c>
      <c r="L1653" s="32"/>
      <c r="M1653" s="144" t="s">
        <v>1</v>
      </c>
      <c r="N1653" s="145" t="s">
        <v>42</v>
      </c>
      <c r="P1653" s="146">
        <f>O1653*H1653</f>
        <v>0</v>
      </c>
      <c r="Q1653" s="146">
        <v>0</v>
      </c>
      <c r="R1653" s="146">
        <f>Q1653*H1653</f>
        <v>0</v>
      </c>
      <c r="S1653" s="146">
        <v>0</v>
      </c>
      <c r="T1653" s="147">
        <f>S1653*H1653</f>
        <v>0</v>
      </c>
      <c r="AR1653" s="148" t="s">
        <v>369</v>
      </c>
      <c r="AT1653" s="148" t="s">
        <v>264</v>
      </c>
      <c r="AU1653" s="148" t="s">
        <v>87</v>
      </c>
      <c r="AY1653" s="17" t="s">
        <v>262</v>
      </c>
      <c r="BE1653" s="149">
        <f>IF(N1653="základní",J1653,0)</f>
        <v>0</v>
      </c>
      <c r="BF1653" s="149">
        <f>IF(N1653="snížená",J1653,0)</f>
        <v>0</v>
      </c>
      <c r="BG1653" s="149">
        <f>IF(N1653="zákl. přenesená",J1653,0)</f>
        <v>0</v>
      </c>
      <c r="BH1653" s="149">
        <f>IF(N1653="sníž. přenesená",J1653,0)</f>
        <v>0</v>
      </c>
      <c r="BI1653" s="149">
        <f>IF(N1653="nulová",J1653,0)</f>
        <v>0</v>
      </c>
      <c r="BJ1653" s="17" t="s">
        <v>85</v>
      </c>
      <c r="BK1653" s="149">
        <f>ROUND(I1653*H1653,2)</f>
        <v>0</v>
      </c>
      <c r="BL1653" s="17" t="s">
        <v>369</v>
      </c>
      <c r="BM1653" s="148" t="s">
        <v>2033</v>
      </c>
    </row>
    <row r="1654" spans="2:47" s="1" customFormat="1" ht="117">
      <c r="B1654" s="32"/>
      <c r="D1654" s="151" t="s">
        <v>699</v>
      </c>
      <c r="F1654" s="187" t="s">
        <v>2034</v>
      </c>
      <c r="I1654" s="188"/>
      <c r="L1654" s="32"/>
      <c r="M1654" s="189"/>
      <c r="T1654" s="56"/>
      <c r="AT1654" s="17" t="s">
        <v>699</v>
      </c>
      <c r="AU1654" s="17" t="s">
        <v>87</v>
      </c>
    </row>
    <row r="1655" spans="2:51" s="12" customFormat="1" ht="12">
      <c r="B1655" s="150"/>
      <c r="D1655" s="151" t="s">
        <v>270</v>
      </c>
      <c r="E1655" s="152" t="s">
        <v>1</v>
      </c>
      <c r="F1655" s="153" t="s">
        <v>2035</v>
      </c>
      <c r="H1655" s="154">
        <v>6.04</v>
      </c>
      <c r="I1655" s="155"/>
      <c r="L1655" s="150"/>
      <c r="M1655" s="156"/>
      <c r="T1655" s="157"/>
      <c r="AT1655" s="152" t="s">
        <v>270</v>
      </c>
      <c r="AU1655" s="152" t="s">
        <v>87</v>
      </c>
      <c r="AV1655" s="12" t="s">
        <v>87</v>
      </c>
      <c r="AW1655" s="12" t="s">
        <v>32</v>
      </c>
      <c r="AX1655" s="12" t="s">
        <v>77</v>
      </c>
      <c r="AY1655" s="152" t="s">
        <v>262</v>
      </c>
    </row>
    <row r="1656" spans="2:51" s="13" customFormat="1" ht="12">
      <c r="B1656" s="158"/>
      <c r="D1656" s="151" t="s">
        <v>270</v>
      </c>
      <c r="E1656" s="159" t="s">
        <v>1</v>
      </c>
      <c r="F1656" s="160" t="s">
        <v>273</v>
      </c>
      <c r="H1656" s="161">
        <v>6.04</v>
      </c>
      <c r="I1656" s="162"/>
      <c r="L1656" s="158"/>
      <c r="M1656" s="163"/>
      <c r="T1656" s="164"/>
      <c r="AT1656" s="159" t="s">
        <v>270</v>
      </c>
      <c r="AU1656" s="159" t="s">
        <v>87</v>
      </c>
      <c r="AV1656" s="13" t="s">
        <v>268</v>
      </c>
      <c r="AW1656" s="13" t="s">
        <v>32</v>
      </c>
      <c r="AX1656" s="13" t="s">
        <v>85</v>
      </c>
      <c r="AY1656" s="159" t="s">
        <v>262</v>
      </c>
    </row>
    <row r="1657" spans="2:65" s="1" customFormat="1" ht="62.65" customHeight="1">
      <c r="B1657" s="32"/>
      <c r="C1657" s="138" t="s">
        <v>2036</v>
      </c>
      <c r="D1657" s="138" t="s">
        <v>264</v>
      </c>
      <c r="E1657" s="139" t="s">
        <v>2037</v>
      </c>
      <c r="F1657" s="140" t="s">
        <v>2038</v>
      </c>
      <c r="G1657" s="141" t="s">
        <v>416</v>
      </c>
      <c r="H1657" s="142">
        <v>1.28</v>
      </c>
      <c r="I1657" s="143"/>
      <c r="J1657" s="142">
        <f>ROUND(I1657*H1657,2)</f>
        <v>0</v>
      </c>
      <c r="K1657" s="140" t="s">
        <v>1</v>
      </c>
      <c r="L1657" s="32"/>
      <c r="M1657" s="144" t="s">
        <v>1</v>
      </c>
      <c r="N1657" s="145" t="s">
        <v>42</v>
      </c>
      <c r="P1657" s="146">
        <f>O1657*H1657</f>
        <v>0</v>
      </c>
      <c r="Q1657" s="146">
        <v>0</v>
      </c>
      <c r="R1657" s="146">
        <f>Q1657*H1657</f>
        <v>0</v>
      </c>
      <c r="S1657" s="146">
        <v>0</v>
      </c>
      <c r="T1657" s="147">
        <f>S1657*H1657</f>
        <v>0</v>
      </c>
      <c r="AR1657" s="148" t="s">
        <v>369</v>
      </c>
      <c r="AT1657" s="148" t="s">
        <v>264</v>
      </c>
      <c r="AU1657" s="148" t="s">
        <v>87</v>
      </c>
      <c r="AY1657" s="17" t="s">
        <v>262</v>
      </c>
      <c r="BE1657" s="149">
        <f>IF(N1657="základní",J1657,0)</f>
        <v>0</v>
      </c>
      <c r="BF1657" s="149">
        <f>IF(N1657="snížená",J1657,0)</f>
        <v>0</v>
      </c>
      <c r="BG1657" s="149">
        <f>IF(N1657="zákl. přenesená",J1657,0)</f>
        <v>0</v>
      </c>
      <c r="BH1657" s="149">
        <f>IF(N1657="sníž. přenesená",J1657,0)</f>
        <v>0</v>
      </c>
      <c r="BI1657" s="149">
        <f>IF(N1657="nulová",J1657,0)</f>
        <v>0</v>
      </c>
      <c r="BJ1657" s="17" t="s">
        <v>85</v>
      </c>
      <c r="BK1657" s="149">
        <f>ROUND(I1657*H1657,2)</f>
        <v>0</v>
      </c>
      <c r="BL1657" s="17" t="s">
        <v>369</v>
      </c>
      <c r="BM1657" s="148" t="s">
        <v>2039</v>
      </c>
    </row>
    <row r="1658" spans="2:47" s="1" customFormat="1" ht="68.25">
      <c r="B1658" s="32"/>
      <c r="D1658" s="151" t="s">
        <v>699</v>
      </c>
      <c r="F1658" s="187" t="s">
        <v>2040</v>
      </c>
      <c r="I1658" s="188"/>
      <c r="L1658" s="32"/>
      <c r="M1658" s="189"/>
      <c r="T1658" s="56"/>
      <c r="AT1658" s="17" t="s">
        <v>699</v>
      </c>
      <c r="AU1658" s="17" t="s">
        <v>87</v>
      </c>
    </row>
    <row r="1659" spans="2:51" s="12" customFormat="1" ht="12">
      <c r="B1659" s="150"/>
      <c r="D1659" s="151" t="s">
        <v>270</v>
      </c>
      <c r="E1659" s="152" t="s">
        <v>1</v>
      </c>
      <c r="F1659" s="153" t="s">
        <v>2041</v>
      </c>
      <c r="H1659" s="154">
        <v>1.28</v>
      </c>
      <c r="I1659" s="155"/>
      <c r="L1659" s="150"/>
      <c r="M1659" s="156"/>
      <c r="T1659" s="157"/>
      <c r="AT1659" s="152" t="s">
        <v>270</v>
      </c>
      <c r="AU1659" s="152" t="s">
        <v>87</v>
      </c>
      <c r="AV1659" s="12" t="s">
        <v>87</v>
      </c>
      <c r="AW1659" s="12" t="s">
        <v>32</v>
      </c>
      <c r="AX1659" s="12" t="s">
        <v>77</v>
      </c>
      <c r="AY1659" s="152" t="s">
        <v>262</v>
      </c>
    </row>
    <row r="1660" spans="2:51" s="13" customFormat="1" ht="12">
      <c r="B1660" s="158"/>
      <c r="D1660" s="151" t="s">
        <v>270</v>
      </c>
      <c r="E1660" s="159" t="s">
        <v>1</v>
      </c>
      <c r="F1660" s="160" t="s">
        <v>273</v>
      </c>
      <c r="H1660" s="161">
        <v>1.28</v>
      </c>
      <c r="I1660" s="162"/>
      <c r="L1660" s="158"/>
      <c r="M1660" s="163"/>
      <c r="T1660" s="164"/>
      <c r="AT1660" s="159" t="s">
        <v>270</v>
      </c>
      <c r="AU1660" s="159" t="s">
        <v>87</v>
      </c>
      <c r="AV1660" s="13" t="s">
        <v>268</v>
      </c>
      <c r="AW1660" s="13" t="s">
        <v>32</v>
      </c>
      <c r="AX1660" s="13" t="s">
        <v>85</v>
      </c>
      <c r="AY1660" s="159" t="s">
        <v>262</v>
      </c>
    </row>
    <row r="1661" spans="2:65" s="1" customFormat="1" ht="44.25" customHeight="1">
      <c r="B1661" s="32"/>
      <c r="C1661" s="138" t="s">
        <v>2042</v>
      </c>
      <c r="D1661" s="138" t="s">
        <v>264</v>
      </c>
      <c r="E1661" s="139" t="s">
        <v>2043</v>
      </c>
      <c r="F1661" s="140" t="s">
        <v>2044</v>
      </c>
      <c r="G1661" s="141" t="s">
        <v>416</v>
      </c>
      <c r="H1661" s="142">
        <v>0.78</v>
      </c>
      <c r="I1661" s="143"/>
      <c r="J1661" s="142">
        <f>ROUND(I1661*H1661,2)</f>
        <v>0</v>
      </c>
      <c r="K1661" s="140" t="s">
        <v>1</v>
      </c>
      <c r="L1661" s="32"/>
      <c r="M1661" s="144" t="s">
        <v>1</v>
      </c>
      <c r="N1661" s="145" t="s">
        <v>42</v>
      </c>
      <c r="P1661" s="146">
        <f>O1661*H1661</f>
        <v>0</v>
      </c>
      <c r="Q1661" s="146">
        <v>0</v>
      </c>
      <c r="R1661" s="146">
        <f>Q1661*H1661</f>
        <v>0</v>
      </c>
      <c r="S1661" s="146">
        <v>0</v>
      </c>
      <c r="T1661" s="147">
        <f>S1661*H1661</f>
        <v>0</v>
      </c>
      <c r="AR1661" s="148" t="s">
        <v>369</v>
      </c>
      <c r="AT1661" s="148" t="s">
        <v>264</v>
      </c>
      <c r="AU1661" s="148" t="s">
        <v>87</v>
      </c>
      <c r="AY1661" s="17" t="s">
        <v>262</v>
      </c>
      <c r="BE1661" s="149">
        <f>IF(N1661="základní",J1661,0)</f>
        <v>0</v>
      </c>
      <c r="BF1661" s="149">
        <f>IF(N1661="snížená",J1661,0)</f>
        <v>0</v>
      </c>
      <c r="BG1661" s="149">
        <f>IF(N1661="zákl. přenesená",J1661,0)</f>
        <v>0</v>
      </c>
      <c r="BH1661" s="149">
        <f>IF(N1661="sníž. přenesená",J1661,0)</f>
        <v>0</v>
      </c>
      <c r="BI1661" s="149">
        <f>IF(N1661="nulová",J1661,0)</f>
        <v>0</v>
      </c>
      <c r="BJ1661" s="17" t="s">
        <v>85</v>
      </c>
      <c r="BK1661" s="149">
        <f>ROUND(I1661*H1661,2)</f>
        <v>0</v>
      </c>
      <c r="BL1661" s="17" t="s">
        <v>369</v>
      </c>
      <c r="BM1661" s="148" t="s">
        <v>2045</v>
      </c>
    </row>
    <row r="1662" spans="2:47" s="1" customFormat="1" ht="68.25">
      <c r="B1662" s="32"/>
      <c r="D1662" s="151" t="s">
        <v>699</v>
      </c>
      <c r="F1662" s="187" t="s">
        <v>2046</v>
      </c>
      <c r="I1662" s="188"/>
      <c r="L1662" s="32"/>
      <c r="M1662" s="189"/>
      <c r="T1662" s="56"/>
      <c r="AT1662" s="17" t="s">
        <v>699</v>
      </c>
      <c r="AU1662" s="17" t="s">
        <v>87</v>
      </c>
    </row>
    <row r="1663" spans="2:51" s="12" customFormat="1" ht="12">
      <c r="B1663" s="150"/>
      <c r="D1663" s="151" t="s">
        <v>270</v>
      </c>
      <c r="E1663" s="152" t="s">
        <v>1</v>
      </c>
      <c r="F1663" s="153" t="s">
        <v>2047</v>
      </c>
      <c r="H1663" s="154">
        <v>0.78</v>
      </c>
      <c r="I1663" s="155"/>
      <c r="L1663" s="150"/>
      <c r="M1663" s="156"/>
      <c r="T1663" s="157"/>
      <c r="AT1663" s="152" t="s">
        <v>270</v>
      </c>
      <c r="AU1663" s="152" t="s">
        <v>87</v>
      </c>
      <c r="AV1663" s="12" t="s">
        <v>87</v>
      </c>
      <c r="AW1663" s="12" t="s">
        <v>32</v>
      </c>
      <c r="AX1663" s="12" t="s">
        <v>77</v>
      </c>
      <c r="AY1663" s="152" t="s">
        <v>262</v>
      </c>
    </row>
    <row r="1664" spans="2:51" s="13" customFormat="1" ht="12">
      <c r="B1664" s="158"/>
      <c r="D1664" s="151" t="s">
        <v>270</v>
      </c>
      <c r="E1664" s="159" t="s">
        <v>1</v>
      </c>
      <c r="F1664" s="160" t="s">
        <v>273</v>
      </c>
      <c r="H1664" s="161">
        <v>0.78</v>
      </c>
      <c r="I1664" s="162"/>
      <c r="L1664" s="158"/>
      <c r="M1664" s="163"/>
      <c r="T1664" s="164"/>
      <c r="AT1664" s="159" t="s">
        <v>270</v>
      </c>
      <c r="AU1664" s="159" t="s">
        <v>87</v>
      </c>
      <c r="AV1664" s="13" t="s">
        <v>268</v>
      </c>
      <c r="AW1664" s="13" t="s">
        <v>32</v>
      </c>
      <c r="AX1664" s="13" t="s">
        <v>85</v>
      </c>
      <c r="AY1664" s="159" t="s">
        <v>262</v>
      </c>
    </row>
    <row r="1665" spans="2:65" s="1" customFormat="1" ht="62.65" customHeight="1">
      <c r="B1665" s="32"/>
      <c r="C1665" s="138" t="s">
        <v>2048</v>
      </c>
      <c r="D1665" s="138" t="s">
        <v>264</v>
      </c>
      <c r="E1665" s="139" t="s">
        <v>2049</v>
      </c>
      <c r="F1665" s="140" t="s">
        <v>2050</v>
      </c>
      <c r="G1665" s="141" t="s">
        <v>416</v>
      </c>
      <c r="H1665" s="142">
        <v>3.93</v>
      </c>
      <c r="I1665" s="143"/>
      <c r="J1665" s="142">
        <f>ROUND(I1665*H1665,2)</f>
        <v>0</v>
      </c>
      <c r="K1665" s="140" t="s">
        <v>1</v>
      </c>
      <c r="L1665" s="32"/>
      <c r="M1665" s="144" t="s">
        <v>1</v>
      </c>
      <c r="N1665" s="145" t="s">
        <v>42</v>
      </c>
      <c r="P1665" s="146">
        <f>O1665*H1665</f>
        <v>0</v>
      </c>
      <c r="Q1665" s="146">
        <v>0</v>
      </c>
      <c r="R1665" s="146">
        <f>Q1665*H1665</f>
        <v>0</v>
      </c>
      <c r="S1665" s="146">
        <v>0</v>
      </c>
      <c r="T1665" s="147">
        <f>S1665*H1665</f>
        <v>0</v>
      </c>
      <c r="AR1665" s="148" t="s">
        <v>369</v>
      </c>
      <c r="AT1665" s="148" t="s">
        <v>264</v>
      </c>
      <c r="AU1665" s="148" t="s">
        <v>87</v>
      </c>
      <c r="AY1665" s="17" t="s">
        <v>262</v>
      </c>
      <c r="BE1665" s="149">
        <f>IF(N1665="základní",J1665,0)</f>
        <v>0</v>
      </c>
      <c r="BF1665" s="149">
        <f>IF(N1665="snížená",J1665,0)</f>
        <v>0</v>
      </c>
      <c r="BG1665" s="149">
        <f>IF(N1665="zákl. přenesená",J1665,0)</f>
        <v>0</v>
      </c>
      <c r="BH1665" s="149">
        <f>IF(N1665="sníž. přenesená",J1665,0)</f>
        <v>0</v>
      </c>
      <c r="BI1665" s="149">
        <f>IF(N1665="nulová",J1665,0)</f>
        <v>0</v>
      </c>
      <c r="BJ1665" s="17" t="s">
        <v>85</v>
      </c>
      <c r="BK1665" s="149">
        <f>ROUND(I1665*H1665,2)</f>
        <v>0</v>
      </c>
      <c r="BL1665" s="17" t="s">
        <v>369</v>
      </c>
      <c r="BM1665" s="148" t="s">
        <v>2051</v>
      </c>
    </row>
    <row r="1666" spans="2:47" s="1" customFormat="1" ht="97.5">
      <c r="B1666" s="32"/>
      <c r="D1666" s="151" t="s">
        <v>699</v>
      </c>
      <c r="F1666" s="187" t="s">
        <v>2052</v>
      </c>
      <c r="I1666" s="188"/>
      <c r="L1666" s="32"/>
      <c r="M1666" s="189"/>
      <c r="T1666" s="56"/>
      <c r="AT1666" s="17" t="s">
        <v>699</v>
      </c>
      <c r="AU1666" s="17" t="s">
        <v>87</v>
      </c>
    </row>
    <row r="1667" spans="2:51" s="12" customFormat="1" ht="12">
      <c r="B1667" s="150"/>
      <c r="D1667" s="151" t="s">
        <v>270</v>
      </c>
      <c r="E1667" s="152" t="s">
        <v>1</v>
      </c>
      <c r="F1667" s="153" t="s">
        <v>2053</v>
      </c>
      <c r="H1667" s="154">
        <v>3.93</v>
      </c>
      <c r="I1667" s="155"/>
      <c r="L1667" s="150"/>
      <c r="M1667" s="156"/>
      <c r="T1667" s="157"/>
      <c r="AT1667" s="152" t="s">
        <v>270</v>
      </c>
      <c r="AU1667" s="152" t="s">
        <v>87</v>
      </c>
      <c r="AV1667" s="12" t="s">
        <v>87</v>
      </c>
      <c r="AW1667" s="12" t="s">
        <v>32</v>
      </c>
      <c r="AX1667" s="12" t="s">
        <v>77</v>
      </c>
      <c r="AY1667" s="152" t="s">
        <v>262</v>
      </c>
    </row>
    <row r="1668" spans="2:51" s="13" customFormat="1" ht="12">
      <c r="B1668" s="158"/>
      <c r="D1668" s="151" t="s">
        <v>270</v>
      </c>
      <c r="E1668" s="159" t="s">
        <v>1</v>
      </c>
      <c r="F1668" s="160" t="s">
        <v>273</v>
      </c>
      <c r="H1668" s="161">
        <v>3.93</v>
      </c>
      <c r="I1668" s="162"/>
      <c r="L1668" s="158"/>
      <c r="M1668" s="163"/>
      <c r="T1668" s="164"/>
      <c r="AT1668" s="159" t="s">
        <v>270</v>
      </c>
      <c r="AU1668" s="159" t="s">
        <v>87</v>
      </c>
      <c r="AV1668" s="13" t="s">
        <v>268</v>
      </c>
      <c r="AW1668" s="13" t="s">
        <v>32</v>
      </c>
      <c r="AX1668" s="13" t="s">
        <v>85</v>
      </c>
      <c r="AY1668" s="159" t="s">
        <v>262</v>
      </c>
    </row>
    <row r="1669" spans="2:65" s="1" customFormat="1" ht="66.75" customHeight="1">
      <c r="B1669" s="32"/>
      <c r="C1669" s="138" t="s">
        <v>2054</v>
      </c>
      <c r="D1669" s="138" t="s">
        <v>264</v>
      </c>
      <c r="E1669" s="139" t="s">
        <v>2055</v>
      </c>
      <c r="F1669" s="140" t="s">
        <v>2056</v>
      </c>
      <c r="G1669" s="141" t="s">
        <v>416</v>
      </c>
      <c r="H1669" s="142">
        <v>24.66</v>
      </c>
      <c r="I1669" s="143"/>
      <c r="J1669" s="142">
        <f>ROUND(I1669*H1669,2)</f>
        <v>0</v>
      </c>
      <c r="K1669" s="140" t="s">
        <v>1</v>
      </c>
      <c r="L1669" s="32"/>
      <c r="M1669" s="144" t="s">
        <v>1</v>
      </c>
      <c r="N1669" s="145" t="s">
        <v>42</v>
      </c>
      <c r="P1669" s="146">
        <f>O1669*H1669</f>
        <v>0</v>
      </c>
      <c r="Q1669" s="146">
        <v>0</v>
      </c>
      <c r="R1669" s="146">
        <f>Q1669*H1669</f>
        <v>0</v>
      </c>
      <c r="S1669" s="146">
        <v>0</v>
      </c>
      <c r="T1669" s="147">
        <f>S1669*H1669</f>
        <v>0</v>
      </c>
      <c r="AR1669" s="148" t="s">
        <v>369</v>
      </c>
      <c r="AT1669" s="148" t="s">
        <v>264</v>
      </c>
      <c r="AU1669" s="148" t="s">
        <v>87</v>
      </c>
      <c r="AY1669" s="17" t="s">
        <v>262</v>
      </c>
      <c r="BE1669" s="149">
        <f>IF(N1669="základní",J1669,0)</f>
        <v>0</v>
      </c>
      <c r="BF1669" s="149">
        <f>IF(N1669="snížená",J1669,0)</f>
        <v>0</v>
      </c>
      <c r="BG1669" s="149">
        <f>IF(N1669="zákl. přenesená",J1669,0)</f>
        <v>0</v>
      </c>
      <c r="BH1669" s="149">
        <f>IF(N1669="sníž. přenesená",J1669,0)</f>
        <v>0</v>
      </c>
      <c r="BI1669" s="149">
        <f>IF(N1669="nulová",J1669,0)</f>
        <v>0</v>
      </c>
      <c r="BJ1669" s="17" t="s">
        <v>85</v>
      </c>
      <c r="BK1669" s="149">
        <f>ROUND(I1669*H1669,2)</f>
        <v>0</v>
      </c>
      <c r="BL1669" s="17" t="s">
        <v>369</v>
      </c>
      <c r="BM1669" s="148" t="s">
        <v>2057</v>
      </c>
    </row>
    <row r="1670" spans="2:47" s="1" customFormat="1" ht="126.75">
      <c r="B1670" s="32"/>
      <c r="D1670" s="151" t="s">
        <v>699</v>
      </c>
      <c r="F1670" s="187" t="s">
        <v>2058</v>
      </c>
      <c r="I1670" s="188"/>
      <c r="L1670" s="32"/>
      <c r="M1670" s="189"/>
      <c r="T1670" s="56"/>
      <c r="AT1670" s="17" t="s">
        <v>699</v>
      </c>
      <c r="AU1670" s="17" t="s">
        <v>87</v>
      </c>
    </row>
    <row r="1671" spans="2:51" s="12" customFormat="1" ht="12">
      <c r="B1671" s="150"/>
      <c r="D1671" s="151" t="s">
        <v>270</v>
      </c>
      <c r="E1671" s="152" t="s">
        <v>1</v>
      </c>
      <c r="F1671" s="153" t="s">
        <v>2059</v>
      </c>
      <c r="H1671" s="154">
        <v>24.66</v>
      </c>
      <c r="I1671" s="155"/>
      <c r="L1671" s="150"/>
      <c r="M1671" s="156"/>
      <c r="T1671" s="157"/>
      <c r="AT1671" s="152" t="s">
        <v>270</v>
      </c>
      <c r="AU1671" s="152" t="s">
        <v>87</v>
      </c>
      <c r="AV1671" s="12" t="s">
        <v>87</v>
      </c>
      <c r="AW1671" s="12" t="s">
        <v>32</v>
      </c>
      <c r="AX1671" s="12" t="s">
        <v>77</v>
      </c>
      <c r="AY1671" s="152" t="s">
        <v>262</v>
      </c>
    </row>
    <row r="1672" spans="2:51" s="13" customFormat="1" ht="12">
      <c r="B1672" s="158"/>
      <c r="D1672" s="151" t="s">
        <v>270</v>
      </c>
      <c r="E1672" s="159" t="s">
        <v>1</v>
      </c>
      <c r="F1672" s="160" t="s">
        <v>273</v>
      </c>
      <c r="H1672" s="161">
        <v>24.66</v>
      </c>
      <c r="I1672" s="162"/>
      <c r="L1672" s="158"/>
      <c r="M1672" s="163"/>
      <c r="T1672" s="164"/>
      <c r="AT1672" s="159" t="s">
        <v>270</v>
      </c>
      <c r="AU1672" s="159" t="s">
        <v>87</v>
      </c>
      <c r="AV1672" s="13" t="s">
        <v>268</v>
      </c>
      <c r="AW1672" s="13" t="s">
        <v>32</v>
      </c>
      <c r="AX1672" s="13" t="s">
        <v>85</v>
      </c>
      <c r="AY1672" s="159" t="s">
        <v>262</v>
      </c>
    </row>
    <row r="1673" spans="2:65" s="1" customFormat="1" ht="66.75" customHeight="1">
      <c r="B1673" s="32"/>
      <c r="C1673" s="138" t="s">
        <v>2060</v>
      </c>
      <c r="D1673" s="138" t="s">
        <v>264</v>
      </c>
      <c r="E1673" s="139" t="s">
        <v>2061</v>
      </c>
      <c r="F1673" s="140" t="s">
        <v>2062</v>
      </c>
      <c r="G1673" s="141" t="s">
        <v>416</v>
      </c>
      <c r="H1673" s="142">
        <v>25.4</v>
      </c>
      <c r="I1673" s="143"/>
      <c r="J1673" s="142">
        <f>ROUND(I1673*H1673,2)</f>
        <v>0</v>
      </c>
      <c r="K1673" s="140" t="s">
        <v>1</v>
      </c>
      <c r="L1673" s="32"/>
      <c r="M1673" s="144" t="s">
        <v>1</v>
      </c>
      <c r="N1673" s="145" t="s">
        <v>42</v>
      </c>
      <c r="P1673" s="146">
        <f>O1673*H1673</f>
        <v>0</v>
      </c>
      <c r="Q1673" s="146">
        <v>0</v>
      </c>
      <c r="R1673" s="146">
        <f>Q1673*H1673</f>
        <v>0</v>
      </c>
      <c r="S1673" s="146">
        <v>0</v>
      </c>
      <c r="T1673" s="147">
        <f>S1673*H1673</f>
        <v>0</v>
      </c>
      <c r="AR1673" s="148" t="s">
        <v>369</v>
      </c>
      <c r="AT1673" s="148" t="s">
        <v>264</v>
      </c>
      <c r="AU1673" s="148" t="s">
        <v>87</v>
      </c>
      <c r="AY1673" s="17" t="s">
        <v>262</v>
      </c>
      <c r="BE1673" s="149">
        <f>IF(N1673="základní",J1673,0)</f>
        <v>0</v>
      </c>
      <c r="BF1673" s="149">
        <f>IF(N1673="snížená",J1673,0)</f>
        <v>0</v>
      </c>
      <c r="BG1673" s="149">
        <f>IF(N1673="zákl. přenesená",J1673,0)</f>
        <v>0</v>
      </c>
      <c r="BH1673" s="149">
        <f>IF(N1673="sníž. přenesená",J1673,0)</f>
        <v>0</v>
      </c>
      <c r="BI1673" s="149">
        <f>IF(N1673="nulová",J1673,0)</f>
        <v>0</v>
      </c>
      <c r="BJ1673" s="17" t="s">
        <v>85</v>
      </c>
      <c r="BK1673" s="149">
        <f>ROUND(I1673*H1673,2)</f>
        <v>0</v>
      </c>
      <c r="BL1673" s="17" t="s">
        <v>369</v>
      </c>
      <c r="BM1673" s="148" t="s">
        <v>2063</v>
      </c>
    </row>
    <row r="1674" spans="2:47" s="1" customFormat="1" ht="126.75">
      <c r="B1674" s="32"/>
      <c r="D1674" s="151" t="s">
        <v>699</v>
      </c>
      <c r="F1674" s="187" t="s">
        <v>2058</v>
      </c>
      <c r="I1674" s="188"/>
      <c r="L1674" s="32"/>
      <c r="M1674" s="189"/>
      <c r="T1674" s="56"/>
      <c r="AT1674" s="17" t="s">
        <v>699</v>
      </c>
      <c r="AU1674" s="17" t="s">
        <v>87</v>
      </c>
    </row>
    <row r="1675" spans="2:51" s="12" customFormat="1" ht="12">
      <c r="B1675" s="150"/>
      <c r="D1675" s="151" t="s">
        <v>270</v>
      </c>
      <c r="E1675" s="152" t="s">
        <v>1</v>
      </c>
      <c r="F1675" s="153" t="s">
        <v>2064</v>
      </c>
      <c r="H1675" s="154">
        <v>25.4</v>
      </c>
      <c r="I1675" s="155"/>
      <c r="L1675" s="150"/>
      <c r="M1675" s="156"/>
      <c r="T1675" s="157"/>
      <c r="AT1675" s="152" t="s">
        <v>270</v>
      </c>
      <c r="AU1675" s="152" t="s">
        <v>87</v>
      </c>
      <c r="AV1675" s="12" t="s">
        <v>87</v>
      </c>
      <c r="AW1675" s="12" t="s">
        <v>32</v>
      </c>
      <c r="AX1675" s="12" t="s">
        <v>77</v>
      </c>
      <c r="AY1675" s="152" t="s">
        <v>262</v>
      </c>
    </row>
    <row r="1676" spans="2:51" s="13" customFormat="1" ht="12">
      <c r="B1676" s="158"/>
      <c r="D1676" s="151" t="s">
        <v>270</v>
      </c>
      <c r="E1676" s="159" t="s">
        <v>1</v>
      </c>
      <c r="F1676" s="160" t="s">
        <v>273</v>
      </c>
      <c r="H1676" s="161">
        <v>25.4</v>
      </c>
      <c r="I1676" s="162"/>
      <c r="L1676" s="158"/>
      <c r="M1676" s="163"/>
      <c r="T1676" s="164"/>
      <c r="AT1676" s="159" t="s">
        <v>270</v>
      </c>
      <c r="AU1676" s="159" t="s">
        <v>87</v>
      </c>
      <c r="AV1676" s="13" t="s">
        <v>268</v>
      </c>
      <c r="AW1676" s="13" t="s">
        <v>32</v>
      </c>
      <c r="AX1676" s="13" t="s">
        <v>85</v>
      </c>
      <c r="AY1676" s="159" t="s">
        <v>262</v>
      </c>
    </row>
    <row r="1677" spans="2:65" s="1" customFormat="1" ht="44.25" customHeight="1">
      <c r="B1677" s="32"/>
      <c r="C1677" s="138" t="s">
        <v>2065</v>
      </c>
      <c r="D1677" s="138" t="s">
        <v>264</v>
      </c>
      <c r="E1677" s="139" t="s">
        <v>2066</v>
      </c>
      <c r="F1677" s="140" t="s">
        <v>2067</v>
      </c>
      <c r="G1677" s="141" t="s">
        <v>416</v>
      </c>
      <c r="H1677" s="142">
        <v>1.76</v>
      </c>
      <c r="I1677" s="143"/>
      <c r="J1677" s="142">
        <f>ROUND(I1677*H1677,2)</f>
        <v>0</v>
      </c>
      <c r="K1677" s="140" t="s">
        <v>1</v>
      </c>
      <c r="L1677" s="32"/>
      <c r="M1677" s="144" t="s">
        <v>1</v>
      </c>
      <c r="N1677" s="145" t="s">
        <v>42</v>
      </c>
      <c r="P1677" s="146">
        <f>O1677*H1677</f>
        <v>0</v>
      </c>
      <c r="Q1677" s="146">
        <v>0</v>
      </c>
      <c r="R1677" s="146">
        <f>Q1677*H1677</f>
        <v>0</v>
      </c>
      <c r="S1677" s="146">
        <v>0</v>
      </c>
      <c r="T1677" s="147">
        <f>S1677*H1677</f>
        <v>0</v>
      </c>
      <c r="AR1677" s="148" t="s">
        <v>369</v>
      </c>
      <c r="AT1677" s="148" t="s">
        <v>264</v>
      </c>
      <c r="AU1677" s="148" t="s">
        <v>87</v>
      </c>
      <c r="AY1677" s="17" t="s">
        <v>262</v>
      </c>
      <c r="BE1677" s="149">
        <f>IF(N1677="základní",J1677,0)</f>
        <v>0</v>
      </c>
      <c r="BF1677" s="149">
        <f>IF(N1677="snížená",J1677,0)</f>
        <v>0</v>
      </c>
      <c r="BG1677" s="149">
        <f>IF(N1677="zákl. přenesená",J1677,0)</f>
        <v>0</v>
      </c>
      <c r="BH1677" s="149">
        <f>IF(N1677="sníž. přenesená",J1677,0)</f>
        <v>0</v>
      </c>
      <c r="BI1677" s="149">
        <f>IF(N1677="nulová",J1677,0)</f>
        <v>0</v>
      </c>
      <c r="BJ1677" s="17" t="s">
        <v>85</v>
      </c>
      <c r="BK1677" s="149">
        <f>ROUND(I1677*H1677,2)</f>
        <v>0</v>
      </c>
      <c r="BL1677" s="17" t="s">
        <v>369</v>
      </c>
      <c r="BM1677" s="148" t="s">
        <v>2068</v>
      </c>
    </row>
    <row r="1678" spans="2:47" s="1" customFormat="1" ht="126.75">
      <c r="B1678" s="32"/>
      <c r="D1678" s="151" t="s">
        <v>699</v>
      </c>
      <c r="F1678" s="187" t="s">
        <v>2058</v>
      </c>
      <c r="I1678" s="188"/>
      <c r="L1678" s="32"/>
      <c r="M1678" s="189"/>
      <c r="T1678" s="56"/>
      <c r="AT1678" s="17" t="s">
        <v>699</v>
      </c>
      <c r="AU1678" s="17" t="s">
        <v>87</v>
      </c>
    </row>
    <row r="1679" spans="2:51" s="12" customFormat="1" ht="12">
      <c r="B1679" s="150"/>
      <c r="D1679" s="151" t="s">
        <v>270</v>
      </c>
      <c r="E1679" s="152" t="s">
        <v>1</v>
      </c>
      <c r="F1679" s="153" t="s">
        <v>2069</v>
      </c>
      <c r="H1679" s="154">
        <v>1.76</v>
      </c>
      <c r="I1679" s="155"/>
      <c r="L1679" s="150"/>
      <c r="M1679" s="156"/>
      <c r="T1679" s="157"/>
      <c r="AT1679" s="152" t="s">
        <v>270</v>
      </c>
      <c r="AU1679" s="152" t="s">
        <v>87</v>
      </c>
      <c r="AV1679" s="12" t="s">
        <v>87</v>
      </c>
      <c r="AW1679" s="12" t="s">
        <v>32</v>
      </c>
      <c r="AX1679" s="12" t="s">
        <v>77</v>
      </c>
      <c r="AY1679" s="152" t="s">
        <v>262</v>
      </c>
    </row>
    <row r="1680" spans="2:51" s="13" customFormat="1" ht="12">
      <c r="B1680" s="158"/>
      <c r="D1680" s="151" t="s">
        <v>270</v>
      </c>
      <c r="E1680" s="159" t="s">
        <v>1</v>
      </c>
      <c r="F1680" s="160" t="s">
        <v>273</v>
      </c>
      <c r="H1680" s="161">
        <v>1.76</v>
      </c>
      <c r="I1680" s="162"/>
      <c r="L1680" s="158"/>
      <c r="M1680" s="163"/>
      <c r="T1680" s="164"/>
      <c r="AT1680" s="159" t="s">
        <v>270</v>
      </c>
      <c r="AU1680" s="159" t="s">
        <v>87</v>
      </c>
      <c r="AV1680" s="13" t="s">
        <v>268</v>
      </c>
      <c r="AW1680" s="13" t="s">
        <v>32</v>
      </c>
      <c r="AX1680" s="13" t="s">
        <v>85</v>
      </c>
      <c r="AY1680" s="159" t="s">
        <v>262</v>
      </c>
    </row>
    <row r="1681" spans="2:65" s="1" customFormat="1" ht="66.75" customHeight="1">
      <c r="B1681" s="32"/>
      <c r="C1681" s="138" t="s">
        <v>2070</v>
      </c>
      <c r="D1681" s="138" t="s">
        <v>264</v>
      </c>
      <c r="E1681" s="139" t="s">
        <v>2071</v>
      </c>
      <c r="F1681" s="140" t="s">
        <v>2072</v>
      </c>
      <c r="G1681" s="141" t="s">
        <v>416</v>
      </c>
      <c r="H1681" s="142">
        <v>5.58</v>
      </c>
      <c r="I1681" s="143"/>
      <c r="J1681" s="142">
        <f>ROUND(I1681*H1681,2)</f>
        <v>0</v>
      </c>
      <c r="K1681" s="140" t="s">
        <v>1</v>
      </c>
      <c r="L1681" s="32"/>
      <c r="M1681" s="144" t="s">
        <v>1</v>
      </c>
      <c r="N1681" s="145" t="s">
        <v>42</v>
      </c>
      <c r="P1681" s="146">
        <f>O1681*H1681</f>
        <v>0</v>
      </c>
      <c r="Q1681" s="146">
        <v>0</v>
      </c>
      <c r="R1681" s="146">
        <f>Q1681*H1681</f>
        <v>0</v>
      </c>
      <c r="S1681" s="146">
        <v>0</v>
      </c>
      <c r="T1681" s="147">
        <f>S1681*H1681</f>
        <v>0</v>
      </c>
      <c r="AR1681" s="148" t="s">
        <v>369</v>
      </c>
      <c r="AT1681" s="148" t="s">
        <v>264</v>
      </c>
      <c r="AU1681" s="148" t="s">
        <v>87</v>
      </c>
      <c r="AY1681" s="17" t="s">
        <v>262</v>
      </c>
      <c r="BE1681" s="149">
        <f>IF(N1681="základní",J1681,0)</f>
        <v>0</v>
      </c>
      <c r="BF1681" s="149">
        <f>IF(N1681="snížená",J1681,0)</f>
        <v>0</v>
      </c>
      <c r="BG1681" s="149">
        <f>IF(N1681="zákl. přenesená",J1681,0)</f>
        <v>0</v>
      </c>
      <c r="BH1681" s="149">
        <f>IF(N1681="sníž. přenesená",J1681,0)</f>
        <v>0</v>
      </c>
      <c r="BI1681" s="149">
        <f>IF(N1681="nulová",J1681,0)</f>
        <v>0</v>
      </c>
      <c r="BJ1681" s="17" t="s">
        <v>85</v>
      </c>
      <c r="BK1681" s="149">
        <f>ROUND(I1681*H1681,2)</f>
        <v>0</v>
      </c>
      <c r="BL1681" s="17" t="s">
        <v>369</v>
      </c>
      <c r="BM1681" s="148" t="s">
        <v>2073</v>
      </c>
    </row>
    <row r="1682" spans="2:47" s="1" customFormat="1" ht="48.75">
      <c r="B1682" s="32"/>
      <c r="D1682" s="151" t="s">
        <v>699</v>
      </c>
      <c r="F1682" s="187" t="s">
        <v>1948</v>
      </c>
      <c r="I1682" s="188"/>
      <c r="L1682" s="32"/>
      <c r="M1682" s="189"/>
      <c r="T1682" s="56"/>
      <c r="AT1682" s="17" t="s">
        <v>699</v>
      </c>
      <c r="AU1682" s="17" t="s">
        <v>87</v>
      </c>
    </row>
    <row r="1683" spans="2:51" s="12" customFormat="1" ht="12">
      <c r="B1683" s="150"/>
      <c r="D1683" s="151" t="s">
        <v>270</v>
      </c>
      <c r="E1683" s="152" t="s">
        <v>1</v>
      </c>
      <c r="F1683" s="153" t="s">
        <v>2074</v>
      </c>
      <c r="H1683" s="154">
        <v>5.58</v>
      </c>
      <c r="I1683" s="155"/>
      <c r="L1683" s="150"/>
      <c r="M1683" s="156"/>
      <c r="T1683" s="157"/>
      <c r="AT1683" s="152" t="s">
        <v>270</v>
      </c>
      <c r="AU1683" s="152" t="s">
        <v>87</v>
      </c>
      <c r="AV1683" s="12" t="s">
        <v>87</v>
      </c>
      <c r="AW1683" s="12" t="s">
        <v>32</v>
      </c>
      <c r="AX1683" s="12" t="s">
        <v>77</v>
      </c>
      <c r="AY1683" s="152" t="s">
        <v>262</v>
      </c>
    </row>
    <row r="1684" spans="2:51" s="13" customFormat="1" ht="12">
      <c r="B1684" s="158"/>
      <c r="D1684" s="151" t="s">
        <v>270</v>
      </c>
      <c r="E1684" s="159" t="s">
        <v>1</v>
      </c>
      <c r="F1684" s="160" t="s">
        <v>273</v>
      </c>
      <c r="H1684" s="161">
        <v>5.58</v>
      </c>
      <c r="I1684" s="162"/>
      <c r="L1684" s="158"/>
      <c r="M1684" s="163"/>
      <c r="T1684" s="164"/>
      <c r="AT1684" s="159" t="s">
        <v>270</v>
      </c>
      <c r="AU1684" s="159" t="s">
        <v>87</v>
      </c>
      <c r="AV1684" s="13" t="s">
        <v>268</v>
      </c>
      <c r="AW1684" s="13" t="s">
        <v>32</v>
      </c>
      <c r="AX1684" s="13" t="s">
        <v>85</v>
      </c>
      <c r="AY1684" s="159" t="s">
        <v>262</v>
      </c>
    </row>
    <row r="1685" spans="2:65" s="1" customFormat="1" ht="49.15" customHeight="1">
      <c r="B1685" s="32"/>
      <c r="C1685" s="138" t="s">
        <v>2075</v>
      </c>
      <c r="D1685" s="138" t="s">
        <v>264</v>
      </c>
      <c r="E1685" s="139" t="s">
        <v>2076</v>
      </c>
      <c r="F1685" s="140" t="s">
        <v>2077</v>
      </c>
      <c r="G1685" s="141" t="s">
        <v>416</v>
      </c>
      <c r="H1685" s="142">
        <v>4.22</v>
      </c>
      <c r="I1685" s="143"/>
      <c r="J1685" s="142">
        <f>ROUND(I1685*H1685,2)</f>
        <v>0</v>
      </c>
      <c r="K1685" s="140" t="s">
        <v>1</v>
      </c>
      <c r="L1685" s="32"/>
      <c r="M1685" s="144" t="s">
        <v>1</v>
      </c>
      <c r="N1685" s="145" t="s">
        <v>42</v>
      </c>
      <c r="P1685" s="146">
        <f>O1685*H1685</f>
        <v>0</v>
      </c>
      <c r="Q1685" s="146">
        <v>0</v>
      </c>
      <c r="R1685" s="146">
        <f>Q1685*H1685</f>
        <v>0</v>
      </c>
      <c r="S1685" s="146">
        <v>0</v>
      </c>
      <c r="T1685" s="147">
        <f>S1685*H1685</f>
        <v>0</v>
      </c>
      <c r="AR1685" s="148" t="s">
        <v>369</v>
      </c>
      <c r="AT1685" s="148" t="s">
        <v>264</v>
      </c>
      <c r="AU1685" s="148" t="s">
        <v>87</v>
      </c>
      <c r="AY1685" s="17" t="s">
        <v>262</v>
      </c>
      <c r="BE1685" s="149">
        <f>IF(N1685="základní",J1685,0)</f>
        <v>0</v>
      </c>
      <c r="BF1685" s="149">
        <f>IF(N1685="snížená",J1685,0)</f>
        <v>0</v>
      </c>
      <c r="BG1685" s="149">
        <f>IF(N1685="zákl. přenesená",J1685,0)</f>
        <v>0</v>
      </c>
      <c r="BH1685" s="149">
        <f>IF(N1685="sníž. přenesená",J1685,0)</f>
        <v>0</v>
      </c>
      <c r="BI1685" s="149">
        <f>IF(N1685="nulová",J1685,0)</f>
        <v>0</v>
      </c>
      <c r="BJ1685" s="17" t="s">
        <v>85</v>
      </c>
      <c r="BK1685" s="149">
        <f>ROUND(I1685*H1685,2)</f>
        <v>0</v>
      </c>
      <c r="BL1685" s="17" t="s">
        <v>369</v>
      </c>
      <c r="BM1685" s="148" t="s">
        <v>2078</v>
      </c>
    </row>
    <row r="1686" spans="2:47" s="1" customFormat="1" ht="107.25">
      <c r="B1686" s="32"/>
      <c r="D1686" s="151" t="s">
        <v>699</v>
      </c>
      <c r="F1686" s="187" t="s">
        <v>2079</v>
      </c>
      <c r="I1686" s="188"/>
      <c r="L1686" s="32"/>
      <c r="M1686" s="189"/>
      <c r="T1686" s="56"/>
      <c r="AT1686" s="17" t="s">
        <v>699</v>
      </c>
      <c r="AU1686" s="17" t="s">
        <v>87</v>
      </c>
    </row>
    <row r="1687" spans="2:51" s="12" customFormat="1" ht="12">
      <c r="B1687" s="150"/>
      <c r="D1687" s="151" t="s">
        <v>270</v>
      </c>
      <c r="E1687" s="152" t="s">
        <v>1</v>
      </c>
      <c r="F1687" s="153" t="s">
        <v>2080</v>
      </c>
      <c r="H1687" s="154">
        <v>4.22</v>
      </c>
      <c r="I1687" s="155"/>
      <c r="L1687" s="150"/>
      <c r="M1687" s="156"/>
      <c r="T1687" s="157"/>
      <c r="AT1687" s="152" t="s">
        <v>270</v>
      </c>
      <c r="AU1687" s="152" t="s">
        <v>87</v>
      </c>
      <c r="AV1687" s="12" t="s">
        <v>87</v>
      </c>
      <c r="AW1687" s="12" t="s">
        <v>32</v>
      </c>
      <c r="AX1687" s="12" t="s">
        <v>77</v>
      </c>
      <c r="AY1687" s="152" t="s">
        <v>262</v>
      </c>
    </row>
    <row r="1688" spans="2:51" s="13" customFormat="1" ht="12">
      <c r="B1688" s="158"/>
      <c r="D1688" s="151" t="s">
        <v>270</v>
      </c>
      <c r="E1688" s="159" t="s">
        <v>1</v>
      </c>
      <c r="F1688" s="160" t="s">
        <v>273</v>
      </c>
      <c r="H1688" s="161">
        <v>4.22</v>
      </c>
      <c r="I1688" s="162"/>
      <c r="L1688" s="158"/>
      <c r="M1688" s="163"/>
      <c r="T1688" s="164"/>
      <c r="AT1688" s="159" t="s">
        <v>270</v>
      </c>
      <c r="AU1688" s="159" t="s">
        <v>87</v>
      </c>
      <c r="AV1688" s="13" t="s">
        <v>268</v>
      </c>
      <c r="AW1688" s="13" t="s">
        <v>32</v>
      </c>
      <c r="AX1688" s="13" t="s">
        <v>85</v>
      </c>
      <c r="AY1688" s="159" t="s">
        <v>262</v>
      </c>
    </row>
    <row r="1689" spans="2:65" s="1" customFormat="1" ht="55.5" customHeight="1">
      <c r="B1689" s="32"/>
      <c r="C1689" s="138" t="s">
        <v>2081</v>
      </c>
      <c r="D1689" s="138" t="s">
        <v>264</v>
      </c>
      <c r="E1689" s="139" t="s">
        <v>2082</v>
      </c>
      <c r="F1689" s="140" t="s">
        <v>2083</v>
      </c>
      <c r="G1689" s="141" t="s">
        <v>416</v>
      </c>
      <c r="H1689" s="142">
        <v>4.22</v>
      </c>
      <c r="I1689" s="143"/>
      <c r="J1689" s="142">
        <f>ROUND(I1689*H1689,2)</f>
        <v>0</v>
      </c>
      <c r="K1689" s="140" t="s">
        <v>1</v>
      </c>
      <c r="L1689" s="32"/>
      <c r="M1689" s="144" t="s">
        <v>1</v>
      </c>
      <c r="N1689" s="145" t="s">
        <v>42</v>
      </c>
      <c r="P1689" s="146">
        <f>O1689*H1689</f>
        <v>0</v>
      </c>
      <c r="Q1689" s="146">
        <v>0</v>
      </c>
      <c r="R1689" s="146">
        <f>Q1689*H1689</f>
        <v>0</v>
      </c>
      <c r="S1689" s="146">
        <v>0</v>
      </c>
      <c r="T1689" s="147">
        <f>S1689*H1689</f>
        <v>0</v>
      </c>
      <c r="AR1689" s="148" t="s">
        <v>369</v>
      </c>
      <c r="AT1689" s="148" t="s">
        <v>264</v>
      </c>
      <c r="AU1689" s="148" t="s">
        <v>87</v>
      </c>
      <c r="AY1689" s="17" t="s">
        <v>262</v>
      </c>
      <c r="BE1689" s="149">
        <f>IF(N1689="základní",J1689,0)</f>
        <v>0</v>
      </c>
      <c r="BF1689" s="149">
        <f>IF(N1689="snížená",J1689,0)</f>
        <v>0</v>
      </c>
      <c r="BG1689" s="149">
        <f>IF(N1689="zákl. přenesená",J1689,0)</f>
        <v>0</v>
      </c>
      <c r="BH1689" s="149">
        <f>IF(N1689="sníž. přenesená",J1689,0)</f>
        <v>0</v>
      </c>
      <c r="BI1689" s="149">
        <f>IF(N1689="nulová",J1689,0)</f>
        <v>0</v>
      </c>
      <c r="BJ1689" s="17" t="s">
        <v>85</v>
      </c>
      <c r="BK1689" s="149">
        <f>ROUND(I1689*H1689,2)</f>
        <v>0</v>
      </c>
      <c r="BL1689" s="17" t="s">
        <v>369</v>
      </c>
      <c r="BM1689" s="148" t="s">
        <v>2084</v>
      </c>
    </row>
    <row r="1690" spans="2:47" s="1" customFormat="1" ht="87.75">
      <c r="B1690" s="32"/>
      <c r="D1690" s="151" t="s">
        <v>699</v>
      </c>
      <c r="F1690" s="187" t="s">
        <v>2085</v>
      </c>
      <c r="I1690" s="188"/>
      <c r="L1690" s="32"/>
      <c r="M1690" s="189"/>
      <c r="T1690" s="56"/>
      <c r="AT1690" s="17" t="s">
        <v>699</v>
      </c>
      <c r="AU1690" s="17" t="s">
        <v>87</v>
      </c>
    </row>
    <row r="1691" spans="2:65" s="1" customFormat="1" ht="62.65" customHeight="1">
      <c r="B1691" s="32"/>
      <c r="C1691" s="138" t="s">
        <v>2086</v>
      </c>
      <c r="D1691" s="138" t="s">
        <v>264</v>
      </c>
      <c r="E1691" s="139" t="s">
        <v>2087</v>
      </c>
      <c r="F1691" s="140" t="s">
        <v>2088</v>
      </c>
      <c r="G1691" s="141" t="s">
        <v>152</v>
      </c>
      <c r="H1691" s="142">
        <v>0.92</v>
      </c>
      <c r="I1691" s="143"/>
      <c r="J1691" s="142">
        <f>ROUND(I1691*H1691,2)</f>
        <v>0</v>
      </c>
      <c r="K1691" s="140" t="s">
        <v>1</v>
      </c>
      <c r="L1691" s="32"/>
      <c r="M1691" s="144" t="s">
        <v>1</v>
      </c>
      <c r="N1691" s="145" t="s">
        <v>42</v>
      </c>
      <c r="P1691" s="146">
        <f>O1691*H1691</f>
        <v>0</v>
      </c>
      <c r="Q1691" s="146">
        <v>0</v>
      </c>
      <c r="R1691" s="146">
        <f>Q1691*H1691</f>
        <v>0</v>
      </c>
      <c r="S1691" s="146">
        <v>0</v>
      </c>
      <c r="T1691" s="147">
        <f>S1691*H1691</f>
        <v>0</v>
      </c>
      <c r="AR1691" s="148" t="s">
        <v>369</v>
      </c>
      <c r="AT1691" s="148" t="s">
        <v>264</v>
      </c>
      <c r="AU1691" s="148" t="s">
        <v>87</v>
      </c>
      <c r="AY1691" s="17" t="s">
        <v>262</v>
      </c>
      <c r="BE1691" s="149">
        <f>IF(N1691="základní",J1691,0)</f>
        <v>0</v>
      </c>
      <c r="BF1691" s="149">
        <f>IF(N1691="snížená",J1691,0)</f>
        <v>0</v>
      </c>
      <c r="BG1691" s="149">
        <f>IF(N1691="zákl. přenesená",J1691,0)</f>
        <v>0</v>
      </c>
      <c r="BH1691" s="149">
        <f>IF(N1691="sníž. přenesená",J1691,0)</f>
        <v>0</v>
      </c>
      <c r="BI1691" s="149">
        <f>IF(N1691="nulová",J1691,0)</f>
        <v>0</v>
      </c>
      <c r="BJ1691" s="17" t="s">
        <v>85</v>
      </c>
      <c r="BK1691" s="149">
        <f>ROUND(I1691*H1691,2)</f>
        <v>0</v>
      </c>
      <c r="BL1691" s="17" t="s">
        <v>369</v>
      </c>
      <c r="BM1691" s="148" t="s">
        <v>2089</v>
      </c>
    </row>
    <row r="1692" spans="2:47" s="1" customFormat="1" ht="78">
      <c r="B1692" s="32"/>
      <c r="D1692" s="151" t="s">
        <v>699</v>
      </c>
      <c r="F1692" s="187" t="s">
        <v>2090</v>
      </c>
      <c r="I1692" s="188"/>
      <c r="L1692" s="32"/>
      <c r="M1692" s="189"/>
      <c r="T1692" s="56"/>
      <c r="AT1692" s="17" t="s">
        <v>699</v>
      </c>
      <c r="AU1692" s="17" t="s">
        <v>87</v>
      </c>
    </row>
    <row r="1693" spans="2:51" s="12" customFormat="1" ht="12">
      <c r="B1693" s="150"/>
      <c r="D1693" s="151" t="s">
        <v>270</v>
      </c>
      <c r="E1693" s="152" t="s">
        <v>1</v>
      </c>
      <c r="F1693" s="153" t="s">
        <v>2091</v>
      </c>
      <c r="H1693" s="154">
        <v>0.92</v>
      </c>
      <c r="I1693" s="155"/>
      <c r="L1693" s="150"/>
      <c r="M1693" s="156"/>
      <c r="T1693" s="157"/>
      <c r="AT1693" s="152" t="s">
        <v>270</v>
      </c>
      <c r="AU1693" s="152" t="s">
        <v>87</v>
      </c>
      <c r="AV1693" s="12" t="s">
        <v>87</v>
      </c>
      <c r="AW1693" s="12" t="s">
        <v>32</v>
      </c>
      <c r="AX1693" s="12" t="s">
        <v>77</v>
      </c>
      <c r="AY1693" s="152" t="s">
        <v>262</v>
      </c>
    </row>
    <row r="1694" spans="2:51" s="13" customFormat="1" ht="12">
      <c r="B1694" s="158"/>
      <c r="D1694" s="151" t="s">
        <v>270</v>
      </c>
      <c r="E1694" s="159" t="s">
        <v>1</v>
      </c>
      <c r="F1694" s="160" t="s">
        <v>273</v>
      </c>
      <c r="H1694" s="161">
        <v>0.92</v>
      </c>
      <c r="I1694" s="162"/>
      <c r="L1694" s="158"/>
      <c r="M1694" s="163"/>
      <c r="T1694" s="164"/>
      <c r="AT1694" s="159" t="s">
        <v>270</v>
      </c>
      <c r="AU1694" s="159" t="s">
        <v>87</v>
      </c>
      <c r="AV1694" s="13" t="s">
        <v>268</v>
      </c>
      <c r="AW1694" s="13" t="s">
        <v>32</v>
      </c>
      <c r="AX1694" s="13" t="s">
        <v>85</v>
      </c>
      <c r="AY1694" s="159" t="s">
        <v>262</v>
      </c>
    </row>
    <row r="1695" spans="2:65" s="1" customFormat="1" ht="66.75" customHeight="1">
      <c r="B1695" s="32"/>
      <c r="C1695" s="138" t="s">
        <v>2092</v>
      </c>
      <c r="D1695" s="138" t="s">
        <v>264</v>
      </c>
      <c r="E1695" s="139" t="s">
        <v>2093</v>
      </c>
      <c r="F1695" s="140" t="s">
        <v>2094</v>
      </c>
      <c r="G1695" s="141" t="s">
        <v>416</v>
      </c>
      <c r="H1695" s="142">
        <v>1.46</v>
      </c>
      <c r="I1695" s="143"/>
      <c r="J1695" s="142">
        <f>ROUND(I1695*H1695,2)</f>
        <v>0</v>
      </c>
      <c r="K1695" s="140" t="s">
        <v>1</v>
      </c>
      <c r="L1695" s="32"/>
      <c r="M1695" s="144" t="s">
        <v>1</v>
      </c>
      <c r="N1695" s="145" t="s">
        <v>42</v>
      </c>
      <c r="P1695" s="146">
        <f>O1695*H1695</f>
        <v>0</v>
      </c>
      <c r="Q1695" s="146">
        <v>0</v>
      </c>
      <c r="R1695" s="146">
        <f>Q1695*H1695</f>
        <v>0</v>
      </c>
      <c r="S1695" s="146">
        <v>0</v>
      </c>
      <c r="T1695" s="147">
        <f>S1695*H1695</f>
        <v>0</v>
      </c>
      <c r="AR1695" s="148" t="s">
        <v>369</v>
      </c>
      <c r="AT1695" s="148" t="s">
        <v>264</v>
      </c>
      <c r="AU1695" s="148" t="s">
        <v>87</v>
      </c>
      <c r="AY1695" s="17" t="s">
        <v>262</v>
      </c>
      <c r="BE1695" s="149">
        <f>IF(N1695="základní",J1695,0)</f>
        <v>0</v>
      </c>
      <c r="BF1695" s="149">
        <f>IF(N1695="snížená",J1695,0)</f>
        <v>0</v>
      </c>
      <c r="BG1695" s="149">
        <f>IF(N1695="zákl. přenesená",J1695,0)</f>
        <v>0</v>
      </c>
      <c r="BH1695" s="149">
        <f>IF(N1695="sníž. přenesená",J1695,0)</f>
        <v>0</v>
      </c>
      <c r="BI1695" s="149">
        <f>IF(N1695="nulová",J1695,0)</f>
        <v>0</v>
      </c>
      <c r="BJ1695" s="17" t="s">
        <v>85</v>
      </c>
      <c r="BK1695" s="149">
        <f>ROUND(I1695*H1695,2)</f>
        <v>0</v>
      </c>
      <c r="BL1695" s="17" t="s">
        <v>369</v>
      </c>
      <c r="BM1695" s="148" t="s">
        <v>2095</v>
      </c>
    </row>
    <row r="1696" spans="2:47" s="1" customFormat="1" ht="68.25">
      <c r="B1696" s="32"/>
      <c r="D1696" s="151" t="s">
        <v>699</v>
      </c>
      <c r="F1696" s="187" t="s">
        <v>2096</v>
      </c>
      <c r="I1696" s="188"/>
      <c r="L1696" s="32"/>
      <c r="M1696" s="189"/>
      <c r="T1696" s="56"/>
      <c r="AT1696" s="17" t="s">
        <v>699</v>
      </c>
      <c r="AU1696" s="17" t="s">
        <v>87</v>
      </c>
    </row>
    <row r="1697" spans="2:51" s="12" customFormat="1" ht="12">
      <c r="B1697" s="150"/>
      <c r="D1697" s="151" t="s">
        <v>270</v>
      </c>
      <c r="E1697" s="152" t="s">
        <v>1</v>
      </c>
      <c r="F1697" s="153" t="s">
        <v>2097</v>
      </c>
      <c r="H1697" s="154">
        <v>1.46</v>
      </c>
      <c r="I1697" s="155"/>
      <c r="L1697" s="150"/>
      <c r="M1697" s="156"/>
      <c r="T1697" s="157"/>
      <c r="AT1697" s="152" t="s">
        <v>270</v>
      </c>
      <c r="AU1697" s="152" t="s">
        <v>87</v>
      </c>
      <c r="AV1697" s="12" t="s">
        <v>87</v>
      </c>
      <c r="AW1697" s="12" t="s">
        <v>32</v>
      </c>
      <c r="AX1697" s="12" t="s">
        <v>77</v>
      </c>
      <c r="AY1697" s="152" t="s">
        <v>262</v>
      </c>
    </row>
    <row r="1698" spans="2:51" s="13" customFormat="1" ht="12">
      <c r="B1698" s="158"/>
      <c r="D1698" s="151" t="s">
        <v>270</v>
      </c>
      <c r="E1698" s="159" t="s">
        <v>1</v>
      </c>
      <c r="F1698" s="160" t="s">
        <v>273</v>
      </c>
      <c r="H1698" s="161">
        <v>1.46</v>
      </c>
      <c r="I1698" s="162"/>
      <c r="L1698" s="158"/>
      <c r="M1698" s="163"/>
      <c r="T1698" s="164"/>
      <c r="AT1698" s="159" t="s">
        <v>270</v>
      </c>
      <c r="AU1698" s="159" t="s">
        <v>87</v>
      </c>
      <c r="AV1698" s="13" t="s">
        <v>268</v>
      </c>
      <c r="AW1698" s="13" t="s">
        <v>32</v>
      </c>
      <c r="AX1698" s="13" t="s">
        <v>85</v>
      </c>
      <c r="AY1698" s="159" t="s">
        <v>262</v>
      </c>
    </row>
    <row r="1699" spans="2:65" s="1" customFormat="1" ht="66.75" customHeight="1">
      <c r="B1699" s="32"/>
      <c r="C1699" s="138" t="s">
        <v>2098</v>
      </c>
      <c r="D1699" s="138" t="s">
        <v>264</v>
      </c>
      <c r="E1699" s="139" t="s">
        <v>2099</v>
      </c>
      <c r="F1699" s="140" t="s">
        <v>2100</v>
      </c>
      <c r="G1699" s="141" t="s">
        <v>152</v>
      </c>
      <c r="H1699" s="142">
        <v>18.12</v>
      </c>
      <c r="I1699" s="143"/>
      <c r="J1699" s="142">
        <f>ROUND(I1699*H1699,2)</f>
        <v>0</v>
      </c>
      <c r="K1699" s="140" t="s">
        <v>1</v>
      </c>
      <c r="L1699" s="32"/>
      <c r="M1699" s="144" t="s">
        <v>1</v>
      </c>
      <c r="N1699" s="145" t="s">
        <v>42</v>
      </c>
      <c r="P1699" s="146">
        <f>O1699*H1699</f>
        <v>0</v>
      </c>
      <c r="Q1699" s="146">
        <v>0</v>
      </c>
      <c r="R1699" s="146">
        <f>Q1699*H1699</f>
        <v>0</v>
      </c>
      <c r="S1699" s="146">
        <v>0</v>
      </c>
      <c r="T1699" s="147">
        <f>S1699*H1699</f>
        <v>0</v>
      </c>
      <c r="AR1699" s="148" t="s">
        <v>369</v>
      </c>
      <c r="AT1699" s="148" t="s">
        <v>264</v>
      </c>
      <c r="AU1699" s="148" t="s">
        <v>87</v>
      </c>
      <c r="AY1699" s="17" t="s">
        <v>262</v>
      </c>
      <c r="BE1699" s="149">
        <f>IF(N1699="základní",J1699,0)</f>
        <v>0</v>
      </c>
      <c r="BF1699" s="149">
        <f>IF(N1699="snížená",J1699,0)</f>
        <v>0</v>
      </c>
      <c r="BG1699" s="149">
        <f>IF(N1699="zákl. přenesená",J1699,0)</f>
        <v>0</v>
      </c>
      <c r="BH1699" s="149">
        <f>IF(N1699="sníž. přenesená",J1699,0)</f>
        <v>0</v>
      </c>
      <c r="BI1699" s="149">
        <f>IF(N1699="nulová",J1699,0)</f>
        <v>0</v>
      </c>
      <c r="BJ1699" s="17" t="s">
        <v>85</v>
      </c>
      <c r="BK1699" s="149">
        <f>ROUND(I1699*H1699,2)</f>
        <v>0</v>
      </c>
      <c r="BL1699" s="17" t="s">
        <v>369</v>
      </c>
      <c r="BM1699" s="148" t="s">
        <v>2101</v>
      </c>
    </row>
    <row r="1700" spans="2:47" s="1" customFormat="1" ht="78">
      <c r="B1700" s="32"/>
      <c r="D1700" s="151" t="s">
        <v>699</v>
      </c>
      <c r="F1700" s="187" t="s">
        <v>2102</v>
      </c>
      <c r="I1700" s="188"/>
      <c r="L1700" s="32"/>
      <c r="M1700" s="189"/>
      <c r="T1700" s="56"/>
      <c r="AT1700" s="17" t="s">
        <v>699</v>
      </c>
      <c r="AU1700" s="17" t="s">
        <v>87</v>
      </c>
    </row>
    <row r="1701" spans="2:51" s="12" customFormat="1" ht="12">
      <c r="B1701" s="150"/>
      <c r="D1701" s="151" t="s">
        <v>270</v>
      </c>
      <c r="E1701" s="152" t="s">
        <v>1</v>
      </c>
      <c r="F1701" s="153" t="s">
        <v>2103</v>
      </c>
      <c r="H1701" s="154">
        <v>18.12</v>
      </c>
      <c r="I1701" s="155"/>
      <c r="L1701" s="150"/>
      <c r="M1701" s="156"/>
      <c r="T1701" s="157"/>
      <c r="AT1701" s="152" t="s">
        <v>270</v>
      </c>
      <c r="AU1701" s="152" t="s">
        <v>87</v>
      </c>
      <c r="AV1701" s="12" t="s">
        <v>87</v>
      </c>
      <c r="AW1701" s="12" t="s">
        <v>32</v>
      </c>
      <c r="AX1701" s="12" t="s">
        <v>77</v>
      </c>
      <c r="AY1701" s="152" t="s">
        <v>262</v>
      </c>
    </row>
    <row r="1702" spans="2:51" s="13" customFormat="1" ht="12">
      <c r="B1702" s="158"/>
      <c r="D1702" s="151" t="s">
        <v>270</v>
      </c>
      <c r="E1702" s="159" t="s">
        <v>1</v>
      </c>
      <c r="F1702" s="160" t="s">
        <v>273</v>
      </c>
      <c r="H1702" s="161">
        <v>18.12</v>
      </c>
      <c r="I1702" s="162"/>
      <c r="L1702" s="158"/>
      <c r="M1702" s="163"/>
      <c r="T1702" s="164"/>
      <c r="AT1702" s="159" t="s">
        <v>270</v>
      </c>
      <c r="AU1702" s="159" t="s">
        <v>87</v>
      </c>
      <c r="AV1702" s="13" t="s">
        <v>268</v>
      </c>
      <c r="AW1702" s="13" t="s">
        <v>32</v>
      </c>
      <c r="AX1702" s="13" t="s">
        <v>85</v>
      </c>
      <c r="AY1702" s="159" t="s">
        <v>262</v>
      </c>
    </row>
    <row r="1703" spans="2:65" s="1" customFormat="1" ht="76.35" customHeight="1">
      <c r="B1703" s="32"/>
      <c r="C1703" s="138" t="s">
        <v>2104</v>
      </c>
      <c r="D1703" s="138" t="s">
        <v>264</v>
      </c>
      <c r="E1703" s="139" t="s">
        <v>2105</v>
      </c>
      <c r="F1703" s="140" t="s">
        <v>2106</v>
      </c>
      <c r="G1703" s="141" t="s">
        <v>152</v>
      </c>
      <c r="H1703" s="142">
        <v>8.75</v>
      </c>
      <c r="I1703" s="143"/>
      <c r="J1703" s="142">
        <f>ROUND(I1703*H1703,2)</f>
        <v>0</v>
      </c>
      <c r="K1703" s="140" t="s">
        <v>1</v>
      </c>
      <c r="L1703" s="32"/>
      <c r="M1703" s="144" t="s">
        <v>1</v>
      </c>
      <c r="N1703" s="145" t="s">
        <v>42</v>
      </c>
      <c r="P1703" s="146">
        <f>O1703*H1703</f>
        <v>0</v>
      </c>
      <c r="Q1703" s="146">
        <v>0</v>
      </c>
      <c r="R1703" s="146">
        <f>Q1703*H1703</f>
        <v>0</v>
      </c>
      <c r="S1703" s="146">
        <v>0</v>
      </c>
      <c r="T1703" s="147">
        <f>S1703*H1703</f>
        <v>0</v>
      </c>
      <c r="AR1703" s="148" t="s">
        <v>369</v>
      </c>
      <c r="AT1703" s="148" t="s">
        <v>264</v>
      </c>
      <c r="AU1703" s="148" t="s">
        <v>87</v>
      </c>
      <c r="AY1703" s="17" t="s">
        <v>262</v>
      </c>
      <c r="BE1703" s="149">
        <f>IF(N1703="základní",J1703,0)</f>
        <v>0</v>
      </c>
      <c r="BF1703" s="149">
        <f>IF(N1703="snížená",J1703,0)</f>
        <v>0</v>
      </c>
      <c r="BG1703" s="149">
        <f>IF(N1703="zákl. přenesená",J1703,0)</f>
        <v>0</v>
      </c>
      <c r="BH1703" s="149">
        <f>IF(N1703="sníž. přenesená",J1703,0)</f>
        <v>0</v>
      </c>
      <c r="BI1703" s="149">
        <f>IF(N1703="nulová",J1703,0)</f>
        <v>0</v>
      </c>
      <c r="BJ1703" s="17" t="s">
        <v>85</v>
      </c>
      <c r="BK1703" s="149">
        <f>ROUND(I1703*H1703,2)</f>
        <v>0</v>
      </c>
      <c r="BL1703" s="17" t="s">
        <v>369</v>
      </c>
      <c r="BM1703" s="148" t="s">
        <v>2107</v>
      </c>
    </row>
    <row r="1704" spans="2:47" s="1" customFormat="1" ht="136.5">
      <c r="B1704" s="32"/>
      <c r="D1704" s="151" t="s">
        <v>699</v>
      </c>
      <c r="F1704" s="187" t="s">
        <v>2108</v>
      </c>
      <c r="I1704" s="188"/>
      <c r="L1704" s="32"/>
      <c r="M1704" s="189"/>
      <c r="T1704" s="56"/>
      <c r="AT1704" s="17" t="s">
        <v>699</v>
      </c>
      <c r="AU1704" s="17" t="s">
        <v>87</v>
      </c>
    </row>
    <row r="1705" spans="2:51" s="12" customFormat="1" ht="12">
      <c r="B1705" s="150"/>
      <c r="D1705" s="151" t="s">
        <v>270</v>
      </c>
      <c r="E1705" s="152" t="s">
        <v>1</v>
      </c>
      <c r="F1705" s="153" t="s">
        <v>2109</v>
      </c>
      <c r="H1705" s="154">
        <v>8.75</v>
      </c>
      <c r="I1705" s="155"/>
      <c r="L1705" s="150"/>
      <c r="M1705" s="156"/>
      <c r="T1705" s="157"/>
      <c r="AT1705" s="152" t="s">
        <v>270</v>
      </c>
      <c r="AU1705" s="152" t="s">
        <v>87</v>
      </c>
      <c r="AV1705" s="12" t="s">
        <v>87</v>
      </c>
      <c r="AW1705" s="12" t="s">
        <v>32</v>
      </c>
      <c r="AX1705" s="12" t="s">
        <v>77</v>
      </c>
      <c r="AY1705" s="152" t="s">
        <v>262</v>
      </c>
    </row>
    <row r="1706" spans="2:51" s="13" customFormat="1" ht="12">
      <c r="B1706" s="158"/>
      <c r="D1706" s="151" t="s">
        <v>270</v>
      </c>
      <c r="E1706" s="159" t="s">
        <v>1</v>
      </c>
      <c r="F1706" s="160" t="s">
        <v>273</v>
      </c>
      <c r="H1706" s="161">
        <v>8.75</v>
      </c>
      <c r="I1706" s="162"/>
      <c r="L1706" s="158"/>
      <c r="M1706" s="163"/>
      <c r="T1706" s="164"/>
      <c r="AT1706" s="159" t="s">
        <v>270</v>
      </c>
      <c r="AU1706" s="159" t="s">
        <v>87</v>
      </c>
      <c r="AV1706" s="13" t="s">
        <v>268</v>
      </c>
      <c r="AW1706" s="13" t="s">
        <v>32</v>
      </c>
      <c r="AX1706" s="13" t="s">
        <v>85</v>
      </c>
      <c r="AY1706" s="159" t="s">
        <v>262</v>
      </c>
    </row>
    <row r="1707" spans="2:65" s="1" customFormat="1" ht="44.25" customHeight="1">
      <c r="B1707" s="32"/>
      <c r="C1707" s="138" t="s">
        <v>2110</v>
      </c>
      <c r="D1707" s="138" t="s">
        <v>264</v>
      </c>
      <c r="E1707" s="139" t="s">
        <v>2111</v>
      </c>
      <c r="F1707" s="140" t="s">
        <v>2112</v>
      </c>
      <c r="G1707" s="141" t="s">
        <v>416</v>
      </c>
      <c r="H1707" s="142">
        <v>8.5</v>
      </c>
      <c r="I1707" s="143"/>
      <c r="J1707" s="142">
        <f>ROUND(I1707*H1707,2)</f>
        <v>0</v>
      </c>
      <c r="K1707" s="140" t="s">
        <v>1</v>
      </c>
      <c r="L1707" s="32"/>
      <c r="M1707" s="144" t="s">
        <v>1</v>
      </c>
      <c r="N1707" s="145" t="s">
        <v>42</v>
      </c>
      <c r="P1707" s="146">
        <f>O1707*H1707</f>
        <v>0</v>
      </c>
      <c r="Q1707" s="146">
        <v>0</v>
      </c>
      <c r="R1707" s="146">
        <f>Q1707*H1707</f>
        <v>0</v>
      </c>
      <c r="S1707" s="146">
        <v>0</v>
      </c>
      <c r="T1707" s="147">
        <f>S1707*H1707</f>
        <v>0</v>
      </c>
      <c r="AR1707" s="148" t="s">
        <v>369</v>
      </c>
      <c r="AT1707" s="148" t="s">
        <v>264</v>
      </c>
      <c r="AU1707" s="148" t="s">
        <v>87</v>
      </c>
      <c r="AY1707" s="17" t="s">
        <v>262</v>
      </c>
      <c r="BE1707" s="149">
        <f>IF(N1707="základní",J1707,0)</f>
        <v>0</v>
      </c>
      <c r="BF1707" s="149">
        <f>IF(N1707="snížená",J1707,0)</f>
        <v>0</v>
      </c>
      <c r="BG1707" s="149">
        <f>IF(N1707="zákl. přenesená",J1707,0)</f>
        <v>0</v>
      </c>
      <c r="BH1707" s="149">
        <f>IF(N1707="sníž. přenesená",J1707,0)</f>
        <v>0</v>
      </c>
      <c r="BI1707" s="149">
        <f>IF(N1707="nulová",J1707,0)</f>
        <v>0</v>
      </c>
      <c r="BJ1707" s="17" t="s">
        <v>85</v>
      </c>
      <c r="BK1707" s="149">
        <f>ROUND(I1707*H1707,2)</f>
        <v>0</v>
      </c>
      <c r="BL1707" s="17" t="s">
        <v>369</v>
      </c>
      <c r="BM1707" s="148" t="s">
        <v>2113</v>
      </c>
    </row>
    <row r="1708" spans="2:47" s="1" customFormat="1" ht="78">
      <c r="B1708" s="32"/>
      <c r="D1708" s="151" t="s">
        <v>699</v>
      </c>
      <c r="F1708" s="187" t="s">
        <v>2114</v>
      </c>
      <c r="I1708" s="188"/>
      <c r="L1708" s="32"/>
      <c r="M1708" s="189"/>
      <c r="T1708" s="56"/>
      <c r="AT1708" s="17" t="s">
        <v>699</v>
      </c>
      <c r="AU1708" s="17" t="s">
        <v>87</v>
      </c>
    </row>
    <row r="1709" spans="2:51" s="12" customFormat="1" ht="12">
      <c r="B1709" s="150"/>
      <c r="D1709" s="151" t="s">
        <v>270</v>
      </c>
      <c r="E1709" s="152" t="s">
        <v>1</v>
      </c>
      <c r="F1709" s="153" t="s">
        <v>2115</v>
      </c>
      <c r="H1709" s="154">
        <v>8.5</v>
      </c>
      <c r="I1709" s="155"/>
      <c r="L1709" s="150"/>
      <c r="M1709" s="156"/>
      <c r="T1709" s="157"/>
      <c r="AT1709" s="152" t="s">
        <v>270</v>
      </c>
      <c r="AU1709" s="152" t="s">
        <v>87</v>
      </c>
      <c r="AV1709" s="12" t="s">
        <v>87</v>
      </c>
      <c r="AW1709" s="12" t="s">
        <v>32</v>
      </c>
      <c r="AX1709" s="12" t="s">
        <v>77</v>
      </c>
      <c r="AY1709" s="152" t="s">
        <v>262</v>
      </c>
    </row>
    <row r="1710" spans="2:51" s="13" customFormat="1" ht="12">
      <c r="B1710" s="158"/>
      <c r="D1710" s="151" t="s">
        <v>270</v>
      </c>
      <c r="E1710" s="159" t="s">
        <v>1</v>
      </c>
      <c r="F1710" s="160" t="s">
        <v>273</v>
      </c>
      <c r="H1710" s="161">
        <v>8.5</v>
      </c>
      <c r="I1710" s="162"/>
      <c r="L1710" s="158"/>
      <c r="M1710" s="163"/>
      <c r="T1710" s="164"/>
      <c r="AT1710" s="159" t="s">
        <v>270</v>
      </c>
      <c r="AU1710" s="159" t="s">
        <v>87</v>
      </c>
      <c r="AV1710" s="13" t="s">
        <v>268</v>
      </c>
      <c r="AW1710" s="13" t="s">
        <v>32</v>
      </c>
      <c r="AX1710" s="13" t="s">
        <v>85</v>
      </c>
      <c r="AY1710" s="159" t="s">
        <v>262</v>
      </c>
    </row>
    <row r="1711" spans="2:65" s="1" customFormat="1" ht="44.25" customHeight="1">
      <c r="B1711" s="32"/>
      <c r="C1711" s="138" t="s">
        <v>2116</v>
      </c>
      <c r="D1711" s="138" t="s">
        <v>264</v>
      </c>
      <c r="E1711" s="139" t="s">
        <v>2117</v>
      </c>
      <c r="F1711" s="140" t="s">
        <v>2118</v>
      </c>
      <c r="G1711" s="141" t="s">
        <v>416</v>
      </c>
      <c r="H1711" s="142">
        <v>8.5</v>
      </c>
      <c r="I1711" s="143"/>
      <c r="J1711" s="142">
        <f>ROUND(I1711*H1711,2)</f>
        <v>0</v>
      </c>
      <c r="K1711" s="140" t="s">
        <v>1</v>
      </c>
      <c r="L1711" s="32"/>
      <c r="M1711" s="144" t="s">
        <v>1</v>
      </c>
      <c r="N1711" s="145" t="s">
        <v>42</v>
      </c>
      <c r="P1711" s="146">
        <f>O1711*H1711</f>
        <v>0</v>
      </c>
      <c r="Q1711" s="146">
        <v>0</v>
      </c>
      <c r="R1711" s="146">
        <f>Q1711*H1711</f>
        <v>0</v>
      </c>
      <c r="S1711" s="146">
        <v>0</v>
      </c>
      <c r="T1711" s="147">
        <f>S1711*H1711</f>
        <v>0</v>
      </c>
      <c r="AR1711" s="148" t="s">
        <v>369</v>
      </c>
      <c r="AT1711" s="148" t="s">
        <v>264</v>
      </c>
      <c r="AU1711" s="148" t="s">
        <v>87</v>
      </c>
      <c r="AY1711" s="17" t="s">
        <v>262</v>
      </c>
      <c r="BE1711" s="149">
        <f>IF(N1711="základní",J1711,0)</f>
        <v>0</v>
      </c>
      <c r="BF1711" s="149">
        <f>IF(N1711="snížená",J1711,0)</f>
        <v>0</v>
      </c>
      <c r="BG1711" s="149">
        <f>IF(N1711="zákl. přenesená",J1711,0)</f>
        <v>0</v>
      </c>
      <c r="BH1711" s="149">
        <f>IF(N1711="sníž. přenesená",J1711,0)</f>
        <v>0</v>
      </c>
      <c r="BI1711" s="149">
        <f>IF(N1711="nulová",J1711,0)</f>
        <v>0</v>
      </c>
      <c r="BJ1711" s="17" t="s">
        <v>85</v>
      </c>
      <c r="BK1711" s="149">
        <f>ROUND(I1711*H1711,2)</f>
        <v>0</v>
      </c>
      <c r="BL1711" s="17" t="s">
        <v>369</v>
      </c>
      <c r="BM1711" s="148" t="s">
        <v>2119</v>
      </c>
    </row>
    <row r="1712" spans="2:47" s="1" customFormat="1" ht="48.75">
      <c r="B1712" s="32"/>
      <c r="D1712" s="151" t="s">
        <v>699</v>
      </c>
      <c r="F1712" s="187" t="s">
        <v>1948</v>
      </c>
      <c r="I1712" s="188"/>
      <c r="L1712" s="32"/>
      <c r="M1712" s="189"/>
      <c r="T1712" s="56"/>
      <c r="AT1712" s="17" t="s">
        <v>699</v>
      </c>
      <c r="AU1712" s="17" t="s">
        <v>87</v>
      </c>
    </row>
    <row r="1713" spans="2:51" s="12" customFormat="1" ht="12">
      <c r="B1713" s="150"/>
      <c r="D1713" s="151" t="s">
        <v>270</v>
      </c>
      <c r="E1713" s="152" t="s">
        <v>1</v>
      </c>
      <c r="F1713" s="153" t="s">
        <v>2120</v>
      </c>
      <c r="H1713" s="154">
        <v>8.5</v>
      </c>
      <c r="I1713" s="155"/>
      <c r="L1713" s="150"/>
      <c r="M1713" s="156"/>
      <c r="T1713" s="157"/>
      <c r="AT1713" s="152" t="s">
        <v>270</v>
      </c>
      <c r="AU1713" s="152" t="s">
        <v>87</v>
      </c>
      <c r="AV1713" s="12" t="s">
        <v>87</v>
      </c>
      <c r="AW1713" s="12" t="s">
        <v>32</v>
      </c>
      <c r="AX1713" s="12" t="s">
        <v>77</v>
      </c>
      <c r="AY1713" s="152" t="s">
        <v>262</v>
      </c>
    </row>
    <row r="1714" spans="2:51" s="13" customFormat="1" ht="12">
      <c r="B1714" s="158"/>
      <c r="D1714" s="151" t="s">
        <v>270</v>
      </c>
      <c r="E1714" s="159" t="s">
        <v>1</v>
      </c>
      <c r="F1714" s="160" t="s">
        <v>273</v>
      </c>
      <c r="H1714" s="161">
        <v>8.5</v>
      </c>
      <c r="I1714" s="162"/>
      <c r="L1714" s="158"/>
      <c r="M1714" s="163"/>
      <c r="T1714" s="164"/>
      <c r="AT1714" s="159" t="s">
        <v>270</v>
      </c>
      <c r="AU1714" s="159" t="s">
        <v>87</v>
      </c>
      <c r="AV1714" s="13" t="s">
        <v>268</v>
      </c>
      <c r="AW1714" s="13" t="s">
        <v>32</v>
      </c>
      <c r="AX1714" s="13" t="s">
        <v>85</v>
      </c>
      <c r="AY1714" s="159" t="s">
        <v>262</v>
      </c>
    </row>
    <row r="1715" spans="2:65" s="1" customFormat="1" ht="66.75" customHeight="1">
      <c r="B1715" s="32"/>
      <c r="C1715" s="138" t="s">
        <v>2121</v>
      </c>
      <c r="D1715" s="138" t="s">
        <v>264</v>
      </c>
      <c r="E1715" s="139" t="s">
        <v>2122</v>
      </c>
      <c r="F1715" s="140" t="s">
        <v>2123</v>
      </c>
      <c r="G1715" s="141" t="s">
        <v>697</v>
      </c>
      <c r="H1715" s="142">
        <v>1</v>
      </c>
      <c r="I1715" s="143"/>
      <c r="J1715" s="142">
        <f>ROUND(I1715*H1715,2)</f>
        <v>0</v>
      </c>
      <c r="K1715" s="140" t="s">
        <v>1</v>
      </c>
      <c r="L1715" s="32"/>
      <c r="M1715" s="144" t="s">
        <v>1</v>
      </c>
      <c r="N1715" s="145" t="s">
        <v>42</v>
      </c>
      <c r="P1715" s="146">
        <f>O1715*H1715</f>
        <v>0</v>
      </c>
      <c r="Q1715" s="146">
        <v>0</v>
      </c>
      <c r="R1715" s="146">
        <f>Q1715*H1715</f>
        <v>0</v>
      </c>
      <c r="S1715" s="146">
        <v>0</v>
      </c>
      <c r="T1715" s="147">
        <f>S1715*H1715</f>
        <v>0</v>
      </c>
      <c r="AR1715" s="148" t="s">
        <v>369</v>
      </c>
      <c r="AT1715" s="148" t="s">
        <v>264</v>
      </c>
      <c r="AU1715" s="148" t="s">
        <v>87</v>
      </c>
      <c r="AY1715" s="17" t="s">
        <v>262</v>
      </c>
      <c r="BE1715" s="149">
        <f>IF(N1715="základní",J1715,0)</f>
        <v>0</v>
      </c>
      <c r="BF1715" s="149">
        <f>IF(N1715="snížená",J1715,0)</f>
        <v>0</v>
      </c>
      <c r="BG1715" s="149">
        <f>IF(N1715="zákl. přenesená",J1715,0)</f>
        <v>0</v>
      </c>
      <c r="BH1715" s="149">
        <f>IF(N1715="sníž. přenesená",J1715,0)</f>
        <v>0</v>
      </c>
      <c r="BI1715" s="149">
        <f>IF(N1715="nulová",J1715,0)</f>
        <v>0</v>
      </c>
      <c r="BJ1715" s="17" t="s">
        <v>85</v>
      </c>
      <c r="BK1715" s="149">
        <f>ROUND(I1715*H1715,2)</f>
        <v>0</v>
      </c>
      <c r="BL1715" s="17" t="s">
        <v>369</v>
      </c>
      <c r="BM1715" s="148" t="s">
        <v>2124</v>
      </c>
    </row>
    <row r="1716" spans="2:47" s="1" customFormat="1" ht="78">
      <c r="B1716" s="32"/>
      <c r="D1716" s="151" t="s">
        <v>699</v>
      </c>
      <c r="F1716" s="187" t="s">
        <v>2125</v>
      </c>
      <c r="I1716" s="188"/>
      <c r="L1716" s="32"/>
      <c r="M1716" s="189"/>
      <c r="T1716" s="56"/>
      <c r="AT1716" s="17" t="s">
        <v>699</v>
      </c>
      <c r="AU1716" s="17" t="s">
        <v>87</v>
      </c>
    </row>
    <row r="1717" spans="2:51" s="12" customFormat="1" ht="12">
      <c r="B1717" s="150"/>
      <c r="D1717" s="151" t="s">
        <v>270</v>
      </c>
      <c r="E1717" s="152" t="s">
        <v>1</v>
      </c>
      <c r="F1717" s="153" t="s">
        <v>2126</v>
      </c>
      <c r="H1717" s="154">
        <v>1</v>
      </c>
      <c r="I1717" s="155"/>
      <c r="L1717" s="150"/>
      <c r="M1717" s="156"/>
      <c r="T1717" s="157"/>
      <c r="AT1717" s="152" t="s">
        <v>270</v>
      </c>
      <c r="AU1717" s="152" t="s">
        <v>87</v>
      </c>
      <c r="AV1717" s="12" t="s">
        <v>87</v>
      </c>
      <c r="AW1717" s="12" t="s">
        <v>32</v>
      </c>
      <c r="AX1717" s="12" t="s">
        <v>77</v>
      </c>
      <c r="AY1717" s="152" t="s">
        <v>262</v>
      </c>
    </row>
    <row r="1718" spans="2:51" s="13" customFormat="1" ht="12">
      <c r="B1718" s="158"/>
      <c r="D1718" s="151" t="s">
        <v>270</v>
      </c>
      <c r="E1718" s="159" t="s">
        <v>1</v>
      </c>
      <c r="F1718" s="160" t="s">
        <v>273</v>
      </c>
      <c r="H1718" s="161">
        <v>1</v>
      </c>
      <c r="I1718" s="162"/>
      <c r="L1718" s="158"/>
      <c r="M1718" s="163"/>
      <c r="T1718" s="164"/>
      <c r="AT1718" s="159" t="s">
        <v>270</v>
      </c>
      <c r="AU1718" s="159" t="s">
        <v>87</v>
      </c>
      <c r="AV1718" s="13" t="s">
        <v>268</v>
      </c>
      <c r="AW1718" s="13" t="s">
        <v>32</v>
      </c>
      <c r="AX1718" s="13" t="s">
        <v>85</v>
      </c>
      <c r="AY1718" s="159" t="s">
        <v>262</v>
      </c>
    </row>
    <row r="1719" spans="2:65" s="1" customFormat="1" ht="62.65" customHeight="1">
      <c r="B1719" s="32"/>
      <c r="C1719" s="138" t="s">
        <v>2127</v>
      </c>
      <c r="D1719" s="138" t="s">
        <v>264</v>
      </c>
      <c r="E1719" s="139" t="s">
        <v>2128</v>
      </c>
      <c r="F1719" s="140" t="s">
        <v>2129</v>
      </c>
      <c r="G1719" s="141" t="s">
        <v>697</v>
      </c>
      <c r="H1719" s="142">
        <v>1</v>
      </c>
      <c r="I1719" s="143"/>
      <c r="J1719" s="142">
        <f>ROUND(I1719*H1719,2)</f>
        <v>0</v>
      </c>
      <c r="K1719" s="140" t="s">
        <v>1</v>
      </c>
      <c r="L1719" s="32"/>
      <c r="M1719" s="144" t="s">
        <v>1</v>
      </c>
      <c r="N1719" s="145" t="s">
        <v>42</v>
      </c>
      <c r="P1719" s="146">
        <f>O1719*H1719</f>
        <v>0</v>
      </c>
      <c r="Q1719" s="146">
        <v>0</v>
      </c>
      <c r="R1719" s="146">
        <f>Q1719*H1719</f>
        <v>0</v>
      </c>
      <c r="S1719" s="146">
        <v>0</v>
      </c>
      <c r="T1719" s="147">
        <f>S1719*H1719</f>
        <v>0</v>
      </c>
      <c r="AR1719" s="148" t="s">
        <v>369</v>
      </c>
      <c r="AT1719" s="148" t="s">
        <v>264</v>
      </c>
      <c r="AU1719" s="148" t="s">
        <v>87</v>
      </c>
      <c r="AY1719" s="17" t="s">
        <v>262</v>
      </c>
      <c r="BE1719" s="149">
        <f>IF(N1719="základní",J1719,0)</f>
        <v>0</v>
      </c>
      <c r="BF1719" s="149">
        <f>IF(N1719="snížená",J1719,0)</f>
        <v>0</v>
      </c>
      <c r="BG1719" s="149">
        <f>IF(N1719="zákl. přenesená",J1719,0)</f>
        <v>0</v>
      </c>
      <c r="BH1719" s="149">
        <f>IF(N1719="sníž. přenesená",J1719,0)</f>
        <v>0</v>
      </c>
      <c r="BI1719" s="149">
        <f>IF(N1719="nulová",J1719,0)</f>
        <v>0</v>
      </c>
      <c r="BJ1719" s="17" t="s">
        <v>85</v>
      </c>
      <c r="BK1719" s="149">
        <f>ROUND(I1719*H1719,2)</f>
        <v>0</v>
      </c>
      <c r="BL1719" s="17" t="s">
        <v>369</v>
      </c>
      <c r="BM1719" s="148" t="s">
        <v>2130</v>
      </c>
    </row>
    <row r="1720" spans="2:47" s="1" customFormat="1" ht="78">
      <c r="B1720" s="32"/>
      <c r="D1720" s="151" t="s">
        <v>699</v>
      </c>
      <c r="F1720" s="187" t="s">
        <v>2125</v>
      </c>
      <c r="I1720" s="188"/>
      <c r="L1720" s="32"/>
      <c r="M1720" s="189"/>
      <c r="T1720" s="56"/>
      <c r="AT1720" s="17" t="s">
        <v>699</v>
      </c>
      <c r="AU1720" s="17" t="s">
        <v>87</v>
      </c>
    </row>
    <row r="1721" spans="2:51" s="12" customFormat="1" ht="12">
      <c r="B1721" s="150"/>
      <c r="D1721" s="151" t="s">
        <v>270</v>
      </c>
      <c r="E1721" s="152" t="s">
        <v>1</v>
      </c>
      <c r="F1721" s="153" t="s">
        <v>2131</v>
      </c>
      <c r="H1721" s="154">
        <v>1</v>
      </c>
      <c r="I1721" s="155"/>
      <c r="L1721" s="150"/>
      <c r="M1721" s="156"/>
      <c r="T1721" s="157"/>
      <c r="AT1721" s="152" t="s">
        <v>270</v>
      </c>
      <c r="AU1721" s="152" t="s">
        <v>87</v>
      </c>
      <c r="AV1721" s="12" t="s">
        <v>87</v>
      </c>
      <c r="AW1721" s="12" t="s">
        <v>32</v>
      </c>
      <c r="AX1721" s="12" t="s">
        <v>77</v>
      </c>
      <c r="AY1721" s="152" t="s">
        <v>262</v>
      </c>
    </row>
    <row r="1722" spans="2:51" s="13" customFormat="1" ht="12">
      <c r="B1722" s="158"/>
      <c r="D1722" s="151" t="s">
        <v>270</v>
      </c>
      <c r="E1722" s="159" t="s">
        <v>1</v>
      </c>
      <c r="F1722" s="160" t="s">
        <v>273</v>
      </c>
      <c r="H1722" s="161">
        <v>1</v>
      </c>
      <c r="I1722" s="162"/>
      <c r="L1722" s="158"/>
      <c r="M1722" s="163"/>
      <c r="T1722" s="164"/>
      <c r="AT1722" s="159" t="s">
        <v>270</v>
      </c>
      <c r="AU1722" s="159" t="s">
        <v>87</v>
      </c>
      <c r="AV1722" s="13" t="s">
        <v>268</v>
      </c>
      <c r="AW1722" s="13" t="s">
        <v>32</v>
      </c>
      <c r="AX1722" s="13" t="s">
        <v>85</v>
      </c>
      <c r="AY1722" s="159" t="s">
        <v>262</v>
      </c>
    </row>
    <row r="1723" spans="2:65" s="1" customFormat="1" ht="66.75" customHeight="1">
      <c r="B1723" s="32"/>
      <c r="C1723" s="138" t="s">
        <v>2132</v>
      </c>
      <c r="D1723" s="138" t="s">
        <v>264</v>
      </c>
      <c r="E1723" s="139" t="s">
        <v>2133</v>
      </c>
      <c r="F1723" s="140" t="s">
        <v>2134</v>
      </c>
      <c r="G1723" s="141" t="s">
        <v>697</v>
      </c>
      <c r="H1723" s="142">
        <v>2</v>
      </c>
      <c r="I1723" s="143"/>
      <c r="J1723" s="142">
        <f>ROUND(I1723*H1723,2)</f>
        <v>0</v>
      </c>
      <c r="K1723" s="140" t="s">
        <v>1</v>
      </c>
      <c r="L1723" s="32"/>
      <c r="M1723" s="144" t="s">
        <v>1</v>
      </c>
      <c r="N1723" s="145" t="s">
        <v>42</v>
      </c>
      <c r="P1723" s="146">
        <f>O1723*H1723</f>
        <v>0</v>
      </c>
      <c r="Q1723" s="146">
        <v>0</v>
      </c>
      <c r="R1723" s="146">
        <f>Q1723*H1723</f>
        <v>0</v>
      </c>
      <c r="S1723" s="146">
        <v>0</v>
      </c>
      <c r="T1723" s="147">
        <f>S1723*H1723</f>
        <v>0</v>
      </c>
      <c r="AR1723" s="148" t="s">
        <v>369</v>
      </c>
      <c r="AT1723" s="148" t="s">
        <v>264</v>
      </c>
      <c r="AU1723" s="148" t="s">
        <v>87</v>
      </c>
      <c r="AY1723" s="17" t="s">
        <v>262</v>
      </c>
      <c r="BE1723" s="149">
        <f>IF(N1723="základní",J1723,0)</f>
        <v>0</v>
      </c>
      <c r="BF1723" s="149">
        <f>IF(N1723="snížená",J1723,0)</f>
        <v>0</v>
      </c>
      <c r="BG1723" s="149">
        <f>IF(N1723="zákl. přenesená",J1723,0)</f>
        <v>0</v>
      </c>
      <c r="BH1723" s="149">
        <f>IF(N1723="sníž. přenesená",J1723,0)</f>
        <v>0</v>
      </c>
      <c r="BI1723" s="149">
        <f>IF(N1723="nulová",J1723,0)</f>
        <v>0</v>
      </c>
      <c r="BJ1723" s="17" t="s">
        <v>85</v>
      </c>
      <c r="BK1723" s="149">
        <f>ROUND(I1723*H1723,2)</f>
        <v>0</v>
      </c>
      <c r="BL1723" s="17" t="s">
        <v>369</v>
      </c>
      <c r="BM1723" s="148" t="s">
        <v>2135</v>
      </c>
    </row>
    <row r="1724" spans="2:47" s="1" customFormat="1" ht="78">
      <c r="B1724" s="32"/>
      <c r="D1724" s="151" t="s">
        <v>699</v>
      </c>
      <c r="F1724" s="187" t="s">
        <v>2125</v>
      </c>
      <c r="I1724" s="188"/>
      <c r="L1724" s="32"/>
      <c r="M1724" s="189"/>
      <c r="T1724" s="56"/>
      <c r="AT1724" s="17" t="s">
        <v>699</v>
      </c>
      <c r="AU1724" s="17" t="s">
        <v>87</v>
      </c>
    </row>
    <row r="1725" spans="2:51" s="12" customFormat="1" ht="12">
      <c r="B1725" s="150"/>
      <c r="D1725" s="151" t="s">
        <v>270</v>
      </c>
      <c r="E1725" s="152" t="s">
        <v>1</v>
      </c>
      <c r="F1725" s="153" t="s">
        <v>2136</v>
      </c>
      <c r="H1725" s="154">
        <v>2</v>
      </c>
      <c r="I1725" s="155"/>
      <c r="L1725" s="150"/>
      <c r="M1725" s="156"/>
      <c r="T1725" s="157"/>
      <c r="AT1725" s="152" t="s">
        <v>270</v>
      </c>
      <c r="AU1725" s="152" t="s">
        <v>87</v>
      </c>
      <c r="AV1725" s="12" t="s">
        <v>87</v>
      </c>
      <c r="AW1725" s="12" t="s">
        <v>32</v>
      </c>
      <c r="AX1725" s="12" t="s">
        <v>77</v>
      </c>
      <c r="AY1725" s="152" t="s">
        <v>262</v>
      </c>
    </row>
    <row r="1726" spans="2:51" s="13" customFormat="1" ht="12">
      <c r="B1726" s="158"/>
      <c r="D1726" s="151" t="s">
        <v>270</v>
      </c>
      <c r="E1726" s="159" t="s">
        <v>1</v>
      </c>
      <c r="F1726" s="160" t="s">
        <v>273</v>
      </c>
      <c r="H1726" s="161">
        <v>2</v>
      </c>
      <c r="I1726" s="162"/>
      <c r="L1726" s="158"/>
      <c r="M1726" s="163"/>
      <c r="T1726" s="164"/>
      <c r="AT1726" s="159" t="s">
        <v>270</v>
      </c>
      <c r="AU1726" s="159" t="s">
        <v>87</v>
      </c>
      <c r="AV1726" s="13" t="s">
        <v>268</v>
      </c>
      <c r="AW1726" s="13" t="s">
        <v>32</v>
      </c>
      <c r="AX1726" s="13" t="s">
        <v>85</v>
      </c>
      <c r="AY1726" s="159" t="s">
        <v>262</v>
      </c>
    </row>
    <row r="1727" spans="2:65" s="1" customFormat="1" ht="66.75" customHeight="1">
      <c r="B1727" s="32"/>
      <c r="C1727" s="138" t="s">
        <v>2137</v>
      </c>
      <c r="D1727" s="138" t="s">
        <v>264</v>
      </c>
      <c r="E1727" s="139" t="s">
        <v>2138</v>
      </c>
      <c r="F1727" s="140" t="s">
        <v>2139</v>
      </c>
      <c r="G1727" s="141" t="s">
        <v>697</v>
      </c>
      <c r="H1727" s="142">
        <v>1</v>
      </c>
      <c r="I1727" s="143"/>
      <c r="J1727" s="142">
        <f>ROUND(I1727*H1727,2)</f>
        <v>0</v>
      </c>
      <c r="K1727" s="140" t="s">
        <v>1</v>
      </c>
      <c r="L1727" s="32"/>
      <c r="M1727" s="144" t="s">
        <v>1</v>
      </c>
      <c r="N1727" s="145" t="s">
        <v>42</v>
      </c>
      <c r="P1727" s="146">
        <f>O1727*H1727</f>
        <v>0</v>
      </c>
      <c r="Q1727" s="146">
        <v>0</v>
      </c>
      <c r="R1727" s="146">
        <f>Q1727*H1727</f>
        <v>0</v>
      </c>
      <c r="S1727" s="146">
        <v>0</v>
      </c>
      <c r="T1727" s="147">
        <f>S1727*H1727</f>
        <v>0</v>
      </c>
      <c r="AR1727" s="148" t="s">
        <v>369</v>
      </c>
      <c r="AT1727" s="148" t="s">
        <v>264</v>
      </c>
      <c r="AU1727" s="148" t="s">
        <v>87</v>
      </c>
      <c r="AY1727" s="17" t="s">
        <v>262</v>
      </c>
      <c r="BE1727" s="149">
        <f>IF(N1727="základní",J1727,0)</f>
        <v>0</v>
      </c>
      <c r="BF1727" s="149">
        <f>IF(N1727="snížená",J1727,0)</f>
        <v>0</v>
      </c>
      <c r="BG1727" s="149">
        <f>IF(N1727="zákl. přenesená",J1727,0)</f>
        <v>0</v>
      </c>
      <c r="BH1727" s="149">
        <f>IF(N1727="sníž. přenesená",J1727,0)</f>
        <v>0</v>
      </c>
      <c r="BI1727" s="149">
        <f>IF(N1727="nulová",J1727,0)</f>
        <v>0</v>
      </c>
      <c r="BJ1727" s="17" t="s">
        <v>85</v>
      </c>
      <c r="BK1727" s="149">
        <f>ROUND(I1727*H1727,2)</f>
        <v>0</v>
      </c>
      <c r="BL1727" s="17" t="s">
        <v>369</v>
      </c>
      <c r="BM1727" s="148" t="s">
        <v>2140</v>
      </c>
    </row>
    <row r="1728" spans="2:47" s="1" customFormat="1" ht="117">
      <c r="B1728" s="32"/>
      <c r="D1728" s="151" t="s">
        <v>699</v>
      </c>
      <c r="F1728" s="187" t="s">
        <v>2141</v>
      </c>
      <c r="I1728" s="188"/>
      <c r="L1728" s="32"/>
      <c r="M1728" s="189"/>
      <c r="T1728" s="56"/>
      <c r="AT1728" s="17" t="s">
        <v>699</v>
      </c>
      <c r="AU1728" s="17" t="s">
        <v>87</v>
      </c>
    </row>
    <row r="1729" spans="2:51" s="12" customFormat="1" ht="12">
      <c r="B1729" s="150"/>
      <c r="D1729" s="151" t="s">
        <v>270</v>
      </c>
      <c r="E1729" s="152" t="s">
        <v>1</v>
      </c>
      <c r="F1729" s="153" t="s">
        <v>2142</v>
      </c>
      <c r="H1729" s="154">
        <v>1</v>
      </c>
      <c r="I1729" s="155"/>
      <c r="L1729" s="150"/>
      <c r="M1729" s="156"/>
      <c r="T1729" s="157"/>
      <c r="AT1729" s="152" t="s">
        <v>270</v>
      </c>
      <c r="AU1729" s="152" t="s">
        <v>87</v>
      </c>
      <c r="AV1729" s="12" t="s">
        <v>87</v>
      </c>
      <c r="AW1729" s="12" t="s">
        <v>32</v>
      </c>
      <c r="AX1729" s="12" t="s">
        <v>77</v>
      </c>
      <c r="AY1729" s="152" t="s">
        <v>262</v>
      </c>
    </row>
    <row r="1730" spans="2:51" s="13" customFormat="1" ht="12">
      <c r="B1730" s="158"/>
      <c r="D1730" s="151" t="s">
        <v>270</v>
      </c>
      <c r="E1730" s="159" t="s">
        <v>1</v>
      </c>
      <c r="F1730" s="160" t="s">
        <v>273</v>
      </c>
      <c r="H1730" s="161">
        <v>1</v>
      </c>
      <c r="I1730" s="162"/>
      <c r="L1730" s="158"/>
      <c r="M1730" s="163"/>
      <c r="T1730" s="164"/>
      <c r="AT1730" s="159" t="s">
        <v>270</v>
      </c>
      <c r="AU1730" s="159" t="s">
        <v>87</v>
      </c>
      <c r="AV1730" s="13" t="s">
        <v>268</v>
      </c>
      <c r="AW1730" s="13" t="s">
        <v>32</v>
      </c>
      <c r="AX1730" s="13" t="s">
        <v>85</v>
      </c>
      <c r="AY1730" s="159" t="s">
        <v>262</v>
      </c>
    </row>
    <row r="1731" spans="2:65" s="1" customFormat="1" ht="66.75" customHeight="1">
      <c r="B1731" s="32"/>
      <c r="C1731" s="138" t="s">
        <v>2143</v>
      </c>
      <c r="D1731" s="138" t="s">
        <v>264</v>
      </c>
      <c r="E1731" s="139" t="s">
        <v>2144</v>
      </c>
      <c r="F1731" s="140" t="s">
        <v>2145</v>
      </c>
      <c r="G1731" s="141" t="s">
        <v>697</v>
      </c>
      <c r="H1731" s="142">
        <v>1</v>
      </c>
      <c r="I1731" s="143"/>
      <c r="J1731" s="142">
        <f>ROUND(I1731*H1731,2)</f>
        <v>0</v>
      </c>
      <c r="K1731" s="140" t="s">
        <v>1</v>
      </c>
      <c r="L1731" s="32"/>
      <c r="M1731" s="144" t="s">
        <v>1</v>
      </c>
      <c r="N1731" s="145" t="s">
        <v>42</v>
      </c>
      <c r="P1731" s="146">
        <f>O1731*H1731</f>
        <v>0</v>
      </c>
      <c r="Q1731" s="146">
        <v>0</v>
      </c>
      <c r="R1731" s="146">
        <f>Q1731*H1731</f>
        <v>0</v>
      </c>
      <c r="S1731" s="146">
        <v>0</v>
      </c>
      <c r="T1731" s="147">
        <f>S1731*H1731</f>
        <v>0</v>
      </c>
      <c r="AR1731" s="148" t="s">
        <v>369</v>
      </c>
      <c r="AT1731" s="148" t="s">
        <v>264</v>
      </c>
      <c r="AU1731" s="148" t="s">
        <v>87</v>
      </c>
      <c r="AY1731" s="17" t="s">
        <v>262</v>
      </c>
      <c r="BE1731" s="149">
        <f>IF(N1731="základní",J1731,0)</f>
        <v>0</v>
      </c>
      <c r="BF1731" s="149">
        <f>IF(N1731="snížená",J1731,0)</f>
        <v>0</v>
      </c>
      <c r="BG1731" s="149">
        <f>IF(N1731="zákl. přenesená",J1731,0)</f>
        <v>0</v>
      </c>
      <c r="BH1731" s="149">
        <f>IF(N1731="sníž. přenesená",J1731,0)</f>
        <v>0</v>
      </c>
      <c r="BI1731" s="149">
        <f>IF(N1731="nulová",J1731,0)</f>
        <v>0</v>
      </c>
      <c r="BJ1731" s="17" t="s">
        <v>85</v>
      </c>
      <c r="BK1731" s="149">
        <f>ROUND(I1731*H1731,2)</f>
        <v>0</v>
      </c>
      <c r="BL1731" s="17" t="s">
        <v>369</v>
      </c>
      <c r="BM1731" s="148" t="s">
        <v>2146</v>
      </c>
    </row>
    <row r="1732" spans="2:47" s="1" customFormat="1" ht="78">
      <c r="B1732" s="32"/>
      <c r="D1732" s="151" t="s">
        <v>699</v>
      </c>
      <c r="F1732" s="187" t="s">
        <v>2125</v>
      </c>
      <c r="I1732" s="188"/>
      <c r="L1732" s="32"/>
      <c r="M1732" s="189"/>
      <c r="T1732" s="56"/>
      <c r="AT1732" s="17" t="s">
        <v>699</v>
      </c>
      <c r="AU1732" s="17" t="s">
        <v>87</v>
      </c>
    </row>
    <row r="1733" spans="2:51" s="12" customFormat="1" ht="12">
      <c r="B1733" s="150"/>
      <c r="D1733" s="151" t="s">
        <v>270</v>
      </c>
      <c r="E1733" s="152" t="s">
        <v>1</v>
      </c>
      <c r="F1733" s="153" t="s">
        <v>2147</v>
      </c>
      <c r="H1733" s="154">
        <v>1</v>
      </c>
      <c r="I1733" s="155"/>
      <c r="L1733" s="150"/>
      <c r="M1733" s="156"/>
      <c r="T1733" s="157"/>
      <c r="AT1733" s="152" t="s">
        <v>270</v>
      </c>
      <c r="AU1733" s="152" t="s">
        <v>87</v>
      </c>
      <c r="AV1733" s="12" t="s">
        <v>87</v>
      </c>
      <c r="AW1733" s="12" t="s">
        <v>32</v>
      </c>
      <c r="AX1733" s="12" t="s">
        <v>77</v>
      </c>
      <c r="AY1733" s="152" t="s">
        <v>262</v>
      </c>
    </row>
    <row r="1734" spans="2:51" s="13" customFormat="1" ht="12">
      <c r="B1734" s="158"/>
      <c r="D1734" s="151" t="s">
        <v>270</v>
      </c>
      <c r="E1734" s="159" t="s">
        <v>1</v>
      </c>
      <c r="F1734" s="160" t="s">
        <v>273</v>
      </c>
      <c r="H1734" s="161">
        <v>1</v>
      </c>
      <c r="I1734" s="162"/>
      <c r="L1734" s="158"/>
      <c r="M1734" s="163"/>
      <c r="T1734" s="164"/>
      <c r="AT1734" s="159" t="s">
        <v>270</v>
      </c>
      <c r="AU1734" s="159" t="s">
        <v>87</v>
      </c>
      <c r="AV1734" s="13" t="s">
        <v>268</v>
      </c>
      <c r="AW1734" s="13" t="s">
        <v>32</v>
      </c>
      <c r="AX1734" s="13" t="s">
        <v>85</v>
      </c>
      <c r="AY1734" s="159" t="s">
        <v>262</v>
      </c>
    </row>
    <row r="1735" spans="2:65" s="1" customFormat="1" ht="66.75" customHeight="1">
      <c r="B1735" s="32"/>
      <c r="C1735" s="138" t="s">
        <v>2148</v>
      </c>
      <c r="D1735" s="138" t="s">
        <v>264</v>
      </c>
      <c r="E1735" s="139" t="s">
        <v>2149</v>
      </c>
      <c r="F1735" s="140" t="s">
        <v>2150</v>
      </c>
      <c r="G1735" s="141" t="s">
        <v>152</v>
      </c>
      <c r="H1735" s="142">
        <v>13.64</v>
      </c>
      <c r="I1735" s="143"/>
      <c r="J1735" s="142">
        <f>ROUND(I1735*H1735,2)</f>
        <v>0</v>
      </c>
      <c r="K1735" s="140" t="s">
        <v>1</v>
      </c>
      <c r="L1735" s="32"/>
      <c r="M1735" s="144" t="s">
        <v>1</v>
      </c>
      <c r="N1735" s="145" t="s">
        <v>42</v>
      </c>
      <c r="P1735" s="146">
        <f>O1735*H1735</f>
        <v>0</v>
      </c>
      <c r="Q1735" s="146">
        <v>0</v>
      </c>
      <c r="R1735" s="146">
        <f>Q1735*H1735</f>
        <v>0</v>
      </c>
      <c r="S1735" s="146">
        <v>0</v>
      </c>
      <c r="T1735" s="147">
        <f>S1735*H1735</f>
        <v>0</v>
      </c>
      <c r="AR1735" s="148" t="s">
        <v>369</v>
      </c>
      <c r="AT1735" s="148" t="s">
        <v>264</v>
      </c>
      <c r="AU1735" s="148" t="s">
        <v>87</v>
      </c>
      <c r="AY1735" s="17" t="s">
        <v>262</v>
      </c>
      <c r="BE1735" s="149">
        <f>IF(N1735="základní",J1735,0)</f>
        <v>0</v>
      </c>
      <c r="BF1735" s="149">
        <f>IF(N1735="snížená",J1735,0)</f>
        <v>0</v>
      </c>
      <c r="BG1735" s="149">
        <f>IF(N1735="zákl. přenesená",J1735,0)</f>
        <v>0</v>
      </c>
      <c r="BH1735" s="149">
        <f>IF(N1735="sníž. přenesená",J1735,0)</f>
        <v>0</v>
      </c>
      <c r="BI1735" s="149">
        <f>IF(N1735="nulová",J1735,0)</f>
        <v>0</v>
      </c>
      <c r="BJ1735" s="17" t="s">
        <v>85</v>
      </c>
      <c r="BK1735" s="149">
        <f>ROUND(I1735*H1735,2)</f>
        <v>0</v>
      </c>
      <c r="BL1735" s="17" t="s">
        <v>369</v>
      </c>
      <c r="BM1735" s="148" t="s">
        <v>2151</v>
      </c>
    </row>
    <row r="1736" spans="2:47" s="1" customFormat="1" ht="146.25">
      <c r="B1736" s="32"/>
      <c r="D1736" s="151" t="s">
        <v>699</v>
      </c>
      <c r="F1736" s="187" t="s">
        <v>2152</v>
      </c>
      <c r="I1736" s="188"/>
      <c r="L1736" s="32"/>
      <c r="M1736" s="189"/>
      <c r="T1736" s="56"/>
      <c r="AT1736" s="17" t="s">
        <v>699</v>
      </c>
      <c r="AU1736" s="17" t="s">
        <v>87</v>
      </c>
    </row>
    <row r="1737" spans="2:51" s="12" customFormat="1" ht="12">
      <c r="B1737" s="150"/>
      <c r="D1737" s="151" t="s">
        <v>270</v>
      </c>
      <c r="E1737" s="152" t="s">
        <v>1</v>
      </c>
      <c r="F1737" s="153" t="s">
        <v>2153</v>
      </c>
      <c r="H1737" s="154">
        <v>13.64</v>
      </c>
      <c r="I1737" s="155"/>
      <c r="L1737" s="150"/>
      <c r="M1737" s="156"/>
      <c r="T1737" s="157"/>
      <c r="AT1737" s="152" t="s">
        <v>270</v>
      </c>
      <c r="AU1737" s="152" t="s">
        <v>87</v>
      </c>
      <c r="AV1737" s="12" t="s">
        <v>87</v>
      </c>
      <c r="AW1737" s="12" t="s">
        <v>32</v>
      </c>
      <c r="AX1737" s="12" t="s">
        <v>77</v>
      </c>
      <c r="AY1737" s="152" t="s">
        <v>262</v>
      </c>
    </row>
    <row r="1738" spans="2:51" s="13" customFormat="1" ht="12">
      <c r="B1738" s="158"/>
      <c r="D1738" s="151" t="s">
        <v>270</v>
      </c>
      <c r="E1738" s="159" t="s">
        <v>1</v>
      </c>
      <c r="F1738" s="160" t="s">
        <v>273</v>
      </c>
      <c r="H1738" s="161">
        <v>13.64</v>
      </c>
      <c r="I1738" s="162"/>
      <c r="L1738" s="158"/>
      <c r="M1738" s="163"/>
      <c r="T1738" s="164"/>
      <c r="AT1738" s="159" t="s">
        <v>270</v>
      </c>
      <c r="AU1738" s="159" t="s">
        <v>87</v>
      </c>
      <c r="AV1738" s="13" t="s">
        <v>268</v>
      </c>
      <c r="AW1738" s="13" t="s">
        <v>32</v>
      </c>
      <c r="AX1738" s="13" t="s">
        <v>85</v>
      </c>
      <c r="AY1738" s="159" t="s">
        <v>262</v>
      </c>
    </row>
    <row r="1739" spans="2:65" s="1" customFormat="1" ht="66.75" customHeight="1">
      <c r="B1739" s="32"/>
      <c r="C1739" s="138" t="s">
        <v>2154</v>
      </c>
      <c r="D1739" s="138" t="s">
        <v>264</v>
      </c>
      <c r="E1739" s="139" t="s">
        <v>2155</v>
      </c>
      <c r="F1739" s="140" t="s">
        <v>2156</v>
      </c>
      <c r="G1739" s="141" t="s">
        <v>152</v>
      </c>
      <c r="H1739" s="142">
        <v>18.7</v>
      </c>
      <c r="I1739" s="143"/>
      <c r="J1739" s="142">
        <f>ROUND(I1739*H1739,2)</f>
        <v>0</v>
      </c>
      <c r="K1739" s="140" t="s">
        <v>1</v>
      </c>
      <c r="L1739" s="32"/>
      <c r="M1739" s="144" t="s">
        <v>1</v>
      </c>
      <c r="N1739" s="145" t="s">
        <v>42</v>
      </c>
      <c r="P1739" s="146">
        <f>O1739*H1739</f>
        <v>0</v>
      </c>
      <c r="Q1739" s="146">
        <v>0</v>
      </c>
      <c r="R1739" s="146">
        <f>Q1739*H1739</f>
        <v>0</v>
      </c>
      <c r="S1739" s="146">
        <v>0</v>
      </c>
      <c r="T1739" s="147">
        <f>S1739*H1739</f>
        <v>0</v>
      </c>
      <c r="AR1739" s="148" t="s">
        <v>369</v>
      </c>
      <c r="AT1739" s="148" t="s">
        <v>264</v>
      </c>
      <c r="AU1739" s="148" t="s">
        <v>87</v>
      </c>
      <c r="AY1739" s="17" t="s">
        <v>262</v>
      </c>
      <c r="BE1739" s="149">
        <f>IF(N1739="základní",J1739,0)</f>
        <v>0</v>
      </c>
      <c r="BF1739" s="149">
        <f>IF(N1739="snížená",J1739,0)</f>
        <v>0</v>
      </c>
      <c r="BG1739" s="149">
        <f>IF(N1739="zákl. přenesená",J1739,0)</f>
        <v>0</v>
      </c>
      <c r="BH1739" s="149">
        <f>IF(N1739="sníž. přenesená",J1739,0)</f>
        <v>0</v>
      </c>
      <c r="BI1739" s="149">
        <f>IF(N1739="nulová",J1739,0)</f>
        <v>0</v>
      </c>
      <c r="BJ1739" s="17" t="s">
        <v>85</v>
      </c>
      <c r="BK1739" s="149">
        <f>ROUND(I1739*H1739,2)</f>
        <v>0</v>
      </c>
      <c r="BL1739" s="17" t="s">
        <v>369</v>
      </c>
      <c r="BM1739" s="148" t="s">
        <v>2157</v>
      </c>
    </row>
    <row r="1740" spans="2:47" s="1" customFormat="1" ht="126.75">
      <c r="B1740" s="32"/>
      <c r="D1740" s="151" t="s">
        <v>699</v>
      </c>
      <c r="F1740" s="187" t="s">
        <v>2158</v>
      </c>
      <c r="I1740" s="188"/>
      <c r="L1740" s="32"/>
      <c r="M1740" s="189"/>
      <c r="T1740" s="56"/>
      <c r="AT1740" s="17" t="s">
        <v>699</v>
      </c>
      <c r="AU1740" s="17" t="s">
        <v>87</v>
      </c>
    </row>
    <row r="1741" spans="2:51" s="12" customFormat="1" ht="12">
      <c r="B1741" s="150"/>
      <c r="D1741" s="151" t="s">
        <v>270</v>
      </c>
      <c r="E1741" s="152" t="s">
        <v>1</v>
      </c>
      <c r="F1741" s="153" t="s">
        <v>2159</v>
      </c>
      <c r="H1741" s="154">
        <v>18.7</v>
      </c>
      <c r="I1741" s="155"/>
      <c r="L1741" s="150"/>
      <c r="M1741" s="156"/>
      <c r="T1741" s="157"/>
      <c r="AT1741" s="152" t="s">
        <v>270</v>
      </c>
      <c r="AU1741" s="152" t="s">
        <v>87</v>
      </c>
      <c r="AV1741" s="12" t="s">
        <v>87</v>
      </c>
      <c r="AW1741" s="12" t="s">
        <v>32</v>
      </c>
      <c r="AX1741" s="12" t="s">
        <v>77</v>
      </c>
      <c r="AY1741" s="152" t="s">
        <v>262</v>
      </c>
    </row>
    <row r="1742" spans="2:51" s="13" customFormat="1" ht="12">
      <c r="B1742" s="158"/>
      <c r="D1742" s="151" t="s">
        <v>270</v>
      </c>
      <c r="E1742" s="159" t="s">
        <v>1</v>
      </c>
      <c r="F1742" s="160" t="s">
        <v>273</v>
      </c>
      <c r="H1742" s="161">
        <v>18.7</v>
      </c>
      <c r="I1742" s="162"/>
      <c r="L1742" s="158"/>
      <c r="M1742" s="163"/>
      <c r="T1742" s="164"/>
      <c r="AT1742" s="159" t="s">
        <v>270</v>
      </c>
      <c r="AU1742" s="159" t="s">
        <v>87</v>
      </c>
      <c r="AV1742" s="13" t="s">
        <v>268</v>
      </c>
      <c r="AW1742" s="13" t="s">
        <v>32</v>
      </c>
      <c r="AX1742" s="13" t="s">
        <v>85</v>
      </c>
      <c r="AY1742" s="159" t="s">
        <v>262</v>
      </c>
    </row>
    <row r="1743" spans="2:65" s="1" customFormat="1" ht="24.2" customHeight="1">
      <c r="B1743" s="32"/>
      <c r="C1743" s="138" t="s">
        <v>2160</v>
      </c>
      <c r="D1743" s="138" t="s">
        <v>264</v>
      </c>
      <c r="E1743" s="139" t="s">
        <v>2161</v>
      </c>
      <c r="F1743" s="140" t="s">
        <v>2162</v>
      </c>
      <c r="G1743" s="141" t="s">
        <v>416</v>
      </c>
      <c r="H1743" s="142">
        <v>3.21</v>
      </c>
      <c r="I1743" s="143"/>
      <c r="J1743" s="142">
        <f>ROUND(I1743*H1743,2)</f>
        <v>0</v>
      </c>
      <c r="K1743" s="140" t="s">
        <v>1</v>
      </c>
      <c r="L1743" s="32"/>
      <c r="M1743" s="144" t="s">
        <v>1</v>
      </c>
      <c r="N1743" s="145" t="s">
        <v>42</v>
      </c>
      <c r="P1743" s="146">
        <f>O1743*H1743</f>
        <v>0</v>
      </c>
      <c r="Q1743" s="146">
        <v>0</v>
      </c>
      <c r="R1743" s="146">
        <f>Q1743*H1743</f>
        <v>0</v>
      </c>
      <c r="S1743" s="146">
        <v>0</v>
      </c>
      <c r="T1743" s="147">
        <f>S1743*H1743</f>
        <v>0</v>
      </c>
      <c r="AR1743" s="148" t="s">
        <v>369</v>
      </c>
      <c r="AT1743" s="148" t="s">
        <v>264</v>
      </c>
      <c r="AU1743" s="148" t="s">
        <v>87</v>
      </c>
      <c r="AY1743" s="17" t="s">
        <v>262</v>
      </c>
      <c r="BE1743" s="149">
        <f>IF(N1743="základní",J1743,0)</f>
        <v>0</v>
      </c>
      <c r="BF1743" s="149">
        <f>IF(N1743="snížená",J1743,0)</f>
        <v>0</v>
      </c>
      <c r="BG1743" s="149">
        <f>IF(N1743="zákl. přenesená",J1743,0)</f>
        <v>0</v>
      </c>
      <c r="BH1743" s="149">
        <f>IF(N1743="sníž. přenesená",J1743,0)</f>
        <v>0</v>
      </c>
      <c r="BI1743" s="149">
        <f>IF(N1743="nulová",J1743,0)</f>
        <v>0</v>
      </c>
      <c r="BJ1743" s="17" t="s">
        <v>85</v>
      </c>
      <c r="BK1743" s="149">
        <f>ROUND(I1743*H1743,2)</f>
        <v>0</v>
      </c>
      <c r="BL1743" s="17" t="s">
        <v>369</v>
      </c>
      <c r="BM1743" s="148" t="s">
        <v>2163</v>
      </c>
    </row>
    <row r="1744" spans="2:47" s="1" customFormat="1" ht="68.25">
      <c r="B1744" s="32"/>
      <c r="D1744" s="151" t="s">
        <v>699</v>
      </c>
      <c r="F1744" s="187" t="s">
        <v>2164</v>
      </c>
      <c r="I1744" s="188"/>
      <c r="L1744" s="32"/>
      <c r="M1744" s="189"/>
      <c r="T1744" s="56"/>
      <c r="AT1744" s="17" t="s">
        <v>699</v>
      </c>
      <c r="AU1744" s="17" t="s">
        <v>87</v>
      </c>
    </row>
    <row r="1745" spans="2:51" s="12" customFormat="1" ht="12">
      <c r="B1745" s="150"/>
      <c r="D1745" s="151" t="s">
        <v>270</v>
      </c>
      <c r="E1745" s="152" t="s">
        <v>1</v>
      </c>
      <c r="F1745" s="153" t="s">
        <v>2165</v>
      </c>
      <c r="H1745" s="154">
        <v>3.21</v>
      </c>
      <c r="I1745" s="155"/>
      <c r="L1745" s="150"/>
      <c r="M1745" s="156"/>
      <c r="T1745" s="157"/>
      <c r="AT1745" s="152" t="s">
        <v>270</v>
      </c>
      <c r="AU1745" s="152" t="s">
        <v>87</v>
      </c>
      <c r="AV1745" s="12" t="s">
        <v>87</v>
      </c>
      <c r="AW1745" s="12" t="s">
        <v>32</v>
      </c>
      <c r="AX1745" s="12" t="s">
        <v>77</v>
      </c>
      <c r="AY1745" s="152" t="s">
        <v>262</v>
      </c>
    </row>
    <row r="1746" spans="2:51" s="13" customFormat="1" ht="12">
      <c r="B1746" s="158"/>
      <c r="D1746" s="151" t="s">
        <v>270</v>
      </c>
      <c r="E1746" s="159" t="s">
        <v>1</v>
      </c>
      <c r="F1746" s="160" t="s">
        <v>273</v>
      </c>
      <c r="H1746" s="161">
        <v>3.21</v>
      </c>
      <c r="I1746" s="162"/>
      <c r="L1746" s="158"/>
      <c r="M1746" s="163"/>
      <c r="T1746" s="164"/>
      <c r="AT1746" s="159" t="s">
        <v>270</v>
      </c>
      <c r="AU1746" s="159" t="s">
        <v>87</v>
      </c>
      <c r="AV1746" s="13" t="s">
        <v>268</v>
      </c>
      <c r="AW1746" s="13" t="s">
        <v>32</v>
      </c>
      <c r="AX1746" s="13" t="s">
        <v>85</v>
      </c>
      <c r="AY1746" s="159" t="s">
        <v>262</v>
      </c>
    </row>
    <row r="1747" spans="2:65" s="1" customFormat="1" ht="66.75" customHeight="1">
      <c r="B1747" s="32"/>
      <c r="C1747" s="138" t="s">
        <v>2166</v>
      </c>
      <c r="D1747" s="138" t="s">
        <v>264</v>
      </c>
      <c r="E1747" s="139" t="s">
        <v>2167</v>
      </c>
      <c r="F1747" s="140" t="s">
        <v>2168</v>
      </c>
      <c r="G1747" s="141" t="s">
        <v>416</v>
      </c>
      <c r="H1747" s="142">
        <v>3.85</v>
      </c>
      <c r="I1747" s="143"/>
      <c r="J1747" s="142">
        <f>ROUND(I1747*H1747,2)</f>
        <v>0</v>
      </c>
      <c r="K1747" s="140" t="s">
        <v>1</v>
      </c>
      <c r="L1747" s="32"/>
      <c r="M1747" s="144" t="s">
        <v>1</v>
      </c>
      <c r="N1747" s="145" t="s">
        <v>42</v>
      </c>
      <c r="P1747" s="146">
        <f>O1747*H1747</f>
        <v>0</v>
      </c>
      <c r="Q1747" s="146">
        <v>0</v>
      </c>
      <c r="R1747" s="146">
        <f>Q1747*H1747</f>
        <v>0</v>
      </c>
      <c r="S1747" s="146">
        <v>0</v>
      </c>
      <c r="T1747" s="147">
        <f>S1747*H1747</f>
        <v>0</v>
      </c>
      <c r="AR1747" s="148" t="s">
        <v>369</v>
      </c>
      <c r="AT1747" s="148" t="s">
        <v>264</v>
      </c>
      <c r="AU1747" s="148" t="s">
        <v>87</v>
      </c>
      <c r="AY1747" s="17" t="s">
        <v>262</v>
      </c>
      <c r="BE1747" s="149">
        <f>IF(N1747="základní",J1747,0)</f>
        <v>0</v>
      </c>
      <c r="BF1747" s="149">
        <f>IF(N1747="snížená",J1747,0)</f>
        <v>0</v>
      </c>
      <c r="BG1747" s="149">
        <f>IF(N1747="zákl. přenesená",J1747,0)</f>
        <v>0</v>
      </c>
      <c r="BH1747" s="149">
        <f>IF(N1747="sníž. přenesená",J1747,0)</f>
        <v>0</v>
      </c>
      <c r="BI1747" s="149">
        <f>IF(N1747="nulová",J1747,0)</f>
        <v>0</v>
      </c>
      <c r="BJ1747" s="17" t="s">
        <v>85</v>
      </c>
      <c r="BK1747" s="149">
        <f>ROUND(I1747*H1747,2)</f>
        <v>0</v>
      </c>
      <c r="BL1747" s="17" t="s">
        <v>369</v>
      </c>
      <c r="BM1747" s="148" t="s">
        <v>2169</v>
      </c>
    </row>
    <row r="1748" spans="2:47" s="1" customFormat="1" ht="126.75">
      <c r="B1748" s="32"/>
      <c r="D1748" s="151" t="s">
        <v>699</v>
      </c>
      <c r="F1748" s="187" t="s">
        <v>2170</v>
      </c>
      <c r="I1748" s="188"/>
      <c r="L1748" s="32"/>
      <c r="M1748" s="189"/>
      <c r="T1748" s="56"/>
      <c r="AT1748" s="17" t="s">
        <v>699</v>
      </c>
      <c r="AU1748" s="17" t="s">
        <v>87</v>
      </c>
    </row>
    <row r="1749" spans="2:51" s="12" customFormat="1" ht="12">
      <c r="B1749" s="150"/>
      <c r="D1749" s="151" t="s">
        <v>270</v>
      </c>
      <c r="E1749" s="152" t="s">
        <v>1</v>
      </c>
      <c r="F1749" s="153" t="s">
        <v>2171</v>
      </c>
      <c r="H1749" s="154">
        <v>3.85</v>
      </c>
      <c r="I1749" s="155"/>
      <c r="L1749" s="150"/>
      <c r="M1749" s="156"/>
      <c r="T1749" s="157"/>
      <c r="AT1749" s="152" t="s">
        <v>270</v>
      </c>
      <c r="AU1749" s="152" t="s">
        <v>87</v>
      </c>
      <c r="AV1749" s="12" t="s">
        <v>87</v>
      </c>
      <c r="AW1749" s="12" t="s">
        <v>32</v>
      </c>
      <c r="AX1749" s="12" t="s">
        <v>77</v>
      </c>
      <c r="AY1749" s="152" t="s">
        <v>262</v>
      </c>
    </row>
    <row r="1750" spans="2:51" s="13" customFormat="1" ht="12">
      <c r="B1750" s="158"/>
      <c r="D1750" s="151" t="s">
        <v>270</v>
      </c>
      <c r="E1750" s="159" t="s">
        <v>1</v>
      </c>
      <c r="F1750" s="160" t="s">
        <v>273</v>
      </c>
      <c r="H1750" s="161">
        <v>3.85</v>
      </c>
      <c r="I1750" s="162"/>
      <c r="L1750" s="158"/>
      <c r="M1750" s="163"/>
      <c r="T1750" s="164"/>
      <c r="AT1750" s="159" t="s">
        <v>270</v>
      </c>
      <c r="AU1750" s="159" t="s">
        <v>87</v>
      </c>
      <c r="AV1750" s="13" t="s">
        <v>268</v>
      </c>
      <c r="AW1750" s="13" t="s">
        <v>32</v>
      </c>
      <c r="AX1750" s="13" t="s">
        <v>85</v>
      </c>
      <c r="AY1750" s="159" t="s">
        <v>262</v>
      </c>
    </row>
    <row r="1751" spans="2:65" s="1" customFormat="1" ht="62.65" customHeight="1">
      <c r="B1751" s="32"/>
      <c r="C1751" s="138" t="s">
        <v>2172</v>
      </c>
      <c r="D1751" s="138" t="s">
        <v>264</v>
      </c>
      <c r="E1751" s="139" t="s">
        <v>2173</v>
      </c>
      <c r="F1751" s="140" t="s">
        <v>2174</v>
      </c>
      <c r="G1751" s="141" t="s">
        <v>416</v>
      </c>
      <c r="H1751" s="142">
        <v>6.7</v>
      </c>
      <c r="I1751" s="143"/>
      <c r="J1751" s="142">
        <f>ROUND(I1751*H1751,2)</f>
        <v>0</v>
      </c>
      <c r="K1751" s="140" t="s">
        <v>1</v>
      </c>
      <c r="L1751" s="32"/>
      <c r="M1751" s="144" t="s">
        <v>1</v>
      </c>
      <c r="N1751" s="145" t="s">
        <v>42</v>
      </c>
      <c r="P1751" s="146">
        <f>O1751*H1751</f>
        <v>0</v>
      </c>
      <c r="Q1751" s="146">
        <v>0</v>
      </c>
      <c r="R1751" s="146">
        <f>Q1751*H1751</f>
        <v>0</v>
      </c>
      <c r="S1751" s="146">
        <v>0</v>
      </c>
      <c r="T1751" s="147">
        <f>S1751*H1751</f>
        <v>0</v>
      </c>
      <c r="AR1751" s="148" t="s">
        <v>369</v>
      </c>
      <c r="AT1751" s="148" t="s">
        <v>264</v>
      </c>
      <c r="AU1751" s="148" t="s">
        <v>87</v>
      </c>
      <c r="AY1751" s="17" t="s">
        <v>262</v>
      </c>
      <c r="BE1751" s="149">
        <f>IF(N1751="základní",J1751,0)</f>
        <v>0</v>
      </c>
      <c r="BF1751" s="149">
        <f>IF(N1751="snížená",J1751,0)</f>
        <v>0</v>
      </c>
      <c r="BG1751" s="149">
        <f>IF(N1751="zákl. přenesená",J1751,0)</f>
        <v>0</v>
      </c>
      <c r="BH1751" s="149">
        <f>IF(N1751="sníž. přenesená",J1751,0)</f>
        <v>0</v>
      </c>
      <c r="BI1751" s="149">
        <f>IF(N1751="nulová",J1751,0)</f>
        <v>0</v>
      </c>
      <c r="BJ1751" s="17" t="s">
        <v>85</v>
      </c>
      <c r="BK1751" s="149">
        <f>ROUND(I1751*H1751,2)</f>
        <v>0</v>
      </c>
      <c r="BL1751" s="17" t="s">
        <v>369</v>
      </c>
      <c r="BM1751" s="148" t="s">
        <v>2175</v>
      </c>
    </row>
    <row r="1752" spans="2:47" s="1" customFormat="1" ht="78">
      <c r="B1752" s="32"/>
      <c r="D1752" s="151" t="s">
        <v>699</v>
      </c>
      <c r="F1752" s="187" t="s">
        <v>2176</v>
      </c>
      <c r="I1752" s="188"/>
      <c r="L1752" s="32"/>
      <c r="M1752" s="189"/>
      <c r="T1752" s="56"/>
      <c r="AT1752" s="17" t="s">
        <v>699</v>
      </c>
      <c r="AU1752" s="17" t="s">
        <v>87</v>
      </c>
    </row>
    <row r="1753" spans="2:51" s="12" customFormat="1" ht="12">
      <c r="B1753" s="150"/>
      <c r="D1753" s="151" t="s">
        <v>270</v>
      </c>
      <c r="E1753" s="152" t="s">
        <v>1</v>
      </c>
      <c r="F1753" s="153" t="s">
        <v>2177</v>
      </c>
      <c r="H1753" s="154">
        <v>6.7</v>
      </c>
      <c r="I1753" s="155"/>
      <c r="L1753" s="150"/>
      <c r="M1753" s="156"/>
      <c r="T1753" s="157"/>
      <c r="AT1753" s="152" t="s">
        <v>270</v>
      </c>
      <c r="AU1753" s="152" t="s">
        <v>87</v>
      </c>
      <c r="AV1753" s="12" t="s">
        <v>87</v>
      </c>
      <c r="AW1753" s="12" t="s">
        <v>32</v>
      </c>
      <c r="AX1753" s="12" t="s">
        <v>77</v>
      </c>
      <c r="AY1753" s="152" t="s">
        <v>262</v>
      </c>
    </row>
    <row r="1754" spans="2:51" s="13" customFormat="1" ht="12">
      <c r="B1754" s="158"/>
      <c r="D1754" s="151" t="s">
        <v>270</v>
      </c>
      <c r="E1754" s="159" t="s">
        <v>1</v>
      </c>
      <c r="F1754" s="160" t="s">
        <v>273</v>
      </c>
      <c r="H1754" s="161">
        <v>6.7</v>
      </c>
      <c r="I1754" s="162"/>
      <c r="L1754" s="158"/>
      <c r="M1754" s="163"/>
      <c r="T1754" s="164"/>
      <c r="AT1754" s="159" t="s">
        <v>270</v>
      </c>
      <c r="AU1754" s="159" t="s">
        <v>87</v>
      </c>
      <c r="AV1754" s="13" t="s">
        <v>268</v>
      </c>
      <c r="AW1754" s="13" t="s">
        <v>32</v>
      </c>
      <c r="AX1754" s="13" t="s">
        <v>85</v>
      </c>
      <c r="AY1754" s="159" t="s">
        <v>262</v>
      </c>
    </row>
    <row r="1755" spans="2:65" s="1" customFormat="1" ht="24.2" customHeight="1">
      <c r="B1755" s="32"/>
      <c r="C1755" s="138" t="s">
        <v>2178</v>
      </c>
      <c r="D1755" s="138" t="s">
        <v>264</v>
      </c>
      <c r="E1755" s="139" t="s">
        <v>2179</v>
      </c>
      <c r="F1755" s="140" t="s">
        <v>2180</v>
      </c>
      <c r="G1755" s="141" t="s">
        <v>786</v>
      </c>
      <c r="H1755" s="143"/>
      <c r="I1755" s="143"/>
      <c r="J1755" s="142">
        <f>ROUND(I1755*H1755,2)</f>
        <v>0</v>
      </c>
      <c r="K1755" s="140" t="s">
        <v>267</v>
      </c>
      <c r="L1755" s="32"/>
      <c r="M1755" s="144" t="s">
        <v>1</v>
      </c>
      <c r="N1755" s="145" t="s">
        <v>42</v>
      </c>
      <c r="P1755" s="146">
        <f>O1755*H1755</f>
        <v>0</v>
      </c>
      <c r="Q1755" s="146">
        <v>0</v>
      </c>
      <c r="R1755" s="146">
        <f>Q1755*H1755</f>
        <v>0</v>
      </c>
      <c r="S1755" s="146">
        <v>0</v>
      </c>
      <c r="T1755" s="147">
        <f>S1755*H1755</f>
        <v>0</v>
      </c>
      <c r="AR1755" s="148" t="s">
        <v>369</v>
      </c>
      <c r="AT1755" s="148" t="s">
        <v>264</v>
      </c>
      <c r="AU1755" s="148" t="s">
        <v>87</v>
      </c>
      <c r="AY1755" s="17" t="s">
        <v>262</v>
      </c>
      <c r="BE1755" s="149">
        <f>IF(N1755="základní",J1755,0)</f>
        <v>0</v>
      </c>
      <c r="BF1755" s="149">
        <f>IF(N1755="snížená",J1755,0)</f>
        <v>0</v>
      </c>
      <c r="BG1755" s="149">
        <f>IF(N1755="zákl. přenesená",J1755,0)</f>
        <v>0</v>
      </c>
      <c r="BH1755" s="149">
        <f>IF(N1755="sníž. přenesená",J1755,0)</f>
        <v>0</v>
      </c>
      <c r="BI1755" s="149">
        <f>IF(N1755="nulová",J1755,0)</f>
        <v>0</v>
      </c>
      <c r="BJ1755" s="17" t="s">
        <v>85</v>
      </c>
      <c r="BK1755" s="149">
        <f>ROUND(I1755*H1755,2)</f>
        <v>0</v>
      </c>
      <c r="BL1755" s="17" t="s">
        <v>369</v>
      </c>
      <c r="BM1755" s="148" t="s">
        <v>2181</v>
      </c>
    </row>
    <row r="1756" spans="2:63" s="11" customFormat="1" ht="22.9" customHeight="1">
      <c r="B1756" s="126"/>
      <c r="D1756" s="127" t="s">
        <v>76</v>
      </c>
      <c r="E1756" s="136" t="s">
        <v>2182</v>
      </c>
      <c r="F1756" s="136" t="s">
        <v>2183</v>
      </c>
      <c r="I1756" s="129"/>
      <c r="J1756" s="137">
        <f>BK1756</f>
        <v>0</v>
      </c>
      <c r="L1756" s="126"/>
      <c r="M1756" s="131"/>
      <c r="P1756" s="132">
        <f>SUM(P1757:P1829)</f>
        <v>0</v>
      </c>
      <c r="R1756" s="132">
        <f>SUM(R1757:R1829)</f>
        <v>0</v>
      </c>
      <c r="T1756" s="133">
        <f>SUM(T1757:T1829)</f>
        <v>0</v>
      </c>
      <c r="AR1756" s="127" t="s">
        <v>87</v>
      </c>
      <c r="AT1756" s="134" t="s">
        <v>76</v>
      </c>
      <c r="AU1756" s="134" t="s">
        <v>85</v>
      </c>
      <c r="AY1756" s="127" t="s">
        <v>262</v>
      </c>
      <c r="BK1756" s="135">
        <f>SUM(BK1757:BK1829)</f>
        <v>0</v>
      </c>
    </row>
    <row r="1757" spans="2:65" s="1" customFormat="1" ht="49.15" customHeight="1">
      <c r="B1757" s="32"/>
      <c r="C1757" s="138" t="s">
        <v>2184</v>
      </c>
      <c r="D1757" s="138" t="s">
        <v>264</v>
      </c>
      <c r="E1757" s="139" t="s">
        <v>2185</v>
      </c>
      <c r="F1757" s="140" t="s">
        <v>2186</v>
      </c>
      <c r="G1757" s="141" t="s">
        <v>697</v>
      </c>
      <c r="H1757" s="142">
        <v>1</v>
      </c>
      <c r="I1757" s="143"/>
      <c r="J1757" s="142">
        <f>ROUND(I1757*H1757,2)</f>
        <v>0</v>
      </c>
      <c r="K1757" s="140" t="s">
        <v>1</v>
      </c>
      <c r="L1757" s="32"/>
      <c r="M1757" s="144" t="s">
        <v>1</v>
      </c>
      <c r="N1757" s="145" t="s">
        <v>42</v>
      </c>
      <c r="P1757" s="146">
        <f>O1757*H1757</f>
        <v>0</v>
      </c>
      <c r="Q1757" s="146">
        <v>0</v>
      </c>
      <c r="R1757" s="146">
        <f>Q1757*H1757</f>
        <v>0</v>
      </c>
      <c r="S1757" s="146">
        <v>0</v>
      </c>
      <c r="T1757" s="147">
        <f>S1757*H1757</f>
        <v>0</v>
      </c>
      <c r="AR1757" s="148" t="s">
        <v>369</v>
      </c>
      <c r="AT1757" s="148" t="s">
        <v>264</v>
      </c>
      <c r="AU1757" s="148" t="s">
        <v>87</v>
      </c>
      <c r="AY1757" s="17" t="s">
        <v>262</v>
      </c>
      <c r="BE1757" s="149">
        <f>IF(N1757="základní",J1757,0)</f>
        <v>0</v>
      </c>
      <c r="BF1757" s="149">
        <f>IF(N1757="snížená",J1757,0)</f>
        <v>0</v>
      </c>
      <c r="BG1757" s="149">
        <f>IF(N1757="zákl. přenesená",J1757,0)</f>
        <v>0</v>
      </c>
      <c r="BH1757" s="149">
        <f>IF(N1757="sníž. přenesená",J1757,0)</f>
        <v>0</v>
      </c>
      <c r="BI1757" s="149">
        <f>IF(N1757="nulová",J1757,0)</f>
        <v>0</v>
      </c>
      <c r="BJ1757" s="17" t="s">
        <v>85</v>
      </c>
      <c r="BK1757" s="149">
        <f>ROUND(I1757*H1757,2)</f>
        <v>0</v>
      </c>
      <c r="BL1757" s="17" t="s">
        <v>369</v>
      </c>
      <c r="BM1757" s="148" t="s">
        <v>2187</v>
      </c>
    </row>
    <row r="1758" spans="2:47" s="1" customFormat="1" ht="19.5">
      <c r="B1758" s="32"/>
      <c r="D1758" s="151" t="s">
        <v>699</v>
      </c>
      <c r="F1758" s="187" t="s">
        <v>2188</v>
      </c>
      <c r="I1758" s="188"/>
      <c r="L1758" s="32"/>
      <c r="M1758" s="189"/>
      <c r="T1758" s="56"/>
      <c r="AT1758" s="17" t="s">
        <v>699</v>
      </c>
      <c r="AU1758" s="17" t="s">
        <v>87</v>
      </c>
    </row>
    <row r="1759" spans="2:65" s="1" customFormat="1" ht="44.25" customHeight="1">
      <c r="B1759" s="32"/>
      <c r="C1759" s="138" t="s">
        <v>2189</v>
      </c>
      <c r="D1759" s="138" t="s">
        <v>264</v>
      </c>
      <c r="E1759" s="139" t="s">
        <v>2190</v>
      </c>
      <c r="F1759" s="140" t="s">
        <v>2191</v>
      </c>
      <c r="G1759" s="141" t="s">
        <v>697</v>
      </c>
      <c r="H1759" s="142">
        <v>1</v>
      </c>
      <c r="I1759" s="143"/>
      <c r="J1759" s="142">
        <f>ROUND(I1759*H1759,2)</f>
        <v>0</v>
      </c>
      <c r="K1759" s="140" t="s">
        <v>1</v>
      </c>
      <c r="L1759" s="32"/>
      <c r="M1759" s="144" t="s">
        <v>1</v>
      </c>
      <c r="N1759" s="145" t="s">
        <v>42</v>
      </c>
      <c r="P1759" s="146">
        <f>O1759*H1759</f>
        <v>0</v>
      </c>
      <c r="Q1759" s="146">
        <v>0</v>
      </c>
      <c r="R1759" s="146">
        <f>Q1759*H1759</f>
        <v>0</v>
      </c>
      <c r="S1759" s="146">
        <v>0</v>
      </c>
      <c r="T1759" s="147">
        <f>S1759*H1759</f>
        <v>0</v>
      </c>
      <c r="AR1759" s="148" t="s">
        <v>369</v>
      </c>
      <c r="AT1759" s="148" t="s">
        <v>264</v>
      </c>
      <c r="AU1759" s="148" t="s">
        <v>87</v>
      </c>
      <c r="AY1759" s="17" t="s">
        <v>262</v>
      </c>
      <c r="BE1759" s="149">
        <f>IF(N1759="základní",J1759,0)</f>
        <v>0</v>
      </c>
      <c r="BF1759" s="149">
        <f>IF(N1759="snížená",J1759,0)</f>
        <v>0</v>
      </c>
      <c r="BG1759" s="149">
        <f>IF(N1759="zákl. přenesená",J1759,0)</f>
        <v>0</v>
      </c>
      <c r="BH1759" s="149">
        <f>IF(N1759="sníž. přenesená",J1759,0)</f>
        <v>0</v>
      </c>
      <c r="BI1759" s="149">
        <f>IF(N1759="nulová",J1759,0)</f>
        <v>0</v>
      </c>
      <c r="BJ1759" s="17" t="s">
        <v>85</v>
      </c>
      <c r="BK1759" s="149">
        <f>ROUND(I1759*H1759,2)</f>
        <v>0</v>
      </c>
      <c r="BL1759" s="17" t="s">
        <v>369</v>
      </c>
      <c r="BM1759" s="148" t="s">
        <v>2192</v>
      </c>
    </row>
    <row r="1760" spans="2:65" s="1" customFormat="1" ht="49.15" customHeight="1">
      <c r="B1760" s="32"/>
      <c r="C1760" s="138" t="s">
        <v>2193</v>
      </c>
      <c r="D1760" s="138" t="s">
        <v>264</v>
      </c>
      <c r="E1760" s="139" t="s">
        <v>2194</v>
      </c>
      <c r="F1760" s="140" t="s">
        <v>2195</v>
      </c>
      <c r="G1760" s="141" t="s">
        <v>697</v>
      </c>
      <c r="H1760" s="142">
        <v>1</v>
      </c>
      <c r="I1760" s="143"/>
      <c r="J1760" s="142">
        <f>ROUND(I1760*H1760,2)</f>
        <v>0</v>
      </c>
      <c r="K1760" s="140" t="s">
        <v>1</v>
      </c>
      <c r="L1760" s="32"/>
      <c r="M1760" s="144" t="s">
        <v>1</v>
      </c>
      <c r="N1760" s="145" t="s">
        <v>42</v>
      </c>
      <c r="P1760" s="146">
        <f>O1760*H1760</f>
        <v>0</v>
      </c>
      <c r="Q1760" s="146">
        <v>0</v>
      </c>
      <c r="R1760" s="146">
        <f>Q1760*H1760</f>
        <v>0</v>
      </c>
      <c r="S1760" s="146">
        <v>0</v>
      </c>
      <c r="T1760" s="147">
        <f>S1760*H1760</f>
        <v>0</v>
      </c>
      <c r="AR1760" s="148" t="s">
        <v>369</v>
      </c>
      <c r="AT1760" s="148" t="s">
        <v>264</v>
      </c>
      <c r="AU1760" s="148" t="s">
        <v>87</v>
      </c>
      <c r="AY1760" s="17" t="s">
        <v>262</v>
      </c>
      <c r="BE1760" s="149">
        <f>IF(N1760="základní",J1760,0)</f>
        <v>0</v>
      </c>
      <c r="BF1760" s="149">
        <f>IF(N1760="snížená",J1760,0)</f>
        <v>0</v>
      </c>
      <c r="BG1760" s="149">
        <f>IF(N1760="zákl. přenesená",J1760,0)</f>
        <v>0</v>
      </c>
      <c r="BH1760" s="149">
        <f>IF(N1760="sníž. přenesená",J1760,0)</f>
        <v>0</v>
      </c>
      <c r="BI1760" s="149">
        <f>IF(N1760="nulová",J1760,0)</f>
        <v>0</v>
      </c>
      <c r="BJ1760" s="17" t="s">
        <v>85</v>
      </c>
      <c r="BK1760" s="149">
        <f>ROUND(I1760*H1760,2)</f>
        <v>0</v>
      </c>
      <c r="BL1760" s="17" t="s">
        <v>369</v>
      </c>
      <c r="BM1760" s="148" t="s">
        <v>2196</v>
      </c>
    </row>
    <row r="1761" spans="2:47" s="1" customFormat="1" ht="19.5">
      <c r="B1761" s="32"/>
      <c r="D1761" s="151" t="s">
        <v>699</v>
      </c>
      <c r="F1761" s="187" t="s">
        <v>2188</v>
      </c>
      <c r="I1761" s="188"/>
      <c r="L1761" s="32"/>
      <c r="M1761" s="189"/>
      <c r="T1761" s="56"/>
      <c r="AT1761" s="17" t="s">
        <v>699</v>
      </c>
      <c r="AU1761" s="17" t="s">
        <v>87</v>
      </c>
    </row>
    <row r="1762" spans="2:65" s="1" customFormat="1" ht="55.5" customHeight="1">
      <c r="B1762" s="32"/>
      <c r="C1762" s="138" t="s">
        <v>2197</v>
      </c>
      <c r="D1762" s="138" t="s">
        <v>264</v>
      </c>
      <c r="E1762" s="139" t="s">
        <v>2198</v>
      </c>
      <c r="F1762" s="140" t="s">
        <v>2199</v>
      </c>
      <c r="G1762" s="141" t="s">
        <v>697</v>
      </c>
      <c r="H1762" s="142">
        <v>1</v>
      </c>
      <c r="I1762" s="143"/>
      <c r="J1762" s="142">
        <f aca="true" t="shared" si="10" ref="J1762:J1767">ROUND(I1762*H1762,2)</f>
        <v>0</v>
      </c>
      <c r="K1762" s="140" t="s">
        <v>1</v>
      </c>
      <c r="L1762" s="32"/>
      <c r="M1762" s="144" t="s">
        <v>1</v>
      </c>
      <c r="N1762" s="145" t="s">
        <v>42</v>
      </c>
      <c r="P1762" s="146">
        <f aca="true" t="shared" si="11" ref="P1762:P1767">O1762*H1762</f>
        <v>0</v>
      </c>
      <c r="Q1762" s="146">
        <v>0</v>
      </c>
      <c r="R1762" s="146">
        <f aca="true" t="shared" si="12" ref="R1762:R1767">Q1762*H1762</f>
        <v>0</v>
      </c>
      <c r="S1762" s="146">
        <v>0</v>
      </c>
      <c r="T1762" s="147">
        <f aca="true" t="shared" si="13" ref="T1762:T1767">S1762*H1762</f>
        <v>0</v>
      </c>
      <c r="AR1762" s="148" t="s">
        <v>369</v>
      </c>
      <c r="AT1762" s="148" t="s">
        <v>264</v>
      </c>
      <c r="AU1762" s="148" t="s">
        <v>87</v>
      </c>
      <c r="AY1762" s="17" t="s">
        <v>262</v>
      </c>
      <c r="BE1762" s="149">
        <f aca="true" t="shared" si="14" ref="BE1762:BE1767">IF(N1762="základní",J1762,0)</f>
        <v>0</v>
      </c>
      <c r="BF1762" s="149">
        <f aca="true" t="shared" si="15" ref="BF1762:BF1767">IF(N1762="snížená",J1762,0)</f>
        <v>0</v>
      </c>
      <c r="BG1762" s="149">
        <f aca="true" t="shared" si="16" ref="BG1762:BG1767">IF(N1762="zákl. přenesená",J1762,0)</f>
        <v>0</v>
      </c>
      <c r="BH1762" s="149">
        <f aca="true" t="shared" si="17" ref="BH1762:BH1767">IF(N1762="sníž. přenesená",J1762,0)</f>
        <v>0</v>
      </c>
      <c r="BI1762" s="149">
        <f aca="true" t="shared" si="18" ref="BI1762:BI1767">IF(N1762="nulová",J1762,0)</f>
        <v>0</v>
      </c>
      <c r="BJ1762" s="17" t="s">
        <v>85</v>
      </c>
      <c r="BK1762" s="149">
        <f aca="true" t="shared" si="19" ref="BK1762:BK1767">ROUND(I1762*H1762,2)</f>
        <v>0</v>
      </c>
      <c r="BL1762" s="17" t="s">
        <v>369</v>
      </c>
      <c r="BM1762" s="148" t="s">
        <v>2200</v>
      </c>
    </row>
    <row r="1763" spans="2:65" s="1" customFormat="1" ht="55.5" customHeight="1">
      <c r="B1763" s="32"/>
      <c r="C1763" s="138" t="s">
        <v>2201</v>
      </c>
      <c r="D1763" s="138" t="s">
        <v>264</v>
      </c>
      <c r="E1763" s="139" t="s">
        <v>2202</v>
      </c>
      <c r="F1763" s="140" t="s">
        <v>2199</v>
      </c>
      <c r="G1763" s="141" t="s">
        <v>697</v>
      </c>
      <c r="H1763" s="142">
        <v>1</v>
      </c>
      <c r="I1763" s="143"/>
      <c r="J1763" s="142">
        <f t="shared" si="10"/>
        <v>0</v>
      </c>
      <c r="K1763" s="140" t="s">
        <v>1</v>
      </c>
      <c r="L1763" s="32"/>
      <c r="M1763" s="144" t="s">
        <v>1</v>
      </c>
      <c r="N1763" s="145" t="s">
        <v>42</v>
      </c>
      <c r="P1763" s="146">
        <f t="shared" si="11"/>
        <v>0</v>
      </c>
      <c r="Q1763" s="146">
        <v>0</v>
      </c>
      <c r="R1763" s="146">
        <f t="shared" si="12"/>
        <v>0</v>
      </c>
      <c r="S1763" s="146">
        <v>0</v>
      </c>
      <c r="T1763" s="147">
        <f t="shared" si="13"/>
        <v>0</v>
      </c>
      <c r="AR1763" s="148" t="s">
        <v>369</v>
      </c>
      <c r="AT1763" s="148" t="s">
        <v>264</v>
      </c>
      <c r="AU1763" s="148" t="s">
        <v>87</v>
      </c>
      <c r="AY1763" s="17" t="s">
        <v>262</v>
      </c>
      <c r="BE1763" s="149">
        <f t="shared" si="14"/>
        <v>0</v>
      </c>
      <c r="BF1763" s="149">
        <f t="shared" si="15"/>
        <v>0</v>
      </c>
      <c r="BG1763" s="149">
        <f t="shared" si="16"/>
        <v>0</v>
      </c>
      <c r="BH1763" s="149">
        <f t="shared" si="17"/>
        <v>0</v>
      </c>
      <c r="BI1763" s="149">
        <f t="shared" si="18"/>
        <v>0</v>
      </c>
      <c r="BJ1763" s="17" t="s">
        <v>85</v>
      </c>
      <c r="BK1763" s="149">
        <f t="shared" si="19"/>
        <v>0</v>
      </c>
      <c r="BL1763" s="17" t="s">
        <v>369</v>
      </c>
      <c r="BM1763" s="148" t="s">
        <v>2203</v>
      </c>
    </row>
    <row r="1764" spans="2:65" s="1" customFormat="1" ht="44.25" customHeight="1">
      <c r="B1764" s="32"/>
      <c r="C1764" s="138" t="s">
        <v>2204</v>
      </c>
      <c r="D1764" s="138" t="s">
        <v>264</v>
      </c>
      <c r="E1764" s="139" t="s">
        <v>2205</v>
      </c>
      <c r="F1764" s="140" t="s">
        <v>2206</v>
      </c>
      <c r="G1764" s="141" t="s">
        <v>697</v>
      </c>
      <c r="H1764" s="142">
        <v>1</v>
      </c>
      <c r="I1764" s="143"/>
      <c r="J1764" s="142">
        <f t="shared" si="10"/>
        <v>0</v>
      </c>
      <c r="K1764" s="140" t="s">
        <v>1</v>
      </c>
      <c r="L1764" s="32"/>
      <c r="M1764" s="144" t="s">
        <v>1</v>
      </c>
      <c r="N1764" s="145" t="s">
        <v>42</v>
      </c>
      <c r="P1764" s="146">
        <f t="shared" si="11"/>
        <v>0</v>
      </c>
      <c r="Q1764" s="146">
        <v>0</v>
      </c>
      <c r="R1764" s="146">
        <f t="shared" si="12"/>
        <v>0</v>
      </c>
      <c r="S1764" s="146">
        <v>0</v>
      </c>
      <c r="T1764" s="147">
        <f t="shared" si="13"/>
        <v>0</v>
      </c>
      <c r="AR1764" s="148" t="s">
        <v>369</v>
      </c>
      <c r="AT1764" s="148" t="s">
        <v>264</v>
      </c>
      <c r="AU1764" s="148" t="s">
        <v>87</v>
      </c>
      <c r="AY1764" s="17" t="s">
        <v>262</v>
      </c>
      <c r="BE1764" s="149">
        <f t="shared" si="14"/>
        <v>0</v>
      </c>
      <c r="BF1764" s="149">
        <f t="shared" si="15"/>
        <v>0</v>
      </c>
      <c r="BG1764" s="149">
        <f t="shared" si="16"/>
        <v>0</v>
      </c>
      <c r="BH1764" s="149">
        <f t="shared" si="17"/>
        <v>0</v>
      </c>
      <c r="BI1764" s="149">
        <f t="shared" si="18"/>
        <v>0</v>
      </c>
      <c r="BJ1764" s="17" t="s">
        <v>85</v>
      </c>
      <c r="BK1764" s="149">
        <f t="shared" si="19"/>
        <v>0</v>
      </c>
      <c r="BL1764" s="17" t="s">
        <v>369</v>
      </c>
      <c r="BM1764" s="148" t="s">
        <v>2207</v>
      </c>
    </row>
    <row r="1765" spans="2:65" s="1" customFormat="1" ht="44.25" customHeight="1">
      <c r="B1765" s="32"/>
      <c r="C1765" s="138" t="s">
        <v>2208</v>
      </c>
      <c r="D1765" s="138" t="s">
        <v>264</v>
      </c>
      <c r="E1765" s="139" t="s">
        <v>2209</v>
      </c>
      <c r="F1765" s="140" t="s">
        <v>2210</v>
      </c>
      <c r="G1765" s="141" t="s">
        <v>697</v>
      </c>
      <c r="H1765" s="142">
        <v>1</v>
      </c>
      <c r="I1765" s="143"/>
      <c r="J1765" s="142">
        <f t="shared" si="10"/>
        <v>0</v>
      </c>
      <c r="K1765" s="140" t="s">
        <v>1</v>
      </c>
      <c r="L1765" s="32"/>
      <c r="M1765" s="144" t="s">
        <v>1</v>
      </c>
      <c r="N1765" s="145" t="s">
        <v>42</v>
      </c>
      <c r="P1765" s="146">
        <f t="shared" si="11"/>
        <v>0</v>
      </c>
      <c r="Q1765" s="146">
        <v>0</v>
      </c>
      <c r="R1765" s="146">
        <f t="shared" si="12"/>
        <v>0</v>
      </c>
      <c r="S1765" s="146">
        <v>0</v>
      </c>
      <c r="T1765" s="147">
        <f t="shared" si="13"/>
        <v>0</v>
      </c>
      <c r="AR1765" s="148" t="s">
        <v>369</v>
      </c>
      <c r="AT1765" s="148" t="s">
        <v>264</v>
      </c>
      <c r="AU1765" s="148" t="s">
        <v>87</v>
      </c>
      <c r="AY1765" s="17" t="s">
        <v>262</v>
      </c>
      <c r="BE1765" s="149">
        <f t="shared" si="14"/>
        <v>0</v>
      </c>
      <c r="BF1765" s="149">
        <f t="shared" si="15"/>
        <v>0</v>
      </c>
      <c r="BG1765" s="149">
        <f t="shared" si="16"/>
        <v>0</v>
      </c>
      <c r="BH1765" s="149">
        <f t="shared" si="17"/>
        <v>0</v>
      </c>
      <c r="BI1765" s="149">
        <f t="shared" si="18"/>
        <v>0</v>
      </c>
      <c r="BJ1765" s="17" t="s">
        <v>85</v>
      </c>
      <c r="BK1765" s="149">
        <f t="shared" si="19"/>
        <v>0</v>
      </c>
      <c r="BL1765" s="17" t="s">
        <v>369</v>
      </c>
      <c r="BM1765" s="148" t="s">
        <v>2211</v>
      </c>
    </row>
    <row r="1766" spans="2:65" s="1" customFormat="1" ht="44.25" customHeight="1">
      <c r="B1766" s="32"/>
      <c r="C1766" s="138" t="s">
        <v>2212</v>
      </c>
      <c r="D1766" s="138" t="s">
        <v>264</v>
      </c>
      <c r="E1766" s="139" t="s">
        <v>2213</v>
      </c>
      <c r="F1766" s="140" t="s">
        <v>2210</v>
      </c>
      <c r="G1766" s="141" t="s">
        <v>697</v>
      </c>
      <c r="H1766" s="142">
        <v>1</v>
      </c>
      <c r="I1766" s="143"/>
      <c r="J1766" s="142">
        <f t="shared" si="10"/>
        <v>0</v>
      </c>
      <c r="K1766" s="140" t="s">
        <v>1</v>
      </c>
      <c r="L1766" s="32"/>
      <c r="M1766" s="144" t="s">
        <v>1</v>
      </c>
      <c r="N1766" s="145" t="s">
        <v>42</v>
      </c>
      <c r="P1766" s="146">
        <f t="shared" si="11"/>
        <v>0</v>
      </c>
      <c r="Q1766" s="146">
        <v>0</v>
      </c>
      <c r="R1766" s="146">
        <f t="shared" si="12"/>
        <v>0</v>
      </c>
      <c r="S1766" s="146">
        <v>0</v>
      </c>
      <c r="T1766" s="147">
        <f t="shared" si="13"/>
        <v>0</v>
      </c>
      <c r="AR1766" s="148" t="s">
        <v>369</v>
      </c>
      <c r="AT1766" s="148" t="s">
        <v>264</v>
      </c>
      <c r="AU1766" s="148" t="s">
        <v>87</v>
      </c>
      <c r="AY1766" s="17" t="s">
        <v>262</v>
      </c>
      <c r="BE1766" s="149">
        <f t="shared" si="14"/>
        <v>0</v>
      </c>
      <c r="BF1766" s="149">
        <f t="shared" si="15"/>
        <v>0</v>
      </c>
      <c r="BG1766" s="149">
        <f t="shared" si="16"/>
        <v>0</v>
      </c>
      <c r="BH1766" s="149">
        <f t="shared" si="17"/>
        <v>0</v>
      </c>
      <c r="BI1766" s="149">
        <f t="shared" si="18"/>
        <v>0</v>
      </c>
      <c r="BJ1766" s="17" t="s">
        <v>85</v>
      </c>
      <c r="BK1766" s="149">
        <f t="shared" si="19"/>
        <v>0</v>
      </c>
      <c r="BL1766" s="17" t="s">
        <v>369</v>
      </c>
      <c r="BM1766" s="148" t="s">
        <v>2214</v>
      </c>
    </row>
    <row r="1767" spans="2:65" s="1" customFormat="1" ht="66.75" customHeight="1">
      <c r="B1767" s="32"/>
      <c r="C1767" s="138" t="s">
        <v>2215</v>
      </c>
      <c r="D1767" s="138" t="s">
        <v>264</v>
      </c>
      <c r="E1767" s="139" t="s">
        <v>2216</v>
      </c>
      <c r="F1767" s="140" t="s">
        <v>2217</v>
      </c>
      <c r="G1767" s="141" t="s">
        <v>697</v>
      </c>
      <c r="H1767" s="142">
        <v>1</v>
      </c>
      <c r="I1767" s="143"/>
      <c r="J1767" s="142">
        <f t="shared" si="10"/>
        <v>0</v>
      </c>
      <c r="K1767" s="140" t="s">
        <v>1</v>
      </c>
      <c r="L1767" s="32"/>
      <c r="M1767" s="144" t="s">
        <v>1</v>
      </c>
      <c r="N1767" s="145" t="s">
        <v>42</v>
      </c>
      <c r="P1767" s="146">
        <f t="shared" si="11"/>
        <v>0</v>
      </c>
      <c r="Q1767" s="146">
        <v>0</v>
      </c>
      <c r="R1767" s="146">
        <f t="shared" si="12"/>
        <v>0</v>
      </c>
      <c r="S1767" s="146">
        <v>0</v>
      </c>
      <c r="T1767" s="147">
        <f t="shared" si="13"/>
        <v>0</v>
      </c>
      <c r="AR1767" s="148" t="s">
        <v>369</v>
      </c>
      <c r="AT1767" s="148" t="s">
        <v>264</v>
      </c>
      <c r="AU1767" s="148" t="s">
        <v>87</v>
      </c>
      <c r="AY1767" s="17" t="s">
        <v>262</v>
      </c>
      <c r="BE1767" s="149">
        <f t="shared" si="14"/>
        <v>0</v>
      </c>
      <c r="BF1767" s="149">
        <f t="shared" si="15"/>
        <v>0</v>
      </c>
      <c r="BG1767" s="149">
        <f t="shared" si="16"/>
        <v>0</v>
      </c>
      <c r="BH1767" s="149">
        <f t="shared" si="17"/>
        <v>0</v>
      </c>
      <c r="BI1767" s="149">
        <f t="shared" si="18"/>
        <v>0</v>
      </c>
      <c r="BJ1767" s="17" t="s">
        <v>85</v>
      </c>
      <c r="BK1767" s="149">
        <f t="shared" si="19"/>
        <v>0</v>
      </c>
      <c r="BL1767" s="17" t="s">
        <v>369</v>
      </c>
      <c r="BM1767" s="148" t="s">
        <v>2218</v>
      </c>
    </row>
    <row r="1768" spans="2:47" s="1" customFormat="1" ht="19.5">
      <c r="B1768" s="32"/>
      <c r="D1768" s="151" t="s">
        <v>699</v>
      </c>
      <c r="F1768" s="187" t="s">
        <v>2219</v>
      </c>
      <c r="I1768" s="188"/>
      <c r="L1768" s="32"/>
      <c r="M1768" s="189"/>
      <c r="T1768" s="56"/>
      <c r="AT1768" s="17" t="s">
        <v>699</v>
      </c>
      <c r="AU1768" s="17" t="s">
        <v>87</v>
      </c>
    </row>
    <row r="1769" spans="2:65" s="1" customFormat="1" ht="49.15" customHeight="1">
      <c r="B1769" s="32"/>
      <c r="C1769" s="138" t="s">
        <v>2220</v>
      </c>
      <c r="D1769" s="138" t="s">
        <v>264</v>
      </c>
      <c r="E1769" s="139" t="s">
        <v>2221</v>
      </c>
      <c r="F1769" s="140" t="s">
        <v>2222</v>
      </c>
      <c r="G1769" s="141" t="s">
        <v>697</v>
      </c>
      <c r="H1769" s="142">
        <v>1</v>
      </c>
      <c r="I1769" s="143"/>
      <c r="J1769" s="142">
        <f aca="true" t="shared" si="20" ref="J1769:J1774">ROUND(I1769*H1769,2)</f>
        <v>0</v>
      </c>
      <c r="K1769" s="140" t="s">
        <v>1</v>
      </c>
      <c r="L1769" s="32"/>
      <c r="M1769" s="144" t="s">
        <v>1</v>
      </c>
      <c r="N1769" s="145" t="s">
        <v>42</v>
      </c>
      <c r="P1769" s="146">
        <f aca="true" t="shared" si="21" ref="P1769:P1774">O1769*H1769</f>
        <v>0</v>
      </c>
      <c r="Q1769" s="146">
        <v>0</v>
      </c>
      <c r="R1769" s="146">
        <f aca="true" t="shared" si="22" ref="R1769:R1774">Q1769*H1769</f>
        <v>0</v>
      </c>
      <c r="S1769" s="146">
        <v>0</v>
      </c>
      <c r="T1769" s="147">
        <f aca="true" t="shared" si="23" ref="T1769:T1774">S1769*H1769</f>
        <v>0</v>
      </c>
      <c r="AR1769" s="148" t="s">
        <v>369</v>
      </c>
      <c r="AT1769" s="148" t="s">
        <v>264</v>
      </c>
      <c r="AU1769" s="148" t="s">
        <v>87</v>
      </c>
      <c r="AY1769" s="17" t="s">
        <v>262</v>
      </c>
      <c r="BE1769" s="149">
        <f aca="true" t="shared" si="24" ref="BE1769:BE1774">IF(N1769="základní",J1769,0)</f>
        <v>0</v>
      </c>
      <c r="BF1769" s="149">
        <f aca="true" t="shared" si="25" ref="BF1769:BF1774">IF(N1769="snížená",J1769,0)</f>
        <v>0</v>
      </c>
      <c r="BG1769" s="149">
        <f aca="true" t="shared" si="26" ref="BG1769:BG1774">IF(N1769="zákl. přenesená",J1769,0)</f>
        <v>0</v>
      </c>
      <c r="BH1769" s="149">
        <f aca="true" t="shared" si="27" ref="BH1769:BH1774">IF(N1769="sníž. přenesená",J1769,0)</f>
        <v>0</v>
      </c>
      <c r="BI1769" s="149">
        <f aca="true" t="shared" si="28" ref="BI1769:BI1774">IF(N1769="nulová",J1769,0)</f>
        <v>0</v>
      </c>
      <c r="BJ1769" s="17" t="s">
        <v>85</v>
      </c>
      <c r="BK1769" s="149">
        <f aca="true" t="shared" si="29" ref="BK1769:BK1774">ROUND(I1769*H1769,2)</f>
        <v>0</v>
      </c>
      <c r="BL1769" s="17" t="s">
        <v>369</v>
      </c>
      <c r="BM1769" s="148" t="s">
        <v>2223</v>
      </c>
    </row>
    <row r="1770" spans="2:65" s="1" customFormat="1" ht="49.15" customHeight="1">
      <c r="B1770" s="32"/>
      <c r="C1770" s="138" t="s">
        <v>2224</v>
      </c>
      <c r="D1770" s="138" t="s">
        <v>264</v>
      </c>
      <c r="E1770" s="139" t="s">
        <v>2225</v>
      </c>
      <c r="F1770" s="140" t="s">
        <v>2222</v>
      </c>
      <c r="G1770" s="141" t="s">
        <v>697</v>
      </c>
      <c r="H1770" s="142">
        <v>1</v>
      </c>
      <c r="I1770" s="143"/>
      <c r="J1770" s="142">
        <f t="shared" si="20"/>
        <v>0</v>
      </c>
      <c r="K1770" s="140" t="s">
        <v>1</v>
      </c>
      <c r="L1770" s="32"/>
      <c r="M1770" s="144" t="s">
        <v>1</v>
      </c>
      <c r="N1770" s="145" t="s">
        <v>42</v>
      </c>
      <c r="P1770" s="146">
        <f t="shared" si="21"/>
        <v>0</v>
      </c>
      <c r="Q1770" s="146">
        <v>0</v>
      </c>
      <c r="R1770" s="146">
        <f t="shared" si="22"/>
        <v>0</v>
      </c>
      <c r="S1770" s="146">
        <v>0</v>
      </c>
      <c r="T1770" s="147">
        <f t="shared" si="23"/>
        <v>0</v>
      </c>
      <c r="AR1770" s="148" t="s">
        <v>369</v>
      </c>
      <c r="AT1770" s="148" t="s">
        <v>264</v>
      </c>
      <c r="AU1770" s="148" t="s">
        <v>87</v>
      </c>
      <c r="AY1770" s="17" t="s">
        <v>262</v>
      </c>
      <c r="BE1770" s="149">
        <f t="shared" si="24"/>
        <v>0</v>
      </c>
      <c r="BF1770" s="149">
        <f t="shared" si="25"/>
        <v>0</v>
      </c>
      <c r="BG1770" s="149">
        <f t="shared" si="26"/>
        <v>0</v>
      </c>
      <c r="BH1770" s="149">
        <f t="shared" si="27"/>
        <v>0</v>
      </c>
      <c r="BI1770" s="149">
        <f t="shared" si="28"/>
        <v>0</v>
      </c>
      <c r="BJ1770" s="17" t="s">
        <v>85</v>
      </c>
      <c r="BK1770" s="149">
        <f t="shared" si="29"/>
        <v>0</v>
      </c>
      <c r="BL1770" s="17" t="s">
        <v>369</v>
      </c>
      <c r="BM1770" s="148" t="s">
        <v>2226</v>
      </c>
    </row>
    <row r="1771" spans="2:65" s="1" customFormat="1" ht="49.15" customHeight="1">
      <c r="B1771" s="32"/>
      <c r="C1771" s="138" t="s">
        <v>2227</v>
      </c>
      <c r="D1771" s="138" t="s">
        <v>264</v>
      </c>
      <c r="E1771" s="139" t="s">
        <v>2228</v>
      </c>
      <c r="F1771" s="140" t="s">
        <v>2229</v>
      </c>
      <c r="G1771" s="141" t="s">
        <v>697</v>
      </c>
      <c r="H1771" s="142">
        <v>1</v>
      </c>
      <c r="I1771" s="143"/>
      <c r="J1771" s="142">
        <f t="shared" si="20"/>
        <v>0</v>
      </c>
      <c r="K1771" s="140" t="s">
        <v>1</v>
      </c>
      <c r="L1771" s="32"/>
      <c r="M1771" s="144" t="s">
        <v>1</v>
      </c>
      <c r="N1771" s="145" t="s">
        <v>42</v>
      </c>
      <c r="P1771" s="146">
        <f t="shared" si="21"/>
        <v>0</v>
      </c>
      <c r="Q1771" s="146">
        <v>0</v>
      </c>
      <c r="R1771" s="146">
        <f t="shared" si="22"/>
        <v>0</v>
      </c>
      <c r="S1771" s="146">
        <v>0</v>
      </c>
      <c r="T1771" s="147">
        <f t="shared" si="23"/>
        <v>0</v>
      </c>
      <c r="AR1771" s="148" t="s">
        <v>369</v>
      </c>
      <c r="AT1771" s="148" t="s">
        <v>264</v>
      </c>
      <c r="AU1771" s="148" t="s">
        <v>87</v>
      </c>
      <c r="AY1771" s="17" t="s">
        <v>262</v>
      </c>
      <c r="BE1771" s="149">
        <f t="shared" si="24"/>
        <v>0</v>
      </c>
      <c r="BF1771" s="149">
        <f t="shared" si="25"/>
        <v>0</v>
      </c>
      <c r="BG1771" s="149">
        <f t="shared" si="26"/>
        <v>0</v>
      </c>
      <c r="BH1771" s="149">
        <f t="shared" si="27"/>
        <v>0</v>
      </c>
      <c r="BI1771" s="149">
        <f t="shared" si="28"/>
        <v>0</v>
      </c>
      <c r="BJ1771" s="17" t="s">
        <v>85</v>
      </c>
      <c r="BK1771" s="149">
        <f t="shared" si="29"/>
        <v>0</v>
      </c>
      <c r="BL1771" s="17" t="s">
        <v>369</v>
      </c>
      <c r="BM1771" s="148" t="s">
        <v>2230</v>
      </c>
    </row>
    <row r="1772" spans="2:65" s="1" customFormat="1" ht="49.15" customHeight="1">
      <c r="B1772" s="32"/>
      <c r="C1772" s="138" t="s">
        <v>2231</v>
      </c>
      <c r="D1772" s="138" t="s">
        <v>264</v>
      </c>
      <c r="E1772" s="139" t="s">
        <v>2232</v>
      </c>
      <c r="F1772" s="140" t="s">
        <v>2229</v>
      </c>
      <c r="G1772" s="141" t="s">
        <v>697</v>
      </c>
      <c r="H1772" s="142">
        <v>1</v>
      </c>
      <c r="I1772" s="143"/>
      <c r="J1772" s="142">
        <f t="shared" si="20"/>
        <v>0</v>
      </c>
      <c r="K1772" s="140" t="s">
        <v>1</v>
      </c>
      <c r="L1772" s="32"/>
      <c r="M1772" s="144" t="s">
        <v>1</v>
      </c>
      <c r="N1772" s="145" t="s">
        <v>42</v>
      </c>
      <c r="P1772" s="146">
        <f t="shared" si="21"/>
        <v>0</v>
      </c>
      <c r="Q1772" s="146">
        <v>0</v>
      </c>
      <c r="R1772" s="146">
        <f t="shared" si="22"/>
        <v>0</v>
      </c>
      <c r="S1772" s="146">
        <v>0</v>
      </c>
      <c r="T1772" s="147">
        <f t="shared" si="23"/>
        <v>0</v>
      </c>
      <c r="AR1772" s="148" t="s">
        <v>369</v>
      </c>
      <c r="AT1772" s="148" t="s">
        <v>264</v>
      </c>
      <c r="AU1772" s="148" t="s">
        <v>87</v>
      </c>
      <c r="AY1772" s="17" t="s">
        <v>262</v>
      </c>
      <c r="BE1772" s="149">
        <f t="shared" si="24"/>
        <v>0</v>
      </c>
      <c r="BF1772" s="149">
        <f t="shared" si="25"/>
        <v>0</v>
      </c>
      <c r="BG1772" s="149">
        <f t="shared" si="26"/>
        <v>0</v>
      </c>
      <c r="BH1772" s="149">
        <f t="shared" si="27"/>
        <v>0</v>
      </c>
      <c r="BI1772" s="149">
        <f t="shared" si="28"/>
        <v>0</v>
      </c>
      <c r="BJ1772" s="17" t="s">
        <v>85</v>
      </c>
      <c r="BK1772" s="149">
        <f t="shared" si="29"/>
        <v>0</v>
      </c>
      <c r="BL1772" s="17" t="s">
        <v>369</v>
      </c>
      <c r="BM1772" s="148" t="s">
        <v>2233</v>
      </c>
    </row>
    <row r="1773" spans="2:65" s="1" customFormat="1" ht="49.15" customHeight="1">
      <c r="B1773" s="32"/>
      <c r="C1773" s="138" t="s">
        <v>2234</v>
      </c>
      <c r="D1773" s="138" t="s">
        <v>264</v>
      </c>
      <c r="E1773" s="139" t="s">
        <v>2235</v>
      </c>
      <c r="F1773" s="140" t="s">
        <v>2229</v>
      </c>
      <c r="G1773" s="141" t="s">
        <v>697</v>
      </c>
      <c r="H1773" s="142">
        <v>1</v>
      </c>
      <c r="I1773" s="143"/>
      <c r="J1773" s="142">
        <f t="shared" si="20"/>
        <v>0</v>
      </c>
      <c r="K1773" s="140" t="s">
        <v>1</v>
      </c>
      <c r="L1773" s="32"/>
      <c r="M1773" s="144" t="s">
        <v>1</v>
      </c>
      <c r="N1773" s="145" t="s">
        <v>42</v>
      </c>
      <c r="P1773" s="146">
        <f t="shared" si="21"/>
        <v>0</v>
      </c>
      <c r="Q1773" s="146">
        <v>0</v>
      </c>
      <c r="R1773" s="146">
        <f t="shared" si="22"/>
        <v>0</v>
      </c>
      <c r="S1773" s="146">
        <v>0</v>
      </c>
      <c r="T1773" s="147">
        <f t="shared" si="23"/>
        <v>0</v>
      </c>
      <c r="AR1773" s="148" t="s">
        <v>369</v>
      </c>
      <c r="AT1773" s="148" t="s">
        <v>264</v>
      </c>
      <c r="AU1773" s="148" t="s">
        <v>87</v>
      </c>
      <c r="AY1773" s="17" t="s">
        <v>262</v>
      </c>
      <c r="BE1773" s="149">
        <f t="shared" si="24"/>
        <v>0</v>
      </c>
      <c r="BF1773" s="149">
        <f t="shared" si="25"/>
        <v>0</v>
      </c>
      <c r="BG1773" s="149">
        <f t="shared" si="26"/>
        <v>0</v>
      </c>
      <c r="BH1773" s="149">
        <f t="shared" si="27"/>
        <v>0</v>
      </c>
      <c r="BI1773" s="149">
        <f t="shared" si="28"/>
        <v>0</v>
      </c>
      <c r="BJ1773" s="17" t="s">
        <v>85</v>
      </c>
      <c r="BK1773" s="149">
        <f t="shared" si="29"/>
        <v>0</v>
      </c>
      <c r="BL1773" s="17" t="s">
        <v>369</v>
      </c>
      <c r="BM1773" s="148" t="s">
        <v>2236</v>
      </c>
    </row>
    <row r="1774" spans="2:65" s="1" customFormat="1" ht="55.5" customHeight="1">
      <c r="B1774" s="32"/>
      <c r="C1774" s="138" t="s">
        <v>2237</v>
      </c>
      <c r="D1774" s="138" t="s">
        <v>264</v>
      </c>
      <c r="E1774" s="139" t="s">
        <v>2238</v>
      </c>
      <c r="F1774" s="140" t="s">
        <v>2239</v>
      </c>
      <c r="G1774" s="141" t="s">
        <v>697</v>
      </c>
      <c r="H1774" s="142">
        <v>1</v>
      </c>
      <c r="I1774" s="143"/>
      <c r="J1774" s="142">
        <f t="shared" si="20"/>
        <v>0</v>
      </c>
      <c r="K1774" s="140" t="s">
        <v>1</v>
      </c>
      <c r="L1774" s="32"/>
      <c r="M1774" s="144" t="s">
        <v>1</v>
      </c>
      <c r="N1774" s="145" t="s">
        <v>42</v>
      </c>
      <c r="P1774" s="146">
        <f t="shared" si="21"/>
        <v>0</v>
      </c>
      <c r="Q1774" s="146">
        <v>0</v>
      </c>
      <c r="R1774" s="146">
        <f t="shared" si="22"/>
        <v>0</v>
      </c>
      <c r="S1774" s="146">
        <v>0</v>
      </c>
      <c r="T1774" s="147">
        <f t="shared" si="23"/>
        <v>0</v>
      </c>
      <c r="AR1774" s="148" t="s">
        <v>369</v>
      </c>
      <c r="AT1774" s="148" t="s">
        <v>264</v>
      </c>
      <c r="AU1774" s="148" t="s">
        <v>87</v>
      </c>
      <c r="AY1774" s="17" t="s">
        <v>262</v>
      </c>
      <c r="BE1774" s="149">
        <f t="shared" si="24"/>
        <v>0</v>
      </c>
      <c r="BF1774" s="149">
        <f t="shared" si="25"/>
        <v>0</v>
      </c>
      <c r="BG1774" s="149">
        <f t="shared" si="26"/>
        <v>0</v>
      </c>
      <c r="BH1774" s="149">
        <f t="shared" si="27"/>
        <v>0</v>
      </c>
      <c r="BI1774" s="149">
        <f t="shared" si="28"/>
        <v>0</v>
      </c>
      <c r="BJ1774" s="17" t="s">
        <v>85</v>
      </c>
      <c r="BK1774" s="149">
        <f t="shared" si="29"/>
        <v>0</v>
      </c>
      <c r="BL1774" s="17" t="s">
        <v>369</v>
      </c>
      <c r="BM1774" s="148" t="s">
        <v>2240</v>
      </c>
    </row>
    <row r="1775" spans="2:47" s="1" customFormat="1" ht="19.5">
      <c r="B1775" s="32"/>
      <c r="D1775" s="151" t="s">
        <v>699</v>
      </c>
      <c r="F1775" s="187" t="s">
        <v>2241</v>
      </c>
      <c r="I1775" s="188"/>
      <c r="L1775" s="32"/>
      <c r="M1775" s="189"/>
      <c r="T1775" s="56"/>
      <c r="AT1775" s="17" t="s">
        <v>699</v>
      </c>
      <c r="AU1775" s="17" t="s">
        <v>87</v>
      </c>
    </row>
    <row r="1776" spans="2:65" s="1" customFormat="1" ht="44.25" customHeight="1">
      <c r="B1776" s="32"/>
      <c r="C1776" s="138" t="s">
        <v>2242</v>
      </c>
      <c r="D1776" s="138" t="s">
        <v>264</v>
      </c>
      <c r="E1776" s="139" t="s">
        <v>2243</v>
      </c>
      <c r="F1776" s="140" t="s">
        <v>2244</v>
      </c>
      <c r="G1776" s="141" t="s">
        <v>697</v>
      </c>
      <c r="H1776" s="142">
        <v>1</v>
      </c>
      <c r="I1776" s="143"/>
      <c r="J1776" s="142">
        <f>ROUND(I1776*H1776,2)</f>
        <v>0</v>
      </c>
      <c r="K1776" s="140" t="s">
        <v>1</v>
      </c>
      <c r="L1776" s="32"/>
      <c r="M1776" s="144" t="s">
        <v>1</v>
      </c>
      <c r="N1776" s="145" t="s">
        <v>42</v>
      </c>
      <c r="P1776" s="146">
        <f>O1776*H1776</f>
        <v>0</v>
      </c>
      <c r="Q1776" s="146">
        <v>0</v>
      </c>
      <c r="R1776" s="146">
        <f>Q1776*H1776</f>
        <v>0</v>
      </c>
      <c r="S1776" s="146">
        <v>0</v>
      </c>
      <c r="T1776" s="147">
        <f>S1776*H1776</f>
        <v>0</v>
      </c>
      <c r="AR1776" s="148" t="s">
        <v>369</v>
      </c>
      <c r="AT1776" s="148" t="s">
        <v>264</v>
      </c>
      <c r="AU1776" s="148" t="s">
        <v>87</v>
      </c>
      <c r="AY1776" s="17" t="s">
        <v>262</v>
      </c>
      <c r="BE1776" s="149">
        <f>IF(N1776="základní",J1776,0)</f>
        <v>0</v>
      </c>
      <c r="BF1776" s="149">
        <f>IF(N1776="snížená",J1776,0)</f>
        <v>0</v>
      </c>
      <c r="BG1776" s="149">
        <f>IF(N1776="zákl. přenesená",J1776,0)</f>
        <v>0</v>
      </c>
      <c r="BH1776" s="149">
        <f>IF(N1776="sníž. přenesená",J1776,0)</f>
        <v>0</v>
      </c>
      <c r="BI1776" s="149">
        <f>IF(N1776="nulová",J1776,0)</f>
        <v>0</v>
      </c>
      <c r="BJ1776" s="17" t="s">
        <v>85</v>
      </c>
      <c r="BK1776" s="149">
        <f>ROUND(I1776*H1776,2)</f>
        <v>0</v>
      </c>
      <c r="BL1776" s="17" t="s">
        <v>369</v>
      </c>
      <c r="BM1776" s="148" t="s">
        <v>2245</v>
      </c>
    </row>
    <row r="1777" spans="2:47" s="1" customFormat="1" ht="19.5">
      <c r="B1777" s="32"/>
      <c r="D1777" s="151" t="s">
        <v>699</v>
      </c>
      <c r="F1777" s="187" t="s">
        <v>2246</v>
      </c>
      <c r="I1777" s="188"/>
      <c r="L1777" s="32"/>
      <c r="M1777" s="189"/>
      <c r="T1777" s="56"/>
      <c r="AT1777" s="17" t="s">
        <v>699</v>
      </c>
      <c r="AU1777" s="17" t="s">
        <v>87</v>
      </c>
    </row>
    <row r="1778" spans="2:65" s="1" customFormat="1" ht="66.75" customHeight="1">
      <c r="B1778" s="32"/>
      <c r="C1778" s="138" t="s">
        <v>2247</v>
      </c>
      <c r="D1778" s="138" t="s">
        <v>264</v>
      </c>
      <c r="E1778" s="139" t="s">
        <v>2248</v>
      </c>
      <c r="F1778" s="140" t="s">
        <v>2249</v>
      </c>
      <c r="G1778" s="141" t="s">
        <v>697</v>
      </c>
      <c r="H1778" s="142">
        <v>1</v>
      </c>
      <c r="I1778" s="143"/>
      <c r="J1778" s="142">
        <f>ROUND(I1778*H1778,2)</f>
        <v>0</v>
      </c>
      <c r="K1778" s="140" t="s">
        <v>1</v>
      </c>
      <c r="L1778" s="32"/>
      <c r="M1778" s="144" t="s">
        <v>1</v>
      </c>
      <c r="N1778" s="145" t="s">
        <v>42</v>
      </c>
      <c r="P1778" s="146">
        <f>O1778*H1778</f>
        <v>0</v>
      </c>
      <c r="Q1778" s="146">
        <v>0</v>
      </c>
      <c r="R1778" s="146">
        <f>Q1778*H1778</f>
        <v>0</v>
      </c>
      <c r="S1778" s="146">
        <v>0</v>
      </c>
      <c r="T1778" s="147">
        <f>S1778*H1778</f>
        <v>0</v>
      </c>
      <c r="AR1778" s="148" t="s">
        <v>369</v>
      </c>
      <c r="AT1778" s="148" t="s">
        <v>264</v>
      </c>
      <c r="AU1778" s="148" t="s">
        <v>87</v>
      </c>
      <c r="AY1778" s="17" t="s">
        <v>262</v>
      </c>
      <c r="BE1778" s="149">
        <f>IF(N1778="základní",J1778,0)</f>
        <v>0</v>
      </c>
      <c r="BF1778" s="149">
        <f>IF(N1778="snížená",J1778,0)</f>
        <v>0</v>
      </c>
      <c r="BG1778" s="149">
        <f>IF(N1778="zákl. přenesená",J1778,0)</f>
        <v>0</v>
      </c>
      <c r="BH1778" s="149">
        <f>IF(N1778="sníž. přenesená",J1778,0)</f>
        <v>0</v>
      </c>
      <c r="BI1778" s="149">
        <f>IF(N1778="nulová",J1778,0)</f>
        <v>0</v>
      </c>
      <c r="BJ1778" s="17" t="s">
        <v>85</v>
      </c>
      <c r="BK1778" s="149">
        <f>ROUND(I1778*H1778,2)</f>
        <v>0</v>
      </c>
      <c r="BL1778" s="17" t="s">
        <v>369</v>
      </c>
      <c r="BM1778" s="148" t="s">
        <v>2250</v>
      </c>
    </row>
    <row r="1779" spans="2:65" s="1" customFormat="1" ht="66.75" customHeight="1">
      <c r="B1779" s="32"/>
      <c r="C1779" s="138" t="s">
        <v>2251</v>
      </c>
      <c r="D1779" s="138" t="s">
        <v>264</v>
      </c>
      <c r="E1779" s="139" t="s">
        <v>2252</v>
      </c>
      <c r="F1779" s="140" t="s">
        <v>2253</v>
      </c>
      <c r="G1779" s="141" t="s">
        <v>697</v>
      </c>
      <c r="H1779" s="142">
        <v>1</v>
      </c>
      <c r="I1779" s="143"/>
      <c r="J1779" s="142">
        <f>ROUND(I1779*H1779,2)</f>
        <v>0</v>
      </c>
      <c r="K1779" s="140" t="s">
        <v>1</v>
      </c>
      <c r="L1779" s="32"/>
      <c r="M1779" s="144" t="s">
        <v>1</v>
      </c>
      <c r="N1779" s="145" t="s">
        <v>42</v>
      </c>
      <c r="P1779" s="146">
        <f>O1779*H1779</f>
        <v>0</v>
      </c>
      <c r="Q1779" s="146">
        <v>0</v>
      </c>
      <c r="R1779" s="146">
        <f>Q1779*H1779</f>
        <v>0</v>
      </c>
      <c r="S1779" s="146">
        <v>0</v>
      </c>
      <c r="T1779" s="147">
        <f>S1779*H1779</f>
        <v>0</v>
      </c>
      <c r="AR1779" s="148" t="s">
        <v>369</v>
      </c>
      <c r="AT1779" s="148" t="s">
        <v>264</v>
      </c>
      <c r="AU1779" s="148" t="s">
        <v>87</v>
      </c>
      <c r="AY1779" s="17" t="s">
        <v>262</v>
      </c>
      <c r="BE1779" s="149">
        <f>IF(N1779="základní",J1779,0)</f>
        <v>0</v>
      </c>
      <c r="BF1779" s="149">
        <f>IF(N1779="snížená",J1779,0)</f>
        <v>0</v>
      </c>
      <c r="BG1779" s="149">
        <f>IF(N1779="zákl. přenesená",J1779,0)</f>
        <v>0</v>
      </c>
      <c r="BH1779" s="149">
        <f>IF(N1779="sníž. přenesená",J1779,0)</f>
        <v>0</v>
      </c>
      <c r="BI1779" s="149">
        <f>IF(N1779="nulová",J1779,0)</f>
        <v>0</v>
      </c>
      <c r="BJ1779" s="17" t="s">
        <v>85</v>
      </c>
      <c r="BK1779" s="149">
        <f>ROUND(I1779*H1779,2)</f>
        <v>0</v>
      </c>
      <c r="BL1779" s="17" t="s">
        <v>369</v>
      </c>
      <c r="BM1779" s="148" t="s">
        <v>2254</v>
      </c>
    </row>
    <row r="1780" spans="2:65" s="1" customFormat="1" ht="66.75" customHeight="1">
      <c r="B1780" s="32"/>
      <c r="C1780" s="138" t="s">
        <v>2255</v>
      </c>
      <c r="D1780" s="138" t="s">
        <v>264</v>
      </c>
      <c r="E1780" s="139" t="s">
        <v>2256</v>
      </c>
      <c r="F1780" s="140" t="s">
        <v>2217</v>
      </c>
      <c r="G1780" s="141" t="s">
        <v>697</v>
      </c>
      <c r="H1780" s="142">
        <v>1</v>
      </c>
      <c r="I1780" s="143"/>
      <c r="J1780" s="142">
        <f>ROUND(I1780*H1780,2)</f>
        <v>0</v>
      </c>
      <c r="K1780" s="140" t="s">
        <v>1</v>
      </c>
      <c r="L1780" s="32"/>
      <c r="M1780" s="144" t="s">
        <v>1</v>
      </c>
      <c r="N1780" s="145" t="s">
        <v>42</v>
      </c>
      <c r="P1780" s="146">
        <f>O1780*H1780</f>
        <v>0</v>
      </c>
      <c r="Q1780" s="146">
        <v>0</v>
      </c>
      <c r="R1780" s="146">
        <f>Q1780*H1780</f>
        <v>0</v>
      </c>
      <c r="S1780" s="146">
        <v>0</v>
      </c>
      <c r="T1780" s="147">
        <f>S1780*H1780</f>
        <v>0</v>
      </c>
      <c r="AR1780" s="148" t="s">
        <v>369</v>
      </c>
      <c r="AT1780" s="148" t="s">
        <v>264</v>
      </c>
      <c r="AU1780" s="148" t="s">
        <v>87</v>
      </c>
      <c r="AY1780" s="17" t="s">
        <v>262</v>
      </c>
      <c r="BE1780" s="149">
        <f>IF(N1780="základní",J1780,0)</f>
        <v>0</v>
      </c>
      <c r="BF1780" s="149">
        <f>IF(N1780="snížená",J1780,0)</f>
        <v>0</v>
      </c>
      <c r="BG1780" s="149">
        <f>IF(N1780="zákl. přenesená",J1780,0)</f>
        <v>0</v>
      </c>
      <c r="BH1780" s="149">
        <f>IF(N1780="sníž. přenesená",J1780,0)</f>
        <v>0</v>
      </c>
      <c r="BI1780" s="149">
        <f>IF(N1780="nulová",J1780,0)</f>
        <v>0</v>
      </c>
      <c r="BJ1780" s="17" t="s">
        <v>85</v>
      </c>
      <c r="BK1780" s="149">
        <f>ROUND(I1780*H1780,2)</f>
        <v>0</v>
      </c>
      <c r="BL1780" s="17" t="s">
        <v>369</v>
      </c>
      <c r="BM1780" s="148" t="s">
        <v>2257</v>
      </c>
    </row>
    <row r="1781" spans="2:47" s="1" customFormat="1" ht="19.5">
      <c r="B1781" s="32"/>
      <c r="D1781" s="151" t="s">
        <v>699</v>
      </c>
      <c r="F1781" s="187" t="s">
        <v>2258</v>
      </c>
      <c r="I1781" s="188"/>
      <c r="L1781" s="32"/>
      <c r="M1781" s="189"/>
      <c r="T1781" s="56"/>
      <c r="AT1781" s="17" t="s">
        <v>699</v>
      </c>
      <c r="AU1781" s="17" t="s">
        <v>87</v>
      </c>
    </row>
    <row r="1782" spans="2:65" s="1" customFormat="1" ht="44.25" customHeight="1">
      <c r="B1782" s="32"/>
      <c r="C1782" s="138" t="s">
        <v>2259</v>
      </c>
      <c r="D1782" s="138" t="s">
        <v>264</v>
      </c>
      <c r="E1782" s="139" t="s">
        <v>2260</v>
      </c>
      <c r="F1782" s="140" t="s">
        <v>2261</v>
      </c>
      <c r="G1782" s="141" t="s">
        <v>697</v>
      </c>
      <c r="H1782" s="142">
        <v>1</v>
      </c>
      <c r="I1782" s="143"/>
      <c r="J1782" s="142">
        <f>ROUND(I1782*H1782,2)</f>
        <v>0</v>
      </c>
      <c r="K1782" s="140" t="s">
        <v>1</v>
      </c>
      <c r="L1782" s="32"/>
      <c r="M1782" s="144" t="s">
        <v>1</v>
      </c>
      <c r="N1782" s="145" t="s">
        <v>42</v>
      </c>
      <c r="P1782" s="146">
        <f>O1782*H1782</f>
        <v>0</v>
      </c>
      <c r="Q1782" s="146">
        <v>0</v>
      </c>
      <c r="R1782" s="146">
        <f>Q1782*H1782</f>
        <v>0</v>
      </c>
      <c r="S1782" s="146">
        <v>0</v>
      </c>
      <c r="T1782" s="147">
        <f>S1782*H1782</f>
        <v>0</v>
      </c>
      <c r="AR1782" s="148" t="s">
        <v>369</v>
      </c>
      <c r="AT1782" s="148" t="s">
        <v>264</v>
      </c>
      <c r="AU1782" s="148" t="s">
        <v>87</v>
      </c>
      <c r="AY1782" s="17" t="s">
        <v>262</v>
      </c>
      <c r="BE1782" s="149">
        <f>IF(N1782="základní",J1782,0)</f>
        <v>0</v>
      </c>
      <c r="BF1782" s="149">
        <f>IF(N1782="snížená",J1782,0)</f>
        <v>0</v>
      </c>
      <c r="BG1782" s="149">
        <f>IF(N1782="zákl. přenesená",J1782,0)</f>
        <v>0</v>
      </c>
      <c r="BH1782" s="149">
        <f>IF(N1782="sníž. přenesená",J1782,0)</f>
        <v>0</v>
      </c>
      <c r="BI1782" s="149">
        <f>IF(N1782="nulová",J1782,0)</f>
        <v>0</v>
      </c>
      <c r="BJ1782" s="17" t="s">
        <v>85</v>
      </c>
      <c r="BK1782" s="149">
        <f>ROUND(I1782*H1782,2)</f>
        <v>0</v>
      </c>
      <c r="BL1782" s="17" t="s">
        <v>369</v>
      </c>
      <c r="BM1782" s="148" t="s">
        <v>2262</v>
      </c>
    </row>
    <row r="1783" spans="2:65" s="1" customFormat="1" ht="44.25" customHeight="1">
      <c r="B1783" s="32"/>
      <c r="C1783" s="138" t="s">
        <v>2263</v>
      </c>
      <c r="D1783" s="138" t="s">
        <v>264</v>
      </c>
      <c r="E1783" s="139" t="s">
        <v>2264</v>
      </c>
      <c r="F1783" s="140" t="s">
        <v>2261</v>
      </c>
      <c r="G1783" s="141" t="s">
        <v>697</v>
      </c>
      <c r="H1783" s="142">
        <v>1</v>
      </c>
      <c r="I1783" s="143"/>
      <c r="J1783" s="142">
        <f>ROUND(I1783*H1783,2)</f>
        <v>0</v>
      </c>
      <c r="K1783" s="140" t="s">
        <v>1</v>
      </c>
      <c r="L1783" s="32"/>
      <c r="M1783" s="144" t="s">
        <v>1</v>
      </c>
      <c r="N1783" s="145" t="s">
        <v>42</v>
      </c>
      <c r="P1783" s="146">
        <f>O1783*H1783</f>
        <v>0</v>
      </c>
      <c r="Q1783" s="146">
        <v>0</v>
      </c>
      <c r="R1783" s="146">
        <f>Q1783*H1783</f>
        <v>0</v>
      </c>
      <c r="S1783" s="146">
        <v>0</v>
      </c>
      <c r="T1783" s="147">
        <f>S1783*H1783</f>
        <v>0</v>
      </c>
      <c r="AR1783" s="148" t="s">
        <v>369</v>
      </c>
      <c r="AT1783" s="148" t="s">
        <v>264</v>
      </c>
      <c r="AU1783" s="148" t="s">
        <v>87</v>
      </c>
      <c r="AY1783" s="17" t="s">
        <v>262</v>
      </c>
      <c r="BE1783" s="149">
        <f>IF(N1783="základní",J1783,0)</f>
        <v>0</v>
      </c>
      <c r="BF1783" s="149">
        <f>IF(N1783="snížená",J1783,0)</f>
        <v>0</v>
      </c>
      <c r="BG1783" s="149">
        <f>IF(N1783="zákl. přenesená",J1783,0)</f>
        <v>0</v>
      </c>
      <c r="BH1783" s="149">
        <f>IF(N1783="sníž. přenesená",J1783,0)</f>
        <v>0</v>
      </c>
      <c r="BI1783" s="149">
        <f>IF(N1783="nulová",J1783,0)</f>
        <v>0</v>
      </c>
      <c r="BJ1783" s="17" t="s">
        <v>85</v>
      </c>
      <c r="BK1783" s="149">
        <f>ROUND(I1783*H1783,2)</f>
        <v>0</v>
      </c>
      <c r="BL1783" s="17" t="s">
        <v>369</v>
      </c>
      <c r="BM1783" s="148" t="s">
        <v>2265</v>
      </c>
    </row>
    <row r="1784" spans="2:65" s="1" customFormat="1" ht="44.25" customHeight="1">
      <c r="B1784" s="32"/>
      <c r="C1784" s="138" t="s">
        <v>2266</v>
      </c>
      <c r="D1784" s="138" t="s">
        <v>264</v>
      </c>
      <c r="E1784" s="139" t="s">
        <v>2267</v>
      </c>
      <c r="F1784" s="140" t="s">
        <v>2261</v>
      </c>
      <c r="G1784" s="141" t="s">
        <v>697</v>
      </c>
      <c r="H1784" s="142">
        <v>1</v>
      </c>
      <c r="I1784" s="143"/>
      <c r="J1784" s="142">
        <f>ROUND(I1784*H1784,2)</f>
        <v>0</v>
      </c>
      <c r="K1784" s="140" t="s">
        <v>1</v>
      </c>
      <c r="L1784" s="32"/>
      <c r="M1784" s="144" t="s">
        <v>1</v>
      </c>
      <c r="N1784" s="145" t="s">
        <v>42</v>
      </c>
      <c r="P1784" s="146">
        <f>O1784*H1784</f>
        <v>0</v>
      </c>
      <c r="Q1784" s="146">
        <v>0</v>
      </c>
      <c r="R1784" s="146">
        <f>Q1784*H1784</f>
        <v>0</v>
      </c>
      <c r="S1784" s="146">
        <v>0</v>
      </c>
      <c r="T1784" s="147">
        <f>S1784*H1784</f>
        <v>0</v>
      </c>
      <c r="AR1784" s="148" t="s">
        <v>369</v>
      </c>
      <c r="AT1784" s="148" t="s">
        <v>264</v>
      </c>
      <c r="AU1784" s="148" t="s">
        <v>87</v>
      </c>
      <c r="AY1784" s="17" t="s">
        <v>262</v>
      </c>
      <c r="BE1784" s="149">
        <f>IF(N1784="základní",J1784,0)</f>
        <v>0</v>
      </c>
      <c r="BF1784" s="149">
        <f>IF(N1784="snížená",J1784,0)</f>
        <v>0</v>
      </c>
      <c r="BG1784" s="149">
        <f>IF(N1784="zákl. přenesená",J1784,0)</f>
        <v>0</v>
      </c>
      <c r="BH1784" s="149">
        <f>IF(N1784="sníž. přenesená",J1784,0)</f>
        <v>0</v>
      </c>
      <c r="BI1784" s="149">
        <f>IF(N1784="nulová",J1784,0)</f>
        <v>0</v>
      </c>
      <c r="BJ1784" s="17" t="s">
        <v>85</v>
      </c>
      <c r="BK1784" s="149">
        <f>ROUND(I1784*H1784,2)</f>
        <v>0</v>
      </c>
      <c r="BL1784" s="17" t="s">
        <v>369</v>
      </c>
      <c r="BM1784" s="148" t="s">
        <v>2268</v>
      </c>
    </row>
    <row r="1785" spans="2:65" s="1" customFormat="1" ht="66.75" customHeight="1">
      <c r="B1785" s="32"/>
      <c r="C1785" s="138" t="s">
        <v>2269</v>
      </c>
      <c r="D1785" s="138" t="s">
        <v>264</v>
      </c>
      <c r="E1785" s="139" t="s">
        <v>2270</v>
      </c>
      <c r="F1785" s="140" t="s">
        <v>2217</v>
      </c>
      <c r="G1785" s="141" t="s">
        <v>697</v>
      </c>
      <c r="H1785" s="142">
        <v>1</v>
      </c>
      <c r="I1785" s="143"/>
      <c r="J1785" s="142">
        <f>ROUND(I1785*H1785,2)</f>
        <v>0</v>
      </c>
      <c r="K1785" s="140" t="s">
        <v>1</v>
      </c>
      <c r="L1785" s="32"/>
      <c r="M1785" s="144" t="s">
        <v>1</v>
      </c>
      <c r="N1785" s="145" t="s">
        <v>42</v>
      </c>
      <c r="P1785" s="146">
        <f>O1785*H1785</f>
        <v>0</v>
      </c>
      <c r="Q1785" s="146">
        <v>0</v>
      </c>
      <c r="R1785" s="146">
        <f>Q1785*H1785</f>
        <v>0</v>
      </c>
      <c r="S1785" s="146">
        <v>0</v>
      </c>
      <c r="T1785" s="147">
        <f>S1785*H1785</f>
        <v>0</v>
      </c>
      <c r="AR1785" s="148" t="s">
        <v>369</v>
      </c>
      <c r="AT1785" s="148" t="s">
        <v>264</v>
      </c>
      <c r="AU1785" s="148" t="s">
        <v>87</v>
      </c>
      <c r="AY1785" s="17" t="s">
        <v>262</v>
      </c>
      <c r="BE1785" s="149">
        <f>IF(N1785="základní",J1785,0)</f>
        <v>0</v>
      </c>
      <c r="BF1785" s="149">
        <f>IF(N1785="snížená",J1785,0)</f>
        <v>0</v>
      </c>
      <c r="BG1785" s="149">
        <f>IF(N1785="zákl. přenesená",J1785,0)</f>
        <v>0</v>
      </c>
      <c r="BH1785" s="149">
        <f>IF(N1785="sníž. přenesená",J1785,0)</f>
        <v>0</v>
      </c>
      <c r="BI1785" s="149">
        <f>IF(N1785="nulová",J1785,0)</f>
        <v>0</v>
      </c>
      <c r="BJ1785" s="17" t="s">
        <v>85</v>
      </c>
      <c r="BK1785" s="149">
        <f>ROUND(I1785*H1785,2)</f>
        <v>0</v>
      </c>
      <c r="BL1785" s="17" t="s">
        <v>369</v>
      </c>
      <c r="BM1785" s="148" t="s">
        <v>2271</v>
      </c>
    </row>
    <row r="1786" spans="2:47" s="1" customFormat="1" ht="19.5">
      <c r="B1786" s="32"/>
      <c r="D1786" s="151" t="s">
        <v>699</v>
      </c>
      <c r="F1786" s="187" t="s">
        <v>2272</v>
      </c>
      <c r="I1786" s="188"/>
      <c r="L1786" s="32"/>
      <c r="M1786" s="189"/>
      <c r="T1786" s="56"/>
      <c r="AT1786" s="17" t="s">
        <v>699</v>
      </c>
      <c r="AU1786" s="17" t="s">
        <v>87</v>
      </c>
    </row>
    <row r="1787" spans="2:65" s="1" customFormat="1" ht="66.75" customHeight="1">
      <c r="B1787" s="32"/>
      <c r="C1787" s="138" t="s">
        <v>2273</v>
      </c>
      <c r="D1787" s="138" t="s">
        <v>264</v>
      </c>
      <c r="E1787" s="139" t="s">
        <v>2274</v>
      </c>
      <c r="F1787" s="140" t="s">
        <v>2275</v>
      </c>
      <c r="G1787" s="141" t="s">
        <v>697</v>
      </c>
      <c r="H1787" s="142">
        <v>1</v>
      </c>
      <c r="I1787" s="143"/>
      <c r="J1787" s="142">
        <f>ROUND(I1787*H1787,2)</f>
        <v>0</v>
      </c>
      <c r="K1787" s="140" t="s">
        <v>1</v>
      </c>
      <c r="L1787" s="32"/>
      <c r="M1787" s="144" t="s">
        <v>1</v>
      </c>
      <c r="N1787" s="145" t="s">
        <v>42</v>
      </c>
      <c r="P1787" s="146">
        <f>O1787*H1787</f>
        <v>0</v>
      </c>
      <c r="Q1787" s="146">
        <v>0</v>
      </c>
      <c r="R1787" s="146">
        <f>Q1787*H1787</f>
        <v>0</v>
      </c>
      <c r="S1787" s="146">
        <v>0</v>
      </c>
      <c r="T1787" s="147">
        <f>S1787*H1787</f>
        <v>0</v>
      </c>
      <c r="AR1787" s="148" t="s">
        <v>369</v>
      </c>
      <c r="AT1787" s="148" t="s">
        <v>264</v>
      </c>
      <c r="AU1787" s="148" t="s">
        <v>87</v>
      </c>
      <c r="AY1787" s="17" t="s">
        <v>262</v>
      </c>
      <c r="BE1787" s="149">
        <f>IF(N1787="základní",J1787,0)</f>
        <v>0</v>
      </c>
      <c r="BF1787" s="149">
        <f>IF(N1787="snížená",J1787,0)</f>
        <v>0</v>
      </c>
      <c r="BG1787" s="149">
        <f>IF(N1787="zákl. přenesená",J1787,0)</f>
        <v>0</v>
      </c>
      <c r="BH1787" s="149">
        <f>IF(N1787="sníž. přenesená",J1787,0)</f>
        <v>0</v>
      </c>
      <c r="BI1787" s="149">
        <f>IF(N1787="nulová",J1787,0)</f>
        <v>0</v>
      </c>
      <c r="BJ1787" s="17" t="s">
        <v>85</v>
      </c>
      <c r="BK1787" s="149">
        <f>ROUND(I1787*H1787,2)</f>
        <v>0</v>
      </c>
      <c r="BL1787" s="17" t="s">
        <v>369</v>
      </c>
      <c r="BM1787" s="148" t="s">
        <v>2276</v>
      </c>
    </row>
    <row r="1788" spans="2:47" s="1" customFormat="1" ht="19.5">
      <c r="B1788" s="32"/>
      <c r="D1788" s="151" t="s">
        <v>699</v>
      </c>
      <c r="F1788" s="187" t="s">
        <v>2272</v>
      </c>
      <c r="I1788" s="188"/>
      <c r="L1788" s="32"/>
      <c r="M1788" s="189"/>
      <c r="T1788" s="56"/>
      <c r="AT1788" s="17" t="s">
        <v>699</v>
      </c>
      <c r="AU1788" s="17" t="s">
        <v>87</v>
      </c>
    </row>
    <row r="1789" spans="2:65" s="1" customFormat="1" ht="55.5" customHeight="1">
      <c r="B1789" s="32"/>
      <c r="C1789" s="138" t="s">
        <v>2277</v>
      </c>
      <c r="D1789" s="138" t="s">
        <v>264</v>
      </c>
      <c r="E1789" s="139" t="s">
        <v>2278</v>
      </c>
      <c r="F1789" s="140" t="s">
        <v>2279</v>
      </c>
      <c r="G1789" s="141" t="s">
        <v>697</v>
      </c>
      <c r="H1789" s="142">
        <v>1</v>
      </c>
      <c r="I1789" s="143"/>
      <c r="J1789" s="142">
        <f>ROUND(I1789*H1789,2)</f>
        <v>0</v>
      </c>
      <c r="K1789" s="140" t="s">
        <v>1</v>
      </c>
      <c r="L1789" s="32"/>
      <c r="M1789" s="144" t="s">
        <v>1</v>
      </c>
      <c r="N1789" s="145" t="s">
        <v>42</v>
      </c>
      <c r="P1789" s="146">
        <f>O1789*H1789</f>
        <v>0</v>
      </c>
      <c r="Q1789" s="146">
        <v>0</v>
      </c>
      <c r="R1789" s="146">
        <f>Q1789*H1789</f>
        <v>0</v>
      </c>
      <c r="S1789" s="146">
        <v>0</v>
      </c>
      <c r="T1789" s="147">
        <f>S1789*H1789</f>
        <v>0</v>
      </c>
      <c r="AR1789" s="148" t="s">
        <v>369</v>
      </c>
      <c r="AT1789" s="148" t="s">
        <v>264</v>
      </c>
      <c r="AU1789" s="148" t="s">
        <v>87</v>
      </c>
      <c r="AY1789" s="17" t="s">
        <v>262</v>
      </c>
      <c r="BE1789" s="149">
        <f>IF(N1789="základní",J1789,0)</f>
        <v>0</v>
      </c>
      <c r="BF1789" s="149">
        <f>IF(N1789="snížená",J1789,0)</f>
        <v>0</v>
      </c>
      <c r="BG1789" s="149">
        <f>IF(N1789="zákl. přenesená",J1789,0)</f>
        <v>0</v>
      </c>
      <c r="BH1789" s="149">
        <f>IF(N1789="sníž. přenesená",J1789,0)</f>
        <v>0</v>
      </c>
      <c r="BI1789" s="149">
        <f>IF(N1789="nulová",J1789,0)</f>
        <v>0</v>
      </c>
      <c r="BJ1789" s="17" t="s">
        <v>85</v>
      </c>
      <c r="BK1789" s="149">
        <f>ROUND(I1789*H1789,2)</f>
        <v>0</v>
      </c>
      <c r="BL1789" s="17" t="s">
        <v>369</v>
      </c>
      <c r="BM1789" s="148" t="s">
        <v>2280</v>
      </c>
    </row>
    <row r="1790" spans="2:47" s="1" customFormat="1" ht="19.5">
      <c r="B1790" s="32"/>
      <c r="D1790" s="151" t="s">
        <v>699</v>
      </c>
      <c r="F1790" s="187" t="s">
        <v>2281</v>
      </c>
      <c r="I1790" s="188"/>
      <c r="L1790" s="32"/>
      <c r="M1790" s="189"/>
      <c r="T1790" s="56"/>
      <c r="AT1790" s="17" t="s">
        <v>699</v>
      </c>
      <c r="AU1790" s="17" t="s">
        <v>87</v>
      </c>
    </row>
    <row r="1791" spans="2:65" s="1" customFormat="1" ht="49.15" customHeight="1">
      <c r="B1791" s="32"/>
      <c r="C1791" s="138" t="s">
        <v>2282</v>
      </c>
      <c r="D1791" s="138" t="s">
        <v>264</v>
      </c>
      <c r="E1791" s="139" t="s">
        <v>2283</v>
      </c>
      <c r="F1791" s="140" t="s">
        <v>2284</v>
      </c>
      <c r="G1791" s="141" t="s">
        <v>697</v>
      </c>
      <c r="H1791" s="142">
        <v>1</v>
      </c>
      <c r="I1791" s="143"/>
      <c r="J1791" s="142">
        <f>ROUND(I1791*H1791,2)</f>
        <v>0</v>
      </c>
      <c r="K1791" s="140" t="s">
        <v>1</v>
      </c>
      <c r="L1791" s="32"/>
      <c r="M1791" s="144" t="s">
        <v>1</v>
      </c>
      <c r="N1791" s="145" t="s">
        <v>42</v>
      </c>
      <c r="P1791" s="146">
        <f>O1791*H1791</f>
        <v>0</v>
      </c>
      <c r="Q1791" s="146">
        <v>0</v>
      </c>
      <c r="R1791" s="146">
        <f>Q1791*H1791</f>
        <v>0</v>
      </c>
      <c r="S1791" s="146">
        <v>0</v>
      </c>
      <c r="T1791" s="147">
        <f>S1791*H1791</f>
        <v>0</v>
      </c>
      <c r="AR1791" s="148" t="s">
        <v>369</v>
      </c>
      <c r="AT1791" s="148" t="s">
        <v>264</v>
      </c>
      <c r="AU1791" s="148" t="s">
        <v>87</v>
      </c>
      <c r="AY1791" s="17" t="s">
        <v>262</v>
      </c>
      <c r="BE1791" s="149">
        <f>IF(N1791="základní",J1791,0)</f>
        <v>0</v>
      </c>
      <c r="BF1791" s="149">
        <f>IF(N1791="snížená",J1791,0)</f>
        <v>0</v>
      </c>
      <c r="BG1791" s="149">
        <f>IF(N1791="zákl. přenesená",J1791,0)</f>
        <v>0</v>
      </c>
      <c r="BH1791" s="149">
        <f>IF(N1791="sníž. přenesená",J1791,0)</f>
        <v>0</v>
      </c>
      <c r="BI1791" s="149">
        <f>IF(N1791="nulová",J1791,0)</f>
        <v>0</v>
      </c>
      <c r="BJ1791" s="17" t="s">
        <v>85</v>
      </c>
      <c r="BK1791" s="149">
        <f>ROUND(I1791*H1791,2)</f>
        <v>0</v>
      </c>
      <c r="BL1791" s="17" t="s">
        <v>369</v>
      </c>
      <c r="BM1791" s="148" t="s">
        <v>2285</v>
      </c>
    </row>
    <row r="1792" spans="2:47" s="1" customFormat="1" ht="19.5">
      <c r="B1792" s="32"/>
      <c r="D1792" s="151" t="s">
        <v>699</v>
      </c>
      <c r="F1792" s="187" t="s">
        <v>2272</v>
      </c>
      <c r="I1792" s="188"/>
      <c r="L1792" s="32"/>
      <c r="M1792" s="189"/>
      <c r="T1792" s="56"/>
      <c r="AT1792" s="17" t="s">
        <v>699</v>
      </c>
      <c r="AU1792" s="17" t="s">
        <v>87</v>
      </c>
    </row>
    <row r="1793" spans="2:65" s="1" customFormat="1" ht="44.25" customHeight="1">
      <c r="B1793" s="32"/>
      <c r="C1793" s="138" t="s">
        <v>2286</v>
      </c>
      <c r="D1793" s="138" t="s">
        <v>264</v>
      </c>
      <c r="E1793" s="139" t="s">
        <v>2287</v>
      </c>
      <c r="F1793" s="140" t="s">
        <v>2210</v>
      </c>
      <c r="G1793" s="141" t="s">
        <v>697</v>
      </c>
      <c r="H1793" s="142">
        <v>1</v>
      </c>
      <c r="I1793" s="143"/>
      <c r="J1793" s="142">
        <f>ROUND(I1793*H1793,2)</f>
        <v>0</v>
      </c>
      <c r="K1793" s="140" t="s">
        <v>1</v>
      </c>
      <c r="L1793" s="32"/>
      <c r="M1793" s="144" t="s">
        <v>1</v>
      </c>
      <c r="N1793" s="145" t="s">
        <v>42</v>
      </c>
      <c r="P1793" s="146">
        <f>O1793*H1793</f>
        <v>0</v>
      </c>
      <c r="Q1793" s="146">
        <v>0</v>
      </c>
      <c r="R1793" s="146">
        <f>Q1793*H1793</f>
        <v>0</v>
      </c>
      <c r="S1793" s="146">
        <v>0</v>
      </c>
      <c r="T1793" s="147">
        <f>S1793*H1793</f>
        <v>0</v>
      </c>
      <c r="AR1793" s="148" t="s">
        <v>369</v>
      </c>
      <c r="AT1793" s="148" t="s">
        <v>264</v>
      </c>
      <c r="AU1793" s="148" t="s">
        <v>87</v>
      </c>
      <c r="AY1793" s="17" t="s">
        <v>262</v>
      </c>
      <c r="BE1793" s="149">
        <f>IF(N1793="základní",J1793,0)</f>
        <v>0</v>
      </c>
      <c r="BF1793" s="149">
        <f>IF(N1793="snížená",J1793,0)</f>
        <v>0</v>
      </c>
      <c r="BG1793" s="149">
        <f>IF(N1793="zákl. přenesená",J1793,0)</f>
        <v>0</v>
      </c>
      <c r="BH1793" s="149">
        <f>IF(N1793="sníž. přenesená",J1793,0)</f>
        <v>0</v>
      </c>
      <c r="BI1793" s="149">
        <f>IF(N1793="nulová",J1793,0)</f>
        <v>0</v>
      </c>
      <c r="BJ1793" s="17" t="s">
        <v>85</v>
      </c>
      <c r="BK1793" s="149">
        <f>ROUND(I1793*H1793,2)</f>
        <v>0</v>
      </c>
      <c r="BL1793" s="17" t="s">
        <v>369</v>
      </c>
      <c r="BM1793" s="148" t="s">
        <v>2288</v>
      </c>
    </row>
    <row r="1794" spans="2:65" s="1" customFormat="1" ht="44.25" customHeight="1">
      <c r="B1794" s="32"/>
      <c r="C1794" s="138" t="s">
        <v>2289</v>
      </c>
      <c r="D1794" s="138" t="s">
        <v>264</v>
      </c>
      <c r="E1794" s="139" t="s">
        <v>2290</v>
      </c>
      <c r="F1794" s="140" t="s">
        <v>2291</v>
      </c>
      <c r="G1794" s="141" t="s">
        <v>697</v>
      </c>
      <c r="H1794" s="142">
        <v>1</v>
      </c>
      <c r="I1794" s="143"/>
      <c r="J1794" s="142">
        <f>ROUND(I1794*H1794,2)</f>
        <v>0</v>
      </c>
      <c r="K1794" s="140" t="s">
        <v>1</v>
      </c>
      <c r="L1794" s="32"/>
      <c r="M1794" s="144" t="s">
        <v>1</v>
      </c>
      <c r="N1794" s="145" t="s">
        <v>42</v>
      </c>
      <c r="P1794" s="146">
        <f>O1794*H1794</f>
        <v>0</v>
      </c>
      <c r="Q1794" s="146">
        <v>0</v>
      </c>
      <c r="R1794" s="146">
        <f>Q1794*H1794</f>
        <v>0</v>
      </c>
      <c r="S1794" s="146">
        <v>0</v>
      </c>
      <c r="T1794" s="147">
        <f>S1794*H1794</f>
        <v>0</v>
      </c>
      <c r="AR1794" s="148" t="s">
        <v>369</v>
      </c>
      <c r="AT1794" s="148" t="s">
        <v>264</v>
      </c>
      <c r="AU1794" s="148" t="s">
        <v>87</v>
      </c>
      <c r="AY1794" s="17" t="s">
        <v>262</v>
      </c>
      <c r="BE1794" s="149">
        <f>IF(N1794="základní",J1794,0)</f>
        <v>0</v>
      </c>
      <c r="BF1794" s="149">
        <f>IF(N1794="snížená",J1794,0)</f>
        <v>0</v>
      </c>
      <c r="BG1794" s="149">
        <f>IF(N1794="zákl. přenesená",J1794,0)</f>
        <v>0</v>
      </c>
      <c r="BH1794" s="149">
        <f>IF(N1794="sníž. přenesená",J1794,0)</f>
        <v>0</v>
      </c>
      <c r="BI1794" s="149">
        <f>IF(N1794="nulová",J1794,0)</f>
        <v>0</v>
      </c>
      <c r="BJ1794" s="17" t="s">
        <v>85</v>
      </c>
      <c r="BK1794" s="149">
        <f>ROUND(I1794*H1794,2)</f>
        <v>0</v>
      </c>
      <c r="BL1794" s="17" t="s">
        <v>369</v>
      </c>
      <c r="BM1794" s="148" t="s">
        <v>2292</v>
      </c>
    </row>
    <row r="1795" spans="2:65" s="1" customFormat="1" ht="44.25" customHeight="1">
      <c r="B1795" s="32"/>
      <c r="C1795" s="138" t="s">
        <v>2293</v>
      </c>
      <c r="D1795" s="138" t="s">
        <v>264</v>
      </c>
      <c r="E1795" s="139" t="s">
        <v>2294</v>
      </c>
      <c r="F1795" s="140" t="s">
        <v>2291</v>
      </c>
      <c r="G1795" s="141" t="s">
        <v>697</v>
      </c>
      <c r="H1795" s="142">
        <v>1</v>
      </c>
      <c r="I1795" s="143"/>
      <c r="J1795" s="142">
        <f>ROUND(I1795*H1795,2)</f>
        <v>0</v>
      </c>
      <c r="K1795" s="140" t="s">
        <v>1</v>
      </c>
      <c r="L1795" s="32"/>
      <c r="M1795" s="144" t="s">
        <v>1</v>
      </c>
      <c r="N1795" s="145" t="s">
        <v>42</v>
      </c>
      <c r="P1795" s="146">
        <f>O1795*H1795</f>
        <v>0</v>
      </c>
      <c r="Q1795" s="146">
        <v>0</v>
      </c>
      <c r="R1795" s="146">
        <f>Q1795*H1795</f>
        <v>0</v>
      </c>
      <c r="S1795" s="146">
        <v>0</v>
      </c>
      <c r="T1795" s="147">
        <f>S1795*H1795</f>
        <v>0</v>
      </c>
      <c r="AR1795" s="148" t="s">
        <v>369</v>
      </c>
      <c r="AT1795" s="148" t="s">
        <v>264</v>
      </c>
      <c r="AU1795" s="148" t="s">
        <v>87</v>
      </c>
      <c r="AY1795" s="17" t="s">
        <v>262</v>
      </c>
      <c r="BE1795" s="149">
        <f>IF(N1795="základní",J1795,0)</f>
        <v>0</v>
      </c>
      <c r="BF1795" s="149">
        <f>IF(N1795="snížená",J1795,0)</f>
        <v>0</v>
      </c>
      <c r="BG1795" s="149">
        <f>IF(N1795="zákl. přenesená",J1795,0)</f>
        <v>0</v>
      </c>
      <c r="BH1795" s="149">
        <f>IF(N1795="sníž. přenesená",J1795,0)</f>
        <v>0</v>
      </c>
      <c r="BI1795" s="149">
        <f>IF(N1795="nulová",J1795,0)</f>
        <v>0</v>
      </c>
      <c r="BJ1795" s="17" t="s">
        <v>85</v>
      </c>
      <c r="BK1795" s="149">
        <f>ROUND(I1795*H1795,2)</f>
        <v>0</v>
      </c>
      <c r="BL1795" s="17" t="s">
        <v>369</v>
      </c>
      <c r="BM1795" s="148" t="s">
        <v>2295</v>
      </c>
    </row>
    <row r="1796" spans="2:65" s="1" customFormat="1" ht="66.75" customHeight="1">
      <c r="B1796" s="32"/>
      <c r="C1796" s="138" t="s">
        <v>2296</v>
      </c>
      <c r="D1796" s="138" t="s">
        <v>264</v>
      </c>
      <c r="E1796" s="139" t="s">
        <v>2297</v>
      </c>
      <c r="F1796" s="140" t="s">
        <v>2217</v>
      </c>
      <c r="G1796" s="141" t="s">
        <v>697</v>
      </c>
      <c r="H1796" s="142">
        <v>1</v>
      </c>
      <c r="I1796" s="143"/>
      <c r="J1796" s="142">
        <f>ROUND(I1796*H1796,2)</f>
        <v>0</v>
      </c>
      <c r="K1796" s="140" t="s">
        <v>1</v>
      </c>
      <c r="L1796" s="32"/>
      <c r="M1796" s="144" t="s">
        <v>1</v>
      </c>
      <c r="N1796" s="145" t="s">
        <v>42</v>
      </c>
      <c r="P1796" s="146">
        <f>O1796*H1796</f>
        <v>0</v>
      </c>
      <c r="Q1796" s="146">
        <v>0</v>
      </c>
      <c r="R1796" s="146">
        <f>Q1796*H1796</f>
        <v>0</v>
      </c>
      <c r="S1796" s="146">
        <v>0</v>
      </c>
      <c r="T1796" s="147">
        <f>S1796*H1796</f>
        <v>0</v>
      </c>
      <c r="AR1796" s="148" t="s">
        <v>369</v>
      </c>
      <c r="AT1796" s="148" t="s">
        <v>264</v>
      </c>
      <c r="AU1796" s="148" t="s">
        <v>87</v>
      </c>
      <c r="AY1796" s="17" t="s">
        <v>262</v>
      </c>
      <c r="BE1796" s="149">
        <f>IF(N1796="základní",J1796,0)</f>
        <v>0</v>
      </c>
      <c r="BF1796" s="149">
        <f>IF(N1796="snížená",J1796,0)</f>
        <v>0</v>
      </c>
      <c r="BG1796" s="149">
        <f>IF(N1796="zákl. přenesená",J1796,0)</f>
        <v>0</v>
      </c>
      <c r="BH1796" s="149">
        <f>IF(N1796="sníž. přenesená",J1796,0)</f>
        <v>0</v>
      </c>
      <c r="BI1796" s="149">
        <f>IF(N1796="nulová",J1796,0)</f>
        <v>0</v>
      </c>
      <c r="BJ1796" s="17" t="s">
        <v>85</v>
      </c>
      <c r="BK1796" s="149">
        <f>ROUND(I1796*H1796,2)</f>
        <v>0</v>
      </c>
      <c r="BL1796" s="17" t="s">
        <v>369</v>
      </c>
      <c r="BM1796" s="148" t="s">
        <v>2298</v>
      </c>
    </row>
    <row r="1797" spans="2:47" s="1" customFormat="1" ht="19.5">
      <c r="B1797" s="32"/>
      <c r="D1797" s="151" t="s">
        <v>699</v>
      </c>
      <c r="F1797" s="187" t="s">
        <v>2272</v>
      </c>
      <c r="I1797" s="188"/>
      <c r="L1797" s="32"/>
      <c r="M1797" s="189"/>
      <c r="T1797" s="56"/>
      <c r="AT1797" s="17" t="s">
        <v>699</v>
      </c>
      <c r="AU1797" s="17" t="s">
        <v>87</v>
      </c>
    </row>
    <row r="1798" spans="2:65" s="1" customFormat="1" ht="55.5" customHeight="1">
      <c r="B1798" s="32"/>
      <c r="C1798" s="138" t="s">
        <v>2299</v>
      </c>
      <c r="D1798" s="138" t="s">
        <v>264</v>
      </c>
      <c r="E1798" s="139" t="s">
        <v>2300</v>
      </c>
      <c r="F1798" s="140" t="s">
        <v>2279</v>
      </c>
      <c r="G1798" s="141" t="s">
        <v>697</v>
      </c>
      <c r="H1798" s="142">
        <v>1</v>
      </c>
      <c r="I1798" s="143"/>
      <c r="J1798" s="142">
        <f>ROUND(I1798*H1798,2)</f>
        <v>0</v>
      </c>
      <c r="K1798" s="140" t="s">
        <v>1</v>
      </c>
      <c r="L1798" s="32"/>
      <c r="M1798" s="144" t="s">
        <v>1</v>
      </c>
      <c r="N1798" s="145" t="s">
        <v>42</v>
      </c>
      <c r="P1798" s="146">
        <f>O1798*H1798</f>
        <v>0</v>
      </c>
      <c r="Q1798" s="146">
        <v>0</v>
      </c>
      <c r="R1798" s="146">
        <f>Q1798*H1798</f>
        <v>0</v>
      </c>
      <c r="S1798" s="146">
        <v>0</v>
      </c>
      <c r="T1798" s="147">
        <f>S1798*H1798</f>
        <v>0</v>
      </c>
      <c r="AR1798" s="148" t="s">
        <v>369</v>
      </c>
      <c r="AT1798" s="148" t="s">
        <v>264</v>
      </c>
      <c r="AU1798" s="148" t="s">
        <v>87</v>
      </c>
      <c r="AY1798" s="17" t="s">
        <v>262</v>
      </c>
      <c r="BE1798" s="149">
        <f>IF(N1798="základní",J1798,0)</f>
        <v>0</v>
      </c>
      <c r="BF1798" s="149">
        <f>IF(N1798="snížená",J1798,0)</f>
        <v>0</v>
      </c>
      <c r="BG1798" s="149">
        <f>IF(N1798="zákl. přenesená",J1798,0)</f>
        <v>0</v>
      </c>
      <c r="BH1798" s="149">
        <f>IF(N1798="sníž. přenesená",J1798,0)</f>
        <v>0</v>
      </c>
      <c r="BI1798" s="149">
        <f>IF(N1798="nulová",J1798,0)</f>
        <v>0</v>
      </c>
      <c r="BJ1798" s="17" t="s">
        <v>85</v>
      </c>
      <c r="BK1798" s="149">
        <f>ROUND(I1798*H1798,2)</f>
        <v>0</v>
      </c>
      <c r="BL1798" s="17" t="s">
        <v>369</v>
      </c>
      <c r="BM1798" s="148" t="s">
        <v>2301</v>
      </c>
    </row>
    <row r="1799" spans="2:47" s="1" customFormat="1" ht="19.5">
      <c r="B1799" s="32"/>
      <c r="D1799" s="151" t="s">
        <v>699</v>
      </c>
      <c r="F1799" s="187" t="s">
        <v>2302</v>
      </c>
      <c r="I1799" s="188"/>
      <c r="L1799" s="32"/>
      <c r="M1799" s="189"/>
      <c r="T1799" s="56"/>
      <c r="AT1799" s="17" t="s">
        <v>699</v>
      </c>
      <c r="AU1799" s="17" t="s">
        <v>87</v>
      </c>
    </row>
    <row r="1800" spans="2:65" s="1" customFormat="1" ht="49.15" customHeight="1">
      <c r="B1800" s="32"/>
      <c r="C1800" s="138" t="s">
        <v>2303</v>
      </c>
      <c r="D1800" s="138" t="s">
        <v>264</v>
      </c>
      <c r="E1800" s="139" t="s">
        <v>2304</v>
      </c>
      <c r="F1800" s="140" t="s">
        <v>2186</v>
      </c>
      <c r="G1800" s="141" t="s">
        <v>697</v>
      </c>
      <c r="H1800" s="142">
        <v>1</v>
      </c>
      <c r="I1800" s="143"/>
      <c r="J1800" s="142">
        <f>ROUND(I1800*H1800,2)</f>
        <v>0</v>
      </c>
      <c r="K1800" s="140" t="s">
        <v>1</v>
      </c>
      <c r="L1800" s="32"/>
      <c r="M1800" s="144" t="s">
        <v>1</v>
      </c>
      <c r="N1800" s="145" t="s">
        <v>42</v>
      </c>
      <c r="P1800" s="146">
        <f>O1800*H1800</f>
        <v>0</v>
      </c>
      <c r="Q1800" s="146">
        <v>0</v>
      </c>
      <c r="R1800" s="146">
        <f>Q1800*H1800</f>
        <v>0</v>
      </c>
      <c r="S1800" s="146">
        <v>0</v>
      </c>
      <c r="T1800" s="147">
        <f>S1800*H1800</f>
        <v>0</v>
      </c>
      <c r="AR1800" s="148" t="s">
        <v>369</v>
      </c>
      <c r="AT1800" s="148" t="s">
        <v>264</v>
      </c>
      <c r="AU1800" s="148" t="s">
        <v>87</v>
      </c>
      <c r="AY1800" s="17" t="s">
        <v>262</v>
      </c>
      <c r="BE1800" s="149">
        <f>IF(N1800="základní",J1800,0)</f>
        <v>0</v>
      </c>
      <c r="BF1800" s="149">
        <f>IF(N1800="snížená",J1800,0)</f>
        <v>0</v>
      </c>
      <c r="BG1800" s="149">
        <f>IF(N1800="zákl. přenesená",J1800,0)</f>
        <v>0</v>
      </c>
      <c r="BH1800" s="149">
        <f>IF(N1800="sníž. přenesená",J1800,0)</f>
        <v>0</v>
      </c>
      <c r="BI1800" s="149">
        <f>IF(N1800="nulová",J1800,0)</f>
        <v>0</v>
      </c>
      <c r="BJ1800" s="17" t="s">
        <v>85</v>
      </c>
      <c r="BK1800" s="149">
        <f>ROUND(I1800*H1800,2)</f>
        <v>0</v>
      </c>
      <c r="BL1800" s="17" t="s">
        <v>369</v>
      </c>
      <c r="BM1800" s="148" t="s">
        <v>2305</v>
      </c>
    </row>
    <row r="1801" spans="2:47" s="1" customFormat="1" ht="19.5">
      <c r="B1801" s="32"/>
      <c r="D1801" s="151" t="s">
        <v>699</v>
      </c>
      <c r="F1801" s="187" t="s">
        <v>2219</v>
      </c>
      <c r="I1801" s="188"/>
      <c r="L1801" s="32"/>
      <c r="M1801" s="189"/>
      <c r="T1801" s="56"/>
      <c r="AT1801" s="17" t="s">
        <v>699</v>
      </c>
      <c r="AU1801" s="17" t="s">
        <v>87</v>
      </c>
    </row>
    <row r="1802" spans="2:65" s="1" customFormat="1" ht="49.15" customHeight="1">
      <c r="B1802" s="32"/>
      <c r="C1802" s="138" t="s">
        <v>2306</v>
      </c>
      <c r="D1802" s="138" t="s">
        <v>264</v>
      </c>
      <c r="E1802" s="139" t="s">
        <v>2307</v>
      </c>
      <c r="F1802" s="140" t="s">
        <v>2308</v>
      </c>
      <c r="G1802" s="141" t="s">
        <v>697</v>
      </c>
      <c r="H1802" s="142">
        <v>1</v>
      </c>
      <c r="I1802" s="143"/>
      <c r="J1802" s="142">
        <f>ROUND(I1802*H1802,2)</f>
        <v>0</v>
      </c>
      <c r="K1802" s="140" t="s">
        <v>1</v>
      </c>
      <c r="L1802" s="32"/>
      <c r="M1802" s="144" t="s">
        <v>1</v>
      </c>
      <c r="N1802" s="145" t="s">
        <v>42</v>
      </c>
      <c r="P1802" s="146">
        <f>O1802*H1802</f>
        <v>0</v>
      </c>
      <c r="Q1802" s="146">
        <v>0</v>
      </c>
      <c r="R1802" s="146">
        <f>Q1802*H1802</f>
        <v>0</v>
      </c>
      <c r="S1802" s="146">
        <v>0</v>
      </c>
      <c r="T1802" s="147">
        <f>S1802*H1802</f>
        <v>0</v>
      </c>
      <c r="AR1802" s="148" t="s">
        <v>369</v>
      </c>
      <c r="AT1802" s="148" t="s">
        <v>264</v>
      </c>
      <c r="AU1802" s="148" t="s">
        <v>87</v>
      </c>
      <c r="AY1802" s="17" t="s">
        <v>262</v>
      </c>
      <c r="BE1802" s="149">
        <f>IF(N1802="základní",J1802,0)</f>
        <v>0</v>
      </c>
      <c r="BF1802" s="149">
        <f>IF(N1802="snížená",J1802,0)</f>
        <v>0</v>
      </c>
      <c r="BG1802" s="149">
        <f>IF(N1802="zákl. přenesená",J1802,0)</f>
        <v>0</v>
      </c>
      <c r="BH1802" s="149">
        <f>IF(N1802="sníž. přenesená",J1802,0)</f>
        <v>0</v>
      </c>
      <c r="BI1802" s="149">
        <f>IF(N1802="nulová",J1802,0)</f>
        <v>0</v>
      </c>
      <c r="BJ1802" s="17" t="s">
        <v>85</v>
      </c>
      <c r="BK1802" s="149">
        <f>ROUND(I1802*H1802,2)</f>
        <v>0</v>
      </c>
      <c r="BL1802" s="17" t="s">
        <v>369</v>
      </c>
      <c r="BM1802" s="148" t="s">
        <v>2309</v>
      </c>
    </row>
    <row r="1803" spans="2:47" s="1" customFormat="1" ht="19.5">
      <c r="B1803" s="32"/>
      <c r="D1803" s="151" t="s">
        <v>699</v>
      </c>
      <c r="F1803" s="187" t="s">
        <v>2219</v>
      </c>
      <c r="I1803" s="188"/>
      <c r="L1803" s="32"/>
      <c r="M1803" s="189"/>
      <c r="T1803" s="56"/>
      <c r="AT1803" s="17" t="s">
        <v>699</v>
      </c>
      <c r="AU1803" s="17" t="s">
        <v>87</v>
      </c>
    </row>
    <row r="1804" spans="2:65" s="1" customFormat="1" ht="49.15" customHeight="1">
      <c r="B1804" s="32"/>
      <c r="C1804" s="138" t="s">
        <v>2310</v>
      </c>
      <c r="D1804" s="138" t="s">
        <v>264</v>
      </c>
      <c r="E1804" s="139" t="s">
        <v>2311</v>
      </c>
      <c r="F1804" s="140" t="s">
        <v>2284</v>
      </c>
      <c r="G1804" s="141" t="s">
        <v>697</v>
      </c>
      <c r="H1804" s="142">
        <v>1</v>
      </c>
      <c r="I1804" s="143"/>
      <c r="J1804" s="142">
        <f>ROUND(I1804*H1804,2)</f>
        <v>0</v>
      </c>
      <c r="K1804" s="140" t="s">
        <v>1</v>
      </c>
      <c r="L1804" s="32"/>
      <c r="M1804" s="144" t="s">
        <v>1</v>
      </c>
      <c r="N1804" s="145" t="s">
        <v>42</v>
      </c>
      <c r="P1804" s="146">
        <f>O1804*H1804</f>
        <v>0</v>
      </c>
      <c r="Q1804" s="146">
        <v>0</v>
      </c>
      <c r="R1804" s="146">
        <f>Q1804*H1804</f>
        <v>0</v>
      </c>
      <c r="S1804" s="146">
        <v>0</v>
      </c>
      <c r="T1804" s="147">
        <f>S1804*H1804</f>
        <v>0</v>
      </c>
      <c r="AR1804" s="148" t="s">
        <v>369</v>
      </c>
      <c r="AT1804" s="148" t="s">
        <v>264</v>
      </c>
      <c r="AU1804" s="148" t="s">
        <v>87</v>
      </c>
      <c r="AY1804" s="17" t="s">
        <v>262</v>
      </c>
      <c r="BE1804" s="149">
        <f>IF(N1804="základní",J1804,0)</f>
        <v>0</v>
      </c>
      <c r="BF1804" s="149">
        <f>IF(N1804="snížená",J1804,0)</f>
        <v>0</v>
      </c>
      <c r="BG1804" s="149">
        <f>IF(N1804="zákl. přenesená",J1804,0)</f>
        <v>0</v>
      </c>
      <c r="BH1804" s="149">
        <f>IF(N1804="sníž. přenesená",J1804,0)</f>
        <v>0</v>
      </c>
      <c r="BI1804" s="149">
        <f>IF(N1804="nulová",J1804,0)</f>
        <v>0</v>
      </c>
      <c r="BJ1804" s="17" t="s">
        <v>85</v>
      </c>
      <c r="BK1804" s="149">
        <f>ROUND(I1804*H1804,2)</f>
        <v>0</v>
      </c>
      <c r="BL1804" s="17" t="s">
        <v>369</v>
      </c>
      <c r="BM1804" s="148" t="s">
        <v>2312</v>
      </c>
    </row>
    <row r="1805" spans="2:47" s="1" customFormat="1" ht="19.5">
      <c r="B1805" s="32"/>
      <c r="D1805" s="151" t="s">
        <v>699</v>
      </c>
      <c r="F1805" s="187" t="s">
        <v>2219</v>
      </c>
      <c r="I1805" s="188"/>
      <c r="L1805" s="32"/>
      <c r="M1805" s="189"/>
      <c r="T1805" s="56"/>
      <c r="AT1805" s="17" t="s">
        <v>699</v>
      </c>
      <c r="AU1805" s="17" t="s">
        <v>87</v>
      </c>
    </row>
    <row r="1806" spans="2:65" s="1" customFormat="1" ht="49.15" customHeight="1">
      <c r="B1806" s="32"/>
      <c r="C1806" s="138" t="s">
        <v>2313</v>
      </c>
      <c r="D1806" s="138" t="s">
        <v>264</v>
      </c>
      <c r="E1806" s="139" t="s">
        <v>2314</v>
      </c>
      <c r="F1806" s="140" t="s">
        <v>2308</v>
      </c>
      <c r="G1806" s="141" t="s">
        <v>697</v>
      </c>
      <c r="H1806" s="142">
        <v>1</v>
      </c>
      <c r="I1806" s="143"/>
      <c r="J1806" s="142">
        <f>ROUND(I1806*H1806,2)</f>
        <v>0</v>
      </c>
      <c r="K1806" s="140" t="s">
        <v>1</v>
      </c>
      <c r="L1806" s="32"/>
      <c r="M1806" s="144" t="s">
        <v>1</v>
      </c>
      <c r="N1806" s="145" t="s">
        <v>42</v>
      </c>
      <c r="P1806" s="146">
        <f>O1806*H1806</f>
        <v>0</v>
      </c>
      <c r="Q1806" s="146">
        <v>0</v>
      </c>
      <c r="R1806" s="146">
        <f>Q1806*H1806</f>
        <v>0</v>
      </c>
      <c r="S1806" s="146">
        <v>0</v>
      </c>
      <c r="T1806" s="147">
        <f>S1806*H1806</f>
        <v>0</v>
      </c>
      <c r="AR1806" s="148" t="s">
        <v>369</v>
      </c>
      <c r="AT1806" s="148" t="s">
        <v>264</v>
      </c>
      <c r="AU1806" s="148" t="s">
        <v>87</v>
      </c>
      <c r="AY1806" s="17" t="s">
        <v>262</v>
      </c>
      <c r="BE1806" s="149">
        <f>IF(N1806="základní",J1806,0)</f>
        <v>0</v>
      </c>
      <c r="BF1806" s="149">
        <f>IF(N1806="snížená",J1806,0)</f>
        <v>0</v>
      </c>
      <c r="BG1806" s="149">
        <f>IF(N1806="zákl. přenesená",J1806,0)</f>
        <v>0</v>
      </c>
      <c r="BH1806" s="149">
        <f>IF(N1806="sníž. přenesená",J1806,0)</f>
        <v>0</v>
      </c>
      <c r="BI1806" s="149">
        <f>IF(N1806="nulová",J1806,0)</f>
        <v>0</v>
      </c>
      <c r="BJ1806" s="17" t="s">
        <v>85</v>
      </c>
      <c r="BK1806" s="149">
        <f>ROUND(I1806*H1806,2)</f>
        <v>0</v>
      </c>
      <c r="BL1806" s="17" t="s">
        <v>369</v>
      </c>
      <c r="BM1806" s="148" t="s">
        <v>2315</v>
      </c>
    </row>
    <row r="1807" spans="2:47" s="1" customFormat="1" ht="19.5">
      <c r="B1807" s="32"/>
      <c r="D1807" s="151" t="s">
        <v>699</v>
      </c>
      <c r="F1807" s="187" t="s">
        <v>2219</v>
      </c>
      <c r="I1807" s="188"/>
      <c r="L1807" s="32"/>
      <c r="M1807" s="189"/>
      <c r="T1807" s="56"/>
      <c r="AT1807" s="17" t="s">
        <v>699</v>
      </c>
      <c r="AU1807" s="17" t="s">
        <v>87</v>
      </c>
    </row>
    <row r="1808" spans="2:65" s="1" customFormat="1" ht="44.25" customHeight="1">
      <c r="B1808" s="32"/>
      <c r="C1808" s="138" t="s">
        <v>2316</v>
      </c>
      <c r="D1808" s="138" t="s">
        <v>264</v>
      </c>
      <c r="E1808" s="139" t="s">
        <v>2317</v>
      </c>
      <c r="F1808" s="140" t="s">
        <v>2291</v>
      </c>
      <c r="G1808" s="141" t="s">
        <v>697</v>
      </c>
      <c r="H1808" s="142">
        <v>1</v>
      </c>
      <c r="I1808" s="143"/>
      <c r="J1808" s="142">
        <f>ROUND(I1808*H1808,2)</f>
        <v>0</v>
      </c>
      <c r="K1808" s="140" t="s">
        <v>1</v>
      </c>
      <c r="L1808" s="32"/>
      <c r="M1808" s="144" t="s">
        <v>1</v>
      </c>
      <c r="N1808" s="145" t="s">
        <v>42</v>
      </c>
      <c r="P1808" s="146">
        <f>O1808*H1808</f>
        <v>0</v>
      </c>
      <c r="Q1808" s="146">
        <v>0</v>
      </c>
      <c r="R1808" s="146">
        <f>Q1808*H1808</f>
        <v>0</v>
      </c>
      <c r="S1808" s="146">
        <v>0</v>
      </c>
      <c r="T1808" s="147">
        <f>S1808*H1808</f>
        <v>0</v>
      </c>
      <c r="AR1808" s="148" t="s">
        <v>369</v>
      </c>
      <c r="AT1808" s="148" t="s">
        <v>264</v>
      </c>
      <c r="AU1808" s="148" t="s">
        <v>87</v>
      </c>
      <c r="AY1808" s="17" t="s">
        <v>262</v>
      </c>
      <c r="BE1808" s="149">
        <f>IF(N1808="základní",J1808,0)</f>
        <v>0</v>
      </c>
      <c r="BF1808" s="149">
        <f>IF(N1808="snížená",J1808,0)</f>
        <v>0</v>
      </c>
      <c r="BG1808" s="149">
        <f>IF(N1808="zákl. přenesená",J1808,0)</f>
        <v>0</v>
      </c>
      <c r="BH1808" s="149">
        <f>IF(N1808="sníž. přenesená",J1808,0)</f>
        <v>0</v>
      </c>
      <c r="BI1808" s="149">
        <f>IF(N1808="nulová",J1808,0)</f>
        <v>0</v>
      </c>
      <c r="BJ1808" s="17" t="s">
        <v>85</v>
      </c>
      <c r="BK1808" s="149">
        <f>ROUND(I1808*H1808,2)</f>
        <v>0</v>
      </c>
      <c r="BL1808" s="17" t="s">
        <v>369</v>
      </c>
      <c r="BM1808" s="148" t="s">
        <v>2318</v>
      </c>
    </row>
    <row r="1809" spans="2:65" s="1" customFormat="1" ht="44.25" customHeight="1">
      <c r="B1809" s="32"/>
      <c r="C1809" s="138" t="s">
        <v>2319</v>
      </c>
      <c r="D1809" s="138" t="s">
        <v>264</v>
      </c>
      <c r="E1809" s="139" t="s">
        <v>2320</v>
      </c>
      <c r="F1809" s="140" t="s">
        <v>2210</v>
      </c>
      <c r="G1809" s="141" t="s">
        <v>697</v>
      </c>
      <c r="H1809" s="142">
        <v>1</v>
      </c>
      <c r="I1809" s="143"/>
      <c r="J1809" s="142">
        <f>ROUND(I1809*H1809,2)</f>
        <v>0</v>
      </c>
      <c r="K1809" s="140" t="s">
        <v>1</v>
      </c>
      <c r="L1809" s="32"/>
      <c r="M1809" s="144" t="s">
        <v>1</v>
      </c>
      <c r="N1809" s="145" t="s">
        <v>42</v>
      </c>
      <c r="P1809" s="146">
        <f>O1809*H1809</f>
        <v>0</v>
      </c>
      <c r="Q1809" s="146">
        <v>0</v>
      </c>
      <c r="R1809" s="146">
        <f>Q1809*H1809</f>
        <v>0</v>
      </c>
      <c r="S1809" s="146">
        <v>0</v>
      </c>
      <c r="T1809" s="147">
        <f>S1809*H1809</f>
        <v>0</v>
      </c>
      <c r="AR1809" s="148" t="s">
        <v>369</v>
      </c>
      <c r="AT1809" s="148" t="s">
        <v>264</v>
      </c>
      <c r="AU1809" s="148" t="s">
        <v>87</v>
      </c>
      <c r="AY1809" s="17" t="s">
        <v>262</v>
      </c>
      <c r="BE1809" s="149">
        <f>IF(N1809="základní",J1809,0)</f>
        <v>0</v>
      </c>
      <c r="BF1809" s="149">
        <f>IF(N1809="snížená",J1809,0)</f>
        <v>0</v>
      </c>
      <c r="BG1809" s="149">
        <f>IF(N1809="zákl. přenesená",J1809,0)</f>
        <v>0</v>
      </c>
      <c r="BH1809" s="149">
        <f>IF(N1809="sníž. přenesená",J1809,0)</f>
        <v>0</v>
      </c>
      <c r="BI1809" s="149">
        <f>IF(N1809="nulová",J1809,0)</f>
        <v>0</v>
      </c>
      <c r="BJ1809" s="17" t="s">
        <v>85</v>
      </c>
      <c r="BK1809" s="149">
        <f>ROUND(I1809*H1809,2)</f>
        <v>0</v>
      </c>
      <c r="BL1809" s="17" t="s">
        <v>369</v>
      </c>
      <c r="BM1809" s="148" t="s">
        <v>2321</v>
      </c>
    </row>
    <row r="1810" spans="2:65" s="1" customFormat="1" ht="66.75" customHeight="1">
      <c r="B1810" s="32"/>
      <c r="C1810" s="138" t="s">
        <v>2322</v>
      </c>
      <c r="D1810" s="138" t="s">
        <v>264</v>
      </c>
      <c r="E1810" s="139" t="s">
        <v>2323</v>
      </c>
      <c r="F1810" s="140" t="s">
        <v>2217</v>
      </c>
      <c r="G1810" s="141" t="s">
        <v>697</v>
      </c>
      <c r="H1810" s="142">
        <v>1</v>
      </c>
      <c r="I1810" s="143"/>
      <c r="J1810" s="142">
        <f>ROUND(I1810*H1810,2)</f>
        <v>0</v>
      </c>
      <c r="K1810" s="140" t="s">
        <v>1</v>
      </c>
      <c r="L1810" s="32"/>
      <c r="M1810" s="144" t="s">
        <v>1</v>
      </c>
      <c r="N1810" s="145" t="s">
        <v>42</v>
      </c>
      <c r="P1810" s="146">
        <f>O1810*H1810</f>
        <v>0</v>
      </c>
      <c r="Q1810" s="146">
        <v>0</v>
      </c>
      <c r="R1810" s="146">
        <f>Q1810*H1810</f>
        <v>0</v>
      </c>
      <c r="S1810" s="146">
        <v>0</v>
      </c>
      <c r="T1810" s="147">
        <f>S1810*H1810</f>
        <v>0</v>
      </c>
      <c r="AR1810" s="148" t="s">
        <v>369</v>
      </c>
      <c r="AT1810" s="148" t="s">
        <v>264</v>
      </c>
      <c r="AU1810" s="148" t="s">
        <v>87</v>
      </c>
      <c r="AY1810" s="17" t="s">
        <v>262</v>
      </c>
      <c r="BE1810" s="149">
        <f>IF(N1810="základní",J1810,0)</f>
        <v>0</v>
      </c>
      <c r="BF1810" s="149">
        <f>IF(N1810="snížená",J1810,0)</f>
        <v>0</v>
      </c>
      <c r="BG1810" s="149">
        <f>IF(N1810="zákl. přenesená",J1810,0)</f>
        <v>0</v>
      </c>
      <c r="BH1810" s="149">
        <f>IF(N1810="sníž. přenesená",J1810,0)</f>
        <v>0</v>
      </c>
      <c r="BI1810" s="149">
        <f>IF(N1810="nulová",J1810,0)</f>
        <v>0</v>
      </c>
      <c r="BJ1810" s="17" t="s">
        <v>85</v>
      </c>
      <c r="BK1810" s="149">
        <f>ROUND(I1810*H1810,2)</f>
        <v>0</v>
      </c>
      <c r="BL1810" s="17" t="s">
        <v>369</v>
      </c>
      <c r="BM1810" s="148" t="s">
        <v>2324</v>
      </c>
    </row>
    <row r="1811" spans="2:47" s="1" customFormat="1" ht="19.5">
      <c r="B1811" s="32"/>
      <c r="D1811" s="151" t="s">
        <v>699</v>
      </c>
      <c r="F1811" s="187" t="s">
        <v>2272</v>
      </c>
      <c r="I1811" s="188"/>
      <c r="L1811" s="32"/>
      <c r="M1811" s="189"/>
      <c r="T1811" s="56"/>
      <c r="AT1811" s="17" t="s">
        <v>699</v>
      </c>
      <c r="AU1811" s="17" t="s">
        <v>87</v>
      </c>
    </row>
    <row r="1812" spans="2:65" s="1" customFormat="1" ht="55.5" customHeight="1">
      <c r="B1812" s="32"/>
      <c r="C1812" s="138" t="s">
        <v>2325</v>
      </c>
      <c r="D1812" s="138" t="s">
        <v>264</v>
      </c>
      <c r="E1812" s="139" t="s">
        <v>2326</v>
      </c>
      <c r="F1812" s="140" t="s">
        <v>2279</v>
      </c>
      <c r="G1812" s="141" t="s">
        <v>697</v>
      </c>
      <c r="H1812" s="142">
        <v>1</v>
      </c>
      <c r="I1812" s="143"/>
      <c r="J1812" s="142">
        <f>ROUND(I1812*H1812,2)</f>
        <v>0</v>
      </c>
      <c r="K1812" s="140" t="s">
        <v>1</v>
      </c>
      <c r="L1812" s="32"/>
      <c r="M1812" s="144" t="s">
        <v>1</v>
      </c>
      <c r="N1812" s="145" t="s">
        <v>42</v>
      </c>
      <c r="P1812" s="146">
        <f>O1812*H1812</f>
        <v>0</v>
      </c>
      <c r="Q1812" s="146">
        <v>0</v>
      </c>
      <c r="R1812" s="146">
        <f>Q1812*H1812</f>
        <v>0</v>
      </c>
      <c r="S1812" s="146">
        <v>0</v>
      </c>
      <c r="T1812" s="147">
        <f>S1812*H1812</f>
        <v>0</v>
      </c>
      <c r="AR1812" s="148" t="s">
        <v>369</v>
      </c>
      <c r="AT1812" s="148" t="s">
        <v>264</v>
      </c>
      <c r="AU1812" s="148" t="s">
        <v>87</v>
      </c>
      <c r="AY1812" s="17" t="s">
        <v>262</v>
      </c>
      <c r="BE1812" s="149">
        <f>IF(N1812="základní",J1812,0)</f>
        <v>0</v>
      </c>
      <c r="BF1812" s="149">
        <f>IF(N1812="snížená",J1812,0)</f>
        <v>0</v>
      </c>
      <c r="BG1812" s="149">
        <f>IF(N1812="zákl. přenesená",J1812,0)</f>
        <v>0</v>
      </c>
      <c r="BH1812" s="149">
        <f>IF(N1812="sníž. přenesená",J1812,0)</f>
        <v>0</v>
      </c>
      <c r="BI1812" s="149">
        <f>IF(N1812="nulová",J1812,0)</f>
        <v>0</v>
      </c>
      <c r="BJ1812" s="17" t="s">
        <v>85</v>
      </c>
      <c r="BK1812" s="149">
        <f>ROUND(I1812*H1812,2)</f>
        <v>0</v>
      </c>
      <c r="BL1812" s="17" t="s">
        <v>369</v>
      </c>
      <c r="BM1812" s="148" t="s">
        <v>2327</v>
      </c>
    </row>
    <row r="1813" spans="2:47" s="1" customFormat="1" ht="19.5">
      <c r="B1813" s="32"/>
      <c r="D1813" s="151" t="s">
        <v>699</v>
      </c>
      <c r="F1813" s="187" t="s">
        <v>2281</v>
      </c>
      <c r="I1813" s="188"/>
      <c r="L1813" s="32"/>
      <c r="M1813" s="189"/>
      <c r="T1813" s="56"/>
      <c r="AT1813" s="17" t="s">
        <v>699</v>
      </c>
      <c r="AU1813" s="17" t="s">
        <v>87</v>
      </c>
    </row>
    <row r="1814" spans="2:65" s="1" customFormat="1" ht="66.75" customHeight="1">
      <c r="B1814" s="32"/>
      <c r="C1814" s="138" t="s">
        <v>2328</v>
      </c>
      <c r="D1814" s="138" t="s">
        <v>264</v>
      </c>
      <c r="E1814" s="139" t="s">
        <v>2329</v>
      </c>
      <c r="F1814" s="140" t="s">
        <v>2275</v>
      </c>
      <c r="G1814" s="141" t="s">
        <v>697</v>
      </c>
      <c r="H1814" s="142">
        <v>1</v>
      </c>
      <c r="I1814" s="143"/>
      <c r="J1814" s="142">
        <f>ROUND(I1814*H1814,2)</f>
        <v>0</v>
      </c>
      <c r="K1814" s="140" t="s">
        <v>1</v>
      </c>
      <c r="L1814" s="32"/>
      <c r="M1814" s="144" t="s">
        <v>1</v>
      </c>
      <c r="N1814" s="145" t="s">
        <v>42</v>
      </c>
      <c r="P1814" s="146">
        <f>O1814*H1814</f>
        <v>0</v>
      </c>
      <c r="Q1814" s="146">
        <v>0</v>
      </c>
      <c r="R1814" s="146">
        <f>Q1814*H1814</f>
        <v>0</v>
      </c>
      <c r="S1814" s="146">
        <v>0</v>
      </c>
      <c r="T1814" s="147">
        <f>S1814*H1814</f>
        <v>0</v>
      </c>
      <c r="AR1814" s="148" t="s">
        <v>369</v>
      </c>
      <c r="AT1814" s="148" t="s">
        <v>264</v>
      </c>
      <c r="AU1814" s="148" t="s">
        <v>87</v>
      </c>
      <c r="AY1814" s="17" t="s">
        <v>262</v>
      </c>
      <c r="BE1814" s="149">
        <f>IF(N1814="základní",J1814,0)</f>
        <v>0</v>
      </c>
      <c r="BF1814" s="149">
        <f>IF(N1814="snížená",J1814,0)</f>
        <v>0</v>
      </c>
      <c r="BG1814" s="149">
        <f>IF(N1814="zákl. přenesená",J1814,0)</f>
        <v>0</v>
      </c>
      <c r="BH1814" s="149">
        <f>IF(N1814="sníž. přenesená",J1814,0)</f>
        <v>0</v>
      </c>
      <c r="BI1814" s="149">
        <f>IF(N1814="nulová",J1814,0)</f>
        <v>0</v>
      </c>
      <c r="BJ1814" s="17" t="s">
        <v>85</v>
      </c>
      <c r="BK1814" s="149">
        <f>ROUND(I1814*H1814,2)</f>
        <v>0</v>
      </c>
      <c r="BL1814" s="17" t="s">
        <v>369</v>
      </c>
      <c r="BM1814" s="148" t="s">
        <v>2330</v>
      </c>
    </row>
    <row r="1815" spans="2:47" s="1" customFormat="1" ht="19.5">
      <c r="B1815" s="32"/>
      <c r="D1815" s="151" t="s">
        <v>699</v>
      </c>
      <c r="F1815" s="187" t="s">
        <v>2219</v>
      </c>
      <c r="I1815" s="188"/>
      <c r="L1815" s="32"/>
      <c r="M1815" s="189"/>
      <c r="T1815" s="56"/>
      <c r="AT1815" s="17" t="s">
        <v>699</v>
      </c>
      <c r="AU1815" s="17" t="s">
        <v>87</v>
      </c>
    </row>
    <row r="1816" spans="2:65" s="1" customFormat="1" ht="49.15" customHeight="1">
      <c r="B1816" s="32"/>
      <c r="C1816" s="138" t="s">
        <v>2331</v>
      </c>
      <c r="D1816" s="138" t="s">
        <v>264</v>
      </c>
      <c r="E1816" s="139" t="s">
        <v>2332</v>
      </c>
      <c r="F1816" s="140" t="s">
        <v>2333</v>
      </c>
      <c r="G1816" s="141" t="s">
        <v>697</v>
      </c>
      <c r="H1816" s="142">
        <v>1</v>
      </c>
      <c r="I1816" s="143"/>
      <c r="J1816" s="142">
        <f>ROUND(I1816*H1816,2)</f>
        <v>0</v>
      </c>
      <c r="K1816" s="140" t="s">
        <v>1</v>
      </c>
      <c r="L1816" s="32"/>
      <c r="M1816" s="144" t="s">
        <v>1</v>
      </c>
      <c r="N1816" s="145" t="s">
        <v>42</v>
      </c>
      <c r="P1816" s="146">
        <f>O1816*H1816</f>
        <v>0</v>
      </c>
      <c r="Q1816" s="146">
        <v>0</v>
      </c>
      <c r="R1816" s="146">
        <f>Q1816*H1816</f>
        <v>0</v>
      </c>
      <c r="S1816" s="146">
        <v>0</v>
      </c>
      <c r="T1816" s="147">
        <f>S1816*H1816</f>
        <v>0</v>
      </c>
      <c r="AR1816" s="148" t="s">
        <v>369</v>
      </c>
      <c r="AT1816" s="148" t="s">
        <v>264</v>
      </c>
      <c r="AU1816" s="148" t="s">
        <v>87</v>
      </c>
      <c r="AY1816" s="17" t="s">
        <v>262</v>
      </c>
      <c r="BE1816" s="149">
        <f>IF(N1816="základní",J1816,0)</f>
        <v>0</v>
      </c>
      <c r="BF1816" s="149">
        <f>IF(N1816="snížená",J1816,0)</f>
        <v>0</v>
      </c>
      <c r="BG1816" s="149">
        <f>IF(N1816="zákl. přenesená",J1816,0)</f>
        <v>0</v>
      </c>
      <c r="BH1816" s="149">
        <f>IF(N1816="sníž. přenesená",J1816,0)</f>
        <v>0</v>
      </c>
      <c r="BI1816" s="149">
        <f>IF(N1816="nulová",J1816,0)</f>
        <v>0</v>
      </c>
      <c r="BJ1816" s="17" t="s">
        <v>85</v>
      </c>
      <c r="BK1816" s="149">
        <f>ROUND(I1816*H1816,2)</f>
        <v>0</v>
      </c>
      <c r="BL1816" s="17" t="s">
        <v>369</v>
      </c>
      <c r="BM1816" s="148" t="s">
        <v>2334</v>
      </c>
    </row>
    <row r="1817" spans="2:47" s="1" customFormat="1" ht="19.5">
      <c r="B1817" s="32"/>
      <c r="D1817" s="151" t="s">
        <v>699</v>
      </c>
      <c r="F1817" s="187" t="s">
        <v>2335</v>
      </c>
      <c r="I1817" s="188"/>
      <c r="L1817" s="32"/>
      <c r="M1817" s="189"/>
      <c r="T1817" s="56"/>
      <c r="AT1817" s="17" t="s">
        <v>699</v>
      </c>
      <c r="AU1817" s="17" t="s">
        <v>87</v>
      </c>
    </row>
    <row r="1818" spans="2:65" s="1" customFormat="1" ht="49.15" customHeight="1">
      <c r="B1818" s="32"/>
      <c r="C1818" s="138" t="s">
        <v>2336</v>
      </c>
      <c r="D1818" s="138" t="s">
        <v>264</v>
      </c>
      <c r="E1818" s="139" t="s">
        <v>2337</v>
      </c>
      <c r="F1818" s="140" t="s">
        <v>2333</v>
      </c>
      <c r="G1818" s="141" t="s">
        <v>697</v>
      </c>
      <c r="H1818" s="142">
        <v>1</v>
      </c>
      <c r="I1818" s="143"/>
      <c r="J1818" s="142">
        <f>ROUND(I1818*H1818,2)</f>
        <v>0</v>
      </c>
      <c r="K1818" s="140" t="s">
        <v>1</v>
      </c>
      <c r="L1818" s="32"/>
      <c r="M1818" s="144" t="s">
        <v>1</v>
      </c>
      <c r="N1818" s="145" t="s">
        <v>42</v>
      </c>
      <c r="P1818" s="146">
        <f>O1818*H1818</f>
        <v>0</v>
      </c>
      <c r="Q1818" s="146">
        <v>0</v>
      </c>
      <c r="R1818" s="146">
        <f>Q1818*H1818</f>
        <v>0</v>
      </c>
      <c r="S1818" s="146">
        <v>0</v>
      </c>
      <c r="T1818" s="147">
        <f>S1818*H1818</f>
        <v>0</v>
      </c>
      <c r="AR1818" s="148" t="s">
        <v>369</v>
      </c>
      <c r="AT1818" s="148" t="s">
        <v>264</v>
      </c>
      <c r="AU1818" s="148" t="s">
        <v>87</v>
      </c>
      <c r="AY1818" s="17" t="s">
        <v>262</v>
      </c>
      <c r="BE1818" s="149">
        <f>IF(N1818="základní",J1818,0)</f>
        <v>0</v>
      </c>
      <c r="BF1818" s="149">
        <f>IF(N1818="snížená",J1818,0)</f>
        <v>0</v>
      </c>
      <c r="BG1818" s="149">
        <f>IF(N1818="zákl. přenesená",J1818,0)</f>
        <v>0</v>
      </c>
      <c r="BH1818" s="149">
        <f>IF(N1818="sníž. přenesená",J1818,0)</f>
        <v>0</v>
      </c>
      <c r="BI1818" s="149">
        <f>IF(N1818="nulová",J1818,0)</f>
        <v>0</v>
      </c>
      <c r="BJ1818" s="17" t="s">
        <v>85</v>
      </c>
      <c r="BK1818" s="149">
        <f>ROUND(I1818*H1818,2)</f>
        <v>0</v>
      </c>
      <c r="BL1818" s="17" t="s">
        <v>369</v>
      </c>
      <c r="BM1818" s="148" t="s">
        <v>2338</v>
      </c>
    </row>
    <row r="1819" spans="2:47" s="1" customFormat="1" ht="19.5">
      <c r="B1819" s="32"/>
      <c r="D1819" s="151" t="s">
        <v>699</v>
      </c>
      <c r="F1819" s="187" t="s">
        <v>2335</v>
      </c>
      <c r="I1819" s="188"/>
      <c r="L1819" s="32"/>
      <c r="M1819" s="189"/>
      <c r="T1819" s="56"/>
      <c r="AT1819" s="17" t="s">
        <v>699</v>
      </c>
      <c r="AU1819" s="17" t="s">
        <v>87</v>
      </c>
    </row>
    <row r="1820" spans="2:65" s="1" customFormat="1" ht="49.15" customHeight="1">
      <c r="B1820" s="32"/>
      <c r="C1820" s="138" t="s">
        <v>2339</v>
      </c>
      <c r="D1820" s="138" t="s">
        <v>264</v>
      </c>
      <c r="E1820" s="139" t="s">
        <v>2340</v>
      </c>
      <c r="F1820" s="140" t="s">
        <v>2341</v>
      </c>
      <c r="G1820" s="141" t="s">
        <v>697</v>
      </c>
      <c r="H1820" s="142">
        <v>1</v>
      </c>
      <c r="I1820" s="143"/>
      <c r="J1820" s="142">
        <f>ROUND(I1820*H1820,2)</f>
        <v>0</v>
      </c>
      <c r="K1820" s="140" t="s">
        <v>1</v>
      </c>
      <c r="L1820" s="32"/>
      <c r="M1820" s="144" t="s">
        <v>1</v>
      </c>
      <c r="N1820" s="145" t="s">
        <v>42</v>
      </c>
      <c r="P1820" s="146">
        <f>O1820*H1820</f>
        <v>0</v>
      </c>
      <c r="Q1820" s="146">
        <v>0</v>
      </c>
      <c r="R1820" s="146">
        <f>Q1820*H1820</f>
        <v>0</v>
      </c>
      <c r="S1820" s="146">
        <v>0</v>
      </c>
      <c r="T1820" s="147">
        <f>S1820*H1820</f>
        <v>0</v>
      </c>
      <c r="AR1820" s="148" t="s">
        <v>369</v>
      </c>
      <c r="AT1820" s="148" t="s">
        <v>264</v>
      </c>
      <c r="AU1820" s="148" t="s">
        <v>87</v>
      </c>
      <c r="AY1820" s="17" t="s">
        <v>262</v>
      </c>
      <c r="BE1820" s="149">
        <f>IF(N1820="základní",J1820,0)</f>
        <v>0</v>
      </c>
      <c r="BF1820" s="149">
        <f>IF(N1820="snížená",J1820,0)</f>
        <v>0</v>
      </c>
      <c r="BG1820" s="149">
        <f>IF(N1820="zákl. přenesená",J1820,0)</f>
        <v>0</v>
      </c>
      <c r="BH1820" s="149">
        <f>IF(N1820="sníž. přenesená",J1820,0)</f>
        <v>0</v>
      </c>
      <c r="BI1820" s="149">
        <f>IF(N1820="nulová",J1820,0)</f>
        <v>0</v>
      </c>
      <c r="BJ1820" s="17" t="s">
        <v>85</v>
      </c>
      <c r="BK1820" s="149">
        <f>ROUND(I1820*H1820,2)</f>
        <v>0</v>
      </c>
      <c r="BL1820" s="17" t="s">
        <v>369</v>
      </c>
      <c r="BM1820" s="148" t="s">
        <v>2342</v>
      </c>
    </row>
    <row r="1821" spans="2:65" s="1" customFormat="1" ht="49.15" customHeight="1">
      <c r="B1821" s="32"/>
      <c r="C1821" s="138" t="s">
        <v>2343</v>
      </c>
      <c r="D1821" s="138" t="s">
        <v>264</v>
      </c>
      <c r="E1821" s="139" t="s">
        <v>2344</v>
      </c>
      <c r="F1821" s="140" t="s">
        <v>2345</v>
      </c>
      <c r="G1821" s="141" t="s">
        <v>697</v>
      </c>
      <c r="H1821" s="142">
        <v>1</v>
      </c>
      <c r="I1821" s="143"/>
      <c r="J1821" s="142">
        <f>ROUND(I1821*H1821,2)</f>
        <v>0</v>
      </c>
      <c r="K1821" s="140" t="s">
        <v>1</v>
      </c>
      <c r="L1821" s="32"/>
      <c r="M1821" s="144" t="s">
        <v>1</v>
      </c>
      <c r="N1821" s="145" t="s">
        <v>42</v>
      </c>
      <c r="P1821" s="146">
        <f>O1821*H1821</f>
        <v>0</v>
      </c>
      <c r="Q1821" s="146">
        <v>0</v>
      </c>
      <c r="R1821" s="146">
        <f>Q1821*H1821</f>
        <v>0</v>
      </c>
      <c r="S1821" s="146">
        <v>0</v>
      </c>
      <c r="T1821" s="147">
        <f>S1821*H1821</f>
        <v>0</v>
      </c>
      <c r="AR1821" s="148" t="s">
        <v>369</v>
      </c>
      <c r="AT1821" s="148" t="s">
        <v>264</v>
      </c>
      <c r="AU1821" s="148" t="s">
        <v>87</v>
      </c>
      <c r="AY1821" s="17" t="s">
        <v>262</v>
      </c>
      <c r="BE1821" s="149">
        <f>IF(N1821="základní",J1821,0)</f>
        <v>0</v>
      </c>
      <c r="BF1821" s="149">
        <f>IF(N1821="snížená",J1821,0)</f>
        <v>0</v>
      </c>
      <c r="BG1821" s="149">
        <f>IF(N1821="zákl. přenesená",J1821,0)</f>
        <v>0</v>
      </c>
      <c r="BH1821" s="149">
        <f>IF(N1821="sníž. přenesená",J1821,0)</f>
        <v>0</v>
      </c>
      <c r="BI1821" s="149">
        <f>IF(N1821="nulová",J1821,0)</f>
        <v>0</v>
      </c>
      <c r="BJ1821" s="17" t="s">
        <v>85</v>
      </c>
      <c r="BK1821" s="149">
        <f>ROUND(I1821*H1821,2)</f>
        <v>0</v>
      </c>
      <c r="BL1821" s="17" t="s">
        <v>369</v>
      </c>
      <c r="BM1821" s="148" t="s">
        <v>2346</v>
      </c>
    </row>
    <row r="1822" spans="2:47" s="1" customFormat="1" ht="19.5">
      <c r="B1822" s="32"/>
      <c r="D1822" s="151" t="s">
        <v>699</v>
      </c>
      <c r="F1822" s="187" t="s">
        <v>2335</v>
      </c>
      <c r="I1822" s="188"/>
      <c r="L1822" s="32"/>
      <c r="M1822" s="189"/>
      <c r="T1822" s="56"/>
      <c r="AT1822" s="17" t="s">
        <v>699</v>
      </c>
      <c r="AU1822" s="17" t="s">
        <v>87</v>
      </c>
    </row>
    <row r="1823" spans="2:65" s="1" customFormat="1" ht="49.15" customHeight="1">
      <c r="B1823" s="32"/>
      <c r="C1823" s="138" t="s">
        <v>2347</v>
      </c>
      <c r="D1823" s="138" t="s">
        <v>264</v>
      </c>
      <c r="E1823" s="139" t="s">
        <v>2348</v>
      </c>
      <c r="F1823" s="140" t="s">
        <v>2349</v>
      </c>
      <c r="G1823" s="141" t="s">
        <v>697</v>
      </c>
      <c r="H1823" s="142">
        <v>1</v>
      </c>
      <c r="I1823" s="143"/>
      <c r="J1823" s="142">
        <f>ROUND(I1823*H1823,2)</f>
        <v>0</v>
      </c>
      <c r="K1823" s="140" t="s">
        <v>1</v>
      </c>
      <c r="L1823" s="32"/>
      <c r="M1823" s="144" t="s">
        <v>1</v>
      </c>
      <c r="N1823" s="145" t="s">
        <v>42</v>
      </c>
      <c r="P1823" s="146">
        <f>O1823*H1823</f>
        <v>0</v>
      </c>
      <c r="Q1823" s="146">
        <v>0</v>
      </c>
      <c r="R1823" s="146">
        <f>Q1823*H1823</f>
        <v>0</v>
      </c>
      <c r="S1823" s="146">
        <v>0</v>
      </c>
      <c r="T1823" s="147">
        <f>S1823*H1823</f>
        <v>0</v>
      </c>
      <c r="AR1823" s="148" t="s">
        <v>369</v>
      </c>
      <c r="AT1823" s="148" t="s">
        <v>264</v>
      </c>
      <c r="AU1823" s="148" t="s">
        <v>87</v>
      </c>
      <c r="AY1823" s="17" t="s">
        <v>262</v>
      </c>
      <c r="BE1823" s="149">
        <f>IF(N1823="základní",J1823,0)</f>
        <v>0</v>
      </c>
      <c r="BF1823" s="149">
        <f>IF(N1823="snížená",J1823,0)</f>
        <v>0</v>
      </c>
      <c r="BG1823" s="149">
        <f>IF(N1823="zákl. přenesená",J1823,0)</f>
        <v>0</v>
      </c>
      <c r="BH1823" s="149">
        <f>IF(N1823="sníž. přenesená",J1823,0)</f>
        <v>0</v>
      </c>
      <c r="BI1823" s="149">
        <f>IF(N1823="nulová",J1823,0)</f>
        <v>0</v>
      </c>
      <c r="BJ1823" s="17" t="s">
        <v>85</v>
      </c>
      <c r="BK1823" s="149">
        <f>ROUND(I1823*H1823,2)</f>
        <v>0</v>
      </c>
      <c r="BL1823" s="17" t="s">
        <v>369</v>
      </c>
      <c r="BM1823" s="148" t="s">
        <v>2350</v>
      </c>
    </row>
    <row r="1824" spans="2:47" s="1" customFormat="1" ht="19.5">
      <c r="B1824" s="32"/>
      <c r="D1824" s="151" t="s">
        <v>699</v>
      </c>
      <c r="F1824" s="187" t="s">
        <v>2335</v>
      </c>
      <c r="I1824" s="188"/>
      <c r="L1824" s="32"/>
      <c r="M1824" s="189"/>
      <c r="T1824" s="56"/>
      <c r="AT1824" s="17" t="s">
        <v>699</v>
      </c>
      <c r="AU1824" s="17" t="s">
        <v>87</v>
      </c>
    </row>
    <row r="1825" spans="2:65" s="1" customFormat="1" ht="49.15" customHeight="1">
      <c r="B1825" s="32"/>
      <c r="C1825" s="138" t="s">
        <v>2351</v>
      </c>
      <c r="D1825" s="138" t="s">
        <v>264</v>
      </c>
      <c r="E1825" s="139" t="s">
        <v>2352</v>
      </c>
      <c r="F1825" s="140" t="s">
        <v>2353</v>
      </c>
      <c r="G1825" s="141" t="s">
        <v>697</v>
      </c>
      <c r="H1825" s="142">
        <v>1</v>
      </c>
      <c r="I1825" s="143"/>
      <c r="J1825" s="142">
        <f>ROUND(I1825*H1825,2)</f>
        <v>0</v>
      </c>
      <c r="K1825" s="140" t="s">
        <v>1</v>
      </c>
      <c r="L1825" s="32"/>
      <c r="M1825" s="144" t="s">
        <v>1</v>
      </c>
      <c r="N1825" s="145" t="s">
        <v>42</v>
      </c>
      <c r="P1825" s="146">
        <f>O1825*H1825</f>
        <v>0</v>
      </c>
      <c r="Q1825" s="146">
        <v>0</v>
      </c>
      <c r="R1825" s="146">
        <f>Q1825*H1825</f>
        <v>0</v>
      </c>
      <c r="S1825" s="146">
        <v>0</v>
      </c>
      <c r="T1825" s="147">
        <f>S1825*H1825</f>
        <v>0</v>
      </c>
      <c r="AR1825" s="148" t="s">
        <v>369</v>
      </c>
      <c r="AT1825" s="148" t="s">
        <v>264</v>
      </c>
      <c r="AU1825" s="148" t="s">
        <v>87</v>
      </c>
      <c r="AY1825" s="17" t="s">
        <v>262</v>
      </c>
      <c r="BE1825" s="149">
        <f>IF(N1825="základní",J1825,0)</f>
        <v>0</v>
      </c>
      <c r="BF1825" s="149">
        <f>IF(N1825="snížená",J1825,0)</f>
        <v>0</v>
      </c>
      <c r="BG1825" s="149">
        <f>IF(N1825="zákl. přenesená",J1825,0)</f>
        <v>0</v>
      </c>
      <c r="BH1825" s="149">
        <f>IF(N1825="sníž. přenesená",J1825,0)</f>
        <v>0</v>
      </c>
      <c r="BI1825" s="149">
        <f>IF(N1825="nulová",J1825,0)</f>
        <v>0</v>
      </c>
      <c r="BJ1825" s="17" t="s">
        <v>85</v>
      </c>
      <c r="BK1825" s="149">
        <f>ROUND(I1825*H1825,2)</f>
        <v>0</v>
      </c>
      <c r="BL1825" s="17" t="s">
        <v>369</v>
      </c>
      <c r="BM1825" s="148" t="s">
        <v>2354</v>
      </c>
    </row>
    <row r="1826" spans="2:47" s="1" customFormat="1" ht="19.5">
      <c r="B1826" s="32"/>
      <c r="D1826" s="151" t="s">
        <v>699</v>
      </c>
      <c r="F1826" s="187" t="s">
        <v>2335</v>
      </c>
      <c r="I1826" s="188"/>
      <c r="L1826" s="32"/>
      <c r="M1826" s="189"/>
      <c r="T1826" s="56"/>
      <c r="AT1826" s="17" t="s">
        <v>699</v>
      </c>
      <c r="AU1826" s="17" t="s">
        <v>87</v>
      </c>
    </row>
    <row r="1827" spans="2:65" s="1" customFormat="1" ht="49.15" customHeight="1">
      <c r="B1827" s="32"/>
      <c r="C1827" s="138" t="s">
        <v>2355</v>
      </c>
      <c r="D1827" s="138" t="s">
        <v>264</v>
      </c>
      <c r="E1827" s="139" t="s">
        <v>2356</v>
      </c>
      <c r="F1827" s="140" t="s">
        <v>2357</v>
      </c>
      <c r="G1827" s="141" t="s">
        <v>697</v>
      </c>
      <c r="H1827" s="142">
        <v>1</v>
      </c>
      <c r="I1827" s="143"/>
      <c r="J1827" s="142">
        <f>ROUND(I1827*H1827,2)</f>
        <v>0</v>
      </c>
      <c r="K1827" s="140" t="s">
        <v>1</v>
      </c>
      <c r="L1827" s="32"/>
      <c r="M1827" s="144" t="s">
        <v>1</v>
      </c>
      <c r="N1827" s="145" t="s">
        <v>42</v>
      </c>
      <c r="P1827" s="146">
        <f>O1827*H1827</f>
        <v>0</v>
      </c>
      <c r="Q1827" s="146">
        <v>0</v>
      </c>
      <c r="R1827" s="146">
        <f>Q1827*H1827</f>
        <v>0</v>
      </c>
      <c r="S1827" s="146">
        <v>0</v>
      </c>
      <c r="T1827" s="147">
        <f>S1827*H1827</f>
        <v>0</v>
      </c>
      <c r="AR1827" s="148" t="s">
        <v>369</v>
      </c>
      <c r="AT1827" s="148" t="s">
        <v>264</v>
      </c>
      <c r="AU1827" s="148" t="s">
        <v>87</v>
      </c>
      <c r="AY1827" s="17" t="s">
        <v>262</v>
      </c>
      <c r="BE1827" s="149">
        <f>IF(N1827="základní",J1827,0)</f>
        <v>0</v>
      </c>
      <c r="BF1827" s="149">
        <f>IF(N1827="snížená",J1827,0)</f>
        <v>0</v>
      </c>
      <c r="BG1827" s="149">
        <f>IF(N1827="zákl. přenesená",J1827,0)</f>
        <v>0</v>
      </c>
      <c r="BH1827" s="149">
        <f>IF(N1827="sníž. přenesená",J1827,0)</f>
        <v>0</v>
      </c>
      <c r="BI1827" s="149">
        <f>IF(N1827="nulová",J1827,0)</f>
        <v>0</v>
      </c>
      <c r="BJ1827" s="17" t="s">
        <v>85</v>
      </c>
      <c r="BK1827" s="149">
        <f>ROUND(I1827*H1827,2)</f>
        <v>0</v>
      </c>
      <c r="BL1827" s="17" t="s">
        <v>369</v>
      </c>
      <c r="BM1827" s="148" t="s">
        <v>2358</v>
      </c>
    </row>
    <row r="1828" spans="2:47" s="1" customFormat="1" ht="19.5">
      <c r="B1828" s="32"/>
      <c r="D1828" s="151" t="s">
        <v>699</v>
      </c>
      <c r="F1828" s="187" t="s">
        <v>2335</v>
      </c>
      <c r="I1828" s="188"/>
      <c r="L1828" s="32"/>
      <c r="M1828" s="189"/>
      <c r="T1828" s="56"/>
      <c r="AT1828" s="17" t="s">
        <v>699</v>
      </c>
      <c r="AU1828" s="17" t="s">
        <v>87</v>
      </c>
    </row>
    <row r="1829" spans="2:65" s="1" customFormat="1" ht="24.2" customHeight="1">
      <c r="B1829" s="32"/>
      <c r="C1829" s="138" t="s">
        <v>2359</v>
      </c>
      <c r="D1829" s="138" t="s">
        <v>264</v>
      </c>
      <c r="E1829" s="139" t="s">
        <v>2360</v>
      </c>
      <c r="F1829" s="140" t="s">
        <v>2361</v>
      </c>
      <c r="G1829" s="141" t="s">
        <v>786</v>
      </c>
      <c r="H1829" s="143"/>
      <c r="I1829" s="143"/>
      <c r="J1829" s="142">
        <f>ROUND(I1829*H1829,2)</f>
        <v>0</v>
      </c>
      <c r="K1829" s="140" t="s">
        <v>1</v>
      </c>
      <c r="L1829" s="32"/>
      <c r="M1829" s="144" t="s">
        <v>1</v>
      </c>
      <c r="N1829" s="145" t="s">
        <v>42</v>
      </c>
      <c r="P1829" s="146">
        <f>O1829*H1829</f>
        <v>0</v>
      </c>
      <c r="Q1829" s="146">
        <v>0</v>
      </c>
      <c r="R1829" s="146">
        <f>Q1829*H1829</f>
        <v>0</v>
      </c>
      <c r="S1829" s="146">
        <v>0</v>
      </c>
      <c r="T1829" s="147">
        <f>S1829*H1829</f>
        <v>0</v>
      </c>
      <c r="AR1829" s="148" t="s">
        <v>369</v>
      </c>
      <c r="AT1829" s="148" t="s">
        <v>264</v>
      </c>
      <c r="AU1829" s="148" t="s">
        <v>87</v>
      </c>
      <c r="AY1829" s="17" t="s">
        <v>262</v>
      </c>
      <c r="BE1829" s="149">
        <f>IF(N1829="základní",J1829,0)</f>
        <v>0</v>
      </c>
      <c r="BF1829" s="149">
        <f>IF(N1829="snížená",J1829,0)</f>
        <v>0</v>
      </c>
      <c r="BG1829" s="149">
        <f>IF(N1829="zákl. přenesená",J1829,0)</f>
        <v>0</v>
      </c>
      <c r="BH1829" s="149">
        <f>IF(N1829="sníž. přenesená",J1829,0)</f>
        <v>0</v>
      </c>
      <c r="BI1829" s="149">
        <f>IF(N1829="nulová",J1829,0)</f>
        <v>0</v>
      </c>
      <c r="BJ1829" s="17" t="s">
        <v>85</v>
      </c>
      <c r="BK1829" s="149">
        <f>ROUND(I1829*H1829,2)</f>
        <v>0</v>
      </c>
      <c r="BL1829" s="17" t="s">
        <v>369</v>
      </c>
      <c r="BM1829" s="148" t="s">
        <v>2362</v>
      </c>
    </row>
    <row r="1830" spans="2:63" s="11" customFormat="1" ht="22.9" customHeight="1">
      <c r="B1830" s="126"/>
      <c r="D1830" s="127" t="s">
        <v>76</v>
      </c>
      <c r="E1830" s="136" t="s">
        <v>2363</v>
      </c>
      <c r="F1830" s="136" t="s">
        <v>2364</v>
      </c>
      <c r="I1830" s="129"/>
      <c r="J1830" s="137">
        <f>BK1830</f>
        <v>0</v>
      </c>
      <c r="L1830" s="126"/>
      <c r="M1830" s="131"/>
      <c r="P1830" s="132">
        <f>SUM(P1831:P1879)</f>
        <v>0</v>
      </c>
      <c r="R1830" s="132">
        <f>SUM(R1831:R1879)</f>
        <v>0</v>
      </c>
      <c r="T1830" s="133">
        <f>SUM(T1831:T1879)</f>
        <v>0</v>
      </c>
      <c r="AR1830" s="127" t="s">
        <v>87</v>
      </c>
      <c r="AT1830" s="134" t="s">
        <v>76</v>
      </c>
      <c r="AU1830" s="134" t="s">
        <v>85</v>
      </c>
      <c r="AY1830" s="127" t="s">
        <v>262</v>
      </c>
      <c r="BK1830" s="135">
        <f>SUM(BK1831:BK1879)</f>
        <v>0</v>
      </c>
    </row>
    <row r="1831" spans="2:65" s="1" customFormat="1" ht="37.9" customHeight="1">
      <c r="B1831" s="32"/>
      <c r="C1831" s="138" t="s">
        <v>2365</v>
      </c>
      <c r="D1831" s="138" t="s">
        <v>264</v>
      </c>
      <c r="E1831" s="139" t="s">
        <v>2366</v>
      </c>
      <c r="F1831" s="140" t="s">
        <v>2367</v>
      </c>
      <c r="G1831" s="141" t="s">
        <v>697</v>
      </c>
      <c r="H1831" s="142">
        <v>1</v>
      </c>
      <c r="I1831" s="143"/>
      <c r="J1831" s="142">
        <f>ROUND(I1831*H1831,2)</f>
        <v>0</v>
      </c>
      <c r="K1831" s="140" t="s">
        <v>1</v>
      </c>
      <c r="L1831" s="32"/>
      <c r="M1831" s="144" t="s">
        <v>1</v>
      </c>
      <c r="N1831" s="145" t="s">
        <v>42</v>
      </c>
      <c r="P1831" s="146">
        <f>O1831*H1831</f>
        <v>0</v>
      </c>
      <c r="Q1831" s="146">
        <v>0</v>
      </c>
      <c r="R1831" s="146">
        <f>Q1831*H1831</f>
        <v>0</v>
      </c>
      <c r="S1831" s="146">
        <v>0</v>
      </c>
      <c r="T1831" s="147">
        <f>S1831*H1831</f>
        <v>0</v>
      </c>
      <c r="AR1831" s="148" t="s">
        <v>369</v>
      </c>
      <c r="AT1831" s="148" t="s">
        <v>264</v>
      </c>
      <c r="AU1831" s="148" t="s">
        <v>87</v>
      </c>
      <c r="AY1831" s="17" t="s">
        <v>262</v>
      </c>
      <c r="BE1831" s="149">
        <f>IF(N1831="základní",J1831,0)</f>
        <v>0</v>
      </c>
      <c r="BF1831" s="149">
        <f>IF(N1831="snížená",J1831,0)</f>
        <v>0</v>
      </c>
      <c r="BG1831" s="149">
        <f>IF(N1831="zákl. přenesená",J1831,0)</f>
        <v>0</v>
      </c>
      <c r="BH1831" s="149">
        <f>IF(N1831="sníž. přenesená",J1831,0)</f>
        <v>0</v>
      </c>
      <c r="BI1831" s="149">
        <f>IF(N1831="nulová",J1831,0)</f>
        <v>0</v>
      </c>
      <c r="BJ1831" s="17" t="s">
        <v>85</v>
      </c>
      <c r="BK1831" s="149">
        <f>ROUND(I1831*H1831,2)</f>
        <v>0</v>
      </c>
      <c r="BL1831" s="17" t="s">
        <v>369</v>
      </c>
      <c r="BM1831" s="148" t="s">
        <v>2368</v>
      </c>
    </row>
    <row r="1832" spans="2:47" s="1" customFormat="1" ht="29.25">
      <c r="B1832" s="32"/>
      <c r="D1832" s="151" t="s">
        <v>699</v>
      </c>
      <c r="F1832" s="187" t="s">
        <v>2369</v>
      </c>
      <c r="I1832" s="188"/>
      <c r="L1832" s="32"/>
      <c r="M1832" s="189"/>
      <c r="T1832" s="56"/>
      <c r="AT1832" s="17" t="s">
        <v>699</v>
      </c>
      <c r="AU1832" s="17" t="s">
        <v>87</v>
      </c>
    </row>
    <row r="1833" spans="2:65" s="1" customFormat="1" ht="37.9" customHeight="1">
      <c r="B1833" s="32"/>
      <c r="C1833" s="138" t="s">
        <v>2370</v>
      </c>
      <c r="D1833" s="138" t="s">
        <v>264</v>
      </c>
      <c r="E1833" s="139" t="s">
        <v>2371</v>
      </c>
      <c r="F1833" s="140" t="s">
        <v>2372</v>
      </c>
      <c r="G1833" s="141" t="s">
        <v>697</v>
      </c>
      <c r="H1833" s="142">
        <v>1</v>
      </c>
      <c r="I1833" s="143"/>
      <c r="J1833" s="142">
        <f>ROUND(I1833*H1833,2)</f>
        <v>0</v>
      </c>
      <c r="K1833" s="140" t="s">
        <v>1</v>
      </c>
      <c r="L1833" s="32"/>
      <c r="M1833" s="144" t="s">
        <v>1</v>
      </c>
      <c r="N1833" s="145" t="s">
        <v>42</v>
      </c>
      <c r="P1833" s="146">
        <f>O1833*H1833</f>
        <v>0</v>
      </c>
      <c r="Q1833" s="146">
        <v>0</v>
      </c>
      <c r="R1833" s="146">
        <f>Q1833*H1833</f>
        <v>0</v>
      </c>
      <c r="S1833" s="146">
        <v>0</v>
      </c>
      <c r="T1833" s="147">
        <f>S1833*H1833</f>
        <v>0</v>
      </c>
      <c r="AR1833" s="148" t="s">
        <v>369</v>
      </c>
      <c r="AT1833" s="148" t="s">
        <v>264</v>
      </c>
      <c r="AU1833" s="148" t="s">
        <v>87</v>
      </c>
      <c r="AY1833" s="17" t="s">
        <v>262</v>
      </c>
      <c r="BE1833" s="149">
        <f>IF(N1833="základní",J1833,0)</f>
        <v>0</v>
      </c>
      <c r="BF1833" s="149">
        <f>IF(N1833="snížená",J1833,0)</f>
        <v>0</v>
      </c>
      <c r="BG1833" s="149">
        <f>IF(N1833="zákl. přenesená",J1833,0)</f>
        <v>0</v>
      </c>
      <c r="BH1833" s="149">
        <f>IF(N1833="sníž. přenesená",J1833,0)</f>
        <v>0</v>
      </c>
      <c r="BI1833" s="149">
        <f>IF(N1833="nulová",J1833,0)</f>
        <v>0</v>
      </c>
      <c r="BJ1833" s="17" t="s">
        <v>85</v>
      </c>
      <c r="BK1833" s="149">
        <f>ROUND(I1833*H1833,2)</f>
        <v>0</v>
      </c>
      <c r="BL1833" s="17" t="s">
        <v>369</v>
      </c>
      <c r="BM1833" s="148" t="s">
        <v>2373</v>
      </c>
    </row>
    <row r="1834" spans="2:47" s="1" customFormat="1" ht="29.25">
      <c r="B1834" s="32"/>
      <c r="D1834" s="151" t="s">
        <v>699</v>
      </c>
      <c r="F1834" s="187" t="s">
        <v>2369</v>
      </c>
      <c r="I1834" s="188"/>
      <c r="L1834" s="32"/>
      <c r="M1834" s="189"/>
      <c r="T1834" s="56"/>
      <c r="AT1834" s="17" t="s">
        <v>699</v>
      </c>
      <c r="AU1834" s="17" t="s">
        <v>87</v>
      </c>
    </row>
    <row r="1835" spans="2:65" s="1" customFormat="1" ht="37.9" customHeight="1">
      <c r="B1835" s="32"/>
      <c r="C1835" s="138" t="s">
        <v>2374</v>
      </c>
      <c r="D1835" s="138" t="s">
        <v>264</v>
      </c>
      <c r="E1835" s="139" t="s">
        <v>2375</v>
      </c>
      <c r="F1835" s="140" t="s">
        <v>2376</v>
      </c>
      <c r="G1835" s="141" t="s">
        <v>697</v>
      </c>
      <c r="H1835" s="142">
        <v>2</v>
      </c>
      <c r="I1835" s="143"/>
      <c r="J1835" s="142">
        <f>ROUND(I1835*H1835,2)</f>
        <v>0</v>
      </c>
      <c r="K1835" s="140" t="s">
        <v>1</v>
      </c>
      <c r="L1835" s="32"/>
      <c r="M1835" s="144" t="s">
        <v>1</v>
      </c>
      <c r="N1835" s="145" t="s">
        <v>42</v>
      </c>
      <c r="P1835" s="146">
        <f>O1835*H1835</f>
        <v>0</v>
      </c>
      <c r="Q1835" s="146">
        <v>0</v>
      </c>
      <c r="R1835" s="146">
        <f>Q1835*H1835</f>
        <v>0</v>
      </c>
      <c r="S1835" s="146">
        <v>0</v>
      </c>
      <c r="T1835" s="147">
        <f>S1835*H1835</f>
        <v>0</v>
      </c>
      <c r="AR1835" s="148" t="s">
        <v>369</v>
      </c>
      <c r="AT1835" s="148" t="s">
        <v>264</v>
      </c>
      <c r="AU1835" s="148" t="s">
        <v>87</v>
      </c>
      <c r="AY1835" s="17" t="s">
        <v>262</v>
      </c>
      <c r="BE1835" s="149">
        <f>IF(N1835="základní",J1835,0)</f>
        <v>0</v>
      </c>
      <c r="BF1835" s="149">
        <f>IF(N1835="snížená",J1835,0)</f>
        <v>0</v>
      </c>
      <c r="BG1835" s="149">
        <f>IF(N1835="zákl. přenesená",J1835,0)</f>
        <v>0</v>
      </c>
      <c r="BH1835" s="149">
        <f>IF(N1835="sníž. přenesená",J1835,0)</f>
        <v>0</v>
      </c>
      <c r="BI1835" s="149">
        <f>IF(N1835="nulová",J1835,0)</f>
        <v>0</v>
      </c>
      <c r="BJ1835" s="17" t="s">
        <v>85</v>
      </c>
      <c r="BK1835" s="149">
        <f>ROUND(I1835*H1835,2)</f>
        <v>0</v>
      </c>
      <c r="BL1835" s="17" t="s">
        <v>369</v>
      </c>
      <c r="BM1835" s="148" t="s">
        <v>2377</v>
      </c>
    </row>
    <row r="1836" spans="2:47" s="1" customFormat="1" ht="19.5">
      <c r="B1836" s="32"/>
      <c r="D1836" s="151" t="s">
        <v>699</v>
      </c>
      <c r="F1836" s="187" t="s">
        <v>2378</v>
      </c>
      <c r="I1836" s="188"/>
      <c r="L1836" s="32"/>
      <c r="M1836" s="189"/>
      <c r="T1836" s="56"/>
      <c r="AT1836" s="17" t="s">
        <v>699</v>
      </c>
      <c r="AU1836" s="17" t="s">
        <v>87</v>
      </c>
    </row>
    <row r="1837" spans="2:65" s="1" customFormat="1" ht="37.9" customHeight="1">
      <c r="B1837" s="32"/>
      <c r="C1837" s="138" t="s">
        <v>2379</v>
      </c>
      <c r="D1837" s="138" t="s">
        <v>264</v>
      </c>
      <c r="E1837" s="139" t="s">
        <v>2380</v>
      </c>
      <c r="F1837" s="140" t="s">
        <v>2376</v>
      </c>
      <c r="G1837" s="141" t="s">
        <v>697</v>
      </c>
      <c r="H1837" s="142">
        <v>2</v>
      </c>
      <c r="I1837" s="143"/>
      <c r="J1837" s="142">
        <f>ROUND(I1837*H1837,2)</f>
        <v>0</v>
      </c>
      <c r="K1837" s="140" t="s">
        <v>1</v>
      </c>
      <c r="L1837" s="32"/>
      <c r="M1837" s="144" t="s">
        <v>1</v>
      </c>
      <c r="N1837" s="145" t="s">
        <v>42</v>
      </c>
      <c r="P1837" s="146">
        <f>O1837*H1837</f>
        <v>0</v>
      </c>
      <c r="Q1837" s="146">
        <v>0</v>
      </c>
      <c r="R1837" s="146">
        <f>Q1837*H1837</f>
        <v>0</v>
      </c>
      <c r="S1837" s="146">
        <v>0</v>
      </c>
      <c r="T1837" s="147">
        <f>S1837*H1837</f>
        <v>0</v>
      </c>
      <c r="AR1837" s="148" t="s">
        <v>369</v>
      </c>
      <c r="AT1837" s="148" t="s">
        <v>264</v>
      </c>
      <c r="AU1837" s="148" t="s">
        <v>87</v>
      </c>
      <c r="AY1837" s="17" t="s">
        <v>262</v>
      </c>
      <c r="BE1837" s="149">
        <f>IF(N1837="základní",J1837,0)</f>
        <v>0</v>
      </c>
      <c r="BF1837" s="149">
        <f>IF(N1837="snížená",J1837,0)</f>
        <v>0</v>
      </c>
      <c r="BG1837" s="149">
        <f>IF(N1837="zákl. přenesená",J1837,0)</f>
        <v>0</v>
      </c>
      <c r="BH1837" s="149">
        <f>IF(N1837="sníž. přenesená",J1837,0)</f>
        <v>0</v>
      </c>
      <c r="BI1837" s="149">
        <f>IF(N1837="nulová",J1837,0)</f>
        <v>0</v>
      </c>
      <c r="BJ1837" s="17" t="s">
        <v>85</v>
      </c>
      <c r="BK1837" s="149">
        <f>ROUND(I1837*H1837,2)</f>
        <v>0</v>
      </c>
      <c r="BL1837" s="17" t="s">
        <v>369</v>
      </c>
      <c r="BM1837" s="148" t="s">
        <v>2381</v>
      </c>
    </row>
    <row r="1838" spans="2:47" s="1" customFormat="1" ht="19.5">
      <c r="B1838" s="32"/>
      <c r="D1838" s="151" t="s">
        <v>699</v>
      </c>
      <c r="F1838" s="187" t="s">
        <v>2378</v>
      </c>
      <c r="I1838" s="188"/>
      <c r="L1838" s="32"/>
      <c r="M1838" s="189"/>
      <c r="T1838" s="56"/>
      <c r="AT1838" s="17" t="s">
        <v>699</v>
      </c>
      <c r="AU1838" s="17" t="s">
        <v>87</v>
      </c>
    </row>
    <row r="1839" spans="2:65" s="1" customFormat="1" ht="37.9" customHeight="1">
      <c r="B1839" s="32"/>
      <c r="C1839" s="138" t="s">
        <v>2382</v>
      </c>
      <c r="D1839" s="138" t="s">
        <v>264</v>
      </c>
      <c r="E1839" s="139" t="s">
        <v>2383</v>
      </c>
      <c r="F1839" s="140" t="s">
        <v>2384</v>
      </c>
      <c r="G1839" s="141" t="s">
        <v>697</v>
      </c>
      <c r="H1839" s="142">
        <v>2</v>
      </c>
      <c r="I1839" s="143"/>
      <c r="J1839" s="142">
        <f>ROUND(I1839*H1839,2)</f>
        <v>0</v>
      </c>
      <c r="K1839" s="140" t="s">
        <v>1</v>
      </c>
      <c r="L1839" s="32"/>
      <c r="M1839" s="144" t="s">
        <v>1</v>
      </c>
      <c r="N1839" s="145" t="s">
        <v>42</v>
      </c>
      <c r="P1839" s="146">
        <f>O1839*H1839</f>
        <v>0</v>
      </c>
      <c r="Q1839" s="146">
        <v>0</v>
      </c>
      <c r="R1839" s="146">
        <f>Q1839*H1839</f>
        <v>0</v>
      </c>
      <c r="S1839" s="146">
        <v>0</v>
      </c>
      <c r="T1839" s="147">
        <f>S1839*H1839</f>
        <v>0</v>
      </c>
      <c r="AR1839" s="148" t="s">
        <v>369</v>
      </c>
      <c r="AT1839" s="148" t="s">
        <v>264</v>
      </c>
      <c r="AU1839" s="148" t="s">
        <v>87</v>
      </c>
      <c r="AY1839" s="17" t="s">
        <v>262</v>
      </c>
      <c r="BE1839" s="149">
        <f>IF(N1839="základní",J1839,0)</f>
        <v>0</v>
      </c>
      <c r="BF1839" s="149">
        <f>IF(N1839="snížená",J1839,0)</f>
        <v>0</v>
      </c>
      <c r="BG1839" s="149">
        <f>IF(N1839="zákl. přenesená",J1839,0)</f>
        <v>0</v>
      </c>
      <c r="BH1839" s="149">
        <f>IF(N1839="sníž. přenesená",J1839,0)</f>
        <v>0</v>
      </c>
      <c r="BI1839" s="149">
        <f>IF(N1839="nulová",J1839,0)</f>
        <v>0</v>
      </c>
      <c r="BJ1839" s="17" t="s">
        <v>85</v>
      </c>
      <c r="BK1839" s="149">
        <f>ROUND(I1839*H1839,2)</f>
        <v>0</v>
      </c>
      <c r="BL1839" s="17" t="s">
        <v>369</v>
      </c>
      <c r="BM1839" s="148" t="s">
        <v>2385</v>
      </c>
    </row>
    <row r="1840" spans="2:47" s="1" customFormat="1" ht="19.5">
      <c r="B1840" s="32"/>
      <c r="D1840" s="151" t="s">
        <v>699</v>
      </c>
      <c r="F1840" s="187" t="s">
        <v>2386</v>
      </c>
      <c r="I1840" s="188"/>
      <c r="L1840" s="32"/>
      <c r="M1840" s="189"/>
      <c r="T1840" s="56"/>
      <c r="AT1840" s="17" t="s">
        <v>699</v>
      </c>
      <c r="AU1840" s="17" t="s">
        <v>87</v>
      </c>
    </row>
    <row r="1841" spans="2:65" s="1" customFormat="1" ht="44.25" customHeight="1">
      <c r="B1841" s="32"/>
      <c r="C1841" s="138" t="s">
        <v>2387</v>
      </c>
      <c r="D1841" s="138" t="s">
        <v>264</v>
      </c>
      <c r="E1841" s="139" t="s">
        <v>2388</v>
      </c>
      <c r="F1841" s="140" t="s">
        <v>2389</v>
      </c>
      <c r="G1841" s="141" t="s">
        <v>697</v>
      </c>
      <c r="H1841" s="142">
        <v>4</v>
      </c>
      <c r="I1841" s="143"/>
      <c r="J1841" s="142">
        <f>ROUND(I1841*H1841,2)</f>
        <v>0</v>
      </c>
      <c r="K1841" s="140" t="s">
        <v>1</v>
      </c>
      <c r="L1841" s="32"/>
      <c r="M1841" s="144" t="s">
        <v>1</v>
      </c>
      <c r="N1841" s="145" t="s">
        <v>42</v>
      </c>
      <c r="P1841" s="146">
        <f>O1841*H1841</f>
        <v>0</v>
      </c>
      <c r="Q1841" s="146">
        <v>0</v>
      </c>
      <c r="R1841" s="146">
        <f>Q1841*H1841</f>
        <v>0</v>
      </c>
      <c r="S1841" s="146">
        <v>0</v>
      </c>
      <c r="T1841" s="147">
        <f>S1841*H1841</f>
        <v>0</v>
      </c>
      <c r="AR1841" s="148" t="s">
        <v>369</v>
      </c>
      <c r="AT1841" s="148" t="s">
        <v>264</v>
      </c>
      <c r="AU1841" s="148" t="s">
        <v>87</v>
      </c>
      <c r="AY1841" s="17" t="s">
        <v>262</v>
      </c>
      <c r="BE1841" s="149">
        <f>IF(N1841="základní",J1841,0)</f>
        <v>0</v>
      </c>
      <c r="BF1841" s="149">
        <f>IF(N1841="snížená",J1841,0)</f>
        <v>0</v>
      </c>
      <c r="BG1841" s="149">
        <f>IF(N1841="zákl. přenesená",J1841,0)</f>
        <v>0</v>
      </c>
      <c r="BH1841" s="149">
        <f>IF(N1841="sníž. přenesená",J1841,0)</f>
        <v>0</v>
      </c>
      <c r="BI1841" s="149">
        <f>IF(N1841="nulová",J1841,0)</f>
        <v>0</v>
      </c>
      <c r="BJ1841" s="17" t="s">
        <v>85</v>
      </c>
      <c r="BK1841" s="149">
        <f>ROUND(I1841*H1841,2)</f>
        <v>0</v>
      </c>
      <c r="BL1841" s="17" t="s">
        <v>369</v>
      </c>
      <c r="BM1841" s="148" t="s">
        <v>2390</v>
      </c>
    </row>
    <row r="1842" spans="2:47" s="1" customFormat="1" ht="19.5">
      <c r="B1842" s="32"/>
      <c r="D1842" s="151" t="s">
        <v>699</v>
      </c>
      <c r="F1842" s="187" t="s">
        <v>2386</v>
      </c>
      <c r="I1842" s="188"/>
      <c r="L1842" s="32"/>
      <c r="M1842" s="189"/>
      <c r="T1842" s="56"/>
      <c r="AT1842" s="17" t="s">
        <v>699</v>
      </c>
      <c r="AU1842" s="17" t="s">
        <v>87</v>
      </c>
    </row>
    <row r="1843" spans="2:65" s="1" customFormat="1" ht="49.15" customHeight="1">
      <c r="B1843" s="32"/>
      <c r="C1843" s="138" t="s">
        <v>2391</v>
      </c>
      <c r="D1843" s="138" t="s">
        <v>264</v>
      </c>
      <c r="E1843" s="139" t="s">
        <v>2392</v>
      </c>
      <c r="F1843" s="140" t="s">
        <v>2393</v>
      </c>
      <c r="G1843" s="141" t="s">
        <v>697</v>
      </c>
      <c r="H1843" s="142">
        <v>4</v>
      </c>
      <c r="I1843" s="143"/>
      <c r="J1843" s="142">
        <f>ROUND(I1843*H1843,2)</f>
        <v>0</v>
      </c>
      <c r="K1843" s="140" t="s">
        <v>1</v>
      </c>
      <c r="L1843" s="32"/>
      <c r="M1843" s="144" t="s">
        <v>1</v>
      </c>
      <c r="N1843" s="145" t="s">
        <v>42</v>
      </c>
      <c r="P1843" s="146">
        <f>O1843*H1843</f>
        <v>0</v>
      </c>
      <c r="Q1843" s="146">
        <v>0</v>
      </c>
      <c r="R1843" s="146">
        <f>Q1843*H1843</f>
        <v>0</v>
      </c>
      <c r="S1843" s="146">
        <v>0</v>
      </c>
      <c r="T1843" s="147">
        <f>S1843*H1843</f>
        <v>0</v>
      </c>
      <c r="AR1843" s="148" t="s">
        <v>369</v>
      </c>
      <c r="AT1843" s="148" t="s">
        <v>264</v>
      </c>
      <c r="AU1843" s="148" t="s">
        <v>87</v>
      </c>
      <c r="AY1843" s="17" t="s">
        <v>262</v>
      </c>
      <c r="BE1843" s="149">
        <f>IF(N1843="základní",J1843,0)</f>
        <v>0</v>
      </c>
      <c r="BF1843" s="149">
        <f>IF(N1843="snížená",J1843,0)</f>
        <v>0</v>
      </c>
      <c r="BG1843" s="149">
        <f>IF(N1843="zákl. přenesená",J1843,0)</f>
        <v>0</v>
      </c>
      <c r="BH1843" s="149">
        <f>IF(N1843="sníž. přenesená",J1843,0)</f>
        <v>0</v>
      </c>
      <c r="BI1843" s="149">
        <f>IF(N1843="nulová",J1843,0)</f>
        <v>0</v>
      </c>
      <c r="BJ1843" s="17" t="s">
        <v>85</v>
      </c>
      <c r="BK1843" s="149">
        <f>ROUND(I1843*H1843,2)</f>
        <v>0</v>
      </c>
      <c r="BL1843" s="17" t="s">
        <v>369</v>
      </c>
      <c r="BM1843" s="148" t="s">
        <v>2394</v>
      </c>
    </row>
    <row r="1844" spans="2:47" s="1" customFormat="1" ht="19.5">
      <c r="B1844" s="32"/>
      <c r="D1844" s="151" t="s">
        <v>699</v>
      </c>
      <c r="F1844" s="187" t="s">
        <v>2386</v>
      </c>
      <c r="I1844" s="188"/>
      <c r="L1844" s="32"/>
      <c r="M1844" s="189"/>
      <c r="T1844" s="56"/>
      <c r="AT1844" s="17" t="s">
        <v>699</v>
      </c>
      <c r="AU1844" s="17" t="s">
        <v>87</v>
      </c>
    </row>
    <row r="1845" spans="2:65" s="1" customFormat="1" ht="49.15" customHeight="1">
      <c r="B1845" s="32"/>
      <c r="C1845" s="138" t="s">
        <v>2395</v>
      </c>
      <c r="D1845" s="138" t="s">
        <v>264</v>
      </c>
      <c r="E1845" s="139" t="s">
        <v>2396</v>
      </c>
      <c r="F1845" s="140" t="s">
        <v>2397</v>
      </c>
      <c r="G1845" s="141" t="s">
        <v>697</v>
      </c>
      <c r="H1845" s="142">
        <v>1</v>
      </c>
      <c r="I1845" s="143"/>
      <c r="J1845" s="142">
        <f>ROUND(I1845*H1845,2)</f>
        <v>0</v>
      </c>
      <c r="K1845" s="140" t="s">
        <v>1</v>
      </c>
      <c r="L1845" s="32"/>
      <c r="M1845" s="144" t="s">
        <v>1</v>
      </c>
      <c r="N1845" s="145" t="s">
        <v>42</v>
      </c>
      <c r="P1845" s="146">
        <f>O1845*H1845</f>
        <v>0</v>
      </c>
      <c r="Q1845" s="146">
        <v>0</v>
      </c>
      <c r="R1845" s="146">
        <f>Q1845*H1845</f>
        <v>0</v>
      </c>
      <c r="S1845" s="146">
        <v>0</v>
      </c>
      <c r="T1845" s="147">
        <f>S1845*H1845</f>
        <v>0</v>
      </c>
      <c r="AR1845" s="148" t="s">
        <v>369</v>
      </c>
      <c r="AT1845" s="148" t="s">
        <v>264</v>
      </c>
      <c r="AU1845" s="148" t="s">
        <v>87</v>
      </c>
      <c r="AY1845" s="17" t="s">
        <v>262</v>
      </c>
      <c r="BE1845" s="149">
        <f>IF(N1845="základní",J1845,0)</f>
        <v>0</v>
      </c>
      <c r="BF1845" s="149">
        <f>IF(N1845="snížená",J1845,0)</f>
        <v>0</v>
      </c>
      <c r="BG1845" s="149">
        <f>IF(N1845="zákl. přenesená",J1845,0)</f>
        <v>0</v>
      </c>
      <c r="BH1845" s="149">
        <f>IF(N1845="sníž. přenesená",J1845,0)</f>
        <v>0</v>
      </c>
      <c r="BI1845" s="149">
        <f>IF(N1845="nulová",J1845,0)</f>
        <v>0</v>
      </c>
      <c r="BJ1845" s="17" t="s">
        <v>85</v>
      </c>
      <c r="BK1845" s="149">
        <f>ROUND(I1845*H1845,2)</f>
        <v>0</v>
      </c>
      <c r="BL1845" s="17" t="s">
        <v>369</v>
      </c>
      <c r="BM1845" s="148" t="s">
        <v>2398</v>
      </c>
    </row>
    <row r="1846" spans="2:47" s="1" customFormat="1" ht="19.5">
      <c r="B1846" s="32"/>
      <c r="D1846" s="151" t="s">
        <v>699</v>
      </c>
      <c r="F1846" s="187" t="s">
        <v>2399</v>
      </c>
      <c r="I1846" s="188"/>
      <c r="L1846" s="32"/>
      <c r="M1846" s="189"/>
      <c r="T1846" s="56"/>
      <c r="AT1846" s="17" t="s">
        <v>699</v>
      </c>
      <c r="AU1846" s="17" t="s">
        <v>87</v>
      </c>
    </row>
    <row r="1847" spans="2:65" s="1" customFormat="1" ht="44.25" customHeight="1">
      <c r="B1847" s="32"/>
      <c r="C1847" s="138" t="s">
        <v>2400</v>
      </c>
      <c r="D1847" s="138" t="s">
        <v>264</v>
      </c>
      <c r="E1847" s="139" t="s">
        <v>2401</v>
      </c>
      <c r="F1847" s="140" t="s">
        <v>2402</v>
      </c>
      <c r="G1847" s="141" t="s">
        <v>697</v>
      </c>
      <c r="H1847" s="142">
        <v>1</v>
      </c>
      <c r="I1847" s="143"/>
      <c r="J1847" s="142">
        <f>ROUND(I1847*H1847,2)</f>
        <v>0</v>
      </c>
      <c r="K1847" s="140" t="s">
        <v>1</v>
      </c>
      <c r="L1847" s="32"/>
      <c r="M1847" s="144" t="s">
        <v>1</v>
      </c>
      <c r="N1847" s="145" t="s">
        <v>42</v>
      </c>
      <c r="P1847" s="146">
        <f>O1847*H1847</f>
        <v>0</v>
      </c>
      <c r="Q1847" s="146">
        <v>0</v>
      </c>
      <c r="R1847" s="146">
        <f>Q1847*H1847</f>
        <v>0</v>
      </c>
      <c r="S1847" s="146">
        <v>0</v>
      </c>
      <c r="T1847" s="147">
        <f>S1847*H1847</f>
        <v>0</v>
      </c>
      <c r="AR1847" s="148" t="s">
        <v>369</v>
      </c>
      <c r="AT1847" s="148" t="s">
        <v>264</v>
      </c>
      <c r="AU1847" s="148" t="s">
        <v>87</v>
      </c>
      <c r="AY1847" s="17" t="s">
        <v>262</v>
      </c>
      <c r="BE1847" s="149">
        <f>IF(N1847="základní",J1847,0)</f>
        <v>0</v>
      </c>
      <c r="BF1847" s="149">
        <f>IF(N1847="snížená",J1847,0)</f>
        <v>0</v>
      </c>
      <c r="BG1847" s="149">
        <f>IF(N1847="zákl. přenesená",J1847,0)</f>
        <v>0</v>
      </c>
      <c r="BH1847" s="149">
        <f>IF(N1847="sníž. přenesená",J1847,0)</f>
        <v>0</v>
      </c>
      <c r="BI1847" s="149">
        <f>IF(N1847="nulová",J1847,0)</f>
        <v>0</v>
      </c>
      <c r="BJ1847" s="17" t="s">
        <v>85</v>
      </c>
      <c r="BK1847" s="149">
        <f>ROUND(I1847*H1847,2)</f>
        <v>0</v>
      </c>
      <c r="BL1847" s="17" t="s">
        <v>369</v>
      </c>
      <c r="BM1847" s="148" t="s">
        <v>2403</v>
      </c>
    </row>
    <row r="1848" spans="2:47" s="1" customFormat="1" ht="19.5">
      <c r="B1848" s="32"/>
      <c r="D1848" s="151" t="s">
        <v>699</v>
      </c>
      <c r="F1848" s="187" t="s">
        <v>2404</v>
      </c>
      <c r="I1848" s="188"/>
      <c r="L1848" s="32"/>
      <c r="M1848" s="189"/>
      <c r="T1848" s="56"/>
      <c r="AT1848" s="17" t="s">
        <v>699</v>
      </c>
      <c r="AU1848" s="17" t="s">
        <v>87</v>
      </c>
    </row>
    <row r="1849" spans="2:65" s="1" customFormat="1" ht="49.15" customHeight="1">
      <c r="B1849" s="32"/>
      <c r="C1849" s="138" t="s">
        <v>2405</v>
      </c>
      <c r="D1849" s="138" t="s">
        <v>264</v>
      </c>
      <c r="E1849" s="139" t="s">
        <v>2406</v>
      </c>
      <c r="F1849" s="140" t="s">
        <v>2407</v>
      </c>
      <c r="G1849" s="141" t="s">
        <v>697</v>
      </c>
      <c r="H1849" s="142">
        <v>1</v>
      </c>
      <c r="I1849" s="143"/>
      <c r="J1849" s="142">
        <f>ROUND(I1849*H1849,2)</f>
        <v>0</v>
      </c>
      <c r="K1849" s="140" t="s">
        <v>1</v>
      </c>
      <c r="L1849" s="32"/>
      <c r="M1849" s="144" t="s">
        <v>1</v>
      </c>
      <c r="N1849" s="145" t="s">
        <v>42</v>
      </c>
      <c r="P1849" s="146">
        <f>O1849*H1849</f>
        <v>0</v>
      </c>
      <c r="Q1849" s="146">
        <v>0</v>
      </c>
      <c r="R1849" s="146">
        <f>Q1849*H1849</f>
        <v>0</v>
      </c>
      <c r="S1849" s="146">
        <v>0</v>
      </c>
      <c r="T1849" s="147">
        <f>S1849*H1849</f>
        <v>0</v>
      </c>
      <c r="AR1849" s="148" t="s">
        <v>369</v>
      </c>
      <c r="AT1849" s="148" t="s">
        <v>264</v>
      </c>
      <c r="AU1849" s="148" t="s">
        <v>87</v>
      </c>
      <c r="AY1849" s="17" t="s">
        <v>262</v>
      </c>
      <c r="BE1849" s="149">
        <f>IF(N1849="základní",J1849,0)</f>
        <v>0</v>
      </c>
      <c r="BF1849" s="149">
        <f>IF(N1849="snížená",J1849,0)</f>
        <v>0</v>
      </c>
      <c r="BG1849" s="149">
        <f>IF(N1849="zákl. přenesená",J1849,0)</f>
        <v>0</v>
      </c>
      <c r="BH1849" s="149">
        <f>IF(N1849="sníž. přenesená",J1849,0)</f>
        <v>0</v>
      </c>
      <c r="BI1849" s="149">
        <f>IF(N1849="nulová",J1849,0)</f>
        <v>0</v>
      </c>
      <c r="BJ1849" s="17" t="s">
        <v>85</v>
      </c>
      <c r="BK1849" s="149">
        <f>ROUND(I1849*H1849,2)</f>
        <v>0</v>
      </c>
      <c r="BL1849" s="17" t="s">
        <v>369</v>
      </c>
      <c r="BM1849" s="148" t="s">
        <v>2408</v>
      </c>
    </row>
    <row r="1850" spans="2:47" s="1" customFormat="1" ht="19.5">
      <c r="B1850" s="32"/>
      <c r="D1850" s="151" t="s">
        <v>699</v>
      </c>
      <c r="F1850" s="187" t="s">
        <v>2399</v>
      </c>
      <c r="I1850" s="188"/>
      <c r="L1850" s="32"/>
      <c r="M1850" s="189"/>
      <c r="T1850" s="56"/>
      <c r="AT1850" s="17" t="s">
        <v>699</v>
      </c>
      <c r="AU1850" s="17" t="s">
        <v>87</v>
      </c>
    </row>
    <row r="1851" spans="2:65" s="1" customFormat="1" ht="49.15" customHeight="1">
      <c r="B1851" s="32"/>
      <c r="C1851" s="138" t="s">
        <v>2409</v>
      </c>
      <c r="D1851" s="138" t="s">
        <v>264</v>
      </c>
      <c r="E1851" s="139" t="s">
        <v>2410</v>
      </c>
      <c r="F1851" s="140" t="s">
        <v>2411</v>
      </c>
      <c r="G1851" s="141" t="s">
        <v>697</v>
      </c>
      <c r="H1851" s="142">
        <v>3</v>
      </c>
      <c r="I1851" s="143"/>
      <c r="J1851" s="142">
        <f>ROUND(I1851*H1851,2)</f>
        <v>0</v>
      </c>
      <c r="K1851" s="140" t="s">
        <v>1</v>
      </c>
      <c r="L1851" s="32"/>
      <c r="M1851" s="144" t="s">
        <v>1</v>
      </c>
      <c r="N1851" s="145" t="s">
        <v>42</v>
      </c>
      <c r="P1851" s="146">
        <f>O1851*H1851</f>
        <v>0</v>
      </c>
      <c r="Q1851" s="146">
        <v>0</v>
      </c>
      <c r="R1851" s="146">
        <f>Q1851*H1851</f>
        <v>0</v>
      </c>
      <c r="S1851" s="146">
        <v>0</v>
      </c>
      <c r="T1851" s="147">
        <f>S1851*H1851</f>
        <v>0</v>
      </c>
      <c r="AR1851" s="148" t="s">
        <v>369</v>
      </c>
      <c r="AT1851" s="148" t="s">
        <v>264</v>
      </c>
      <c r="AU1851" s="148" t="s">
        <v>87</v>
      </c>
      <c r="AY1851" s="17" t="s">
        <v>262</v>
      </c>
      <c r="BE1851" s="149">
        <f>IF(N1851="základní",J1851,0)</f>
        <v>0</v>
      </c>
      <c r="BF1851" s="149">
        <f>IF(N1851="snížená",J1851,0)</f>
        <v>0</v>
      </c>
      <c r="BG1851" s="149">
        <f>IF(N1851="zákl. přenesená",J1851,0)</f>
        <v>0</v>
      </c>
      <c r="BH1851" s="149">
        <f>IF(N1851="sníž. přenesená",J1851,0)</f>
        <v>0</v>
      </c>
      <c r="BI1851" s="149">
        <f>IF(N1851="nulová",J1851,0)</f>
        <v>0</v>
      </c>
      <c r="BJ1851" s="17" t="s">
        <v>85</v>
      </c>
      <c r="BK1851" s="149">
        <f>ROUND(I1851*H1851,2)</f>
        <v>0</v>
      </c>
      <c r="BL1851" s="17" t="s">
        <v>369</v>
      </c>
      <c r="BM1851" s="148" t="s">
        <v>2412</v>
      </c>
    </row>
    <row r="1852" spans="2:47" s="1" customFormat="1" ht="19.5">
      <c r="B1852" s="32"/>
      <c r="D1852" s="151" t="s">
        <v>699</v>
      </c>
      <c r="F1852" s="187" t="s">
        <v>2399</v>
      </c>
      <c r="I1852" s="188"/>
      <c r="L1852" s="32"/>
      <c r="M1852" s="189"/>
      <c r="T1852" s="56"/>
      <c r="AT1852" s="17" t="s">
        <v>699</v>
      </c>
      <c r="AU1852" s="17" t="s">
        <v>87</v>
      </c>
    </row>
    <row r="1853" spans="2:65" s="1" customFormat="1" ht="49.15" customHeight="1">
      <c r="B1853" s="32"/>
      <c r="C1853" s="138" t="s">
        <v>2413</v>
      </c>
      <c r="D1853" s="138" t="s">
        <v>264</v>
      </c>
      <c r="E1853" s="139" t="s">
        <v>2414</v>
      </c>
      <c r="F1853" s="140" t="s">
        <v>2415</v>
      </c>
      <c r="G1853" s="141" t="s">
        <v>697</v>
      </c>
      <c r="H1853" s="142">
        <v>2</v>
      </c>
      <c r="I1853" s="143"/>
      <c r="J1853" s="142">
        <f>ROUND(I1853*H1853,2)</f>
        <v>0</v>
      </c>
      <c r="K1853" s="140" t="s">
        <v>1</v>
      </c>
      <c r="L1853" s="32"/>
      <c r="M1853" s="144" t="s">
        <v>1</v>
      </c>
      <c r="N1853" s="145" t="s">
        <v>42</v>
      </c>
      <c r="P1853" s="146">
        <f>O1853*H1853</f>
        <v>0</v>
      </c>
      <c r="Q1853" s="146">
        <v>0</v>
      </c>
      <c r="R1853" s="146">
        <f>Q1853*H1853</f>
        <v>0</v>
      </c>
      <c r="S1853" s="146">
        <v>0</v>
      </c>
      <c r="T1853" s="147">
        <f>S1853*H1853</f>
        <v>0</v>
      </c>
      <c r="AR1853" s="148" t="s">
        <v>369</v>
      </c>
      <c r="AT1853" s="148" t="s">
        <v>264</v>
      </c>
      <c r="AU1853" s="148" t="s">
        <v>87</v>
      </c>
      <c r="AY1853" s="17" t="s">
        <v>262</v>
      </c>
      <c r="BE1853" s="149">
        <f>IF(N1853="základní",J1853,0)</f>
        <v>0</v>
      </c>
      <c r="BF1853" s="149">
        <f>IF(N1853="snížená",J1853,0)</f>
        <v>0</v>
      </c>
      <c r="BG1853" s="149">
        <f>IF(N1853="zákl. přenesená",J1853,0)</f>
        <v>0</v>
      </c>
      <c r="BH1853" s="149">
        <f>IF(N1853="sníž. přenesená",J1853,0)</f>
        <v>0</v>
      </c>
      <c r="BI1853" s="149">
        <f>IF(N1853="nulová",J1853,0)</f>
        <v>0</v>
      </c>
      <c r="BJ1853" s="17" t="s">
        <v>85</v>
      </c>
      <c r="BK1853" s="149">
        <f>ROUND(I1853*H1853,2)</f>
        <v>0</v>
      </c>
      <c r="BL1853" s="17" t="s">
        <v>369</v>
      </c>
      <c r="BM1853" s="148" t="s">
        <v>2416</v>
      </c>
    </row>
    <row r="1854" spans="2:47" s="1" customFormat="1" ht="19.5">
      <c r="B1854" s="32"/>
      <c r="D1854" s="151" t="s">
        <v>699</v>
      </c>
      <c r="F1854" s="187" t="s">
        <v>2404</v>
      </c>
      <c r="I1854" s="188"/>
      <c r="L1854" s="32"/>
      <c r="M1854" s="189"/>
      <c r="T1854" s="56"/>
      <c r="AT1854" s="17" t="s">
        <v>699</v>
      </c>
      <c r="AU1854" s="17" t="s">
        <v>87</v>
      </c>
    </row>
    <row r="1855" spans="2:65" s="1" customFormat="1" ht="49.15" customHeight="1">
      <c r="B1855" s="32"/>
      <c r="C1855" s="138" t="s">
        <v>2417</v>
      </c>
      <c r="D1855" s="138" t="s">
        <v>264</v>
      </c>
      <c r="E1855" s="139" t="s">
        <v>2418</v>
      </c>
      <c r="F1855" s="140" t="s">
        <v>2419</v>
      </c>
      <c r="G1855" s="141" t="s">
        <v>697</v>
      </c>
      <c r="H1855" s="142">
        <v>3</v>
      </c>
      <c r="I1855" s="143"/>
      <c r="J1855" s="142">
        <f>ROUND(I1855*H1855,2)</f>
        <v>0</v>
      </c>
      <c r="K1855" s="140" t="s">
        <v>1</v>
      </c>
      <c r="L1855" s="32"/>
      <c r="M1855" s="144" t="s">
        <v>1</v>
      </c>
      <c r="N1855" s="145" t="s">
        <v>42</v>
      </c>
      <c r="P1855" s="146">
        <f>O1855*H1855</f>
        <v>0</v>
      </c>
      <c r="Q1855" s="146">
        <v>0</v>
      </c>
      <c r="R1855" s="146">
        <f>Q1855*H1855</f>
        <v>0</v>
      </c>
      <c r="S1855" s="146">
        <v>0</v>
      </c>
      <c r="T1855" s="147">
        <f>S1855*H1855</f>
        <v>0</v>
      </c>
      <c r="AR1855" s="148" t="s">
        <v>369</v>
      </c>
      <c r="AT1855" s="148" t="s">
        <v>264</v>
      </c>
      <c r="AU1855" s="148" t="s">
        <v>87</v>
      </c>
      <c r="AY1855" s="17" t="s">
        <v>262</v>
      </c>
      <c r="BE1855" s="149">
        <f>IF(N1855="základní",J1855,0)</f>
        <v>0</v>
      </c>
      <c r="BF1855" s="149">
        <f>IF(N1855="snížená",J1855,0)</f>
        <v>0</v>
      </c>
      <c r="BG1855" s="149">
        <f>IF(N1855="zákl. přenesená",J1855,0)</f>
        <v>0</v>
      </c>
      <c r="BH1855" s="149">
        <f>IF(N1855="sníž. přenesená",J1855,0)</f>
        <v>0</v>
      </c>
      <c r="BI1855" s="149">
        <f>IF(N1855="nulová",J1855,0)</f>
        <v>0</v>
      </c>
      <c r="BJ1855" s="17" t="s">
        <v>85</v>
      </c>
      <c r="BK1855" s="149">
        <f>ROUND(I1855*H1855,2)</f>
        <v>0</v>
      </c>
      <c r="BL1855" s="17" t="s">
        <v>369</v>
      </c>
      <c r="BM1855" s="148" t="s">
        <v>2420</v>
      </c>
    </row>
    <row r="1856" spans="2:47" s="1" customFormat="1" ht="19.5">
      <c r="B1856" s="32"/>
      <c r="D1856" s="151" t="s">
        <v>699</v>
      </c>
      <c r="F1856" s="187" t="s">
        <v>2404</v>
      </c>
      <c r="I1856" s="188"/>
      <c r="L1856" s="32"/>
      <c r="M1856" s="189"/>
      <c r="T1856" s="56"/>
      <c r="AT1856" s="17" t="s">
        <v>699</v>
      </c>
      <c r="AU1856" s="17" t="s">
        <v>87</v>
      </c>
    </row>
    <row r="1857" spans="2:65" s="1" customFormat="1" ht="44.25" customHeight="1">
      <c r="B1857" s="32"/>
      <c r="C1857" s="138" t="s">
        <v>2421</v>
      </c>
      <c r="D1857" s="138" t="s">
        <v>264</v>
      </c>
      <c r="E1857" s="139" t="s">
        <v>2422</v>
      </c>
      <c r="F1857" s="140" t="s">
        <v>2423</v>
      </c>
      <c r="G1857" s="141" t="s">
        <v>697</v>
      </c>
      <c r="H1857" s="142">
        <v>1</v>
      </c>
      <c r="I1857" s="143"/>
      <c r="J1857" s="142">
        <f>ROUND(I1857*H1857,2)</f>
        <v>0</v>
      </c>
      <c r="K1857" s="140" t="s">
        <v>1</v>
      </c>
      <c r="L1857" s="32"/>
      <c r="M1857" s="144" t="s">
        <v>1</v>
      </c>
      <c r="N1857" s="145" t="s">
        <v>42</v>
      </c>
      <c r="P1857" s="146">
        <f>O1857*H1857</f>
        <v>0</v>
      </c>
      <c r="Q1857" s="146">
        <v>0</v>
      </c>
      <c r="R1857" s="146">
        <f>Q1857*H1857</f>
        <v>0</v>
      </c>
      <c r="S1857" s="146">
        <v>0</v>
      </c>
      <c r="T1857" s="147">
        <f>S1857*H1857</f>
        <v>0</v>
      </c>
      <c r="AR1857" s="148" t="s">
        <v>369</v>
      </c>
      <c r="AT1857" s="148" t="s">
        <v>264</v>
      </c>
      <c r="AU1857" s="148" t="s">
        <v>87</v>
      </c>
      <c r="AY1857" s="17" t="s">
        <v>262</v>
      </c>
      <c r="BE1857" s="149">
        <f>IF(N1857="základní",J1857,0)</f>
        <v>0</v>
      </c>
      <c r="BF1857" s="149">
        <f>IF(N1857="snížená",J1857,0)</f>
        <v>0</v>
      </c>
      <c r="BG1857" s="149">
        <f>IF(N1857="zákl. přenesená",J1857,0)</f>
        <v>0</v>
      </c>
      <c r="BH1857" s="149">
        <f>IF(N1857="sníž. přenesená",J1857,0)</f>
        <v>0</v>
      </c>
      <c r="BI1857" s="149">
        <f>IF(N1857="nulová",J1857,0)</f>
        <v>0</v>
      </c>
      <c r="BJ1857" s="17" t="s">
        <v>85</v>
      </c>
      <c r="BK1857" s="149">
        <f>ROUND(I1857*H1857,2)</f>
        <v>0</v>
      </c>
      <c r="BL1857" s="17" t="s">
        <v>369</v>
      </c>
      <c r="BM1857" s="148" t="s">
        <v>2424</v>
      </c>
    </row>
    <row r="1858" spans="2:47" s="1" customFormat="1" ht="29.25">
      <c r="B1858" s="32"/>
      <c r="D1858" s="151" t="s">
        <v>699</v>
      </c>
      <c r="F1858" s="187" t="s">
        <v>2425</v>
      </c>
      <c r="I1858" s="188"/>
      <c r="L1858" s="32"/>
      <c r="M1858" s="189"/>
      <c r="T1858" s="56"/>
      <c r="AT1858" s="17" t="s">
        <v>699</v>
      </c>
      <c r="AU1858" s="17" t="s">
        <v>87</v>
      </c>
    </row>
    <row r="1859" spans="2:65" s="1" customFormat="1" ht="55.5" customHeight="1">
      <c r="B1859" s="32"/>
      <c r="C1859" s="138" t="s">
        <v>2426</v>
      </c>
      <c r="D1859" s="138" t="s">
        <v>264</v>
      </c>
      <c r="E1859" s="139" t="s">
        <v>2427</v>
      </c>
      <c r="F1859" s="140" t="s">
        <v>2428</v>
      </c>
      <c r="G1859" s="141" t="s">
        <v>697</v>
      </c>
      <c r="H1859" s="142">
        <v>1</v>
      </c>
      <c r="I1859" s="143"/>
      <c r="J1859" s="142">
        <f>ROUND(I1859*H1859,2)</f>
        <v>0</v>
      </c>
      <c r="K1859" s="140" t="s">
        <v>1</v>
      </c>
      <c r="L1859" s="32"/>
      <c r="M1859" s="144" t="s">
        <v>1</v>
      </c>
      <c r="N1859" s="145" t="s">
        <v>42</v>
      </c>
      <c r="P1859" s="146">
        <f>O1859*H1859</f>
        <v>0</v>
      </c>
      <c r="Q1859" s="146">
        <v>0</v>
      </c>
      <c r="R1859" s="146">
        <f>Q1859*H1859</f>
        <v>0</v>
      </c>
      <c r="S1859" s="146">
        <v>0</v>
      </c>
      <c r="T1859" s="147">
        <f>S1859*H1859</f>
        <v>0</v>
      </c>
      <c r="AR1859" s="148" t="s">
        <v>369</v>
      </c>
      <c r="AT1859" s="148" t="s">
        <v>264</v>
      </c>
      <c r="AU1859" s="148" t="s">
        <v>87</v>
      </c>
      <c r="AY1859" s="17" t="s">
        <v>262</v>
      </c>
      <c r="BE1859" s="149">
        <f>IF(N1859="základní",J1859,0)</f>
        <v>0</v>
      </c>
      <c r="BF1859" s="149">
        <f>IF(N1859="snížená",J1859,0)</f>
        <v>0</v>
      </c>
      <c r="BG1859" s="149">
        <f>IF(N1859="zákl. přenesená",J1859,0)</f>
        <v>0</v>
      </c>
      <c r="BH1859" s="149">
        <f>IF(N1859="sníž. přenesená",J1859,0)</f>
        <v>0</v>
      </c>
      <c r="BI1859" s="149">
        <f>IF(N1859="nulová",J1859,0)</f>
        <v>0</v>
      </c>
      <c r="BJ1859" s="17" t="s">
        <v>85</v>
      </c>
      <c r="BK1859" s="149">
        <f>ROUND(I1859*H1859,2)</f>
        <v>0</v>
      </c>
      <c r="BL1859" s="17" t="s">
        <v>369</v>
      </c>
      <c r="BM1859" s="148" t="s">
        <v>2429</v>
      </c>
    </row>
    <row r="1860" spans="2:47" s="1" customFormat="1" ht="29.25">
      <c r="B1860" s="32"/>
      <c r="D1860" s="151" t="s">
        <v>699</v>
      </c>
      <c r="F1860" s="187" t="s">
        <v>2430</v>
      </c>
      <c r="I1860" s="188"/>
      <c r="L1860" s="32"/>
      <c r="M1860" s="189"/>
      <c r="T1860" s="56"/>
      <c r="AT1860" s="17" t="s">
        <v>699</v>
      </c>
      <c r="AU1860" s="17" t="s">
        <v>87</v>
      </c>
    </row>
    <row r="1861" spans="2:65" s="1" customFormat="1" ht="49.15" customHeight="1">
      <c r="B1861" s="32"/>
      <c r="C1861" s="138" t="s">
        <v>2431</v>
      </c>
      <c r="D1861" s="138" t="s">
        <v>264</v>
      </c>
      <c r="E1861" s="139" t="s">
        <v>2432</v>
      </c>
      <c r="F1861" s="140" t="s">
        <v>2433</v>
      </c>
      <c r="G1861" s="141" t="s">
        <v>2434</v>
      </c>
      <c r="H1861" s="142">
        <v>1</v>
      </c>
      <c r="I1861" s="143"/>
      <c r="J1861" s="142">
        <f>ROUND(I1861*H1861,2)</f>
        <v>0</v>
      </c>
      <c r="K1861" s="140" t="s">
        <v>1</v>
      </c>
      <c r="L1861" s="32"/>
      <c r="M1861" s="144" t="s">
        <v>1</v>
      </c>
      <c r="N1861" s="145" t="s">
        <v>42</v>
      </c>
      <c r="P1861" s="146">
        <f>O1861*H1861</f>
        <v>0</v>
      </c>
      <c r="Q1861" s="146">
        <v>0</v>
      </c>
      <c r="R1861" s="146">
        <f>Q1861*H1861</f>
        <v>0</v>
      </c>
      <c r="S1861" s="146">
        <v>0</v>
      </c>
      <c r="T1861" s="147">
        <f>S1861*H1861</f>
        <v>0</v>
      </c>
      <c r="AR1861" s="148" t="s">
        <v>369</v>
      </c>
      <c r="AT1861" s="148" t="s">
        <v>264</v>
      </c>
      <c r="AU1861" s="148" t="s">
        <v>87</v>
      </c>
      <c r="AY1861" s="17" t="s">
        <v>262</v>
      </c>
      <c r="BE1861" s="149">
        <f>IF(N1861="základní",J1861,0)</f>
        <v>0</v>
      </c>
      <c r="BF1861" s="149">
        <f>IF(N1861="snížená",J1861,0)</f>
        <v>0</v>
      </c>
      <c r="BG1861" s="149">
        <f>IF(N1861="zákl. přenesená",J1861,0)</f>
        <v>0</v>
      </c>
      <c r="BH1861" s="149">
        <f>IF(N1861="sníž. přenesená",J1861,0)</f>
        <v>0</v>
      </c>
      <c r="BI1861" s="149">
        <f>IF(N1861="nulová",J1861,0)</f>
        <v>0</v>
      </c>
      <c r="BJ1861" s="17" t="s">
        <v>85</v>
      </c>
      <c r="BK1861" s="149">
        <f>ROUND(I1861*H1861,2)</f>
        <v>0</v>
      </c>
      <c r="BL1861" s="17" t="s">
        <v>369</v>
      </c>
      <c r="BM1861" s="148" t="s">
        <v>2435</v>
      </c>
    </row>
    <row r="1862" spans="2:47" s="1" customFormat="1" ht="19.5">
      <c r="B1862" s="32"/>
      <c r="D1862" s="151" t="s">
        <v>699</v>
      </c>
      <c r="F1862" s="187" t="s">
        <v>2436</v>
      </c>
      <c r="I1862" s="188"/>
      <c r="L1862" s="32"/>
      <c r="M1862" s="189"/>
      <c r="T1862" s="56"/>
      <c r="AT1862" s="17" t="s">
        <v>699</v>
      </c>
      <c r="AU1862" s="17" t="s">
        <v>87</v>
      </c>
    </row>
    <row r="1863" spans="2:65" s="1" customFormat="1" ht="49.15" customHeight="1">
      <c r="B1863" s="32"/>
      <c r="C1863" s="138" t="s">
        <v>2437</v>
      </c>
      <c r="D1863" s="138" t="s">
        <v>264</v>
      </c>
      <c r="E1863" s="139" t="s">
        <v>2438</v>
      </c>
      <c r="F1863" s="140" t="s">
        <v>2433</v>
      </c>
      <c r="G1863" s="141" t="s">
        <v>2434</v>
      </c>
      <c r="H1863" s="142">
        <v>1</v>
      </c>
      <c r="I1863" s="143"/>
      <c r="J1863" s="142">
        <f>ROUND(I1863*H1863,2)</f>
        <v>0</v>
      </c>
      <c r="K1863" s="140" t="s">
        <v>1</v>
      </c>
      <c r="L1863" s="32"/>
      <c r="M1863" s="144" t="s">
        <v>1</v>
      </c>
      <c r="N1863" s="145" t="s">
        <v>42</v>
      </c>
      <c r="P1863" s="146">
        <f>O1863*H1863</f>
        <v>0</v>
      </c>
      <c r="Q1863" s="146">
        <v>0</v>
      </c>
      <c r="R1863" s="146">
        <f>Q1863*H1863</f>
        <v>0</v>
      </c>
      <c r="S1863" s="146">
        <v>0</v>
      </c>
      <c r="T1863" s="147">
        <f>S1863*H1863</f>
        <v>0</v>
      </c>
      <c r="AR1863" s="148" t="s">
        <v>369</v>
      </c>
      <c r="AT1863" s="148" t="s">
        <v>264</v>
      </c>
      <c r="AU1863" s="148" t="s">
        <v>87</v>
      </c>
      <c r="AY1863" s="17" t="s">
        <v>262</v>
      </c>
      <c r="BE1863" s="149">
        <f>IF(N1863="základní",J1863,0)</f>
        <v>0</v>
      </c>
      <c r="BF1863" s="149">
        <f>IF(N1863="snížená",J1863,0)</f>
        <v>0</v>
      </c>
      <c r="BG1863" s="149">
        <f>IF(N1863="zákl. přenesená",J1863,0)</f>
        <v>0</v>
      </c>
      <c r="BH1863" s="149">
        <f>IF(N1863="sníž. přenesená",J1863,0)</f>
        <v>0</v>
      </c>
      <c r="BI1863" s="149">
        <f>IF(N1863="nulová",J1863,0)</f>
        <v>0</v>
      </c>
      <c r="BJ1863" s="17" t="s">
        <v>85</v>
      </c>
      <c r="BK1863" s="149">
        <f>ROUND(I1863*H1863,2)</f>
        <v>0</v>
      </c>
      <c r="BL1863" s="17" t="s">
        <v>369</v>
      </c>
      <c r="BM1863" s="148" t="s">
        <v>2439</v>
      </c>
    </row>
    <row r="1864" spans="2:47" s="1" customFormat="1" ht="19.5">
      <c r="B1864" s="32"/>
      <c r="D1864" s="151" t="s">
        <v>699</v>
      </c>
      <c r="F1864" s="187" t="s">
        <v>2436</v>
      </c>
      <c r="I1864" s="188"/>
      <c r="L1864" s="32"/>
      <c r="M1864" s="189"/>
      <c r="T1864" s="56"/>
      <c r="AT1864" s="17" t="s">
        <v>699</v>
      </c>
      <c r="AU1864" s="17" t="s">
        <v>87</v>
      </c>
    </row>
    <row r="1865" spans="2:65" s="1" customFormat="1" ht="55.5" customHeight="1">
      <c r="B1865" s="32"/>
      <c r="C1865" s="138" t="s">
        <v>2440</v>
      </c>
      <c r="D1865" s="138" t="s">
        <v>264</v>
      </c>
      <c r="E1865" s="139" t="s">
        <v>2441</v>
      </c>
      <c r="F1865" s="140" t="s">
        <v>2442</v>
      </c>
      <c r="G1865" s="141" t="s">
        <v>2434</v>
      </c>
      <c r="H1865" s="142">
        <v>1</v>
      </c>
      <c r="I1865" s="143"/>
      <c r="J1865" s="142">
        <f>ROUND(I1865*H1865,2)</f>
        <v>0</v>
      </c>
      <c r="K1865" s="140" t="s">
        <v>1</v>
      </c>
      <c r="L1865" s="32"/>
      <c r="M1865" s="144" t="s">
        <v>1</v>
      </c>
      <c r="N1865" s="145" t="s">
        <v>42</v>
      </c>
      <c r="P1865" s="146">
        <f>O1865*H1865</f>
        <v>0</v>
      </c>
      <c r="Q1865" s="146">
        <v>0</v>
      </c>
      <c r="R1865" s="146">
        <f>Q1865*H1865</f>
        <v>0</v>
      </c>
      <c r="S1865" s="146">
        <v>0</v>
      </c>
      <c r="T1865" s="147">
        <f>S1865*H1865</f>
        <v>0</v>
      </c>
      <c r="AR1865" s="148" t="s">
        <v>369</v>
      </c>
      <c r="AT1865" s="148" t="s">
        <v>264</v>
      </c>
      <c r="AU1865" s="148" t="s">
        <v>87</v>
      </c>
      <c r="AY1865" s="17" t="s">
        <v>262</v>
      </c>
      <c r="BE1865" s="149">
        <f>IF(N1865="základní",J1865,0)</f>
        <v>0</v>
      </c>
      <c r="BF1865" s="149">
        <f>IF(N1865="snížená",J1865,0)</f>
        <v>0</v>
      </c>
      <c r="BG1865" s="149">
        <f>IF(N1865="zákl. přenesená",J1865,0)</f>
        <v>0</v>
      </c>
      <c r="BH1865" s="149">
        <f>IF(N1865="sníž. přenesená",J1865,0)</f>
        <v>0</v>
      </c>
      <c r="BI1865" s="149">
        <f>IF(N1865="nulová",J1865,0)</f>
        <v>0</v>
      </c>
      <c r="BJ1865" s="17" t="s">
        <v>85</v>
      </c>
      <c r="BK1865" s="149">
        <f>ROUND(I1865*H1865,2)</f>
        <v>0</v>
      </c>
      <c r="BL1865" s="17" t="s">
        <v>369</v>
      </c>
      <c r="BM1865" s="148" t="s">
        <v>2443</v>
      </c>
    </row>
    <row r="1866" spans="2:47" s="1" customFormat="1" ht="19.5">
      <c r="B1866" s="32"/>
      <c r="D1866" s="151" t="s">
        <v>699</v>
      </c>
      <c r="F1866" s="187" t="s">
        <v>2444</v>
      </c>
      <c r="I1866" s="188"/>
      <c r="L1866" s="32"/>
      <c r="M1866" s="189"/>
      <c r="T1866" s="56"/>
      <c r="AT1866" s="17" t="s">
        <v>699</v>
      </c>
      <c r="AU1866" s="17" t="s">
        <v>87</v>
      </c>
    </row>
    <row r="1867" spans="2:65" s="1" customFormat="1" ht="49.15" customHeight="1">
      <c r="B1867" s="32"/>
      <c r="C1867" s="138" t="s">
        <v>2445</v>
      </c>
      <c r="D1867" s="138" t="s">
        <v>264</v>
      </c>
      <c r="E1867" s="139" t="s">
        <v>2446</v>
      </c>
      <c r="F1867" s="140" t="s">
        <v>2447</v>
      </c>
      <c r="G1867" s="141" t="s">
        <v>2434</v>
      </c>
      <c r="H1867" s="142">
        <v>1</v>
      </c>
      <c r="I1867" s="143"/>
      <c r="J1867" s="142">
        <f>ROUND(I1867*H1867,2)</f>
        <v>0</v>
      </c>
      <c r="K1867" s="140" t="s">
        <v>1</v>
      </c>
      <c r="L1867" s="32"/>
      <c r="M1867" s="144" t="s">
        <v>1</v>
      </c>
      <c r="N1867" s="145" t="s">
        <v>42</v>
      </c>
      <c r="P1867" s="146">
        <f>O1867*H1867</f>
        <v>0</v>
      </c>
      <c r="Q1867" s="146">
        <v>0</v>
      </c>
      <c r="R1867" s="146">
        <f>Q1867*H1867</f>
        <v>0</v>
      </c>
      <c r="S1867" s="146">
        <v>0</v>
      </c>
      <c r="T1867" s="147">
        <f>S1867*H1867</f>
        <v>0</v>
      </c>
      <c r="AR1867" s="148" t="s">
        <v>369</v>
      </c>
      <c r="AT1867" s="148" t="s">
        <v>264</v>
      </c>
      <c r="AU1867" s="148" t="s">
        <v>87</v>
      </c>
      <c r="AY1867" s="17" t="s">
        <v>262</v>
      </c>
      <c r="BE1867" s="149">
        <f>IF(N1867="základní",J1867,0)</f>
        <v>0</v>
      </c>
      <c r="BF1867" s="149">
        <f>IF(N1867="snížená",J1867,0)</f>
        <v>0</v>
      </c>
      <c r="BG1867" s="149">
        <f>IF(N1867="zákl. přenesená",J1867,0)</f>
        <v>0</v>
      </c>
      <c r="BH1867" s="149">
        <f>IF(N1867="sníž. přenesená",J1867,0)</f>
        <v>0</v>
      </c>
      <c r="BI1867" s="149">
        <f>IF(N1867="nulová",J1867,0)</f>
        <v>0</v>
      </c>
      <c r="BJ1867" s="17" t="s">
        <v>85</v>
      </c>
      <c r="BK1867" s="149">
        <f>ROUND(I1867*H1867,2)</f>
        <v>0</v>
      </c>
      <c r="BL1867" s="17" t="s">
        <v>369</v>
      </c>
      <c r="BM1867" s="148" t="s">
        <v>2448</v>
      </c>
    </row>
    <row r="1868" spans="2:47" s="1" customFormat="1" ht="19.5">
      <c r="B1868" s="32"/>
      <c r="D1868" s="151" t="s">
        <v>699</v>
      </c>
      <c r="F1868" s="187" t="s">
        <v>2449</v>
      </c>
      <c r="I1868" s="188"/>
      <c r="L1868" s="32"/>
      <c r="M1868" s="189"/>
      <c r="T1868" s="56"/>
      <c r="AT1868" s="17" t="s">
        <v>699</v>
      </c>
      <c r="AU1868" s="17" t="s">
        <v>87</v>
      </c>
    </row>
    <row r="1869" spans="2:65" s="1" customFormat="1" ht="49.15" customHeight="1">
      <c r="B1869" s="32"/>
      <c r="C1869" s="138" t="s">
        <v>2450</v>
      </c>
      <c r="D1869" s="138" t="s">
        <v>264</v>
      </c>
      <c r="E1869" s="139" t="s">
        <v>2451</v>
      </c>
      <c r="F1869" s="140" t="s">
        <v>2452</v>
      </c>
      <c r="G1869" s="141" t="s">
        <v>2434</v>
      </c>
      <c r="H1869" s="142">
        <v>1</v>
      </c>
      <c r="I1869" s="143"/>
      <c r="J1869" s="142">
        <f>ROUND(I1869*H1869,2)</f>
        <v>0</v>
      </c>
      <c r="K1869" s="140" t="s">
        <v>1</v>
      </c>
      <c r="L1869" s="32"/>
      <c r="M1869" s="144" t="s">
        <v>1</v>
      </c>
      <c r="N1869" s="145" t="s">
        <v>42</v>
      </c>
      <c r="P1869" s="146">
        <f>O1869*H1869</f>
        <v>0</v>
      </c>
      <c r="Q1869" s="146">
        <v>0</v>
      </c>
      <c r="R1869" s="146">
        <f>Q1869*H1869</f>
        <v>0</v>
      </c>
      <c r="S1869" s="146">
        <v>0</v>
      </c>
      <c r="T1869" s="147">
        <f>S1869*H1869</f>
        <v>0</v>
      </c>
      <c r="AR1869" s="148" t="s">
        <v>369</v>
      </c>
      <c r="AT1869" s="148" t="s">
        <v>264</v>
      </c>
      <c r="AU1869" s="148" t="s">
        <v>87</v>
      </c>
      <c r="AY1869" s="17" t="s">
        <v>262</v>
      </c>
      <c r="BE1869" s="149">
        <f>IF(N1869="základní",J1869,0)</f>
        <v>0</v>
      </c>
      <c r="BF1869" s="149">
        <f>IF(N1869="snížená",J1869,0)</f>
        <v>0</v>
      </c>
      <c r="BG1869" s="149">
        <f>IF(N1869="zákl. přenesená",J1869,0)</f>
        <v>0</v>
      </c>
      <c r="BH1869" s="149">
        <f>IF(N1869="sníž. přenesená",J1869,0)</f>
        <v>0</v>
      </c>
      <c r="BI1869" s="149">
        <f>IF(N1869="nulová",J1869,0)</f>
        <v>0</v>
      </c>
      <c r="BJ1869" s="17" t="s">
        <v>85</v>
      </c>
      <c r="BK1869" s="149">
        <f>ROUND(I1869*H1869,2)</f>
        <v>0</v>
      </c>
      <c r="BL1869" s="17" t="s">
        <v>369</v>
      </c>
      <c r="BM1869" s="148" t="s">
        <v>2453</v>
      </c>
    </row>
    <row r="1870" spans="2:47" s="1" customFormat="1" ht="19.5">
      <c r="B1870" s="32"/>
      <c r="D1870" s="151" t="s">
        <v>699</v>
      </c>
      <c r="F1870" s="187" t="s">
        <v>2444</v>
      </c>
      <c r="I1870" s="188"/>
      <c r="L1870" s="32"/>
      <c r="M1870" s="189"/>
      <c r="T1870" s="56"/>
      <c r="AT1870" s="17" t="s">
        <v>699</v>
      </c>
      <c r="AU1870" s="17" t="s">
        <v>87</v>
      </c>
    </row>
    <row r="1871" spans="2:65" s="1" customFormat="1" ht="37.9" customHeight="1">
      <c r="B1871" s="32"/>
      <c r="C1871" s="138" t="s">
        <v>2454</v>
      </c>
      <c r="D1871" s="138" t="s">
        <v>264</v>
      </c>
      <c r="E1871" s="139" t="s">
        <v>2455</v>
      </c>
      <c r="F1871" s="140" t="s">
        <v>2456</v>
      </c>
      <c r="G1871" s="141" t="s">
        <v>2434</v>
      </c>
      <c r="H1871" s="142">
        <v>1</v>
      </c>
      <c r="I1871" s="143"/>
      <c r="J1871" s="142">
        <f>ROUND(I1871*H1871,2)</f>
        <v>0</v>
      </c>
      <c r="K1871" s="140" t="s">
        <v>1</v>
      </c>
      <c r="L1871" s="32"/>
      <c r="M1871" s="144" t="s">
        <v>1</v>
      </c>
      <c r="N1871" s="145" t="s">
        <v>42</v>
      </c>
      <c r="P1871" s="146">
        <f>O1871*H1871</f>
        <v>0</v>
      </c>
      <c r="Q1871" s="146">
        <v>0</v>
      </c>
      <c r="R1871" s="146">
        <f>Q1871*H1871</f>
        <v>0</v>
      </c>
      <c r="S1871" s="146">
        <v>0</v>
      </c>
      <c r="T1871" s="147">
        <f>S1871*H1871</f>
        <v>0</v>
      </c>
      <c r="AR1871" s="148" t="s">
        <v>369</v>
      </c>
      <c r="AT1871" s="148" t="s">
        <v>264</v>
      </c>
      <c r="AU1871" s="148" t="s">
        <v>87</v>
      </c>
      <c r="AY1871" s="17" t="s">
        <v>262</v>
      </c>
      <c r="BE1871" s="149">
        <f>IF(N1871="základní",J1871,0)</f>
        <v>0</v>
      </c>
      <c r="BF1871" s="149">
        <f>IF(N1871="snížená",J1871,0)</f>
        <v>0</v>
      </c>
      <c r="BG1871" s="149">
        <f>IF(N1871="zákl. přenesená",J1871,0)</f>
        <v>0</v>
      </c>
      <c r="BH1871" s="149">
        <f>IF(N1871="sníž. přenesená",J1871,0)</f>
        <v>0</v>
      </c>
      <c r="BI1871" s="149">
        <f>IF(N1871="nulová",J1871,0)</f>
        <v>0</v>
      </c>
      <c r="BJ1871" s="17" t="s">
        <v>85</v>
      </c>
      <c r="BK1871" s="149">
        <f>ROUND(I1871*H1871,2)</f>
        <v>0</v>
      </c>
      <c r="BL1871" s="17" t="s">
        <v>369</v>
      </c>
      <c r="BM1871" s="148" t="s">
        <v>2457</v>
      </c>
    </row>
    <row r="1872" spans="2:47" s="1" customFormat="1" ht="29.25">
      <c r="B1872" s="32"/>
      <c r="D1872" s="151" t="s">
        <v>699</v>
      </c>
      <c r="F1872" s="187" t="s">
        <v>2458</v>
      </c>
      <c r="I1872" s="188"/>
      <c r="L1872" s="32"/>
      <c r="M1872" s="189"/>
      <c r="T1872" s="56"/>
      <c r="AT1872" s="17" t="s">
        <v>699</v>
      </c>
      <c r="AU1872" s="17" t="s">
        <v>87</v>
      </c>
    </row>
    <row r="1873" spans="2:65" s="1" customFormat="1" ht="49.15" customHeight="1">
      <c r="B1873" s="32"/>
      <c r="C1873" s="138" t="s">
        <v>2459</v>
      </c>
      <c r="D1873" s="138" t="s">
        <v>264</v>
      </c>
      <c r="E1873" s="139" t="s">
        <v>2460</v>
      </c>
      <c r="F1873" s="140" t="s">
        <v>2461</v>
      </c>
      <c r="G1873" s="141" t="s">
        <v>2434</v>
      </c>
      <c r="H1873" s="142">
        <v>1</v>
      </c>
      <c r="I1873" s="143"/>
      <c r="J1873" s="142">
        <f>ROUND(I1873*H1873,2)</f>
        <v>0</v>
      </c>
      <c r="K1873" s="140" t="s">
        <v>1</v>
      </c>
      <c r="L1873" s="32"/>
      <c r="M1873" s="144" t="s">
        <v>1</v>
      </c>
      <c r="N1873" s="145" t="s">
        <v>42</v>
      </c>
      <c r="P1873" s="146">
        <f>O1873*H1873</f>
        <v>0</v>
      </c>
      <c r="Q1873" s="146">
        <v>0</v>
      </c>
      <c r="R1873" s="146">
        <f>Q1873*H1873</f>
        <v>0</v>
      </c>
      <c r="S1873" s="146">
        <v>0</v>
      </c>
      <c r="T1873" s="147">
        <f>S1873*H1873</f>
        <v>0</v>
      </c>
      <c r="AR1873" s="148" t="s">
        <v>369</v>
      </c>
      <c r="AT1873" s="148" t="s">
        <v>264</v>
      </c>
      <c r="AU1873" s="148" t="s">
        <v>87</v>
      </c>
      <c r="AY1873" s="17" t="s">
        <v>262</v>
      </c>
      <c r="BE1873" s="149">
        <f>IF(N1873="základní",J1873,0)</f>
        <v>0</v>
      </c>
      <c r="BF1873" s="149">
        <f>IF(N1873="snížená",J1873,0)</f>
        <v>0</v>
      </c>
      <c r="BG1873" s="149">
        <f>IF(N1873="zákl. přenesená",J1873,0)</f>
        <v>0</v>
      </c>
      <c r="BH1873" s="149">
        <f>IF(N1873="sníž. přenesená",J1873,0)</f>
        <v>0</v>
      </c>
      <c r="BI1873" s="149">
        <f>IF(N1873="nulová",J1873,0)</f>
        <v>0</v>
      </c>
      <c r="BJ1873" s="17" t="s">
        <v>85</v>
      </c>
      <c r="BK1873" s="149">
        <f>ROUND(I1873*H1873,2)</f>
        <v>0</v>
      </c>
      <c r="BL1873" s="17" t="s">
        <v>369</v>
      </c>
      <c r="BM1873" s="148" t="s">
        <v>2462</v>
      </c>
    </row>
    <row r="1874" spans="2:47" s="1" customFormat="1" ht="19.5">
      <c r="B1874" s="32"/>
      <c r="D1874" s="151" t="s">
        <v>699</v>
      </c>
      <c r="F1874" s="187" t="s">
        <v>2463</v>
      </c>
      <c r="I1874" s="188"/>
      <c r="L1874" s="32"/>
      <c r="M1874" s="189"/>
      <c r="T1874" s="56"/>
      <c r="AT1874" s="17" t="s">
        <v>699</v>
      </c>
      <c r="AU1874" s="17" t="s">
        <v>87</v>
      </c>
    </row>
    <row r="1875" spans="2:65" s="1" customFormat="1" ht="55.5" customHeight="1">
      <c r="B1875" s="32"/>
      <c r="C1875" s="138" t="s">
        <v>2464</v>
      </c>
      <c r="D1875" s="138" t="s">
        <v>264</v>
      </c>
      <c r="E1875" s="139" t="s">
        <v>2465</v>
      </c>
      <c r="F1875" s="140" t="s">
        <v>2466</v>
      </c>
      <c r="G1875" s="141" t="s">
        <v>2434</v>
      </c>
      <c r="H1875" s="142">
        <v>1</v>
      </c>
      <c r="I1875" s="143"/>
      <c r="J1875" s="142">
        <f>ROUND(I1875*H1875,2)</f>
        <v>0</v>
      </c>
      <c r="K1875" s="140" t="s">
        <v>1</v>
      </c>
      <c r="L1875" s="32"/>
      <c r="M1875" s="144" t="s">
        <v>1</v>
      </c>
      <c r="N1875" s="145" t="s">
        <v>42</v>
      </c>
      <c r="P1875" s="146">
        <f>O1875*H1875</f>
        <v>0</v>
      </c>
      <c r="Q1875" s="146">
        <v>0</v>
      </c>
      <c r="R1875" s="146">
        <f>Q1875*H1875</f>
        <v>0</v>
      </c>
      <c r="S1875" s="146">
        <v>0</v>
      </c>
      <c r="T1875" s="147">
        <f>S1875*H1875</f>
        <v>0</v>
      </c>
      <c r="AR1875" s="148" t="s">
        <v>369</v>
      </c>
      <c r="AT1875" s="148" t="s">
        <v>264</v>
      </c>
      <c r="AU1875" s="148" t="s">
        <v>87</v>
      </c>
      <c r="AY1875" s="17" t="s">
        <v>262</v>
      </c>
      <c r="BE1875" s="149">
        <f>IF(N1875="základní",J1875,0)</f>
        <v>0</v>
      </c>
      <c r="BF1875" s="149">
        <f>IF(N1875="snížená",J1875,0)</f>
        <v>0</v>
      </c>
      <c r="BG1875" s="149">
        <f>IF(N1875="zákl. přenesená",J1875,0)</f>
        <v>0</v>
      </c>
      <c r="BH1875" s="149">
        <f>IF(N1875="sníž. přenesená",J1875,0)</f>
        <v>0</v>
      </c>
      <c r="BI1875" s="149">
        <f>IF(N1875="nulová",J1875,0)</f>
        <v>0</v>
      </c>
      <c r="BJ1875" s="17" t="s">
        <v>85</v>
      </c>
      <c r="BK1875" s="149">
        <f>ROUND(I1875*H1875,2)</f>
        <v>0</v>
      </c>
      <c r="BL1875" s="17" t="s">
        <v>369</v>
      </c>
      <c r="BM1875" s="148" t="s">
        <v>2467</v>
      </c>
    </row>
    <row r="1876" spans="2:47" s="1" customFormat="1" ht="19.5">
      <c r="B1876" s="32"/>
      <c r="D1876" s="151" t="s">
        <v>699</v>
      </c>
      <c r="F1876" s="187" t="s">
        <v>2468</v>
      </c>
      <c r="I1876" s="188"/>
      <c r="L1876" s="32"/>
      <c r="M1876" s="189"/>
      <c r="T1876" s="56"/>
      <c r="AT1876" s="17" t="s">
        <v>699</v>
      </c>
      <c r="AU1876" s="17" t="s">
        <v>87</v>
      </c>
    </row>
    <row r="1877" spans="2:65" s="1" customFormat="1" ht="44.25" customHeight="1">
      <c r="B1877" s="32"/>
      <c r="C1877" s="138" t="s">
        <v>2469</v>
      </c>
      <c r="D1877" s="138" t="s">
        <v>264</v>
      </c>
      <c r="E1877" s="139" t="s">
        <v>2470</v>
      </c>
      <c r="F1877" s="140" t="s">
        <v>2471</v>
      </c>
      <c r="G1877" s="141" t="s">
        <v>2434</v>
      </c>
      <c r="H1877" s="142">
        <v>1</v>
      </c>
      <c r="I1877" s="143"/>
      <c r="J1877" s="142">
        <f>ROUND(I1877*H1877,2)</f>
        <v>0</v>
      </c>
      <c r="K1877" s="140" t="s">
        <v>1</v>
      </c>
      <c r="L1877" s="32"/>
      <c r="M1877" s="144" t="s">
        <v>1</v>
      </c>
      <c r="N1877" s="145" t="s">
        <v>42</v>
      </c>
      <c r="P1877" s="146">
        <f>O1877*H1877</f>
        <v>0</v>
      </c>
      <c r="Q1877" s="146">
        <v>0</v>
      </c>
      <c r="R1877" s="146">
        <f>Q1877*H1877</f>
        <v>0</v>
      </c>
      <c r="S1877" s="146">
        <v>0</v>
      </c>
      <c r="T1877" s="147">
        <f>S1877*H1877</f>
        <v>0</v>
      </c>
      <c r="AR1877" s="148" t="s">
        <v>369</v>
      </c>
      <c r="AT1877" s="148" t="s">
        <v>264</v>
      </c>
      <c r="AU1877" s="148" t="s">
        <v>87</v>
      </c>
      <c r="AY1877" s="17" t="s">
        <v>262</v>
      </c>
      <c r="BE1877" s="149">
        <f>IF(N1877="základní",J1877,0)</f>
        <v>0</v>
      </c>
      <c r="BF1877" s="149">
        <f>IF(N1877="snížená",J1877,0)</f>
        <v>0</v>
      </c>
      <c r="BG1877" s="149">
        <f>IF(N1877="zákl. přenesená",J1877,0)</f>
        <v>0</v>
      </c>
      <c r="BH1877" s="149">
        <f>IF(N1877="sníž. přenesená",J1877,0)</f>
        <v>0</v>
      </c>
      <c r="BI1877" s="149">
        <f>IF(N1877="nulová",J1877,0)</f>
        <v>0</v>
      </c>
      <c r="BJ1877" s="17" t="s">
        <v>85</v>
      </c>
      <c r="BK1877" s="149">
        <f>ROUND(I1877*H1877,2)</f>
        <v>0</v>
      </c>
      <c r="BL1877" s="17" t="s">
        <v>369</v>
      </c>
      <c r="BM1877" s="148" t="s">
        <v>2472</v>
      </c>
    </row>
    <row r="1878" spans="2:47" s="1" customFormat="1" ht="19.5">
      <c r="B1878" s="32"/>
      <c r="D1878" s="151" t="s">
        <v>699</v>
      </c>
      <c r="F1878" s="187" t="s">
        <v>2399</v>
      </c>
      <c r="I1878" s="188"/>
      <c r="L1878" s="32"/>
      <c r="M1878" s="189"/>
      <c r="T1878" s="56"/>
      <c r="AT1878" s="17" t="s">
        <v>699</v>
      </c>
      <c r="AU1878" s="17" t="s">
        <v>87</v>
      </c>
    </row>
    <row r="1879" spans="2:65" s="1" customFormat="1" ht="24.2" customHeight="1">
      <c r="B1879" s="32"/>
      <c r="C1879" s="138" t="s">
        <v>2473</v>
      </c>
      <c r="D1879" s="138" t="s">
        <v>264</v>
      </c>
      <c r="E1879" s="139" t="s">
        <v>2474</v>
      </c>
      <c r="F1879" s="140" t="s">
        <v>2475</v>
      </c>
      <c r="G1879" s="141" t="s">
        <v>786</v>
      </c>
      <c r="H1879" s="143"/>
      <c r="I1879" s="143"/>
      <c r="J1879" s="142">
        <f>ROUND(I1879*H1879,2)</f>
        <v>0</v>
      </c>
      <c r="K1879" s="140" t="s">
        <v>1</v>
      </c>
      <c r="L1879" s="32"/>
      <c r="M1879" s="144" t="s">
        <v>1</v>
      </c>
      <c r="N1879" s="145" t="s">
        <v>42</v>
      </c>
      <c r="P1879" s="146">
        <f>O1879*H1879</f>
        <v>0</v>
      </c>
      <c r="Q1879" s="146">
        <v>0</v>
      </c>
      <c r="R1879" s="146">
        <f>Q1879*H1879</f>
        <v>0</v>
      </c>
      <c r="S1879" s="146">
        <v>0</v>
      </c>
      <c r="T1879" s="147">
        <f>S1879*H1879</f>
        <v>0</v>
      </c>
      <c r="AR1879" s="148" t="s">
        <v>369</v>
      </c>
      <c r="AT1879" s="148" t="s">
        <v>264</v>
      </c>
      <c r="AU1879" s="148" t="s">
        <v>87</v>
      </c>
      <c r="AY1879" s="17" t="s">
        <v>262</v>
      </c>
      <c r="BE1879" s="149">
        <f>IF(N1879="základní",J1879,0)</f>
        <v>0</v>
      </c>
      <c r="BF1879" s="149">
        <f>IF(N1879="snížená",J1879,0)</f>
        <v>0</v>
      </c>
      <c r="BG1879" s="149">
        <f>IF(N1879="zákl. přenesená",J1879,0)</f>
        <v>0</v>
      </c>
      <c r="BH1879" s="149">
        <f>IF(N1879="sníž. přenesená",J1879,0)</f>
        <v>0</v>
      </c>
      <c r="BI1879" s="149">
        <f>IF(N1879="nulová",J1879,0)</f>
        <v>0</v>
      </c>
      <c r="BJ1879" s="17" t="s">
        <v>85</v>
      </c>
      <c r="BK1879" s="149">
        <f>ROUND(I1879*H1879,2)</f>
        <v>0</v>
      </c>
      <c r="BL1879" s="17" t="s">
        <v>369</v>
      </c>
      <c r="BM1879" s="148" t="s">
        <v>2476</v>
      </c>
    </row>
    <row r="1880" spans="2:63" s="11" customFormat="1" ht="22.9" customHeight="1">
      <c r="B1880" s="126"/>
      <c r="D1880" s="127" t="s">
        <v>76</v>
      </c>
      <c r="E1880" s="136" t="s">
        <v>2477</v>
      </c>
      <c r="F1880" s="136" t="s">
        <v>2478</v>
      </c>
      <c r="I1880" s="129"/>
      <c r="J1880" s="137">
        <f>BK1880</f>
        <v>0</v>
      </c>
      <c r="L1880" s="126"/>
      <c r="M1880" s="131"/>
      <c r="P1880" s="132">
        <f>SUM(P1881:P1915)</f>
        <v>0</v>
      </c>
      <c r="R1880" s="132">
        <f>SUM(R1881:R1915)</f>
        <v>7.146465999999999</v>
      </c>
      <c r="T1880" s="133">
        <f>SUM(T1881:T1915)</f>
        <v>0</v>
      </c>
      <c r="AR1880" s="127" t="s">
        <v>87</v>
      </c>
      <c r="AT1880" s="134" t="s">
        <v>76</v>
      </c>
      <c r="AU1880" s="134" t="s">
        <v>85</v>
      </c>
      <c r="AY1880" s="127" t="s">
        <v>262</v>
      </c>
      <c r="BK1880" s="135">
        <f>SUM(BK1881:BK1915)</f>
        <v>0</v>
      </c>
    </row>
    <row r="1881" spans="2:65" s="1" customFormat="1" ht="16.5" customHeight="1">
      <c r="B1881" s="32"/>
      <c r="C1881" s="138" t="s">
        <v>2479</v>
      </c>
      <c r="D1881" s="138" t="s">
        <v>264</v>
      </c>
      <c r="E1881" s="139" t="s">
        <v>2480</v>
      </c>
      <c r="F1881" s="140" t="s">
        <v>2481</v>
      </c>
      <c r="G1881" s="141" t="s">
        <v>152</v>
      </c>
      <c r="H1881" s="142">
        <v>196.27</v>
      </c>
      <c r="I1881" s="143"/>
      <c r="J1881" s="142">
        <f>ROUND(I1881*H1881,2)</f>
        <v>0</v>
      </c>
      <c r="K1881" s="140" t="s">
        <v>267</v>
      </c>
      <c r="L1881" s="32"/>
      <c r="M1881" s="144" t="s">
        <v>1</v>
      </c>
      <c r="N1881" s="145" t="s">
        <v>42</v>
      </c>
      <c r="P1881" s="146">
        <f>O1881*H1881</f>
        <v>0</v>
      </c>
      <c r="Q1881" s="146">
        <v>0.0003</v>
      </c>
      <c r="R1881" s="146">
        <f>Q1881*H1881</f>
        <v>0.058880999999999996</v>
      </c>
      <c r="S1881" s="146">
        <v>0</v>
      </c>
      <c r="T1881" s="147">
        <f>S1881*H1881</f>
        <v>0</v>
      </c>
      <c r="AR1881" s="148" t="s">
        <v>369</v>
      </c>
      <c r="AT1881" s="148" t="s">
        <v>264</v>
      </c>
      <c r="AU1881" s="148" t="s">
        <v>87</v>
      </c>
      <c r="AY1881" s="17" t="s">
        <v>262</v>
      </c>
      <c r="BE1881" s="149">
        <f>IF(N1881="základní",J1881,0)</f>
        <v>0</v>
      </c>
      <c r="BF1881" s="149">
        <f>IF(N1881="snížená",J1881,0)</f>
        <v>0</v>
      </c>
      <c r="BG1881" s="149">
        <f>IF(N1881="zákl. přenesená",J1881,0)</f>
        <v>0</v>
      </c>
      <c r="BH1881" s="149">
        <f>IF(N1881="sníž. přenesená",J1881,0)</f>
        <v>0</v>
      </c>
      <c r="BI1881" s="149">
        <f>IF(N1881="nulová",J1881,0)</f>
        <v>0</v>
      </c>
      <c r="BJ1881" s="17" t="s">
        <v>85</v>
      </c>
      <c r="BK1881" s="149">
        <f>ROUND(I1881*H1881,2)</f>
        <v>0</v>
      </c>
      <c r="BL1881" s="17" t="s">
        <v>369</v>
      </c>
      <c r="BM1881" s="148" t="s">
        <v>2482</v>
      </c>
    </row>
    <row r="1882" spans="2:51" s="12" customFormat="1" ht="12">
      <c r="B1882" s="150"/>
      <c r="D1882" s="151" t="s">
        <v>270</v>
      </c>
      <c r="E1882" s="152" t="s">
        <v>1</v>
      </c>
      <c r="F1882" s="153" t="s">
        <v>160</v>
      </c>
      <c r="H1882" s="154">
        <v>39.5</v>
      </c>
      <c r="I1882" s="155"/>
      <c r="L1882" s="150"/>
      <c r="M1882" s="156"/>
      <c r="T1882" s="157"/>
      <c r="AT1882" s="152" t="s">
        <v>270</v>
      </c>
      <c r="AU1882" s="152" t="s">
        <v>87</v>
      </c>
      <c r="AV1882" s="12" t="s">
        <v>87</v>
      </c>
      <c r="AW1882" s="12" t="s">
        <v>32</v>
      </c>
      <c r="AX1882" s="12" t="s">
        <v>77</v>
      </c>
      <c r="AY1882" s="152" t="s">
        <v>262</v>
      </c>
    </row>
    <row r="1883" spans="2:51" s="12" customFormat="1" ht="12">
      <c r="B1883" s="150"/>
      <c r="D1883" s="151" t="s">
        <v>270</v>
      </c>
      <c r="E1883" s="152" t="s">
        <v>1</v>
      </c>
      <c r="F1883" s="153" t="s">
        <v>162</v>
      </c>
      <c r="H1883" s="154">
        <v>113.4</v>
      </c>
      <c r="I1883" s="155"/>
      <c r="L1883" s="150"/>
      <c r="M1883" s="156"/>
      <c r="T1883" s="157"/>
      <c r="AT1883" s="152" t="s">
        <v>270</v>
      </c>
      <c r="AU1883" s="152" t="s">
        <v>87</v>
      </c>
      <c r="AV1883" s="12" t="s">
        <v>87</v>
      </c>
      <c r="AW1883" s="12" t="s">
        <v>32</v>
      </c>
      <c r="AX1883" s="12" t="s">
        <v>77</v>
      </c>
      <c r="AY1883" s="152" t="s">
        <v>262</v>
      </c>
    </row>
    <row r="1884" spans="2:51" s="15" customFormat="1" ht="12">
      <c r="B1884" s="171"/>
      <c r="D1884" s="151" t="s">
        <v>270</v>
      </c>
      <c r="E1884" s="172" t="s">
        <v>1</v>
      </c>
      <c r="F1884" s="173" t="s">
        <v>281</v>
      </c>
      <c r="H1884" s="174">
        <v>152.9</v>
      </c>
      <c r="I1884" s="175"/>
      <c r="L1884" s="171"/>
      <c r="M1884" s="176"/>
      <c r="T1884" s="177"/>
      <c r="AT1884" s="172" t="s">
        <v>270</v>
      </c>
      <c r="AU1884" s="172" t="s">
        <v>87</v>
      </c>
      <c r="AV1884" s="15" t="s">
        <v>103</v>
      </c>
      <c r="AW1884" s="15" t="s">
        <v>32</v>
      </c>
      <c r="AX1884" s="15" t="s">
        <v>77</v>
      </c>
      <c r="AY1884" s="172" t="s">
        <v>262</v>
      </c>
    </row>
    <row r="1885" spans="2:51" s="12" customFormat="1" ht="12">
      <c r="B1885" s="150"/>
      <c r="D1885" s="151" t="s">
        <v>270</v>
      </c>
      <c r="E1885" s="152" t="s">
        <v>1</v>
      </c>
      <c r="F1885" s="153" t="s">
        <v>184</v>
      </c>
      <c r="H1885" s="154">
        <v>12.37</v>
      </c>
      <c r="I1885" s="155"/>
      <c r="L1885" s="150"/>
      <c r="M1885" s="156"/>
      <c r="T1885" s="157"/>
      <c r="AT1885" s="152" t="s">
        <v>270</v>
      </c>
      <c r="AU1885" s="152" t="s">
        <v>87</v>
      </c>
      <c r="AV1885" s="12" t="s">
        <v>87</v>
      </c>
      <c r="AW1885" s="12" t="s">
        <v>32</v>
      </c>
      <c r="AX1885" s="12" t="s">
        <v>77</v>
      </c>
      <c r="AY1885" s="152" t="s">
        <v>262</v>
      </c>
    </row>
    <row r="1886" spans="2:51" s="12" customFormat="1" ht="12">
      <c r="B1886" s="150"/>
      <c r="D1886" s="151" t="s">
        <v>270</v>
      </c>
      <c r="E1886" s="152" t="s">
        <v>1</v>
      </c>
      <c r="F1886" s="153" t="s">
        <v>188</v>
      </c>
      <c r="H1886" s="154">
        <v>31</v>
      </c>
      <c r="I1886" s="155"/>
      <c r="L1886" s="150"/>
      <c r="M1886" s="156"/>
      <c r="T1886" s="157"/>
      <c r="AT1886" s="152" t="s">
        <v>270</v>
      </c>
      <c r="AU1886" s="152" t="s">
        <v>87</v>
      </c>
      <c r="AV1886" s="12" t="s">
        <v>87</v>
      </c>
      <c r="AW1886" s="12" t="s">
        <v>32</v>
      </c>
      <c r="AX1886" s="12" t="s">
        <v>77</v>
      </c>
      <c r="AY1886" s="152" t="s">
        <v>262</v>
      </c>
    </row>
    <row r="1887" spans="2:51" s="15" customFormat="1" ht="12">
      <c r="B1887" s="171"/>
      <c r="D1887" s="151" t="s">
        <v>270</v>
      </c>
      <c r="E1887" s="172" t="s">
        <v>1</v>
      </c>
      <c r="F1887" s="173" t="s">
        <v>281</v>
      </c>
      <c r="H1887" s="174">
        <v>43.37</v>
      </c>
      <c r="I1887" s="175"/>
      <c r="L1887" s="171"/>
      <c r="M1887" s="176"/>
      <c r="T1887" s="177"/>
      <c r="AT1887" s="172" t="s">
        <v>270</v>
      </c>
      <c r="AU1887" s="172" t="s">
        <v>87</v>
      </c>
      <c r="AV1887" s="15" t="s">
        <v>103</v>
      </c>
      <c r="AW1887" s="15" t="s">
        <v>32</v>
      </c>
      <c r="AX1887" s="15" t="s">
        <v>77</v>
      </c>
      <c r="AY1887" s="172" t="s">
        <v>262</v>
      </c>
    </row>
    <row r="1888" spans="2:51" s="13" customFormat="1" ht="12">
      <c r="B1888" s="158"/>
      <c r="D1888" s="151" t="s">
        <v>270</v>
      </c>
      <c r="E1888" s="159" t="s">
        <v>1</v>
      </c>
      <c r="F1888" s="160" t="s">
        <v>273</v>
      </c>
      <c r="H1888" s="161">
        <v>196.27</v>
      </c>
      <c r="I1888" s="162"/>
      <c r="L1888" s="158"/>
      <c r="M1888" s="163"/>
      <c r="T1888" s="164"/>
      <c r="AT1888" s="159" t="s">
        <v>270</v>
      </c>
      <c r="AU1888" s="159" t="s">
        <v>87</v>
      </c>
      <c r="AV1888" s="13" t="s">
        <v>268</v>
      </c>
      <c r="AW1888" s="13" t="s">
        <v>32</v>
      </c>
      <c r="AX1888" s="13" t="s">
        <v>85</v>
      </c>
      <c r="AY1888" s="159" t="s">
        <v>262</v>
      </c>
    </row>
    <row r="1889" spans="2:65" s="1" customFormat="1" ht="24.2" customHeight="1">
      <c r="B1889" s="32"/>
      <c r="C1889" s="138" t="s">
        <v>2483</v>
      </c>
      <c r="D1889" s="138" t="s">
        <v>264</v>
      </c>
      <c r="E1889" s="139" t="s">
        <v>2484</v>
      </c>
      <c r="F1889" s="140" t="s">
        <v>2485</v>
      </c>
      <c r="G1889" s="141" t="s">
        <v>416</v>
      </c>
      <c r="H1889" s="142">
        <v>22.95</v>
      </c>
      <c r="I1889" s="143"/>
      <c r="J1889" s="142">
        <f>ROUND(I1889*H1889,2)</f>
        <v>0</v>
      </c>
      <c r="K1889" s="140" t="s">
        <v>267</v>
      </c>
      <c r="L1889" s="32"/>
      <c r="M1889" s="144" t="s">
        <v>1</v>
      </c>
      <c r="N1889" s="145" t="s">
        <v>42</v>
      </c>
      <c r="P1889" s="146">
        <f>O1889*H1889</f>
        <v>0</v>
      </c>
      <c r="Q1889" s="146">
        <v>0.0003</v>
      </c>
      <c r="R1889" s="146">
        <f>Q1889*H1889</f>
        <v>0.006884999999999999</v>
      </c>
      <c r="S1889" s="146">
        <v>0</v>
      </c>
      <c r="T1889" s="147">
        <f>S1889*H1889</f>
        <v>0</v>
      </c>
      <c r="AR1889" s="148" t="s">
        <v>369</v>
      </c>
      <c r="AT1889" s="148" t="s">
        <v>264</v>
      </c>
      <c r="AU1889" s="148" t="s">
        <v>87</v>
      </c>
      <c r="AY1889" s="17" t="s">
        <v>262</v>
      </c>
      <c r="BE1889" s="149">
        <f>IF(N1889="základní",J1889,0)</f>
        <v>0</v>
      </c>
      <c r="BF1889" s="149">
        <f>IF(N1889="snížená",J1889,0)</f>
        <v>0</v>
      </c>
      <c r="BG1889" s="149">
        <f>IF(N1889="zákl. přenesená",J1889,0)</f>
        <v>0</v>
      </c>
      <c r="BH1889" s="149">
        <f>IF(N1889="sníž. přenesená",J1889,0)</f>
        <v>0</v>
      </c>
      <c r="BI1889" s="149">
        <f>IF(N1889="nulová",J1889,0)</f>
        <v>0</v>
      </c>
      <c r="BJ1889" s="17" t="s">
        <v>85</v>
      </c>
      <c r="BK1889" s="149">
        <f>ROUND(I1889*H1889,2)</f>
        <v>0</v>
      </c>
      <c r="BL1889" s="17" t="s">
        <v>369</v>
      </c>
      <c r="BM1889" s="148" t="s">
        <v>2486</v>
      </c>
    </row>
    <row r="1890" spans="2:51" s="14" customFormat="1" ht="12">
      <c r="B1890" s="165"/>
      <c r="D1890" s="151" t="s">
        <v>270</v>
      </c>
      <c r="E1890" s="166" t="s">
        <v>1</v>
      </c>
      <c r="F1890" s="167" t="s">
        <v>2487</v>
      </c>
      <c r="H1890" s="166" t="s">
        <v>1</v>
      </c>
      <c r="I1890" s="168"/>
      <c r="L1890" s="165"/>
      <c r="M1890" s="169"/>
      <c r="T1890" s="170"/>
      <c r="AT1890" s="166" t="s">
        <v>270</v>
      </c>
      <c r="AU1890" s="166" t="s">
        <v>87</v>
      </c>
      <c r="AV1890" s="14" t="s">
        <v>85</v>
      </c>
      <c r="AW1890" s="14" t="s">
        <v>32</v>
      </c>
      <c r="AX1890" s="14" t="s">
        <v>77</v>
      </c>
      <c r="AY1890" s="166" t="s">
        <v>262</v>
      </c>
    </row>
    <row r="1891" spans="2:51" s="12" customFormat="1" ht="12">
      <c r="B1891" s="150"/>
      <c r="D1891" s="151" t="s">
        <v>270</v>
      </c>
      <c r="E1891" s="152" t="s">
        <v>1</v>
      </c>
      <c r="F1891" s="153" t="s">
        <v>2488</v>
      </c>
      <c r="H1891" s="154">
        <v>16.4</v>
      </c>
      <c r="I1891" s="155"/>
      <c r="L1891" s="150"/>
      <c r="M1891" s="156"/>
      <c r="T1891" s="157"/>
      <c r="AT1891" s="152" t="s">
        <v>270</v>
      </c>
      <c r="AU1891" s="152" t="s">
        <v>87</v>
      </c>
      <c r="AV1891" s="12" t="s">
        <v>87</v>
      </c>
      <c r="AW1891" s="12" t="s">
        <v>32</v>
      </c>
      <c r="AX1891" s="12" t="s">
        <v>77</v>
      </c>
      <c r="AY1891" s="152" t="s">
        <v>262</v>
      </c>
    </row>
    <row r="1892" spans="2:51" s="12" customFormat="1" ht="12">
      <c r="B1892" s="150"/>
      <c r="D1892" s="151" t="s">
        <v>270</v>
      </c>
      <c r="E1892" s="152" t="s">
        <v>1</v>
      </c>
      <c r="F1892" s="153" t="s">
        <v>2489</v>
      </c>
      <c r="H1892" s="154">
        <v>6.55</v>
      </c>
      <c r="I1892" s="155"/>
      <c r="L1892" s="150"/>
      <c r="M1892" s="156"/>
      <c r="T1892" s="157"/>
      <c r="AT1892" s="152" t="s">
        <v>270</v>
      </c>
      <c r="AU1892" s="152" t="s">
        <v>87</v>
      </c>
      <c r="AV1892" s="12" t="s">
        <v>87</v>
      </c>
      <c r="AW1892" s="12" t="s">
        <v>32</v>
      </c>
      <c r="AX1892" s="12" t="s">
        <v>77</v>
      </c>
      <c r="AY1892" s="152" t="s">
        <v>262</v>
      </c>
    </row>
    <row r="1893" spans="2:51" s="13" customFormat="1" ht="12">
      <c r="B1893" s="158"/>
      <c r="D1893" s="151" t="s">
        <v>270</v>
      </c>
      <c r="E1893" s="159" t="s">
        <v>1</v>
      </c>
      <c r="F1893" s="160" t="s">
        <v>273</v>
      </c>
      <c r="H1893" s="161">
        <v>22.95</v>
      </c>
      <c r="I1893" s="162"/>
      <c r="L1893" s="158"/>
      <c r="M1893" s="163"/>
      <c r="T1893" s="164"/>
      <c r="AT1893" s="159" t="s">
        <v>270</v>
      </c>
      <c r="AU1893" s="159" t="s">
        <v>87</v>
      </c>
      <c r="AV1893" s="13" t="s">
        <v>268</v>
      </c>
      <c r="AW1893" s="13" t="s">
        <v>32</v>
      </c>
      <c r="AX1893" s="13" t="s">
        <v>85</v>
      </c>
      <c r="AY1893" s="159" t="s">
        <v>262</v>
      </c>
    </row>
    <row r="1894" spans="2:65" s="1" customFormat="1" ht="16.5" customHeight="1">
      <c r="B1894" s="32"/>
      <c r="C1894" s="178" t="s">
        <v>2490</v>
      </c>
      <c r="D1894" s="178" t="s">
        <v>300</v>
      </c>
      <c r="E1894" s="179" t="s">
        <v>2491</v>
      </c>
      <c r="F1894" s="180" t="s">
        <v>2492</v>
      </c>
      <c r="G1894" s="181" t="s">
        <v>675</v>
      </c>
      <c r="H1894" s="182">
        <v>83</v>
      </c>
      <c r="I1894" s="183"/>
      <c r="J1894" s="182">
        <f>ROUND(I1894*H1894,2)</f>
        <v>0</v>
      </c>
      <c r="K1894" s="180" t="s">
        <v>1</v>
      </c>
      <c r="L1894" s="184"/>
      <c r="M1894" s="185" t="s">
        <v>1</v>
      </c>
      <c r="N1894" s="186" t="s">
        <v>42</v>
      </c>
      <c r="P1894" s="146">
        <f>O1894*H1894</f>
        <v>0</v>
      </c>
      <c r="Q1894" s="146">
        <v>0.00045</v>
      </c>
      <c r="R1894" s="146">
        <f>Q1894*H1894</f>
        <v>0.03735</v>
      </c>
      <c r="S1894" s="146">
        <v>0</v>
      </c>
      <c r="T1894" s="147">
        <f>S1894*H1894</f>
        <v>0</v>
      </c>
      <c r="AR1894" s="148" t="s">
        <v>459</v>
      </c>
      <c r="AT1894" s="148" t="s">
        <v>300</v>
      </c>
      <c r="AU1894" s="148" t="s">
        <v>87</v>
      </c>
      <c r="AY1894" s="17" t="s">
        <v>262</v>
      </c>
      <c r="BE1894" s="149">
        <f>IF(N1894="základní",J1894,0)</f>
        <v>0</v>
      </c>
      <c r="BF1894" s="149">
        <f>IF(N1894="snížená",J1894,0)</f>
        <v>0</v>
      </c>
      <c r="BG1894" s="149">
        <f>IF(N1894="zákl. přenesená",J1894,0)</f>
        <v>0</v>
      </c>
      <c r="BH1894" s="149">
        <f>IF(N1894="sníž. přenesená",J1894,0)</f>
        <v>0</v>
      </c>
      <c r="BI1894" s="149">
        <f>IF(N1894="nulová",J1894,0)</f>
        <v>0</v>
      </c>
      <c r="BJ1894" s="17" t="s">
        <v>85</v>
      </c>
      <c r="BK1894" s="149">
        <f>ROUND(I1894*H1894,2)</f>
        <v>0</v>
      </c>
      <c r="BL1894" s="17" t="s">
        <v>369</v>
      </c>
      <c r="BM1894" s="148" t="s">
        <v>2493</v>
      </c>
    </row>
    <row r="1895" spans="2:51" s="14" customFormat="1" ht="12">
      <c r="B1895" s="165"/>
      <c r="D1895" s="151" t="s">
        <v>270</v>
      </c>
      <c r="E1895" s="166" t="s">
        <v>1</v>
      </c>
      <c r="F1895" s="167" t="s">
        <v>2487</v>
      </c>
      <c r="H1895" s="166" t="s">
        <v>1</v>
      </c>
      <c r="I1895" s="168"/>
      <c r="L1895" s="165"/>
      <c r="M1895" s="169"/>
      <c r="T1895" s="170"/>
      <c r="AT1895" s="166" t="s">
        <v>270</v>
      </c>
      <c r="AU1895" s="166" t="s">
        <v>87</v>
      </c>
      <c r="AV1895" s="14" t="s">
        <v>85</v>
      </c>
      <c r="AW1895" s="14" t="s">
        <v>32</v>
      </c>
      <c r="AX1895" s="14" t="s">
        <v>77</v>
      </c>
      <c r="AY1895" s="166" t="s">
        <v>262</v>
      </c>
    </row>
    <row r="1896" spans="2:51" s="12" customFormat="1" ht="12">
      <c r="B1896" s="150"/>
      <c r="D1896" s="151" t="s">
        <v>270</v>
      </c>
      <c r="E1896" s="152" t="s">
        <v>1</v>
      </c>
      <c r="F1896" s="153" t="s">
        <v>2494</v>
      </c>
      <c r="H1896" s="154">
        <v>61</v>
      </c>
      <c r="I1896" s="155"/>
      <c r="L1896" s="150"/>
      <c r="M1896" s="156"/>
      <c r="T1896" s="157"/>
      <c r="AT1896" s="152" t="s">
        <v>270</v>
      </c>
      <c r="AU1896" s="152" t="s">
        <v>87</v>
      </c>
      <c r="AV1896" s="12" t="s">
        <v>87</v>
      </c>
      <c r="AW1896" s="12" t="s">
        <v>32</v>
      </c>
      <c r="AX1896" s="12" t="s">
        <v>77</v>
      </c>
      <c r="AY1896" s="152" t="s">
        <v>262</v>
      </c>
    </row>
    <row r="1897" spans="2:51" s="12" customFormat="1" ht="12">
      <c r="B1897" s="150"/>
      <c r="D1897" s="151" t="s">
        <v>270</v>
      </c>
      <c r="E1897" s="152" t="s">
        <v>1</v>
      </c>
      <c r="F1897" s="153" t="s">
        <v>2495</v>
      </c>
      <c r="H1897" s="154">
        <v>22</v>
      </c>
      <c r="I1897" s="155"/>
      <c r="L1897" s="150"/>
      <c r="M1897" s="156"/>
      <c r="T1897" s="157"/>
      <c r="AT1897" s="152" t="s">
        <v>270</v>
      </c>
      <c r="AU1897" s="152" t="s">
        <v>87</v>
      </c>
      <c r="AV1897" s="12" t="s">
        <v>87</v>
      </c>
      <c r="AW1897" s="12" t="s">
        <v>32</v>
      </c>
      <c r="AX1897" s="12" t="s">
        <v>77</v>
      </c>
      <c r="AY1897" s="152" t="s">
        <v>262</v>
      </c>
    </row>
    <row r="1898" spans="2:51" s="13" customFormat="1" ht="12">
      <c r="B1898" s="158"/>
      <c r="D1898" s="151" t="s">
        <v>270</v>
      </c>
      <c r="E1898" s="159" t="s">
        <v>1</v>
      </c>
      <c r="F1898" s="160" t="s">
        <v>273</v>
      </c>
      <c r="H1898" s="161">
        <v>83</v>
      </c>
      <c r="I1898" s="162"/>
      <c r="L1898" s="158"/>
      <c r="M1898" s="163"/>
      <c r="T1898" s="164"/>
      <c r="AT1898" s="159" t="s">
        <v>270</v>
      </c>
      <c r="AU1898" s="159" t="s">
        <v>87</v>
      </c>
      <c r="AV1898" s="13" t="s">
        <v>268</v>
      </c>
      <c r="AW1898" s="13" t="s">
        <v>32</v>
      </c>
      <c r="AX1898" s="13" t="s">
        <v>85</v>
      </c>
      <c r="AY1898" s="159" t="s">
        <v>262</v>
      </c>
    </row>
    <row r="1899" spans="2:65" s="1" customFormat="1" ht="33" customHeight="1">
      <c r="B1899" s="32"/>
      <c r="C1899" s="138" t="s">
        <v>2496</v>
      </c>
      <c r="D1899" s="138" t="s">
        <v>264</v>
      </c>
      <c r="E1899" s="139" t="s">
        <v>2497</v>
      </c>
      <c r="F1899" s="140" t="s">
        <v>2498</v>
      </c>
      <c r="G1899" s="141" t="s">
        <v>152</v>
      </c>
      <c r="H1899" s="142">
        <v>196.27</v>
      </c>
      <c r="I1899" s="143"/>
      <c r="J1899" s="142">
        <f>ROUND(I1899*H1899,2)</f>
        <v>0</v>
      </c>
      <c r="K1899" s="140" t="s">
        <v>267</v>
      </c>
      <c r="L1899" s="32"/>
      <c r="M1899" s="144" t="s">
        <v>1</v>
      </c>
      <c r="N1899" s="145" t="s">
        <v>42</v>
      </c>
      <c r="P1899" s="146">
        <f>O1899*H1899</f>
        <v>0</v>
      </c>
      <c r="Q1899" s="146">
        <v>0.009</v>
      </c>
      <c r="R1899" s="146">
        <f>Q1899*H1899</f>
        <v>1.76643</v>
      </c>
      <c r="S1899" s="146">
        <v>0</v>
      </c>
      <c r="T1899" s="147">
        <f>S1899*H1899</f>
        <v>0</v>
      </c>
      <c r="AR1899" s="148" t="s">
        <v>369</v>
      </c>
      <c r="AT1899" s="148" t="s">
        <v>264</v>
      </c>
      <c r="AU1899" s="148" t="s">
        <v>87</v>
      </c>
      <c r="AY1899" s="17" t="s">
        <v>262</v>
      </c>
      <c r="BE1899" s="149">
        <f>IF(N1899="základní",J1899,0)</f>
        <v>0</v>
      </c>
      <c r="BF1899" s="149">
        <f>IF(N1899="snížená",J1899,0)</f>
        <v>0</v>
      </c>
      <c r="BG1899" s="149">
        <f>IF(N1899="zákl. přenesená",J1899,0)</f>
        <v>0</v>
      </c>
      <c r="BH1899" s="149">
        <f>IF(N1899="sníž. přenesená",J1899,0)</f>
        <v>0</v>
      </c>
      <c r="BI1899" s="149">
        <f>IF(N1899="nulová",J1899,0)</f>
        <v>0</v>
      </c>
      <c r="BJ1899" s="17" t="s">
        <v>85</v>
      </c>
      <c r="BK1899" s="149">
        <f>ROUND(I1899*H1899,2)</f>
        <v>0</v>
      </c>
      <c r="BL1899" s="17" t="s">
        <v>369</v>
      </c>
      <c r="BM1899" s="148" t="s">
        <v>2499</v>
      </c>
    </row>
    <row r="1900" spans="2:65" s="1" customFormat="1" ht="24.2" customHeight="1">
      <c r="B1900" s="32"/>
      <c r="C1900" s="178" t="s">
        <v>2500</v>
      </c>
      <c r="D1900" s="178" t="s">
        <v>300</v>
      </c>
      <c r="E1900" s="179" t="s">
        <v>2501</v>
      </c>
      <c r="F1900" s="180" t="s">
        <v>2502</v>
      </c>
      <c r="G1900" s="181" t="s">
        <v>152</v>
      </c>
      <c r="H1900" s="182">
        <v>225.71</v>
      </c>
      <c r="I1900" s="183"/>
      <c r="J1900" s="182">
        <f>ROUND(I1900*H1900,2)</f>
        <v>0</v>
      </c>
      <c r="K1900" s="180" t="s">
        <v>1</v>
      </c>
      <c r="L1900" s="184"/>
      <c r="M1900" s="185" t="s">
        <v>1</v>
      </c>
      <c r="N1900" s="186" t="s">
        <v>42</v>
      </c>
      <c r="P1900" s="146">
        <f>O1900*H1900</f>
        <v>0</v>
      </c>
      <c r="Q1900" s="146">
        <v>0.023</v>
      </c>
      <c r="R1900" s="146">
        <f>Q1900*H1900</f>
        <v>5.19133</v>
      </c>
      <c r="S1900" s="146">
        <v>0</v>
      </c>
      <c r="T1900" s="147">
        <f>S1900*H1900</f>
        <v>0</v>
      </c>
      <c r="AR1900" s="148" t="s">
        <v>459</v>
      </c>
      <c r="AT1900" s="148" t="s">
        <v>300</v>
      </c>
      <c r="AU1900" s="148" t="s">
        <v>87</v>
      </c>
      <c r="AY1900" s="17" t="s">
        <v>262</v>
      </c>
      <c r="BE1900" s="149">
        <f>IF(N1900="základní",J1900,0)</f>
        <v>0</v>
      </c>
      <c r="BF1900" s="149">
        <f>IF(N1900="snížená",J1900,0)</f>
        <v>0</v>
      </c>
      <c r="BG1900" s="149">
        <f>IF(N1900="zákl. přenesená",J1900,0)</f>
        <v>0</v>
      </c>
      <c r="BH1900" s="149">
        <f>IF(N1900="sníž. přenesená",J1900,0)</f>
        <v>0</v>
      </c>
      <c r="BI1900" s="149">
        <f>IF(N1900="nulová",J1900,0)</f>
        <v>0</v>
      </c>
      <c r="BJ1900" s="17" t="s">
        <v>85</v>
      </c>
      <c r="BK1900" s="149">
        <f>ROUND(I1900*H1900,2)</f>
        <v>0</v>
      </c>
      <c r="BL1900" s="17" t="s">
        <v>369</v>
      </c>
      <c r="BM1900" s="148" t="s">
        <v>2503</v>
      </c>
    </row>
    <row r="1901" spans="2:51" s="12" customFormat="1" ht="12">
      <c r="B1901" s="150"/>
      <c r="D1901" s="151" t="s">
        <v>270</v>
      </c>
      <c r="E1901" s="152" t="s">
        <v>1</v>
      </c>
      <c r="F1901" s="153" t="s">
        <v>160</v>
      </c>
      <c r="H1901" s="154">
        <v>39.5</v>
      </c>
      <c r="I1901" s="155"/>
      <c r="L1901" s="150"/>
      <c r="M1901" s="156"/>
      <c r="T1901" s="157"/>
      <c r="AT1901" s="152" t="s">
        <v>270</v>
      </c>
      <c r="AU1901" s="152" t="s">
        <v>87</v>
      </c>
      <c r="AV1901" s="12" t="s">
        <v>87</v>
      </c>
      <c r="AW1901" s="12" t="s">
        <v>32</v>
      </c>
      <c r="AX1901" s="12" t="s">
        <v>77</v>
      </c>
      <c r="AY1901" s="152" t="s">
        <v>262</v>
      </c>
    </row>
    <row r="1902" spans="2:51" s="12" customFormat="1" ht="12">
      <c r="B1902" s="150"/>
      <c r="D1902" s="151" t="s">
        <v>270</v>
      </c>
      <c r="E1902" s="152" t="s">
        <v>1</v>
      </c>
      <c r="F1902" s="153" t="s">
        <v>162</v>
      </c>
      <c r="H1902" s="154">
        <v>113.4</v>
      </c>
      <c r="I1902" s="155"/>
      <c r="L1902" s="150"/>
      <c r="M1902" s="156"/>
      <c r="T1902" s="157"/>
      <c r="AT1902" s="152" t="s">
        <v>270</v>
      </c>
      <c r="AU1902" s="152" t="s">
        <v>87</v>
      </c>
      <c r="AV1902" s="12" t="s">
        <v>87</v>
      </c>
      <c r="AW1902" s="12" t="s">
        <v>32</v>
      </c>
      <c r="AX1902" s="12" t="s">
        <v>77</v>
      </c>
      <c r="AY1902" s="152" t="s">
        <v>262</v>
      </c>
    </row>
    <row r="1903" spans="2:51" s="15" customFormat="1" ht="12">
      <c r="B1903" s="171"/>
      <c r="D1903" s="151" t="s">
        <v>270</v>
      </c>
      <c r="E1903" s="172" t="s">
        <v>1</v>
      </c>
      <c r="F1903" s="173" t="s">
        <v>281</v>
      </c>
      <c r="H1903" s="174">
        <v>152.9</v>
      </c>
      <c r="I1903" s="175"/>
      <c r="L1903" s="171"/>
      <c r="M1903" s="176"/>
      <c r="T1903" s="177"/>
      <c r="AT1903" s="172" t="s">
        <v>270</v>
      </c>
      <c r="AU1903" s="172" t="s">
        <v>87</v>
      </c>
      <c r="AV1903" s="15" t="s">
        <v>103</v>
      </c>
      <c r="AW1903" s="15" t="s">
        <v>32</v>
      </c>
      <c r="AX1903" s="15" t="s">
        <v>77</v>
      </c>
      <c r="AY1903" s="172" t="s">
        <v>262</v>
      </c>
    </row>
    <row r="1904" spans="2:51" s="12" customFormat="1" ht="12">
      <c r="B1904" s="150"/>
      <c r="D1904" s="151" t="s">
        <v>270</v>
      </c>
      <c r="E1904" s="152" t="s">
        <v>1</v>
      </c>
      <c r="F1904" s="153" t="s">
        <v>184</v>
      </c>
      <c r="H1904" s="154">
        <v>12.37</v>
      </c>
      <c r="I1904" s="155"/>
      <c r="L1904" s="150"/>
      <c r="M1904" s="156"/>
      <c r="T1904" s="157"/>
      <c r="AT1904" s="152" t="s">
        <v>270</v>
      </c>
      <c r="AU1904" s="152" t="s">
        <v>87</v>
      </c>
      <c r="AV1904" s="12" t="s">
        <v>87</v>
      </c>
      <c r="AW1904" s="12" t="s">
        <v>32</v>
      </c>
      <c r="AX1904" s="12" t="s">
        <v>77</v>
      </c>
      <c r="AY1904" s="152" t="s">
        <v>262</v>
      </c>
    </row>
    <row r="1905" spans="2:51" s="12" customFormat="1" ht="12">
      <c r="B1905" s="150"/>
      <c r="D1905" s="151" t="s">
        <v>270</v>
      </c>
      <c r="E1905" s="152" t="s">
        <v>1</v>
      </c>
      <c r="F1905" s="153" t="s">
        <v>188</v>
      </c>
      <c r="H1905" s="154">
        <v>31</v>
      </c>
      <c r="I1905" s="155"/>
      <c r="L1905" s="150"/>
      <c r="M1905" s="156"/>
      <c r="T1905" s="157"/>
      <c r="AT1905" s="152" t="s">
        <v>270</v>
      </c>
      <c r="AU1905" s="152" t="s">
        <v>87</v>
      </c>
      <c r="AV1905" s="12" t="s">
        <v>87</v>
      </c>
      <c r="AW1905" s="12" t="s">
        <v>32</v>
      </c>
      <c r="AX1905" s="12" t="s">
        <v>77</v>
      </c>
      <c r="AY1905" s="152" t="s">
        <v>262</v>
      </c>
    </row>
    <row r="1906" spans="2:51" s="15" customFormat="1" ht="12">
      <c r="B1906" s="171"/>
      <c r="D1906" s="151" t="s">
        <v>270</v>
      </c>
      <c r="E1906" s="172" t="s">
        <v>1</v>
      </c>
      <c r="F1906" s="173" t="s">
        <v>281</v>
      </c>
      <c r="H1906" s="174">
        <v>43.37</v>
      </c>
      <c r="I1906" s="175"/>
      <c r="L1906" s="171"/>
      <c r="M1906" s="176"/>
      <c r="T1906" s="177"/>
      <c r="AT1906" s="172" t="s">
        <v>270</v>
      </c>
      <c r="AU1906" s="172" t="s">
        <v>87</v>
      </c>
      <c r="AV1906" s="15" t="s">
        <v>103</v>
      </c>
      <c r="AW1906" s="15" t="s">
        <v>32</v>
      </c>
      <c r="AX1906" s="15" t="s">
        <v>77</v>
      </c>
      <c r="AY1906" s="172" t="s">
        <v>262</v>
      </c>
    </row>
    <row r="1907" spans="2:51" s="13" customFormat="1" ht="12">
      <c r="B1907" s="158"/>
      <c r="D1907" s="151" t="s">
        <v>270</v>
      </c>
      <c r="E1907" s="159" t="s">
        <v>1</v>
      </c>
      <c r="F1907" s="160" t="s">
        <v>273</v>
      </c>
      <c r="H1907" s="161">
        <v>196.27</v>
      </c>
      <c r="I1907" s="162"/>
      <c r="L1907" s="158"/>
      <c r="M1907" s="163"/>
      <c r="T1907" s="164"/>
      <c r="AT1907" s="159" t="s">
        <v>270</v>
      </c>
      <c r="AU1907" s="159" t="s">
        <v>87</v>
      </c>
      <c r="AV1907" s="13" t="s">
        <v>268</v>
      </c>
      <c r="AW1907" s="13" t="s">
        <v>32</v>
      </c>
      <c r="AX1907" s="13" t="s">
        <v>85</v>
      </c>
      <c r="AY1907" s="159" t="s">
        <v>262</v>
      </c>
    </row>
    <row r="1908" spans="2:51" s="12" customFormat="1" ht="12">
      <c r="B1908" s="150"/>
      <c r="D1908" s="151" t="s">
        <v>270</v>
      </c>
      <c r="F1908" s="153" t="s">
        <v>2504</v>
      </c>
      <c r="H1908" s="154">
        <v>225.71</v>
      </c>
      <c r="I1908" s="155"/>
      <c r="L1908" s="150"/>
      <c r="M1908" s="156"/>
      <c r="T1908" s="157"/>
      <c r="AT1908" s="152" t="s">
        <v>270</v>
      </c>
      <c r="AU1908" s="152" t="s">
        <v>87</v>
      </c>
      <c r="AV1908" s="12" t="s">
        <v>87</v>
      </c>
      <c r="AW1908" s="12" t="s">
        <v>4</v>
      </c>
      <c r="AX1908" s="12" t="s">
        <v>85</v>
      </c>
      <c r="AY1908" s="152" t="s">
        <v>262</v>
      </c>
    </row>
    <row r="1909" spans="2:65" s="1" customFormat="1" ht="24.2" customHeight="1">
      <c r="B1909" s="32"/>
      <c r="C1909" s="138" t="s">
        <v>2505</v>
      </c>
      <c r="D1909" s="138" t="s">
        <v>264</v>
      </c>
      <c r="E1909" s="139" t="s">
        <v>2506</v>
      </c>
      <c r="F1909" s="140" t="s">
        <v>2507</v>
      </c>
      <c r="G1909" s="141" t="s">
        <v>152</v>
      </c>
      <c r="H1909" s="142">
        <v>57.06</v>
      </c>
      <c r="I1909" s="143"/>
      <c r="J1909" s="142">
        <f>ROUND(I1909*H1909,2)</f>
        <v>0</v>
      </c>
      <c r="K1909" s="140" t="s">
        <v>267</v>
      </c>
      <c r="L1909" s="32"/>
      <c r="M1909" s="144" t="s">
        <v>1</v>
      </c>
      <c r="N1909" s="145" t="s">
        <v>42</v>
      </c>
      <c r="P1909" s="146">
        <f>O1909*H1909</f>
        <v>0</v>
      </c>
      <c r="Q1909" s="146">
        <v>0.0015</v>
      </c>
      <c r="R1909" s="146">
        <f>Q1909*H1909</f>
        <v>0.08559</v>
      </c>
      <c r="S1909" s="146">
        <v>0</v>
      </c>
      <c r="T1909" s="147">
        <f>S1909*H1909</f>
        <v>0</v>
      </c>
      <c r="AR1909" s="148" t="s">
        <v>369</v>
      </c>
      <c r="AT1909" s="148" t="s">
        <v>264</v>
      </c>
      <c r="AU1909" s="148" t="s">
        <v>87</v>
      </c>
      <c r="AY1909" s="17" t="s">
        <v>262</v>
      </c>
      <c r="BE1909" s="149">
        <f>IF(N1909="základní",J1909,0)</f>
        <v>0</v>
      </c>
      <c r="BF1909" s="149">
        <f>IF(N1909="snížená",J1909,0)</f>
        <v>0</v>
      </c>
      <c r="BG1909" s="149">
        <f>IF(N1909="zákl. přenesená",J1909,0)</f>
        <v>0</v>
      </c>
      <c r="BH1909" s="149">
        <f>IF(N1909="sníž. přenesená",J1909,0)</f>
        <v>0</v>
      </c>
      <c r="BI1909" s="149">
        <f>IF(N1909="nulová",J1909,0)</f>
        <v>0</v>
      </c>
      <c r="BJ1909" s="17" t="s">
        <v>85</v>
      </c>
      <c r="BK1909" s="149">
        <f>ROUND(I1909*H1909,2)</f>
        <v>0</v>
      </c>
      <c r="BL1909" s="17" t="s">
        <v>369</v>
      </c>
      <c r="BM1909" s="148" t="s">
        <v>2508</v>
      </c>
    </row>
    <row r="1910" spans="2:51" s="12" customFormat="1" ht="12">
      <c r="B1910" s="150"/>
      <c r="D1910" s="151" t="s">
        <v>270</v>
      </c>
      <c r="E1910" s="152" t="s">
        <v>1</v>
      </c>
      <c r="F1910" s="153" t="s">
        <v>2509</v>
      </c>
      <c r="H1910" s="154">
        <v>43.45</v>
      </c>
      <c r="I1910" s="155"/>
      <c r="L1910" s="150"/>
      <c r="M1910" s="156"/>
      <c r="T1910" s="157"/>
      <c r="AT1910" s="152" t="s">
        <v>270</v>
      </c>
      <c r="AU1910" s="152" t="s">
        <v>87</v>
      </c>
      <c r="AV1910" s="12" t="s">
        <v>87</v>
      </c>
      <c r="AW1910" s="12" t="s">
        <v>32</v>
      </c>
      <c r="AX1910" s="12" t="s">
        <v>77</v>
      </c>
      <c r="AY1910" s="152" t="s">
        <v>262</v>
      </c>
    </row>
    <row r="1911" spans="2:51" s="15" customFormat="1" ht="12">
      <c r="B1911" s="171"/>
      <c r="D1911" s="151" t="s">
        <v>270</v>
      </c>
      <c r="E1911" s="172" t="s">
        <v>1</v>
      </c>
      <c r="F1911" s="173" t="s">
        <v>281</v>
      </c>
      <c r="H1911" s="174">
        <v>43.45</v>
      </c>
      <c r="I1911" s="175"/>
      <c r="L1911" s="171"/>
      <c r="M1911" s="176"/>
      <c r="T1911" s="177"/>
      <c r="AT1911" s="172" t="s">
        <v>270</v>
      </c>
      <c r="AU1911" s="172" t="s">
        <v>87</v>
      </c>
      <c r="AV1911" s="15" t="s">
        <v>103</v>
      </c>
      <c r="AW1911" s="15" t="s">
        <v>32</v>
      </c>
      <c r="AX1911" s="15" t="s">
        <v>77</v>
      </c>
      <c r="AY1911" s="172" t="s">
        <v>262</v>
      </c>
    </row>
    <row r="1912" spans="2:51" s="12" customFormat="1" ht="12">
      <c r="B1912" s="150"/>
      <c r="D1912" s="151" t="s">
        <v>270</v>
      </c>
      <c r="E1912" s="152" t="s">
        <v>1</v>
      </c>
      <c r="F1912" s="153" t="s">
        <v>2510</v>
      </c>
      <c r="H1912" s="154">
        <v>13.61</v>
      </c>
      <c r="I1912" s="155"/>
      <c r="L1912" s="150"/>
      <c r="M1912" s="156"/>
      <c r="T1912" s="157"/>
      <c r="AT1912" s="152" t="s">
        <v>270</v>
      </c>
      <c r="AU1912" s="152" t="s">
        <v>87</v>
      </c>
      <c r="AV1912" s="12" t="s">
        <v>87</v>
      </c>
      <c r="AW1912" s="12" t="s">
        <v>32</v>
      </c>
      <c r="AX1912" s="12" t="s">
        <v>77</v>
      </c>
      <c r="AY1912" s="152" t="s">
        <v>262</v>
      </c>
    </row>
    <row r="1913" spans="2:51" s="15" customFormat="1" ht="12">
      <c r="B1913" s="171"/>
      <c r="D1913" s="151" t="s">
        <v>270</v>
      </c>
      <c r="E1913" s="172" t="s">
        <v>1</v>
      </c>
      <c r="F1913" s="173" t="s">
        <v>281</v>
      </c>
      <c r="H1913" s="174">
        <v>13.61</v>
      </c>
      <c r="I1913" s="175"/>
      <c r="L1913" s="171"/>
      <c r="M1913" s="176"/>
      <c r="T1913" s="177"/>
      <c r="AT1913" s="172" t="s">
        <v>270</v>
      </c>
      <c r="AU1913" s="172" t="s">
        <v>87</v>
      </c>
      <c r="AV1913" s="15" t="s">
        <v>103</v>
      </c>
      <c r="AW1913" s="15" t="s">
        <v>32</v>
      </c>
      <c r="AX1913" s="15" t="s">
        <v>77</v>
      </c>
      <c r="AY1913" s="172" t="s">
        <v>262</v>
      </c>
    </row>
    <row r="1914" spans="2:51" s="13" customFormat="1" ht="12">
      <c r="B1914" s="158"/>
      <c r="D1914" s="151" t="s">
        <v>270</v>
      </c>
      <c r="E1914" s="159" t="s">
        <v>1</v>
      </c>
      <c r="F1914" s="160" t="s">
        <v>273</v>
      </c>
      <c r="H1914" s="161">
        <v>57.06</v>
      </c>
      <c r="I1914" s="162"/>
      <c r="L1914" s="158"/>
      <c r="M1914" s="163"/>
      <c r="T1914" s="164"/>
      <c r="AT1914" s="159" t="s">
        <v>270</v>
      </c>
      <c r="AU1914" s="159" t="s">
        <v>87</v>
      </c>
      <c r="AV1914" s="13" t="s">
        <v>268</v>
      </c>
      <c r="AW1914" s="13" t="s">
        <v>32</v>
      </c>
      <c r="AX1914" s="13" t="s">
        <v>85</v>
      </c>
      <c r="AY1914" s="159" t="s">
        <v>262</v>
      </c>
    </row>
    <row r="1915" spans="2:65" s="1" customFormat="1" ht="24.2" customHeight="1">
      <c r="B1915" s="32"/>
      <c r="C1915" s="138" t="s">
        <v>2511</v>
      </c>
      <c r="D1915" s="138" t="s">
        <v>264</v>
      </c>
      <c r="E1915" s="139" t="s">
        <v>2512</v>
      </c>
      <c r="F1915" s="140" t="s">
        <v>2513</v>
      </c>
      <c r="G1915" s="141" t="s">
        <v>786</v>
      </c>
      <c r="H1915" s="143"/>
      <c r="I1915" s="143"/>
      <c r="J1915" s="142">
        <f>ROUND(I1915*H1915,2)</f>
        <v>0</v>
      </c>
      <c r="K1915" s="140" t="s">
        <v>267</v>
      </c>
      <c r="L1915" s="32"/>
      <c r="M1915" s="144" t="s">
        <v>1</v>
      </c>
      <c r="N1915" s="145" t="s">
        <v>42</v>
      </c>
      <c r="P1915" s="146">
        <f>O1915*H1915</f>
        <v>0</v>
      </c>
      <c r="Q1915" s="146">
        <v>0</v>
      </c>
      <c r="R1915" s="146">
        <f>Q1915*H1915</f>
        <v>0</v>
      </c>
      <c r="S1915" s="146">
        <v>0</v>
      </c>
      <c r="T1915" s="147">
        <f>S1915*H1915</f>
        <v>0</v>
      </c>
      <c r="AR1915" s="148" t="s">
        <v>369</v>
      </c>
      <c r="AT1915" s="148" t="s">
        <v>264</v>
      </c>
      <c r="AU1915" s="148" t="s">
        <v>87</v>
      </c>
      <c r="AY1915" s="17" t="s">
        <v>262</v>
      </c>
      <c r="BE1915" s="149">
        <f>IF(N1915="základní",J1915,0)</f>
        <v>0</v>
      </c>
      <c r="BF1915" s="149">
        <f>IF(N1915="snížená",J1915,0)</f>
        <v>0</v>
      </c>
      <c r="BG1915" s="149">
        <f>IF(N1915="zákl. přenesená",J1915,0)</f>
        <v>0</v>
      </c>
      <c r="BH1915" s="149">
        <f>IF(N1915="sníž. přenesená",J1915,0)</f>
        <v>0</v>
      </c>
      <c r="BI1915" s="149">
        <f>IF(N1915="nulová",J1915,0)</f>
        <v>0</v>
      </c>
      <c r="BJ1915" s="17" t="s">
        <v>85</v>
      </c>
      <c r="BK1915" s="149">
        <f>ROUND(I1915*H1915,2)</f>
        <v>0</v>
      </c>
      <c r="BL1915" s="17" t="s">
        <v>369</v>
      </c>
      <c r="BM1915" s="148" t="s">
        <v>2514</v>
      </c>
    </row>
    <row r="1916" spans="2:63" s="11" customFormat="1" ht="22.9" customHeight="1">
      <c r="B1916" s="126"/>
      <c r="D1916" s="127" t="s">
        <v>76</v>
      </c>
      <c r="E1916" s="136" t="s">
        <v>2515</v>
      </c>
      <c r="F1916" s="136" t="s">
        <v>2516</v>
      </c>
      <c r="I1916" s="129"/>
      <c r="J1916" s="137">
        <f>BK1916</f>
        <v>0</v>
      </c>
      <c r="L1916" s="126"/>
      <c r="M1916" s="131"/>
      <c r="P1916" s="132">
        <f>SUM(P1917:P1951)</f>
        <v>0</v>
      </c>
      <c r="R1916" s="132">
        <f>SUM(R1917:R1951)</f>
        <v>4.9014574</v>
      </c>
      <c r="T1916" s="133">
        <f>SUM(T1917:T1951)</f>
        <v>0</v>
      </c>
      <c r="AR1916" s="127" t="s">
        <v>87</v>
      </c>
      <c r="AT1916" s="134" t="s">
        <v>76</v>
      </c>
      <c r="AU1916" s="134" t="s">
        <v>85</v>
      </c>
      <c r="AY1916" s="127" t="s">
        <v>262</v>
      </c>
      <c r="BK1916" s="135">
        <f>SUM(BK1917:BK1951)</f>
        <v>0</v>
      </c>
    </row>
    <row r="1917" spans="2:65" s="1" customFormat="1" ht="24.2" customHeight="1">
      <c r="B1917" s="32"/>
      <c r="C1917" s="138" t="s">
        <v>2517</v>
      </c>
      <c r="D1917" s="138" t="s">
        <v>264</v>
      </c>
      <c r="E1917" s="139" t="s">
        <v>2518</v>
      </c>
      <c r="F1917" s="140" t="s">
        <v>2519</v>
      </c>
      <c r="G1917" s="141" t="s">
        <v>152</v>
      </c>
      <c r="H1917" s="142">
        <v>498.4</v>
      </c>
      <c r="I1917" s="143"/>
      <c r="J1917" s="142">
        <f>ROUND(I1917*H1917,2)</f>
        <v>0</v>
      </c>
      <c r="K1917" s="140" t="s">
        <v>267</v>
      </c>
      <c r="L1917" s="32"/>
      <c r="M1917" s="144" t="s">
        <v>1</v>
      </c>
      <c r="N1917" s="145" t="s">
        <v>42</v>
      </c>
      <c r="P1917" s="146">
        <f>O1917*H1917</f>
        <v>0</v>
      </c>
      <c r="Q1917" s="146">
        <v>3E-05</v>
      </c>
      <c r="R1917" s="146">
        <f>Q1917*H1917</f>
        <v>0.014952</v>
      </c>
      <c r="S1917" s="146">
        <v>0</v>
      </c>
      <c r="T1917" s="147">
        <f>S1917*H1917</f>
        <v>0</v>
      </c>
      <c r="AR1917" s="148" t="s">
        <v>369</v>
      </c>
      <c r="AT1917" s="148" t="s">
        <v>264</v>
      </c>
      <c r="AU1917" s="148" t="s">
        <v>87</v>
      </c>
      <c r="AY1917" s="17" t="s">
        <v>262</v>
      </c>
      <c r="BE1917" s="149">
        <f>IF(N1917="základní",J1917,0)</f>
        <v>0</v>
      </c>
      <c r="BF1917" s="149">
        <f>IF(N1917="snížená",J1917,0)</f>
        <v>0</v>
      </c>
      <c r="BG1917" s="149">
        <f>IF(N1917="zákl. přenesená",J1917,0)</f>
        <v>0</v>
      </c>
      <c r="BH1917" s="149">
        <f>IF(N1917="sníž. přenesená",J1917,0)</f>
        <v>0</v>
      </c>
      <c r="BI1917" s="149">
        <f>IF(N1917="nulová",J1917,0)</f>
        <v>0</v>
      </c>
      <c r="BJ1917" s="17" t="s">
        <v>85</v>
      </c>
      <c r="BK1917" s="149">
        <f>ROUND(I1917*H1917,2)</f>
        <v>0</v>
      </c>
      <c r="BL1917" s="17" t="s">
        <v>369</v>
      </c>
      <c r="BM1917" s="148" t="s">
        <v>2520</v>
      </c>
    </row>
    <row r="1918" spans="2:51" s="12" customFormat="1" ht="12">
      <c r="B1918" s="150"/>
      <c r="D1918" s="151" t="s">
        <v>270</v>
      </c>
      <c r="E1918" s="152" t="s">
        <v>1</v>
      </c>
      <c r="F1918" s="153" t="s">
        <v>151</v>
      </c>
      <c r="H1918" s="154">
        <v>242.62</v>
      </c>
      <c r="I1918" s="155"/>
      <c r="L1918" s="150"/>
      <c r="M1918" s="156"/>
      <c r="T1918" s="157"/>
      <c r="AT1918" s="152" t="s">
        <v>270</v>
      </c>
      <c r="AU1918" s="152" t="s">
        <v>87</v>
      </c>
      <c r="AV1918" s="12" t="s">
        <v>87</v>
      </c>
      <c r="AW1918" s="12" t="s">
        <v>32</v>
      </c>
      <c r="AX1918" s="12" t="s">
        <v>77</v>
      </c>
      <c r="AY1918" s="152" t="s">
        <v>262</v>
      </c>
    </row>
    <row r="1919" spans="2:51" s="12" customFormat="1" ht="12">
      <c r="B1919" s="150"/>
      <c r="D1919" s="151" t="s">
        <v>270</v>
      </c>
      <c r="E1919" s="152" t="s">
        <v>1</v>
      </c>
      <c r="F1919" s="153" t="s">
        <v>157</v>
      </c>
      <c r="H1919" s="154">
        <v>2.3</v>
      </c>
      <c r="I1919" s="155"/>
      <c r="L1919" s="150"/>
      <c r="M1919" s="156"/>
      <c r="T1919" s="157"/>
      <c r="AT1919" s="152" t="s">
        <v>270</v>
      </c>
      <c r="AU1919" s="152" t="s">
        <v>87</v>
      </c>
      <c r="AV1919" s="12" t="s">
        <v>87</v>
      </c>
      <c r="AW1919" s="12" t="s">
        <v>32</v>
      </c>
      <c r="AX1919" s="12" t="s">
        <v>77</v>
      </c>
      <c r="AY1919" s="152" t="s">
        <v>262</v>
      </c>
    </row>
    <row r="1920" spans="2:51" s="12" customFormat="1" ht="12">
      <c r="B1920" s="150"/>
      <c r="D1920" s="151" t="s">
        <v>270</v>
      </c>
      <c r="E1920" s="152" t="s">
        <v>1</v>
      </c>
      <c r="F1920" s="153" t="s">
        <v>158</v>
      </c>
      <c r="H1920" s="154">
        <v>15.48</v>
      </c>
      <c r="I1920" s="155"/>
      <c r="L1920" s="150"/>
      <c r="M1920" s="156"/>
      <c r="T1920" s="157"/>
      <c r="AT1920" s="152" t="s">
        <v>270</v>
      </c>
      <c r="AU1920" s="152" t="s">
        <v>87</v>
      </c>
      <c r="AV1920" s="12" t="s">
        <v>87</v>
      </c>
      <c r="AW1920" s="12" t="s">
        <v>32</v>
      </c>
      <c r="AX1920" s="12" t="s">
        <v>77</v>
      </c>
      <c r="AY1920" s="152" t="s">
        <v>262</v>
      </c>
    </row>
    <row r="1921" spans="2:51" s="15" customFormat="1" ht="12">
      <c r="B1921" s="171"/>
      <c r="D1921" s="151" t="s">
        <v>270</v>
      </c>
      <c r="E1921" s="172" t="s">
        <v>1</v>
      </c>
      <c r="F1921" s="173" t="s">
        <v>281</v>
      </c>
      <c r="H1921" s="174">
        <v>260.4</v>
      </c>
      <c r="I1921" s="175"/>
      <c r="L1921" s="171"/>
      <c r="M1921" s="176"/>
      <c r="T1921" s="177"/>
      <c r="AT1921" s="172" t="s">
        <v>270</v>
      </c>
      <c r="AU1921" s="172" t="s">
        <v>87</v>
      </c>
      <c r="AV1921" s="15" t="s">
        <v>103</v>
      </c>
      <c r="AW1921" s="15" t="s">
        <v>32</v>
      </c>
      <c r="AX1921" s="15" t="s">
        <v>77</v>
      </c>
      <c r="AY1921" s="172" t="s">
        <v>262</v>
      </c>
    </row>
    <row r="1922" spans="2:51" s="12" customFormat="1" ht="12">
      <c r="B1922" s="150"/>
      <c r="D1922" s="151" t="s">
        <v>270</v>
      </c>
      <c r="E1922" s="152" t="s">
        <v>1</v>
      </c>
      <c r="F1922" s="153" t="s">
        <v>180</v>
      </c>
      <c r="H1922" s="154">
        <v>133.8</v>
      </c>
      <c r="I1922" s="155"/>
      <c r="L1922" s="150"/>
      <c r="M1922" s="156"/>
      <c r="T1922" s="157"/>
      <c r="AT1922" s="152" t="s">
        <v>270</v>
      </c>
      <c r="AU1922" s="152" t="s">
        <v>87</v>
      </c>
      <c r="AV1922" s="12" t="s">
        <v>87</v>
      </c>
      <c r="AW1922" s="12" t="s">
        <v>32</v>
      </c>
      <c r="AX1922" s="12" t="s">
        <v>77</v>
      </c>
      <c r="AY1922" s="152" t="s">
        <v>262</v>
      </c>
    </row>
    <row r="1923" spans="2:51" s="12" customFormat="1" ht="12">
      <c r="B1923" s="150"/>
      <c r="D1923" s="151" t="s">
        <v>270</v>
      </c>
      <c r="E1923" s="152" t="s">
        <v>1</v>
      </c>
      <c r="F1923" s="153" t="s">
        <v>182</v>
      </c>
      <c r="H1923" s="154">
        <v>104.2</v>
      </c>
      <c r="I1923" s="155"/>
      <c r="L1923" s="150"/>
      <c r="M1923" s="156"/>
      <c r="T1923" s="157"/>
      <c r="AT1923" s="152" t="s">
        <v>270</v>
      </c>
      <c r="AU1923" s="152" t="s">
        <v>87</v>
      </c>
      <c r="AV1923" s="12" t="s">
        <v>87</v>
      </c>
      <c r="AW1923" s="12" t="s">
        <v>32</v>
      </c>
      <c r="AX1923" s="12" t="s">
        <v>77</v>
      </c>
      <c r="AY1923" s="152" t="s">
        <v>262</v>
      </c>
    </row>
    <row r="1924" spans="2:51" s="15" customFormat="1" ht="12">
      <c r="B1924" s="171"/>
      <c r="D1924" s="151" t="s">
        <v>270</v>
      </c>
      <c r="E1924" s="172" t="s">
        <v>1</v>
      </c>
      <c r="F1924" s="173" t="s">
        <v>281</v>
      </c>
      <c r="H1924" s="174">
        <v>238</v>
      </c>
      <c r="I1924" s="175"/>
      <c r="L1924" s="171"/>
      <c r="M1924" s="176"/>
      <c r="T1924" s="177"/>
      <c r="AT1924" s="172" t="s">
        <v>270</v>
      </c>
      <c r="AU1924" s="172" t="s">
        <v>87</v>
      </c>
      <c r="AV1924" s="15" t="s">
        <v>103</v>
      </c>
      <c r="AW1924" s="15" t="s">
        <v>32</v>
      </c>
      <c r="AX1924" s="15" t="s">
        <v>77</v>
      </c>
      <c r="AY1924" s="172" t="s">
        <v>262</v>
      </c>
    </row>
    <row r="1925" spans="2:51" s="13" customFormat="1" ht="12">
      <c r="B1925" s="158"/>
      <c r="D1925" s="151" t="s">
        <v>270</v>
      </c>
      <c r="E1925" s="159" t="s">
        <v>1</v>
      </c>
      <c r="F1925" s="160" t="s">
        <v>273</v>
      </c>
      <c r="H1925" s="161">
        <v>498.4</v>
      </c>
      <c r="I1925" s="162"/>
      <c r="L1925" s="158"/>
      <c r="M1925" s="163"/>
      <c r="T1925" s="164"/>
      <c r="AT1925" s="159" t="s">
        <v>270</v>
      </c>
      <c r="AU1925" s="159" t="s">
        <v>87</v>
      </c>
      <c r="AV1925" s="13" t="s">
        <v>268</v>
      </c>
      <c r="AW1925" s="13" t="s">
        <v>32</v>
      </c>
      <c r="AX1925" s="13" t="s">
        <v>85</v>
      </c>
      <c r="AY1925" s="159" t="s">
        <v>262</v>
      </c>
    </row>
    <row r="1926" spans="2:65" s="1" customFormat="1" ht="24.2" customHeight="1">
      <c r="B1926" s="32"/>
      <c r="C1926" s="138" t="s">
        <v>2521</v>
      </c>
      <c r="D1926" s="138" t="s">
        <v>264</v>
      </c>
      <c r="E1926" s="139" t="s">
        <v>2522</v>
      </c>
      <c r="F1926" s="140" t="s">
        <v>2523</v>
      </c>
      <c r="G1926" s="141" t="s">
        <v>416</v>
      </c>
      <c r="H1926" s="142">
        <v>257.81</v>
      </c>
      <c r="I1926" s="143"/>
      <c r="J1926" s="142">
        <f>ROUND(I1926*H1926,2)</f>
        <v>0</v>
      </c>
      <c r="K1926" s="140" t="s">
        <v>267</v>
      </c>
      <c r="L1926" s="32"/>
      <c r="M1926" s="144" t="s">
        <v>1</v>
      </c>
      <c r="N1926" s="145" t="s">
        <v>42</v>
      </c>
      <c r="P1926" s="146">
        <f>O1926*H1926</f>
        <v>0</v>
      </c>
      <c r="Q1926" s="146">
        <v>4E-05</v>
      </c>
      <c r="R1926" s="146">
        <f>Q1926*H1926</f>
        <v>0.010312400000000001</v>
      </c>
      <c r="S1926" s="146">
        <v>0</v>
      </c>
      <c r="T1926" s="147">
        <f>S1926*H1926</f>
        <v>0</v>
      </c>
      <c r="AR1926" s="148" t="s">
        <v>369</v>
      </c>
      <c r="AT1926" s="148" t="s">
        <v>264</v>
      </c>
      <c r="AU1926" s="148" t="s">
        <v>87</v>
      </c>
      <c r="AY1926" s="17" t="s">
        <v>262</v>
      </c>
      <c r="BE1926" s="149">
        <f>IF(N1926="základní",J1926,0)</f>
        <v>0</v>
      </c>
      <c r="BF1926" s="149">
        <f>IF(N1926="snížená",J1926,0)</f>
        <v>0</v>
      </c>
      <c r="BG1926" s="149">
        <f>IF(N1926="zákl. přenesená",J1926,0)</f>
        <v>0</v>
      </c>
      <c r="BH1926" s="149">
        <f>IF(N1926="sníž. přenesená",J1926,0)</f>
        <v>0</v>
      </c>
      <c r="BI1926" s="149">
        <f>IF(N1926="nulová",J1926,0)</f>
        <v>0</v>
      </c>
      <c r="BJ1926" s="17" t="s">
        <v>85</v>
      </c>
      <c r="BK1926" s="149">
        <f>ROUND(I1926*H1926,2)</f>
        <v>0</v>
      </c>
      <c r="BL1926" s="17" t="s">
        <v>369</v>
      </c>
      <c r="BM1926" s="148" t="s">
        <v>2524</v>
      </c>
    </row>
    <row r="1927" spans="2:65" s="1" customFormat="1" ht="24.2" customHeight="1">
      <c r="B1927" s="32"/>
      <c r="C1927" s="178" t="s">
        <v>2525</v>
      </c>
      <c r="D1927" s="178" t="s">
        <v>300</v>
      </c>
      <c r="E1927" s="179" t="s">
        <v>2526</v>
      </c>
      <c r="F1927" s="180" t="s">
        <v>2527</v>
      </c>
      <c r="G1927" s="181" t="s">
        <v>416</v>
      </c>
      <c r="H1927" s="182">
        <v>278.43</v>
      </c>
      <c r="I1927" s="183"/>
      <c r="J1927" s="182">
        <f>ROUND(I1927*H1927,2)</f>
        <v>0</v>
      </c>
      <c r="K1927" s="180" t="s">
        <v>1</v>
      </c>
      <c r="L1927" s="184"/>
      <c r="M1927" s="185" t="s">
        <v>1</v>
      </c>
      <c r="N1927" s="186" t="s">
        <v>42</v>
      </c>
      <c r="P1927" s="146">
        <f>O1927*H1927</f>
        <v>0</v>
      </c>
      <c r="Q1927" s="146">
        <v>0.0002</v>
      </c>
      <c r="R1927" s="146">
        <f>Q1927*H1927</f>
        <v>0.055686000000000006</v>
      </c>
      <c r="S1927" s="146">
        <v>0</v>
      </c>
      <c r="T1927" s="147">
        <f>S1927*H1927</f>
        <v>0</v>
      </c>
      <c r="AR1927" s="148" t="s">
        <v>459</v>
      </c>
      <c r="AT1927" s="148" t="s">
        <v>300</v>
      </c>
      <c r="AU1927" s="148" t="s">
        <v>87</v>
      </c>
      <c r="AY1927" s="17" t="s">
        <v>262</v>
      </c>
      <c r="BE1927" s="149">
        <f>IF(N1927="základní",J1927,0)</f>
        <v>0</v>
      </c>
      <c r="BF1927" s="149">
        <f>IF(N1927="snížená",J1927,0)</f>
        <v>0</v>
      </c>
      <c r="BG1927" s="149">
        <f>IF(N1927="zákl. přenesená",J1927,0)</f>
        <v>0</v>
      </c>
      <c r="BH1927" s="149">
        <f>IF(N1927="sníž. přenesená",J1927,0)</f>
        <v>0</v>
      </c>
      <c r="BI1927" s="149">
        <f>IF(N1927="nulová",J1927,0)</f>
        <v>0</v>
      </c>
      <c r="BJ1927" s="17" t="s">
        <v>85</v>
      </c>
      <c r="BK1927" s="149">
        <f>ROUND(I1927*H1927,2)</f>
        <v>0</v>
      </c>
      <c r="BL1927" s="17" t="s">
        <v>369</v>
      </c>
      <c r="BM1927" s="148" t="s">
        <v>2528</v>
      </c>
    </row>
    <row r="1928" spans="2:51" s="12" customFormat="1" ht="12">
      <c r="B1928" s="150"/>
      <c r="D1928" s="151" t="s">
        <v>270</v>
      </c>
      <c r="E1928" s="152" t="s">
        <v>1</v>
      </c>
      <c r="F1928" s="153" t="s">
        <v>2529</v>
      </c>
      <c r="H1928" s="154">
        <v>257.81</v>
      </c>
      <c r="I1928" s="155"/>
      <c r="L1928" s="150"/>
      <c r="M1928" s="156"/>
      <c r="T1928" s="157"/>
      <c r="AT1928" s="152" t="s">
        <v>270</v>
      </c>
      <c r="AU1928" s="152" t="s">
        <v>87</v>
      </c>
      <c r="AV1928" s="12" t="s">
        <v>87</v>
      </c>
      <c r="AW1928" s="12" t="s">
        <v>32</v>
      </c>
      <c r="AX1928" s="12" t="s">
        <v>77</v>
      </c>
      <c r="AY1928" s="152" t="s">
        <v>262</v>
      </c>
    </row>
    <row r="1929" spans="2:51" s="13" customFormat="1" ht="12">
      <c r="B1929" s="158"/>
      <c r="D1929" s="151" t="s">
        <v>270</v>
      </c>
      <c r="E1929" s="159" t="s">
        <v>1</v>
      </c>
      <c r="F1929" s="160" t="s">
        <v>273</v>
      </c>
      <c r="H1929" s="161">
        <v>257.81</v>
      </c>
      <c r="I1929" s="162"/>
      <c r="L1929" s="158"/>
      <c r="M1929" s="163"/>
      <c r="T1929" s="164"/>
      <c r="AT1929" s="159" t="s">
        <v>270</v>
      </c>
      <c r="AU1929" s="159" t="s">
        <v>87</v>
      </c>
      <c r="AV1929" s="13" t="s">
        <v>268</v>
      </c>
      <c r="AW1929" s="13" t="s">
        <v>32</v>
      </c>
      <c r="AX1929" s="13" t="s">
        <v>85</v>
      </c>
      <c r="AY1929" s="159" t="s">
        <v>262</v>
      </c>
    </row>
    <row r="1930" spans="2:51" s="12" customFormat="1" ht="12">
      <c r="B1930" s="150"/>
      <c r="D1930" s="151" t="s">
        <v>270</v>
      </c>
      <c r="F1930" s="153" t="s">
        <v>2530</v>
      </c>
      <c r="H1930" s="154">
        <v>278.43</v>
      </c>
      <c r="I1930" s="155"/>
      <c r="L1930" s="150"/>
      <c r="M1930" s="156"/>
      <c r="T1930" s="157"/>
      <c r="AT1930" s="152" t="s">
        <v>270</v>
      </c>
      <c r="AU1930" s="152" t="s">
        <v>87</v>
      </c>
      <c r="AV1930" s="12" t="s">
        <v>87</v>
      </c>
      <c r="AW1930" s="12" t="s">
        <v>4</v>
      </c>
      <c r="AX1930" s="12" t="s">
        <v>85</v>
      </c>
      <c r="AY1930" s="152" t="s">
        <v>262</v>
      </c>
    </row>
    <row r="1931" spans="2:65" s="1" customFormat="1" ht="16.5" customHeight="1">
      <c r="B1931" s="32"/>
      <c r="C1931" s="138" t="s">
        <v>2531</v>
      </c>
      <c r="D1931" s="138" t="s">
        <v>264</v>
      </c>
      <c r="E1931" s="139" t="s">
        <v>2532</v>
      </c>
      <c r="F1931" s="140" t="s">
        <v>2533</v>
      </c>
      <c r="G1931" s="141" t="s">
        <v>152</v>
      </c>
      <c r="H1931" s="142">
        <v>498.4</v>
      </c>
      <c r="I1931" s="143"/>
      <c r="J1931" s="142">
        <f>ROUND(I1931*H1931,2)</f>
        <v>0</v>
      </c>
      <c r="K1931" s="140" t="s">
        <v>267</v>
      </c>
      <c r="L1931" s="32"/>
      <c r="M1931" s="144" t="s">
        <v>1</v>
      </c>
      <c r="N1931" s="145" t="s">
        <v>42</v>
      </c>
      <c r="P1931" s="146">
        <f>O1931*H1931</f>
        <v>0</v>
      </c>
      <c r="Q1931" s="146">
        <v>0</v>
      </c>
      <c r="R1931" s="146">
        <f>Q1931*H1931</f>
        <v>0</v>
      </c>
      <c r="S1931" s="146">
        <v>0</v>
      </c>
      <c r="T1931" s="147">
        <f>S1931*H1931</f>
        <v>0</v>
      </c>
      <c r="AR1931" s="148" t="s">
        <v>369</v>
      </c>
      <c r="AT1931" s="148" t="s">
        <v>264</v>
      </c>
      <c r="AU1931" s="148" t="s">
        <v>87</v>
      </c>
      <c r="AY1931" s="17" t="s">
        <v>262</v>
      </c>
      <c r="BE1931" s="149">
        <f>IF(N1931="základní",J1931,0)</f>
        <v>0</v>
      </c>
      <c r="BF1931" s="149">
        <f>IF(N1931="snížená",J1931,0)</f>
        <v>0</v>
      </c>
      <c r="BG1931" s="149">
        <f>IF(N1931="zákl. přenesená",J1931,0)</f>
        <v>0</v>
      </c>
      <c r="BH1931" s="149">
        <f>IF(N1931="sníž. přenesená",J1931,0)</f>
        <v>0</v>
      </c>
      <c r="BI1931" s="149">
        <f>IF(N1931="nulová",J1931,0)</f>
        <v>0</v>
      </c>
      <c r="BJ1931" s="17" t="s">
        <v>85</v>
      </c>
      <c r="BK1931" s="149">
        <f>ROUND(I1931*H1931,2)</f>
        <v>0</v>
      </c>
      <c r="BL1931" s="17" t="s">
        <v>369</v>
      </c>
      <c r="BM1931" s="148" t="s">
        <v>2534</v>
      </c>
    </row>
    <row r="1932" spans="2:65" s="1" customFormat="1" ht="24.2" customHeight="1">
      <c r="B1932" s="32"/>
      <c r="C1932" s="178" t="s">
        <v>2535</v>
      </c>
      <c r="D1932" s="178" t="s">
        <v>300</v>
      </c>
      <c r="E1932" s="179" t="s">
        <v>2536</v>
      </c>
      <c r="F1932" s="180" t="s">
        <v>2537</v>
      </c>
      <c r="G1932" s="181" t="s">
        <v>152</v>
      </c>
      <c r="H1932" s="182">
        <v>538.27</v>
      </c>
      <c r="I1932" s="183"/>
      <c r="J1932" s="182">
        <f>ROUND(I1932*H1932,2)</f>
        <v>0</v>
      </c>
      <c r="K1932" s="180" t="s">
        <v>1</v>
      </c>
      <c r="L1932" s="184"/>
      <c r="M1932" s="185" t="s">
        <v>1</v>
      </c>
      <c r="N1932" s="186" t="s">
        <v>42</v>
      </c>
      <c r="P1932" s="146">
        <f>O1932*H1932</f>
        <v>0</v>
      </c>
      <c r="Q1932" s="146">
        <v>0.0089</v>
      </c>
      <c r="R1932" s="146">
        <f>Q1932*H1932</f>
        <v>4.790603</v>
      </c>
      <c r="S1932" s="146">
        <v>0</v>
      </c>
      <c r="T1932" s="147">
        <f>S1932*H1932</f>
        <v>0</v>
      </c>
      <c r="AR1932" s="148" t="s">
        <v>459</v>
      </c>
      <c r="AT1932" s="148" t="s">
        <v>300</v>
      </c>
      <c r="AU1932" s="148" t="s">
        <v>87</v>
      </c>
      <c r="AY1932" s="17" t="s">
        <v>262</v>
      </c>
      <c r="BE1932" s="149">
        <f>IF(N1932="základní",J1932,0)</f>
        <v>0</v>
      </c>
      <c r="BF1932" s="149">
        <f>IF(N1932="snížená",J1932,0)</f>
        <v>0</v>
      </c>
      <c r="BG1932" s="149">
        <f>IF(N1932="zákl. přenesená",J1932,0)</f>
        <v>0</v>
      </c>
      <c r="BH1932" s="149">
        <f>IF(N1932="sníž. přenesená",J1932,0)</f>
        <v>0</v>
      </c>
      <c r="BI1932" s="149">
        <f>IF(N1932="nulová",J1932,0)</f>
        <v>0</v>
      </c>
      <c r="BJ1932" s="17" t="s">
        <v>85</v>
      </c>
      <c r="BK1932" s="149">
        <f>ROUND(I1932*H1932,2)</f>
        <v>0</v>
      </c>
      <c r="BL1932" s="17" t="s">
        <v>369</v>
      </c>
      <c r="BM1932" s="148" t="s">
        <v>2538</v>
      </c>
    </row>
    <row r="1933" spans="2:51" s="12" customFormat="1" ht="12">
      <c r="B1933" s="150"/>
      <c r="D1933" s="151" t="s">
        <v>270</v>
      </c>
      <c r="E1933" s="152" t="s">
        <v>1</v>
      </c>
      <c r="F1933" s="153" t="s">
        <v>151</v>
      </c>
      <c r="H1933" s="154">
        <v>242.62</v>
      </c>
      <c r="I1933" s="155"/>
      <c r="L1933" s="150"/>
      <c r="M1933" s="156"/>
      <c r="T1933" s="157"/>
      <c r="AT1933" s="152" t="s">
        <v>270</v>
      </c>
      <c r="AU1933" s="152" t="s">
        <v>87</v>
      </c>
      <c r="AV1933" s="12" t="s">
        <v>87</v>
      </c>
      <c r="AW1933" s="12" t="s">
        <v>32</v>
      </c>
      <c r="AX1933" s="12" t="s">
        <v>77</v>
      </c>
      <c r="AY1933" s="152" t="s">
        <v>262</v>
      </c>
    </row>
    <row r="1934" spans="2:51" s="12" customFormat="1" ht="12">
      <c r="B1934" s="150"/>
      <c r="D1934" s="151" t="s">
        <v>270</v>
      </c>
      <c r="E1934" s="152" t="s">
        <v>1</v>
      </c>
      <c r="F1934" s="153" t="s">
        <v>157</v>
      </c>
      <c r="H1934" s="154">
        <v>2.3</v>
      </c>
      <c r="I1934" s="155"/>
      <c r="L1934" s="150"/>
      <c r="M1934" s="156"/>
      <c r="T1934" s="157"/>
      <c r="AT1934" s="152" t="s">
        <v>270</v>
      </c>
      <c r="AU1934" s="152" t="s">
        <v>87</v>
      </c>
      <c r="AV1934" s="12" t="s">
        <v>87</v>
      </c>
      <c r="AW1934" s="12" t="s">
        <v>32</v>
      </c>
      <c r="AX1934" s="12" t="s">
        <v>77</v>
      </c>
      <c r="AY1934" s="152" t="s">
        <v>262</v>
      </c>
    </row>
    <row r="1935" spans="2:51" s="12" customFormat="1" ht="12">
      <c r="B1935" s="150"/>
      <c r="D1935" s="151" t="s">
        <v>270</v>
      </c>
      <c r="E1935" s="152" t="s">
        <v>1</v>
      </c>
      <c r="F1935" s="153" t="s">
        <v>158</v>
      </c>
      <c r="H1935" s="154">
        <v>15.48</v>
      </c>
      <c r="I1935" s="155"/>
      <c r="L1935" s="150"/>
      <c r="M1935" s="156"/>
      <c r="T1935" s="157"/>
      <c r="AT1935" s="152" t="s">
        <v>270</v>
      </c>
      <c r="AU1935" s="152" t="s">
        <v>87</v>
      </c>
      <c r="AV1935" s="12" t="s">
        <v>87</v>
      </c>
      <c r="AW1935" s="12" t="s">
        <v>32</v>
      </c>
      <c r="AX1935" s="12" t="s">
        <v>77</v>
      </c>
      <c r="AY1935" s="152" t="s">
        <v>262</v>
      </c>
    </row>
    <row r="1936" spans="2:51" s="15" customFormat="1" ht="12">
      <c r="B1936" s="171"/>
      <c r="D1936" s="151" t="s">
        <v>270</v>
      </c>
      <c r="E1936" s="172" t="s">
        <v>1</v>
      </c>
      <c r="F1936" s="173" t="s">
        <v>281</v>
      </c>
      <c r="H1936" s="174">
        <v>260.4</v>
      </c>
      <c r="I1936" s="175"/>
      <c r="L1936" s="171"/>
      <c r="M1936" s="176"/>
      <c r="T1936" s="177"/>
      <c r="AT1936" s="172" t="s">
        <v>270</v>
      </c>
      <c r="AU1936" s="172" t="s">
        <v>87</v>
      </c>
      <c r="AV1936" s="15" t="s">
        <v>103</v>
      </c>
      <c r="AW1936" s="15" t="s">
        <v>32</v>
      </c>
      <c r="AX1936" s="15" t="s">
        <v>77</v>
      </c>
      <c r="AY1936" s="172" t="s">
        <v>262</v>
      </c>
    </row>
    <row r="1937" spans="2:51" s="12" customFormat="1" ht="12">
      <c r="B1937" s="150"/>
      <c r="D1937" s="151" t="s">
        <v>270</v>
      </c>
      <c r="E1937" s="152" t="s">
        <v>1</v>
      </c>
      <c r="F1937" s="153" t="s">
        <v>180</v>
      </c>
      <c r="H1937" s="154">
        <v>133.8</v>
      </c>
      <c r="I1937" s="155"/>
      <c r="L1937" s="150"/>
      <c r="M1937" s="156"/>
      <c r="T1937" s="157"/>
      <c r="AT1937" s="152" t="s">
        <v>270</v>
      </c>
      <c r="AU1937" s="152" t="s">
        <v>87</v>
      </c>
      <c r="AV1937" s="12" t="s">
        <v>87</v>
      </c>
      <c r="AW1937" s="12" t="s">
        <v>32</v>
      </c>
      <c r="AX1937" s="12" t="s">
        <v>77</v>
      </c>
      <c r="AY1937" s="152" t="s">
        <v>262</v>
      </c>
    </row>
    <row r="1938" spans="2:51" s="12" customFormat="1" ht="12">
      <c r="B1938" s="150"/>
      <c r="D1938" s="151" t="s">
        <v>270</v>
      </c>
      <c r="E1938" s="152" t="s">
        <v>1</v>
      </c>
      <c r="F1938" s="153" t="s">
        <v>182</v>
      </c>
      <c r="H1938" s="154">
        <v>104.2</v>
      </c>
      <c r="I1938" s="155"/>
      <c r="L1938" s="150"/>
      <c r="M1938" s="156"/>
      <c r="T1938" s="157"/>
      <c r="AT1938" s="152" t="s">
        <v>270</v>
      </c>
      <c r="AU1938" s="152" t="s">
        <v>87</v>
      </c>
      <c r="AV1938" s="12" t="s">
        <v>87</v>
      </c>
      <c r="AW1938" s="12" t="s">
        <v>32</v>
      </c>
      <c r="AX1938" s="12" t="s">
        <v>77</v>
      </c>
      <c r="AY1938" s="152" t="s">
        <v>262</v>
      </c>
    </row>
    <row r="1939" spans="2:51" s="15" customFormat="1" ht="12">
      <c r="B1939" s="171"/>
      <c r="D1939" s="151" t="s">
        <v>270</v>
      </c>
      <c r="E1939" s="172" t="s">
        <v>1</v>
      </c>
      <c r="F1939" s="173" t="s">
        <v>281</v>
      </c>
      <c r="H1939" s="174">
        <v>238</v>
      </c>
      <c r="I1939" s="175"/>
      <c r="L1939" s="171"/>
      <c r="M1939" s="176"/>
      <c r="T1939" s="177"/>
      <c r="AT1939" s="172" t="s">
        <v>270</v>
      </c>
      <c r="AU1939" s="172" t="s">
        <v>87</v>
      </c>
      <c r="AV1939" s="15" t="s">
        <v>103</v>
      </c>
      <c r="AW1939" s="15" t="s">
        <v>32</v>
      </c>
      <c r="AX1939" s="15" t="s">
        <v>77</v>
      </c>
      <c r="AY1939" s="172" t="s">
        <v>262</v>
      </c>
    </row>
    <row r="1940" spans="2:51" s="13" customFormat="1" ht="12">
      <c r="B1940" s="158"/>
      <c r="D1940" s="151" t="s">
        <v>270</v>
      </c>
      <c r="E1940" s="159" t="s">
        <v>1</v>
      </c>
      <c r="F1940" s="160" t="s">
        <v>273</v>
      </c>
      <c r="H1940" s="161">
        <v>498.4</v>
      </c>
      <c r="I1940" s="162"/>
      <c r="L1940" s="158"/>
      <c r="M1940" s="163"/>
      <c r="T1940" s="164"/>
      <c r="AT1940" s="159" t="s">
        <v>270</v>
      </c>
      <c r="AU1940" s="159" t="s">
        <v>87</v>
      </c>
      <c r="AV1940" s="13" t="s">
        <v>268</v>
      </c>
      <c r="AW1940" s="13" t="s">
        <v>32</v>
      </c>
      <c r="AX1940" s="13" t="s">
        <v>85</v>
      </c>
      <c r="AY1940" s="159" t="s">
        <v>262</v>
      </c>
    </row>
    <row r="1941" spans="2:51" s="12" customFormat="1" ht="12">
      <c r="B1941" s="150"/>
      <c r="D1941" s="151" t="s">
        <v>270</v>
      </c>
      <c r="F1941" s="153" t="s">
        <v>2539</v>
      </c>
      <c r="H1941" s="154">
        <v>538.27</v>
      </c>
      <c r="I1941" s="155"/>
      <c r="L1941" s="150"/>
      <c r="M1941" s="156"/>
      <c r="T1941" s="157"/>
      <c r="AT1941" s="152" t="s">
        <v>270</v>
      </c>
      <c r="AU1941" s="152" t="s">
        <v>87</v>
      </c>
      <c r="AV1941" s="12" t="s">
        <v>87</v>
      </c>
      <c r="AW1941" s="12" t="s">
        <v>4</v>
      </c>
      <c r="AX1941" s="12" t="s">
        <v>85</v>
      </c>
      <c r="AY1941" s="152" t="s">
        <v>262</v>
      </c>
    </row>
    <row r="1942" spans="2:65" s="1" customFormat="1" ht="33" customHeight="1">
      <c r="B1942" s="32"/>
      <c r="C1942" s="138" t="s">
        <v>2540</v>
      </c>
      <c r="D1942" s="138" t="s">
        <v>264</v>
      </c>
      <c r="E1942" s="139" t="s">
        <v>2541</v>
      </c>
      <c r="F1942" s="140" t="s">
        <v>2542</v>
      </c>
      <c r="G1942" s="141" t="s">
        <v>152</v>
      </c>
      <c r="H1942" s="142">
        <v>498.4</v>
      </c>
      <c r="I1942" s="143"/>
      <c r="J1942" s="142">
        <f>ROUND(I1942*H1942,2)</f>
        <v>0</v>
      </c>
      <c r="K1942" s="140" t="s">
        <v>267</v>
      </c>
      <c r="L1942" s="32"/>
      <c r="M1942" s="144" t="s">
        <v>1</v>
      </c>
      <c r="N1942" s="145" t="s">
        <v>42</v>
      </c>
      <c r="P1942" s="146">
        <f>O1942*H1942</f>
        <v>0</v>
      </c>
      <c r="Q1942" s="146">
        <v>6E-05</v>
      </c>
      <c r="R1942" s="146">
        <f>Q1942*H1942</f>
        <v>0.029904</v>
      </c>
      <c r="S1942" s="146">
        <v>0</v>
      </c>
      <c r="T1942" s="147">
        <f>S1942*H1942</f>
        <v>0</v>
      </c>
      <c r="AR1942" s="148" t="s">
        <v>369</v>
      </c>
      <c r="AT1942" s="148" t="s">
        <v>264</v>
      </c>
      <c r="AU1942" s="148" t="s">
        <v>87</v>
      </c>
      <c r="AY1942" s="17" t="s">
        <v>262</v>
      </c>
      <c r="BE1942" s="149">
        <f>IF(N1942="základní",J1942,0)</f>
        <v>0</v>
      </c>
      <c r="BF1942" s="149">
        <f>IF(N1942="snížená",J1942,0)</f>
        <v>0</v>
      </c>
      <c r="BG1942" s="149">
        <f>IF(N1942="zákl. přenesená",J1942,0)</f>
        <v>0</v>
      </c>
      <c r="BH1942" s="149">
        <f>IF(N1942="sníž. přenesená",J1942,0)</f>
        <v>0</v>
      </c>
      <c r="BI1942" s="149">
        <f>IF(N1942="nulová",J1942,0)</f>
        <v>0</v>
      </c>
      <c r="BJ1942" s="17" t="s">
        <v>85</v>
      </c>
      <c r="BK1942" s="149">
        <f>ROUND(I1942*H1942,2)</f>
        <v>0</v>
      </c>
      <c r="BL1942" s="17" t="s">
        <v>369</v>
      </c>
      <c r="BM1942" s="148" t="s">
        <v>2543</v>
      </c>
    </row>
    <row r="1943" spans="2:51" s="12" customFormat="1" ht="12">
      <c r="B1943" s="150"/>
      <c r="D1943" s="151" t="s">
        <v>270</v>
      </c>
      <c r="E1943" s="152" t="s">
        <v>1</v>
      </c>
      <c r="F1943" s="153" t="s">
        <v>151</v>
      </c>
      <c r="H1943" s="154">
        <v>242.62</v>
      </c>
      <c r="I1943" s="155"/>
      <c r="L1943" s="150"/>
      <c r="M1943" s="156"/>
      <c r="T1943" s="157"/>
      <c r="AT1943" s="152" t="s">
        <v>270</v>
      </c>
      <c r="AU1943" s="152" t="s">
        <v>87</v>
      </c>
      <c r="AV1943" s="12" t="s">
        <v>87</v>
      </c>
      <c r="AW1943" s="12" t="s">
        <v>32</v>
      </c>
      <c r="AX1943" s="12" t="s">
        <v>77</v>
      </c>
      <c r="AY1943" s="152" t="s">
        <v>262</v>
      </c>
    </row>
    <row r="1944" spans="2:51" s="12" customFormat="1" ht="12">
      <c r="B1944" s="150"/>
      <c r="D1944" s="151" t="s">
        <v>270</v>
      </c>
      <c r="E1944" s="152" t="s">
        <v>1</v>
      </c>
      <c r="F1944" s="153" t="s">
        <v>157</v>
      </c>
      <c r="H1944" s="154">
        <v>2.3</v>
      </c>
      <c r="I1944" s="155"/>
      <c r="L1944" s="150"/>
      <c r="M1944" s="156"/>
      <c r="T1944" s="157"/>
      <c r="AT1944" s="152" t="s">
        <v>270</v>
      </c>
      <c r="AU1944" s="152" t="s">
        <v>87</v>
      </c>
      <c r="AV1944" s="12" t="s">
        <v>87</v>
      </c>
      <c r="AW1944" s="12" t="s">
        <v>32</v>
      </c>
      <c r="AX1944" s="12" t="s">
        <v>77</v>
      </c>
      <c r="AY1944" s="152" t="s">
        <v>262</v>
      </c>
    </row>
    <row r="1945" spans="2:51" s="12" customFormat="1" ht="12">
      <c r="B1945" s="150"/>
      <c r="D1945" s="151" t="s">
        <v>270</v>
      </c>
      <c r="E1945" s="152" t="s">
        <v>1</v>
      </c>
      <c r="F1945" s="153" t="s">
        <v>158</v>
      </c>
      <c r="H1945" s="154">
        <v>15.48</v>
      </c>
      <c r="I1945" s="155"/>
      <c r="L1945" s="150"/>
      <c r="M1945" s="156"/>
      <c r="T1945" s="157"/>
      <c r="AT1945" s="152" t="s">
        <v>270</v>
      </c>
      <c r="AU1945" s="152" t="s">
        <v>87</v>
      </c>
      <c r="AV1945" s="12" t="s">
        <v>87</v>
      </c>
      <c r="AW1945" s="12" t="s">
        <v>32</v>
      </c>
      <c r="AX1945" s="12" t="s">
        <v>77</v>
      </c>
      <c r="AY1945" s="152" t="s">
        <v>262</v>
      </c>
    </row>
    <row r="1946" spans="2:51" s="15" customFormat="1" ht="12">
      <c r="B1946" s="171"/>
      <c r="D1946" s="151" t="s">
        <v>270</v>
      </c>
      <c r="E1946" s="172" t="s">
        <v>1</v>
      </c>
      <c r="F1946" s="173" t="s">
        <v>281</v>
      </c>
      <c r="H1946" s="174">
        <v>260.4</v>
      </c>
      <c r="I1946" s="175"/>
      <c r="L1946" s="171"/>
      <c r="M1946" s="176"/>
      <c r="T1946" s="177"/>
      <c r="AT1946" s="172" t="s">
        <v>270</v>
      </c>
      <c r="AU1946" s="172" t="s">
        <v>87</v>
      </c>
      <c r="AV1946" s="15" t="s">
        <v>103</v>
      </c>
      <c r="AW1946" s="15" t="s">
        <v>32</v>
      </c>
      <c r="AX1946" s="15" t="s">
        <v>77</v>
      </c>
      <c r="AY1946" s="172" t="s">
        <v>262</v>
      </c>
    </row>
    <row r="1947" spans="2:51" s="12" customFormat="1" ht="12">
      <c r="B1947" s="150"/>
      <c r="D1947" s="151" t="s">
        <v>270</v>
      </c>
      <c r="E1947" s="152" t="s">
        <v>1</v>
      </c>
      <c r="F1947" s="153" t="s">
        <v>180</v>
      </c>
      <c r="H1947" s="154">
        <v>133.8</v>
      </c>
      <c r="I1947" s="155"/>
      <c r="L1947" s="150"/>
      <c r="M1947" s="156"/>
      <c r="T1947" s="157"/>
      <c r="AT1947" s="152" t="s">
        <v>270</v>
      </c>
      <c r="AU1947" s="152" t="s">
        <v>87</v>
      </c>
      <c r="AV1947" s="12" t="s">
        <v>87</v>
      </c>
      <c r="AW1947" s="12" t="s">
        <v>32</v>
      </c>
      <c r="AX1947" s="12" t="s">
        <v>77</v>
      </c>
      <c r="AY1947" s="152" t="s">
        <v>262</v>
      </c>
    </row>
    <row r="1948" spans="2:51" s="12" customFormat="1" ht="12">
      <c r="B1948" s="150"/>
      <c r="D1948" s="151" t="s">
        <v>270</v>
      </c>
      <c r="E1948" s="152" t="s">
        <v>1</v>
      </c>
      <c r="F1948" s="153" t="s">
        <v>182</v>
      </c>
      <c r="H1948" s="154">
        <v>104.2</v>
      </c>
      <c r="I1948" s="155"/>
      <c r="L1948" s="150"/>
      <c r="M1948" s="156"/>
      <c r="T1948" s="157"/>
      <c r="AT1948" s="152" t="s">
        <v>270</v>
      </c>
      <c r="AU1948" s="152" t="s">
        <v>87</v>
      </c>
      <c r="AV1948" s="12" t="s">
        <v>87</v>
      </c>
      <c r="AW1948" s="12" t="s">
        <v>32</v>
      </c>
      <c r="AX1948" s="12" t="s">
        <v>77</v>
      </c>
      <c r="AY1948" s="152" t="s">
        <v>262</v>
      </c>
    </row>
    <row r="1949" spans="2:51" s="15" customFormat="1" ht="12">
      <c r="B1949" s="171"/>
      <c r="D1949" s="151" t="s">
        <v>270</v>
      </c>
      <c r="E1949" s="172" t="s">
        <v>1</v>
      </c>
      <c r="F1949" s="173" t="s">
        <v>281</v>
      </c>
      <c r="H1949" s="174">
        <v>238</v>
      </c>
      <c r="I1949" s="175"/>
      <c r="L1949" s="171"/>
      <c r="M1949" s="176"/>
      <c r="T1949" s="177"/>
      <c r="AT1949" s="172" t="s">
        <v>270</v>
      </c>
      <c r="AU1949" s="172" t="s">
        <v>87</v>
      </c>
      <c r="AV1949" s="15" t="s">
        <v>103</v>
      </c>
      <c r="AW1949" s="15" t="s">
        <v>32</v>
      </c>
      <c r="AX1949" s="15" t="s">
        <v>77</v>
      </c>
      <c r="AY1949" s="172" t="s">
        <v>262</v>
      </c>
    </row>
    <row r="1950" spans="2:51" s="13" customFormat="1" ht="12">
      <c r="B1950" s="158"/>
      <c r="D1950" s="151" t="s">
        <v>270</v>
      </c>
      <c r="E1950" s="159" t="s">
        <v>1</v>
      </c>
      <c r="F1950" s="160" t="s">
        <v>273</v>
      </c>
      <c r="H1950" s="161">
        <v>498.4</v>
      </c>
      <c r="I1950" s="162"/>
      <c r="L1950" s="158"/>
      <c r="M1950" s="163"/>
      <c r="T1950" s="164"/>
      <c r="AT1950" s="159" t="s">
        <v>270</v>
      </c>
      <c r="AU1950" s="159" t="s">
        <v>87</v>
      </c>
      <c r="AV1950" s="13" t="s">
        <v>268</v>
      </c>
      <c r="AW1950" s="13" t="s">
        <v>32</v>
      </c>
      <c r="AX1950" s="13" t="s">
        <v>85</v>
      </c>
      <c r="AY1950" s="159" t="s">
        <v>262</v>
      </c>
    </row>
    <row r="1951" spans="2:65" s="1" customFormat="1" ht="24.2" customHeight="1">
      <c r="B1951" s="32"/>
      <c r="C1951" s="138" t="s">
        <v>2544</v>
      </c>
      <c r="D1951" s="138" t="s">
        <v>264</v>
      </c>
      <c r="E1951" s="139" t="s">
        <v>2545</v>
      </c>
      <c r="F1951" s="140" t="s">
        <v>2546</v>
      </c>
      <c r="G1951" s="141" t="s">
        <v>786</v>
      </c>
      <c r="H1951" s="143"/>
      <c r="I1951" s="143"/>
      <c r="J1951" s="142">
        <f>ROUND(I1951*H1951,2)</f>
        <v>0</v>
      </c>
      <c r="K1951" s="140" t="s">
        <v>267</v>
      </c>
      <c r="L1951" s="32"/>
      <c r="M1951" s="144" t="s">
        <v>1</v>
      </c>
      <c r="N1951" s="145" t="s">
        <v>42</v>
      </c>
      <c r="P1951" s="146">
        <f>O1951*H1951</f>
        <v>0</v>
      </c>
      <c r="Q1951" s="146">
        <v>0</v>
      </c>
      <c r="R1951" s="146">
        <f>Q1951*H1951</f>
        <v>0</v>
      </c>
      <c r="S1951" s="146">
        <v>0</v>
      </c>
      <c r="T1951" s="147">
        <f>S1951*H1951</f>
        <v>0</v>
      </c>
      <c r="AR1951" s="148" t="s">
        <v>369</v>
      </c>
      <c r="AT1951" s="148" t="s">
        <v>264</v>
      </c>
      <c r="AU1951" s="148" t="s">
        <v>87</v>
      </c>
      <c r="AY1951" s="17" t="s">
        <v>262</v>
      </c>
      <c r="BE1951" s="149">
        <f>IF(N1951="základní",J1951,0)</f>
        <v>0</v>
      </c>
      <c r="BF1951" s="149">
        <f>IF(N1951="snížená",J1951,0)</f>
        <v>0</v>
      </c>
      <c r="BG1951" s="149">
        <f>IF(N1951="zákl. přenesená",J1951,0)</f>
        <v>0</v>
      </c>
      <c r="BH1951" s="149">
        <f>IF(N1951="sníž. přenesená",J1951,0)</f>
        <v>0</v>
      </c>
      <c r="BI1951" s="149">
        <f>IF(N1951="nulová",J1951,0)</f>
        <v>0</v>
      </c>
      <c r="BJ1951" s="17" t="s">
        <v>85</v>
      </c>
      <c r="BK1951" s="149">
        <f>ROUND(I1951*H1951,2)</f>
        <v>0</v>
      </c>
      <c r="BL1951" s="17" t="s">
        <v>369</v>
      </c>
      <c r="BM1951" s="148" t="s">
        <v>2547</v>
      </c>
    </row>
    <row r="1952" spans="2:63" s="11" customFormat="1" ht="22.9" customHeight="1">
      <c r="B1952" s="126"/>
      <c r="D1952" s="127" t="s">
        <v>76</v>
      </c>
      <c r="E1952" s="136" t="s">
        <v>2548</v>
      </c>
      <c r="F1952" s="136" t="s">
        <v>2549</v>
      </c>
      <c r="I1952" s="129"/>
      <c r="J1952" s="137">
        <f>BK1952</f>
        <v>0</v>
      </c>
      <c r="L1952" s="126"/>
      <c r="M1952" s="131"/>
      <c r="P1952" s="132">
        <f>SUM(P1953:P1997)</f>
        <v>0</v>
      </c>
      <c r="R1952" s="132">
        <f>SUM(R1953:R1997)</f>
        <v>7.377086</v>
      </c>
      <c r="T1952" s="133">
        <f>SUM(T1953:T1997)</f>
        <v>0</v>
      </c>
      <c r="AR1952" s="127" t="s">
        <v>87</v>
      </c>
      <c r="AT1952" s="134" t="s">
        <v>76</v>
      </c>
      <c r="AU1952" s="134" t="s">
        <v>85</v>
      </c>
      <c r="AY1952" s="127" t="s">
        <v>262</v>
      </c>
      <c r="BK1952" s="135">
        <f>SUM(BK1953:BK1997)</f>
        <v>0</v>
      </c>
    </row>
    <row r="1953" spans="2:65" s="1" customFormat="1" ht="16.5" customHeight="1">
      <c r="B1953" s="32"/>
      <c r="C1953" s="138" t="s">
        <v>2550</v>
      </c>
      <c r="D1953" s="138" t="s">
        <v>264</v>
      </c>
      <c r="E1953" s="139" t="s">
        <v>2551</v>
      </c>
      <c r="F1953" s="140" t="s">
        <v>2552</v>
      </c>
      <c r="G1953" s="141" t="s">
        <v>152</v>
      </c>
      <c r="H1953" s="142">
        <v>216.23</v>
      </c>
      <c r="I1953" s="143"/>
      <c r="J1953" s="142">
        <f>ROUND(I1953*H1953,2)</f>
        <v>0</v>
      </c>
      <c r="K1953" s="140" t="s">
        <v>267</v>
      </c>
      <c r="L1953" s="32"/>
      <c r="M1953" s="144" t="s">
        <v>1</v>
      </c>
      <c r="N1953" s="145" t="s">
        <v>42</v>
      </c>
      <c r="P1953" s="146">
        <f>O1953*H1953</f>
        <v>0</v>
      </c>
      <c r="Q1953" s="146">
        <v>0.0003</v>
      </c>
      <c r="R1953" s="146">
        <f>Q1953*H1953</f>
        <v>0.064869</v>
      </c>
      <c r="S1953" s="146">
        <v>0</v>
      </c>
      <c r="T1953" s="147">
        <f>S1953*H1953</f>
        <v>0</v>
      </c>
      <c r="AR1953" s="148" t="s">
        <v>369</v>
      </c>
      <c r="AT1953" s="148" t="s">
        <v>264</v>
      </c>
      <c r="AU1953" s="148" t="s">
        <v>87</v>
      </c>
      <c r="AY1953" s="17" t="s">
        <v>262</v>
      </c>
      <c r="BE1953" s="149">
        <f>IF(N1953="základní",J1953,0)</f>
        <v>0</v>
      </c>
      <c r="BF1953" s="149">
        <f>IF(N1953="snížená",J1953,0)</f>
        <v>0</v>
      </c>
      <c r="BG1953" s="149">
        <f>IF(N1953="zákl. přenesená",J1953,0)</f>
        <v>0</v>
      </c>
      <c r="BH1953" s="149">
        <f>IF(N1953="sníž. přenesená",J1953,0)</f>
        <v>0</v>
      </c>
      <c r="BI1953" s="149">
        <f>IF(N1953="nulová",J1953,0)</f>
        <v>0</v>
      </c>
      <c r="BJ1953" s="17" t="s">
        <v>85</v>
      </c>
      <c r="BK1953" s="149">
        <f>ROUND(I1953*H1953,2)</f>
        <v>0</v>
      </c>
      <c r="BL1953" s="17" t="s">
        <v>369</v>
      </c>
      <c r="BM1953" s="148" t="s">
        <v>2553</v>
      </c>
    </row>
    <row r="1954" spans="2:51" s="12" customFormat="1" ht="12">
      <c r="B1954" s="150"/>
      <c r="D1954" s="151" t="s">
        <v>270</v>
      </c>
      <c r="E1954" s="152" t="s">
        <v>1</v>
      </c>
      <c r="F1954" s="153" t="s">
        <v>2554</v>
      </c>
      <c r="H1954" s="154">
        <v>51.59</v>
      </c>
      <c r="I1954" s="155"/>
      <c r="L1954" s="150"/>
      <c r="M1954" s="156"/>
      <c r="T1954" s="157"/>
      <c r="AT1954" s="152" t="s">
        <v>270</v>
      </c>
      <c r="AU1954" s="152" t="s">
        <v>87</v>
      </c>
      <c r="AV1954" s="12" t="s">
        <v>87</v>
      </c>
      <c r="AW1954" s="12" t="s">
        <v>32</v>
      </c>
      <c r="AX1954" s="12" t="s">
        <v>77</v>
      </c>
      <c r="AY1954" s="152" t="s">
        <v>262</v>
      </c>
    </row>
    <row r="1955" spans="2:51" s="12" customFormat="1" ht="12">
      <c r="B1955" s="150"/>
      <c r="D1955" s="151" t="s">
        <v>270</v>
      </c>
      <c r="E1955" s="152" t="s">
        <v>1</v>
      </c>
      <c r="F1955" s="153" t="s">
        <v>2555</v>
      </c>
      <c r="H1955" s="154">
        <v>68.62</v>
      </c>
      <c r="I1955" s="155"/>
      <c r="L1955" s="150"/>
      <c r="M1955" s="156"/>
      <c r="T1955" s="157"/>
      <c r="AT1955" s="152" t="s">
        <v>270</v>
      </c>
      <c r="AU1955" s="152" t="s">
        <v>87</v>
      </c>
      <c r="AV1955" s="12" t="s">
        <v>87</v>
      </c>
      <c r="AW1955" s="12" t="s">
        <v>32</v>
      </c>
      <c r="AX1955" s="12" t="s">
        <v>77</v>
      </c>
      <c r="AY1955" s="152" t="s">
        <v>262</v>
      </c>
    </row>
    <row r="1956" spans="2:51" s="12" customFormat="1" ht="12">
      <c r="B1956" s="150"/>
      <c r="D1956" s="151" t="s">
        <v>270</v>
      </c>
      <c r="E1956" s="152" t="s">
        <v>1</v>
      </c>
      <c r="F1956" s="153" t="s">
        <v>2556</v>
      </c>
      <c r="H1956" s="154">
        <v>23.24</v>
      </c>
      <c r="I1956" s="155"/>
      <c r="L1956" s="150"/>
      <c r="M1956" s="156"/>
      <c r="T1956" s="157"/>
      <c r="AT1956" s="152" t="s">
        <v>270</v>
      </c>
      <c r="AU1956" s="152" t="s">
        <v>87</v>
      </c>
      <c r="AV1956" s="12" t="s">
        <v>87</v>
      </c>
      <c r="AW1956" s="12" t="s">
        <v>32</v>
      </c>
      <c r="AX1956" s="12" t="s">
        <v>77</v>
      </c>
      <c r="AY1956" s="152" t="s">
        <v>262</v>
      </c>
    </row>
    <row r="1957" spans="2:51" s="12" customFormat="1" ht="12">
      <c r="B1957" s="150"/>
      <c r="D1957" s="151" t="s">
        <v>270</v>
      </c>
      <c r="E1957" s="152" t="s">
        <v>1</v>
      </c>
      <c r="F1957" s="153" t="s">
        <v>2557</v>
      </c>
      <c r="H1957" s="154">
        <v>72.78</v>
      </c>
      <c r="I1957" s="155"/>
      <c r="L1957" s="150"/>
      <c r="M1957" s="156"/>
      <c r="T1957" s="157"/>
      <c r="AT1957" s="152" t="s">
        <v>270</v>
      </c>
      <c r="AU1957" s="152" t="s">
        <v>87</v>
      </c>
      <c r="AV1957" s="12" t="s">
        <v>87</v>
      </c>
      <c r="AW1957" s="12" t="s">
        <v>32</v>
      </c>
      <c r="AX1957" s="12" t="s">
        <v>77</v>
      </c>
      <c r="AY1957" s="152" t="s">
        <v>262</v>
      </c>
    </row>
    <row r="1958" spans="2:51" s="13" customFormat="1" ht="12">
      <c r="B1958" s="158"/>
      <c r="D1958" s="151" t="s">
        <v>270</v>
      </c>
      <c r="E1958" s="159" t="s">
        <v>1</v>
      </c>
      <c r="F1958" s="160" t="s">
        <v>273</v>
      </c>
      <c r="H1958" s="161">
        <v>216.23</v>
      </c>
      <c r="I1958" s="162"/>
      <c r="L1958" s="158"/>
      <c r="M1958" s="163"/>
      <c r="T1958" s="164"/>
      <c r="AT1958" s="159" t="s">
        <v>270</v>
      </c>
      <c r="AU1958" s="159" t="s">
        <v>87</v>
      </c>
      <c r="AV1958" s="13" t="s">
        <v>268</v>
      </c>
      <c r="AW1958" s="13" t="s">
        <v>32</v>
      </c>
      <c r="AX1958" s="13" t="s">
        <v>85</v>
      </c>
      <c r="AY1958" s="159" t="s">
        <v>262</v>
      </c>
    </row>
    <row r="1959" spans="2:65" s="1" customFormat="1" ht="24.2" customHeight="1">
      <c r="B1959" s="32"/>
      <c r="C1959" s="138" t="s">
        <v>2558</v>
      </c>
      <c r="D1959" s="138" t="s">
        <v>264</v>
      </c>
      <c r="E1959" s="139" t="s">
        <v>2559</v>
      </c>
      <c r="F1959" s="140" t="s">
        <v>2560</v>
      </c>
      <c r="G1959" s="141" t="s">
        <v>152</v>
      </c>
      <c r="H1959" s="142">
        <v>216.23</v>
      </c>
      <c r="I1959" s="143"/>
      <c r="J1959" s="142">
        <f>ROUND(I1959*H1959,2)</f>
        <v>0</v>
      </c>
      <c r="K1959" s="140" t="s">
        <v>267</v>
      </c>
      <c r="L1959" s="32"/>
      <c r="M1959" s="144" t="s">
        <v>1</v>
      </c>
      <c r="N1959" s="145" t="s">
        <v>42</v>
      </c>
      <c r="P1959" s="146">
        <f>O1959*H1959</f>
        <v>0</v>
      </c>
      <c r="Q1959" s="146">
        <v>0.0015</v>
      </c>
      <c r="R1959" s="146">
        <f>Q1959*H1959</f>
        <v>0.324345</v>
      </c>
      <c r="S1959" s="146">
        <v>0</v>
      </c>
      <c r="T1959" s="147">
        <f>S1959*H1959</f>
        <v>0</v>
      </c>
      <c r="AR1959" s="148" t="s">
        <v>369</v>
      </c>
      <c r="AT1959" s="148" t="s">
        <v>264</v>
      </c>
      <c r="AU1959" s="148" t="s">
        <v>87</v>
      </c>
      <c r="AY1959" s="17" t="s">
        <v>262</v>
      </c>
      <c r="BE1959" s="149">
        <f>IF(N1959="základní",J1959,0)</f>
        <v>0</v>
      </c>
      <c r="BF1959" s="149">
        <f>IF(N1959="snížená",J1959,0)</f>
        <v>0</v>
      </c>
      <c r="BG1959" s="149">
        <f>IF(N1959="zákl. přenesená",J1959,0)</f>
        <v>0</v>
      </c>
      <c r="BH1959" s="149">
        <f>IF(N1959="sníž. přenesená",J1959,0)</f>
        <v>0</v>
      </c>
      <c r="BI1959" s="149">
        <f>IF(N1959="nulová",J1959,0)</f>
        <v>0</v>
      </c>
      <c r="BJ1959" s="17" t="s">
        <v>85</v>
      </c>
      <c r="BK1959" s="149">
        <f>ROUND(I1959*H1959,2)</f>
        <v>0</v>
      </c>
      <c r="BL1959" s="17" t="s">
        <v>369</v>
      </c>
      <c r="BM1959" s="148" t="s">
        <v>2561</v>
      </c>
    </row>
    <row r="1960" spans="2:51" s="12" customFormat="1" ht="12">
      <c r="B1960" s="150"/>
      <c r="D1960" s="151" t="s">
        <v>270</v>
      </c>
      <c r="E1960" s="152" t="s">
        <v>1</v>
      </c>
      <c r="F1960" s="153" t="s">
        <v>2554</v>
      </c>
      <c r="H1960" s="154">
        <v>51.59</v>
      </c>
      <c r="I1960" s="155"/>
      <c r="L1960" s="150"/>
      <c r="M1960" s="156"/>
      <c r="T1960" s="157"/>
      <c r="AT1960" s="152" t="s">
        <v>270</v>
      </c>
      <c r="AU1960" s="152" t="s">
        <v>87</v>
      </c>
      <c r="AV1960" s="12" t="s">
        <v>87</v>
      </c>
      <c r="AW1960" s="12" t="s">
        <v>32</v>
      </c>
      <c r="AX1960" s="12" t="s">
        <v>77</v>
      </c>
      <c r="AY1960" s="152" t="s">
        <v>262</v>
      </c>
    </row>
    <row r="1961" spans="2:51" s="12" customFormat="1" ht="12">
      <c r="B1961" s="150"/>
      <c r="D1961" s="151" t="s">
        <v>270</v>
      </c>
      <c r="E1961" s="152" t="s">
        <v>1</v>
      </c>
      <c r="F1961" s="153" t="s">
        <v>2555</v>
      </c>
      <c r="H1961" s="154">
        <v>68.62</v>
      </c>
      <c r="I1961" s="155"/>
      <c r="L1961" s="150"/>
      <c r="M1961" s="156"/>
      <c r="T1961" s="157"/>
      <c r="AT1961" s="152" t="s">
        <v>270</v>
      </c>
      <c r="AU1961" s="152" t="s">
        <v>87</v>
      </c>
      <c r="AV1961" s="12" t="s">
        <v>87</v>
      </c>
      <c r="AW1961" s="12" t="s">
        <v>32</v>
      </c>
      <c r="AX1961" s="12" t="s">
        <v>77</v>
      </c>
      <c r="AY1961" s="152" t="s">
        <v>262</v>
      </c>
    </row>
    <row r="1962" spans="2:51" s="12" customFormat="1" ht="12">
      <c r="B1962" s="150"/>
      <c r="D1962" s="151" t="s">
        <v>270</v>
      </c>
      <c r="E1962" s="152" t="s">
        <v>1</v>
      </c>
      <c r="F1962" s="153" t="s">
        <v>2556</v>
      </c>
      <c r="H1962" s="154">
        <v>23.24</v>
      </c>
      <c r="I1962" s="155"/>
      <c r="L1962" s="150"/>
      <c r="M1962" s="156"/>
      <c r="T1962" s="157"/>
      <c r="AT1962" s="152" t="s">
        <v>270</v>
      </c>
      <c r="AU1962" s="152" t="s">
        <v>87</v>
      </c>
      <c r="AV1962" s="12" t="s">
        <v>87</v>
      </c>
      <c r="AW1962" s="12" t="s">
        <v>32</v>
      </c>
      <c r="AX1962" s="12" t="s">
        <v>77</v>
      </c>
      <c r="AY1962" s="152" t="s">
        <v>262</v>
      </c>
    </row>
    <row r="1963" spans="2:51" s="12" customFormat="1" ht="12">
      <c r="B1963" s="150"/>
      <c r="D1963" s="151" t="s">
        <v>270</v>
      </c>
      <c r="E1963" s="152" t="s">
        <v>1</v>
      </c>
      <c r="F1963" s="153" t="s">
        <v>2557</v>
      </c>
      <c r="H1963" s="154">
        <v>72.78</v>
      </c>
      <c r="I1963" s="155"/>
      <c r="L1963" s="150"/>
      <c r="M1963" s="156"/>
      <c r="T1963" s="157"/>
      <c r="AT1963" s="152" t="s">
        <v>270</v>
      </c>
      <c r="AU1963" s="152" t="s">
        <v>87</v>
      </c>
      <c r="AV1963" s="12" t="s">
        <v>87</v>
      </c>
      <c r="AW1963" s="12" t="s">
        <v>32</v>
      </c>
      <c r="AX1963" s="12" t="s">
        <v>77</v>
      </c>
      <c r="AY1963" s="152" t="s">
        <v>262</v>
      </c>
    </row>
    <row r="1964" spans="2:51" s="13" customFormat="1" ht="12">
      <c r="B1964" s="158"/>
      <c r="D1964" s="151" t="s">
        <v>270</v>
      </c>
      <c r="E1964" s="159" t="s">
        <v>1</v>
      </c>
      <c r="F1964" s="160" t="s">
        <v>273</v>
      </c>
      <c r="H1964" s="161">
        <v>216.23</v>
      </c>
      <c r="I1964" s="162"/>
      <c r="L1964" s="158"/>
      <c r="M1964" s="163"/>
      <c r="T1964" s="164"/>
      <c r="AT1964" s="159" t="s">
        <v>270</v>
      </c>
      <c r="AU1964" s="159" t="s">
        <v>87</v>
      </c>
      <c r="AV1964" s="13" t="s">
        <v>268</v>
      </c>
      <c r="AW1964" s="13" t="s">
        <v>32</v>
      </c>
      <c r="AX1964" s="13" t="s">
        <v>85</v>
      </c>
      <c r="AY1964" s="159" t="s">
        <v>262</v>
      </c>
    </row>
    <row r="1965" spans="2:65" s="1" customFormat="1" ht="24.2" customHeight="1">
      <c r="B1965" s="32"/>
      <c r="C1965" s="138" t="s">
        <v>2562</v>
      </c>
      <c r="D1965" s="138" t="s">
        <v>264</v>
      </c>
      <c r="E1965" s="139" t="s">
        <v>2563</v>
      </c>
      <c r="F1965" s="140" t="s">
        <v>2564</v>
      </c>
      <c r="G1965" s="141" t="s">
        <v>416</v>
      </c>
      <c r="H1965" s="142">
        <v>92.52</v>
      </c>
      <c r="I1965" s="143"/>
      <c r="J1965" s="142">
        <f>ROUND(I1965*H1965,2)</f>
        <v>0</v>
      </c>
      <c r="K1965" s="140" t="s">
        <v>267</v>
      </c>
      <c r="L1965" s="32"/>
      <c r="M1965" s="144" t="s">
        <v>1</v>
      </c>
      <c r="N1965" s="145" t="s">
        <v>42</v>
      </c>
      <c r="P1965" s="146">
        <f>O1965*H1965</f>
        <v>0</v>
      </c>
      <c r="Q1965" s="146">
        <v>0.00028</v>
      </c>
      <c r="R1965" s="146">
        <f>Q1965*H1965</f>
        <v>0.025905599999999997</v>
      </c>
      <c r="S1965" s="146">
        <v>0</v>
      </c>
      <c r="T1965" s="147">
        <f>S1965*H1965</f>
        <v>0</v>
      </c>
      <c r="AR1965" s="148" t="s">
        <v>369</v>
      </c>
      <c r="AT1965" s="148" t="s">
        <v>264</v>
      </c>
      <c r="AU1965" s="148" t="s">
        <v>87</v>
      </c>
      <c r="AY1965" s="17" t="s">
        <v>262</v>
      </c>
      <c r="BE1965" s="149">
        <f>IF(N1965="základní",J1965,0)</f>
        <v>0</v>
      </c>
      <c r="BF1965" s="149">
        <f>IF(N1965="snížená",J1965,0)</f>
        <v>0</v>
      </c>
      <c r="BG1965" s="149">
        <f>IF(N1965="zákl. přenesená",J1965,0)</f>
        <v>0</v>
      </c>
      <c r="BH1965" s="149">
        <f>IF(N1965="sníž. přenesená",J1965,0)</f>
        <v>0</v>
      </c>
      <c r="BI1965" s="149">
        <f>IF(N1965="nulová",J1965,0)</f>
        <v>0</v>
      </c>
      <c r="BJ1965" s="17" t="s">
        <v>85</v>
      </c>
      <c r="BK1965" s="149">
        <f>ROUND(I1965*H1965,2)</f>
        <v>0</v>
      </c>
      <c r="BL1965" s="17" t="s">
        <v>369</v>
      </c>
      <c r="BM1965" s="148" t="s">
        <v>2565</v>
      </c>
    </row>
    <row r="1966" spans="2:51" s="12" customFormat="1" ht="12">
      <c r="B1966" s="150"/>
      <c r="D1966" s="151" t="s">
        <v>270</v>
      </c>
      <c r="E1966" s="152" t="s">
        <v>1</v>
      </c>
      <c r="F1966" s="153" t="s">
        <v>2566</v>
      </c>
      <c r="H1966" s="154">
        <v>16.62</v>
      </c>
      <c r="I1966" s="155"/>
      <c r="L1966" s="150"/>
      <c r="M1966" s="156"/>
      <c r="T1966" s="157"/>
      <c r="AT1966" s="152" t="s">
        <v>270</v>
      </c>
      <c r="AU1966" s="152" t="s">
        <v>87</v>
      </c>
      <c r="AV1966" s="12" t="s">
        <v>87</v>
      </c>
      <c r="AW1966" s="12" t="s">
        <v>32</v>
      </c>
      <c r="AX1966" s="12" t="s">
        <v>77</v>
      </c>
      <c r="AY1966" s="152" t="s">
        <v>262</v>
      </c>
    </row>
    <row r="1967" spans="2:51" s="12" customFormat="1" ht="12">
      <c r="B1967" s="150"/>
      <c r="D1967" s="151" t="s">
        <v>270</v>
      </c>
      <c r="E1967" s="152" t="s">
        <v>1</v>
      </c>
      <c r="F1967" s="153" t="s">
        <v>2567</v>
      </c>
      <c r="H1967" s="154">
        <v>25.97</v>
      </c>
      <c r="I1967" s="155"/>
      <c r="L1967" s="150"/>
      <c r="M1967" s="156"/>
      <c r="T1967" s="157"/>
      <c r="AT1967" s="152" t="s">
        <v>270</v>
      </c>
      <c r="AU1967" s="152" t="s">
        <v>87</v>
      </c>
      <c r="AV1967" s="12" t="s">
        <v>87</v>
      </c>
      <c r="AW1967" s="12" t="s">
        <v>32</v>
      </c>
      <c r="AX1967" s="12" t="s">
        <v>77</v>
      </c>
      <c r="AY1967" s="152" t="s">
        <v>262</v>
      </c>
    </row>
    <row r="1968" spans="2:51" s="12" customFormat="1" ht="12">
      <c r="B1968" s="150"/>
      <c r="D1968" s="151" t="s">
        <v>270</v>
      </c>
      <c r="E1968" s="152" t="s">
        <v>1</v>
      </c>
      <c r="F1968" s="153" t="s">
        <v>2568</v>
      </c>
      <c r="H1968" s="154">
        <v>22.34</v>
      </c>
      <c r="I1968" s="155"/>
      <c r="L1968" s="150"/>
      <c r="M1968" s="156"/>
      <c r="T1968" s="157"/>
      <c r="AT1968" s="152" t="s">
        <v>270</v>
      </c>
      <c r="AU1968" s="152" t="s">
        <v>87</v>
      </c>
      <c r="AV1968" s="12" t="s">
        <v>87</v>
      </c>
      <c r="AW1968" s="12" t="s">
        <v>32</v>
      </c>
      <c r="AX1968" s="12" t="s">
        <v>77</v>
      </c>
      <c r="AY1968" s="152" t="s">
        <v>262</v>
      </c>
    </row>
    <row r="1969" spans="2:51" s="12" customFormat="1" ht="12">
      <c r="B1969" s="150"/>
      <c r="D1969" s="151" t="s">
        <v>270</v>
      </c>
      <c r="E1969" s="152" t="s">
        <v>1</v>
      </c>
      <c r="F1969" s="153" t="s">
        <v>2569</v>
      </c>
      <c r="H1969" s="154">
        <v>27.59</v>
      </c>
      <c r="I1969" s="155"/>
      <c r="L1969" s="150"/>
      <c r="M1969" s="156"/>
      <c r="T1969" s="157"/>
      <c r="AT1969" s="152" t="s">
        <v>270</v>
      </c>
      <c r="AU1969" s="152" t="s">
        <v>87</v>
      </c>
      <c r="AV1969" s="12" t="s">
        <v>87</v>
      </c>
      <c r="AW1969" s="12" t="s">
        <v>32</v>
      </c>
      <c r="AX1969" s="12" t="s">
        <v>77</v>
      </c>
      <c r="AY1969" s="152" t="s">
        <v>262</v>
      </c>
    </row>
    <row r="1970" spans="2:51" s="13" customFormat="1" ht="12">
      <c r="B1970" s="158"/>
      <c r="D1970" s="151" t="s">
        <v>270</v>
      </c>
      <c r="E1970" s="159" t="s">
        <v>1</v>
      </c>
      <c r="F1970" s="160" t="s">
        <v>273</v>
      </c>
      <c r="H1970" s="161">
        <v>92.52</v>
      </c>
      <c r="I1970" s="162"/>
      <c r="L1970" s="158"/>
      <c r="M1970" s="163"/>
      <c r="T1970" s="164"/>
      <c r="AT1970" s="159" t="s">
        <v>270</v>
      </c>
      <c r="AU1970" s="159" t="s">
        <v>87</v>
      </c>
      <c r="AV1970" s="13" t="s">
        <v>268</v>
      </c>
      <c r="AW1970" s="13" t="s">
        <v>32</v>
      </c>
      <c r="AX1970" s="13" t="s">
        <v>85</v>
      </c>
      <c r="AY1970" s="159" t="s">
        <v>262</v>
      </c>
    </row>
    <row r="1971" spans="2:65" s="1" customFormat="1" ht="16.5" customHeight="1">
      <c r="B1971" s="32"/>
      <c r="C1971" s="138" t="s">
        <v>2570</v>
      </c>
      <c r="D1971" s="138" t="s">
        <v>264</v>
      </c>
      <c r="E1971" s="139" t="s">
        <v>2571</v>
      </c>
      <c r="F1971" s="140" t="s">
        <v>2572</v>
      </c>
      <c r="G1971" s="141" t="s">
        <v>675</v>
      </c>
      <c r="H1971" s="142">
        <v>49</v>
      </c>
      <c r="I1971" s="143"/>
      <c r="J1971" s="142">
        <f>ROUND(I1971*H1971,2)</f>
        <v>0</v>
      </c>
      <c r="K1971" s="140" t="s">
        <v>267</v>
      </c>
      <c r="L1971" s="32"/>
      <c r="M1971" s="144" t="s">
        <v>1</v>
      </c>
      <c r="N1971" s="145" t="s">
        <v>42</v>
      </c>
      <c r="P1971" s="146">
        <f>O1971*H1971</f>
        <v>0</v>
      </c>
      <c r="Q1971" s="146">
        <v>0.00021</v>
      </c>
      <c r="R1971" s="146">
        <f>Q1971*H1971</f>
        <v>0.01029</v>
      </c>
      <c r="S1971" s="146">
        <v>0</v>
      </c>
      <c r="T1971" s="147">
        <f>S1971*H1971</f>
        <v>0</v>
      </c>
      <c r="AR1971" s="148" t="s">
        <v>369</v>
      </c>
      <c r="AT1971" s="148" t="s">
        <v>264</v>
      </c>
      <c r="AU1971" s="148" t="s">
        <v>87</v>
      </c>
      <c r="AY1971" s="17" t="s">
        <v>262</v>
      </c>
      <c r="BE1971" s="149">
        <f>IF(N1971="základní",J1971,0)</f>
        <v>0</v>
      </c>
      <c r="BF1971" s="149">
        <f>IF(N1971="snížená",J1971,0)</f>
        <v>0</v>
      </c>
      <c r="BG1971" s="149">
        <f>IF(N1971="zákl. přenesená",J1971,0)</f>
        <v>0</v>
      </c>
      <c r="BH1971" s="149">
        <f>IF(N1971="sníž. přenesená",J1971,0)</f>
        <v>0</v>
      </c>
      <c r="BI1971" s="149">
        <f>IF(N1971="nulová",J1971,0)</f>
        <v>0</v>
      </c>
      <c r="BJ1971" s="17" t="s">
        <v>85</v>
      </c>
      <c r="BK1971" s="149">
        <f>ROUND(I1971*H1971,2)</f>
        <v>0</v>
      </c>
      <c r="BL1971" s="17" t="s">
        <v>369</v>
      </c>
      <c r="BM1971" s="148" t="s">
        <v>2573</v>
      </c>
    </row>
    <row r="1972" spans="2:51" s="12" customFormat="1" ht="12">
      <c r="B1972" s="150"/>
      <c r="D1972" s="151" t="s">
        <v>270</v>
      </c>
      <c r="E1972" s="152" t="s">
        <v>1</v>
      </c>
      <c r="F1972" s="153" t="s">
        <v>2574</v>
      </c>
      <c r="H1972" s="154">
        <v>16</v>
      </c>
      <c r="I1972" s="155"/>
      <c r="L1972" s="150"/>
      <c r="M1972" s="156"/>
      <c r="T1972" s="157"/>
      <c r="AT1972" s="152" t="s">
        <v>270</v>
      </c>
      <c r="AU1972" s="152" t="s">
        <v>87</v>
      </c>
      <c r="AV1972" s="12" t="s">
        <v>87</v>
      </c>
      <c r="AW1972" s="12" t="s">
        <v>32</v>
      </c>
      <c r="AX1972" s="12" t="s">
        <v>77</v>
      </c>
      <c r="AY1972" s="152" t="s">
        <v>262</v>
      </c>
    </row>
    <row r="1973" spans="2:51" s="12" customFormat="1" ht="12">
      <c r="B1973" s="150"/>
      <c r="D1973" s="151" t="s">
        <v>270</v>
      </c>
      <c r="E1973" s="152" t="s">
        <v>1</v>
      </c>
      <c r="F1973" s="153" t="s">
        <v>2575</v>
      </c>
      <c r="H1973" s="154">
        <v>9</v>
      </c>
      <c r="I1973" s="155"/>
      <c r="L1973" s="150"/>
      <c r="M1973" s="156"/>
      <c r="T1973" s="157"/>
      <c r="AT1973" s="152" t="s">
        <v>270</v>
      </c>
      <c r="AU1973" s="152" t="s">
        <v>87</v>
      </c>
      <c r="AV1973" s="12" t="s">
        <v>87</v>
      </c>
      <c r="AW1973" s="12" t="s">
        <v>32</v>
      </c>
      <c r="AX1973" s="12" t="s">
        <v>77</v>
      </c>
      <c r="AY1973" s="152" t="s">
        <v>262</v>
      </c>
    </row>
    <row r="1974" spans="2:51" s="12" customFormat="1" ht="12">
      <c r="B1974" s="150"/>
      <c r="D1974" s="151" t="s">
        <v>270</v>
      </c>
      <c r="E1974" s="152" t="s">
        <v>1</v>
      </c>
      <c r="F1974" s="153" t="s">
        <v>2576</v>
      </c>
      <c r="H1974" s="154">
        <v>8</v>
      </c>
      <c r="I1974" s="155"/>
      <c r="L1974" s="150"/>
      <c r="M1974" s="156"/>
      <c r="T1974" s="157"/>
      <c r="AT1974" s="152" t="s">
        <v>270</v>
      </c>
      <c r="AU1974" s="152" t="s">
        <v>87</v>
      </c>
      <c r="AV1974" s="12" t="s">
        <v>87</v>
      </c>
      <c r="AW1974" s="12" t="s">
        <v>32</v>
      </c>
      <c r="AX1974" s="12" t="s">
        <v>77</v>
      </c>
      <c r="AY1974" s="152" t="s">
        <v>262</v>
      </c>
    </row>
    <row r="1975" spans="2:51" s="12" customFormat="1" ht="12">
      <c r="B1975" s="150"/>
      <c r="D1975" s="151" t="s">
        <v>270</v>
      </c>
      <c r="E1975" s="152" t="s">
        <v>1</v>
      </c>
      <c r="F1975" s="153" t="s">
        <v>2577</v>
      </c>
      <c r="H1975" s="154">
        <v>16</v>
      </c>
      <c r="I1975" s="155"/>
      <c r="L1975" s="150"/>
      <c r="M1975" s="156"/>
      <c r="T1975" s="157"/>
      <c r="AT1975" s="152" t="s">
        <v>270</v>
      </c>
      <c r="AU1975" s="152" t="s">
        <v>87</v>
      </c>
      <c r="AV1975" s="12" t="s">
        <v>87</v>
      </c>
      <c r="AW1975" s="12" t="s">
        <v>32</v>
      </c>
      <c r="AX1975" s="12" t="s">
        <v>77</v>
      </c>
      <c r="AY1975" s="152" t="s">
        <v>262</v>
      </c>
    </row>
    <row r="1976" spans="2:51" s="13" customFormat="1" ht="12">
      <c r="B1976" s="158"/>
      <c r="D1976" s="151" t="s">
        <v>270</v>
      </c>
      <c r="E1976" s="159" t="s">
        <v>1</v>
      </c>
      <c r="F1976" s="160" t="s">
        <v>273</v>
      </c>
      <c r="H1976" s="161">
        <v>49</v>
      </c>
      <c r="I1976" s="162"/>
      <c r="L1976" s="158"/>
      <c r="M1976" s="163"/>
      <c r="T1976" s="164"/>
      <c r="AT1976" s="159" t="s">
        <v>270</v>
      </c>
      <c r="AU1976" s="159" t="s">
        <v>87</v>
      </c>
      <c r="AV1976" s="13" t="s">
        <v>268</v>
      </c>
      <c r="AW1976" s="13" t="s">
        <v>32</v>
      </c>
      <c r="AX1976" s="13" t="s">
        <v>85</v>
      </c>
      <c r="AY1976" s="159" t="s">
        <v>262</v>
      </c>
    </row>
    <row r="1977" spans="2:65" s="1" customFormat="1" ht="16.5" customHeight="1">
      <c r="B1977" s="32"/>
      <c r="C1977" s="138" t="s">
        <v>2578</v>
      </c>
      <c r="D1977" s="138" t="s">
        <v>264</v>
      </c>
      <c r="E1977" s="139" t="s">
        <v>2579</v>
      </c>
      <c r="F1977" s="140" t="s">
        <v>2580</v>
      </c>
      <c r="G1977" s="141" t="s">
        <v>675</v>
      </c>
      <c r="H1977" s="142">
        <v>14</v>
      </c>
      <c r="I1977" s="143"/>
      <c r="J1977" s="142">
        <f>ROUND(I1977*H1977,2)</f>
        <v>0</v>
      </c>
      <c r="K1977" s="140" t="s">
        <v>267</v>
      </c>
      <c r="L1977" s="32"/>
      <c r="M1977" s="144" t="s">
        <v>1</v>
      </c>
      <c r="N1977" s="145" t="s">
        <v>42</v>
      </c>
      <c r="P1977" s="146">
        <f>O1977*H1977</f>
        <v>0</v>
      </c>
      <c r="Q1977" s="146">
        <v>0.0002</v>
      </c>
      <c r="R1977" s="146">
        <f>Q1977*H1977</f>
        <v>0.0028</v>
      </c>
      <c r="S1977" s="146">
        <v>0</v>
      </c>
      <c r="T1977" s="147">
        <f>S1977*H1977</f>
        <v>0</v>
      </c>
      <c r="AR1977" s="148" t="s">
        <v>369</v>
      </c>
      <c r="AT1977" s="148" t="s">
        <v>264</v>
      </c>
      <c r="AU1977" s="148" t="s">
        <v>87</v>
      </c>
      <c r="AY1977" s="17" t="s">
        <v>262</v>
      </c>
      <c r="BE1977" s="149">
        <f>IF(N1977="základní",J1977,0)</f>
        <v>0</v>
      </c>
      <c r="BF1977" s="149">
        <f>IF(N1977="snížená",J1977,0)</f>
        <v>0</v>
      </c>
      <c r="BG1977" s="149">
        <f>IF(N1977="zákl. přenesená",J1977,0)</f>
        <v>0</v>
      </c>
      <c r="BH1977" s="149">
        <f>IF(N1977="sníž. přenesená",J1977,0)</f>
        <v>0</v>
      </c>
      <c r="BI1977" s="149">
        <f>IF(N1977="nulová",J1977,0)</f>
        <v>0</v>
      </c>
      <c r="BJ1977" s="17" t="s">
        <v>85</v>
      </c>
      <c r="BK1977" s="149">
        <f>ROUND(I1977*H1977,2)</f>
        <v>0</v>
      </c>
      <c r="BL1977" s="17" t="s">
        <v>369</v>
      </c>
      <c r="BM1977" s="148" t="s">
        <v>2581</v>
      </c>
    </row>
    <row r="1978" spans="2:51" s="12" customFormat="1" ht="12">
      <c r="B1978" s="150"/>
      <c r="D1978" s="151" t="s">
        <v>270</v>
      </c>
      <c r="E1978" s="152" t="s">
        <v>1</v>
      </c>
      <c r="F1978" s="153" t="s">
        <v>2582</v>
      </c>
      <c r="H1978" s="154">
        <v>4</v>
      </c>
      <c r="I1978" s="155"/>
      <c r="L1978" s="150"/>
      <c r="M1978" s="156"/>
      <c r="T1978" s="157"/>
      <c r="AT1978" s="152" t="s">
        <v>270</v>
      </c>
      <c r="AU1978" s="152" t="s">
        <v>87</v>
      </c>
      <c r="AV1978" s="12" t="s">
        <v>87</v>
      </c>
      <c r="AW1978" s="12" t="s">
        <v>32</v>
      </c>
      <c r="AX1978" s="12" t="s">
        <v>77</v>
      </c>
      <c r="AY1978" s="152" t="s">
        <v>262</v>
      </c>
    </row>
    <row r="1979" spans="2:51" s="12" customFormat="1" ht="12">
      <c r="B1979" s="150"/>
      <c r="D1979" s="151" t="s">
        <v>270</v>
      </c>
      <c r="E1979" s="152" t="s">
        <v>1</v>
      </c>
      <c r="F1979" s="153" t="s">
        <v>2583</v>
      </c>
      <c r="H1979" s="154">
        <v>2</v>
      </c>
      <c r="I1979" s="155"/>
      <c r="L1979" s="150"/>
      <c r="M1979" s="156"/>
      <c r="T1979" s="157"/>
      <c r="AT1979" s="152" t="s">
        <v>270</v>
      </c>
      <c r="AU1979" s="152" t="s">
        <v>87</v>
      </c>
      <c r="AV1979" s="12" t="s">
        <v>87</v>
      </c>
      <c r="AW1979" s="12" t="s">
        <v>32</v>
      </c>
      <c r="AX1979" s="12" t="s">
        <v>77</v>
      </c>
      <c r="AY1979" s="152" t="s">
        <v>262</v>
      </c>
    </row>
    <row r="1980" spans="2:51" s="12" customFormat="1" ht="12">
      <c r="B1980" s="150"/>
      <c r="D1980" s="151" t="s">
        <v>270</v>
      </c>
      <c r="E1980" s="152" t="s">
        <v>1</v>
      </c>
      <c r="F1980" s="153" t="s">
        <v>2584</v>
      </c>
      <c r="H1980" s="154">
        <v>3</v>
      </c>
      <c r="I1980" s="155"/>
      <c r="L1980" s="150"/>
      <c r="M1980" s="156"/>
      <c r="T1980" s="157"/>
      <c r="AT1980" s="152" t="s">
        <v>270</v>
      </c>
      <c r="AU1980" s="152" t="s">
        <v>87</v>
      </c>
      <c r="AV1980" s="12" t="s">
        <v>87</v>
      </c>
      <c r="AW1980" s="12" t="s">
        <v>32</v>
      </c>
      <c r="AX1980" s="12" t="s">
        <v>77</v>
      </c>
      <c r="AY1980" s="152" t="s">
        <v>262</v>
      </c>
    </row>
    <row r="1981" spans="2:51" s="12" customFormat="1" ht="12">
      <c r="B1981" s="150"/>
      <c r="D1981" s="151" t="s">
        <v>270</v>
      </c>
      <c r="E1981" s="152" t="s">
        <v>1</v>
      </c>
      <c r="F1981" s="153" t="s">
        <v>2585</v>
      </c>
      <c r="H1981" s="154">
        <v>5</v>
      </c>
      <c r="I1981" s="155"/>
      <c r="L1981" s="150"/>
      <c r="M1981" s="156"/>
      <c r="T1981" s="157"/>
      <c r="AT1981" s="152" t="s">
        <v>270</v>
      </c>
      <c r="AU1981" s="152" t="s">
        <v>87</v>
      </c>
      <c r="AV1981" s="12" t="s">
        <v>87</v>
      </c>
      <c r="AW1981" s="12" t="s">
        <v>32</v>
      </c>
      <c r="AX1981" s="12" t="s">
        <v>77</v>
      </c>
      <c r="AY1981" s="152" t="s">
        <v>262</v>
      </c>
    </row>
    <row r="1982" spans="2:51" s="13" customFormat="1" ht="12">
      <c r="B1982" s="158"/>
      <c r="D1982" s="151" t="s">
        <v>270</v>
      </c>
      <c r="E1982" s="159" t="s">
        <v>1</v>
      </c>
      <c r="F1982" s="160" t="s">
        <v>273</v>
      </c>
      <c r="H1982" s="161">
        <v>14</v>
      </c>
      <c r="I1982" s="162"/>
      <c r="L1982" s="158"/>
      <c r="M1982" s="163"/>
      <c r="T1982" s="164"/>
      <c r="AT1982" s="159" t="s">
        <v>270</v>
      </c>
      <c r="AU1982" s="159" t="s">
        <v>87</v>
      </c>
      <c r="AV1982" s="13" t="s">
        <v>268</v>
      </c>
      <c r="AW1982" s="13" t="s">
        <v>32</v>
      </c>
      <c r="AX1982" s="13" t="s">
        <v>85</v>
      </c>
      <c r="AY1982" s="159" t="s">
        <v>262</v>
      </c>
    </row>
    <row r="1983" spans="2:65" s="1" customFormat="1" ht="24.2" customHeight="1">
      <c r="B1983" s="32"/>
      <c r="C1983" s="138" t="s">
        <v>2586</v>
      </c>
      <c r="D1983" s="138" t="s">
        <v>264</v>
      </c>
      <c r="E1983" s="139" t="s">
        <v>2587</v>
      </c>
      <c r="F1983" s="140" t="s">
        <v>2588</v>
      </c>
      <c r="G1983" s="141" t="s">
        <v>416</v>
      </c>
      <c r="H1983" s="142">
        <v>92.52</v>
      </c>
      <c r="I1983" s="143"/>
      <c r="J1983" s="142">
        <f>ROUND(I1983*H1983,2)</f>
        <v>0</v>
      </c>
      <c r="K1983" s="140" t="s">
        <v>267</v>
      </c>
      <c r="L1983" s="32"/>
      <c r="M1983" s="144" t="s">
        <v>1</v>
      </c>
      <c r="N1983" s="145" t="s">
        <v>42</v>
      </c>
      <c r="P1983" s="146">
        <f>O1983*H1983</f>
        <v>0</v>
      </c>
      <c r="Q1983" s="146">
        <v>0.00032</v>
      </c>
      <c r="R1983" s="146">
        <f>Q1983*H1983</f>
        <v>0.0296064</v>
      </c>
      <c r="S1983" s="146">
        <v>0</v>
      </c>
      <c r="T1983" s="147">
        <f>S1983*H1983</f>
        <v>0</v>
      </c>
      <c r="AR1983" s="148" t="s">
        <v>369</v>
      </c>
      <c r="AT1983" s="148" t="s">
        <v>264</v>
      </c>
      <c r="AU1983" s="148" t="s">
        <v>87</v>
      </c>
      <c r="AY1983" s="17" t="s">
        <v>262</v>
      </c>
      <c r="BE1983" s="149">
        <f>IF(N1983="základní",J1983,0)</f>
        <v>0</v>
      </c>
      <c r="BF1983" s="149">
        <f>IF(N1983="snížená",J1983,0)</f>
        <v>0</v>
      </c>
      <c r="BG1983" s="149">
        <f>IF(N1983="zákl. přenesená",J1983,0)</f>
        <v>0</v>
      </c>
      <c r="BH1983" s="149">
        <f>IF(N1983="sníž. přenesená",J1983,0)</f>
        <v>0</v>
      </c>
      <c r="BI1983" s="149">
        <f>IF(N1983="nulová",J1983,0)</f>
        <v>0</v>
      </c>
      <c r="BJ1983" s="17" t="s">
        <v>85</v>
      </c>
      <c r="BK1983" s="149">
        <f>ROUND(I1983*H1983,2)</f>
        <v>0</v>
      </c>
      <c r="BL1983" s="17" t="s">
        <v>369</v>
      </c>
      <c r="BM1983" s="148" t="s">
        <v>2589</v>
      </c>
    </row>
    <row r="1984" spans="2:51" s="12" customFormat="1" ht="12">
      <c r="B1984" s="150"/>
      <c r="D1984" s="151" t="s">
        <v>270</v>
      </c>
      <c r="E1984" s="152" t="s">
        <v>1</v>
      </c>
      <c r="F1984" s="153" t="s">
        <v>2566</v>
      </c>
      <c r="H1984" s="154">
        <v>16.62</v>
      </c>
      <c r="I1984" s="155"/>
      <c r="L1984" s="150"/>
      <c r="M1984" s="156"/>
      <c r="T1984" s="157"/>
      <c r="AT1984" s="152" t="s">
        <v>270</v>
      </c>
      <c r="AU1984" s="152" t="s">
        <v>87</v>
      </c>
      <c r="AV1984" s="12" t="s">
        <v>87</v>
      </c>
      <c r="AW1984" s="12" t="s">
        <v>32</v>
      </c>
      <c r="AX1984" s="12" t="s">
        <v>77</v>
      </c>
      <c r="AY1984" s="152" t="s">
        <v>262</v>
      </c>
    </row>
    <row r="1985" spans="2:51" s="12" customFormat="1" ht="12">
      <c r="B1985" s="150"/>
      <c r="D1985" s="151" t="s">
        <v>270</v>
      </c>
      <c r="E1985" s="152" t="s">
        <v>1</v>
      </c>
      <c r="F1985" s="153" t="s">
        <v>2567</v>
      </c>
      <c r="H1985" s="154">
        <v>25.97</v>
      </c>
      <c r="I1985" s="155"/>
      <c r="L1985" s="150"/>
      <c r="M1985" s="156"/>
      <c r="T1985" s="157"/>
      <c r="AT1985" s="152" t="s">
        <v>270</v>
      </c>
      <c r="AU1985" s="152" t="s">
        <v>87</v>
      </c>
      <c r="AV1985" s="12" t="s">
        <v>87</v>
      </c>
      <c r="AW1985" s="12" t="s">
        <v>32</v>
      </c>
      <c r="AX1985" s="12" t="s">
        <v>77</v>
      </c>
      <c r="AY1985" s="152" t="s">
        <v>262</v>
      </c>
    </row>
    <row r="1986" spans="2:51" s="12" customFormat="1" ht="12">
      <c r="B1986" s="150"/>
      <c r="D1986" s="151" t="s">
        <v>270</v>
      </c>
      <c r="E1986" s="152" t="s">
        <v>1</v>
      </c>
      <c r="F1986" s="153" t="s">
        <v>2568</v>
      </c>
      <c r="H1986" s="154">
        <v>22.34</v>
      </c>
      <c r="I1986" s="155"/>
      <c r="L1986" s="150"/>
      <c r="M1986" s="156"/>
      <c r="T1986" s="157"/>
      <c r="AT1986" s="152" t="s">
        <v>270</v>
      </c>
      <c r="AU1986" s="152" t="s">
        <v>87</v>
      </c>
      <c r="AV1986" s="12" t="s">
        <v>87</v>
      </c>
      <c r="AW1986" s="12" t="s">
        <v>32</v>
      </c>
      <c r="AX1986" s="12" t="s">
        <v>77</v>
      </c>
      <c r="AY1986" s="152" t="s">
        <v>262</v>
      </c>
    </row>
    <row r="1987" spans="2:51" s="12" customFormat="1" ht="12">
      <c r="B1987" s="150"/>
      <c r="D1987" s="151" t="s">
        <v>270</v>
      </c>
      <c r="E1987" s="152" t="s">
        <v>1</v>
      </c>
      <c r="F1987" s="153" t="s">
        <v>2569</v>
      </c>
      <c r="H1987" s="154">
        <v>27.59</v>
      </c>
      <c r="I1987" s="155"/>
      <c r="L1987" s="150"/>
      <c r="M1987" s="156"/>
      <c r="T1987" s="157"/>
      <c r="AT1987" s="152" t="s">
        <v>270</v>
      </c>
      <c r="AU1987" s="152" t="s">
        <v>87</v>
      </c>
      <c r="AV1987" s="12" t="s">
        <v>87</v>
      </c>
      <c r="AW1987" s="12" t="s">
        <v>32</v>
      </c>
      <c r="AX1987" s="12" t="s">
        <v>77</v>
      </c>
      <c r="AY1987" s="152" t="s">
        <v>262</v>
      </c>
    </row>
    <row r="1988" spans="2:51" s="13" customFormat="1" ht="12">
      <c r="B1988" s="158"/>
      <c r="D1988" s="151" t="s">
        <v>270</v>
      </c>
      <c r="E1988" s="159" t="s">
        <v>1</v>
      </c>
      <c r="F1988" s="160" t="s">
        <v>273</v>
      </c>
      <c r="H1988" s="161">
        <v>92.52</v>
      </c>
      <c r="I1988" s="162"/>
      <c r="L1988" s="158"/>
      <c r="M1988" s="163"/>
      <c r="T1988" s="164"/>
      <c r="AT1988" s="159" t="s">
        <v>270</v>
      </c>
      <c r="AU1988" s="159" t="s">
        <v>87</v>
      </c>
      <c r="AV1988" s="13" t="s">
        <v>268</v>
      </c>
      <c r="AW1988" s="13" t="s">
        <v>32</v>
      </c>
      <c r="AX1988" s="13" t="s">
        <v>85</v>
      </c>
      <c r="AY1988" s="159" t="s">
        <v>262</v>
      </c>
    </row>
    <row r="1989" spans="2:65" s="1" customFormat="1" ht="37.9" customHeight="1">
      <c r="B1989" s="32"/>
      <c r="C1989" s="138" t="s">
        <v>2590</v>
      </c>
      <c r="D1989" s="138" t="s">
        <v>264</v>
      </c>
      <c r="E1989" s="139" t="s">
        <v>2591</v>
      </c>
      <c r="F1989" s="140" t="s">
        <v>2592</v>
      </c>
      <c r="G1989" s="141" t="s">
        <v>152</v>
      </c>
      <c r="H1989" s="142">
        <v>216.23</v>
      </c>
      <c r="I1989" s="143"/>
      <c r="J1989" s="142">
        <f>ROUND(I1989*H1989,2)</f>
        <v>0</v>
      </c>
      <c r="K1989" s="140" t="s">
        <v>1</v>
      </c>
      <c r="L1989" s="32"/>
      <c r="M1989" s="144" t="s">
        <v>1</v>
      </c>
      <c r="N1989" s="145" t="s">
        <v>42</v>
      </c>
      <c r="P1989" s="146">
        <f>O1989*H1989</f>
        <v>0</v>
      </c>
      <c r="Q1989" s="146">
        <v>0.009</v>
      </c>
      <c r="R1989" s="146">
        <f>Q1989*H1989</f>
        <v>1.9460699999999997</v>
      </c>
      <c r="S1989" s="146">
        <v>0</v>
      </c>
      <c r="T1989" s="147">
        <f>S1989*H1989</f>
        <v>0</v>
      </c>
      <c r="AR1989" s="148" t="s">
        <v>369</v>
      </c>
      <c r="AT1989" s="148" t="s">
        <v>264</v>
      </c>
      <c r="AU1989" s="148" t="s">
        <v>87</v>
      </c>
      <c r="AY1989" s="17" t="s">
        <v>262</v>
      </c>
      <c r="BE1989" s="149">
        <f>IF(N1989="základní",J1989,0)</f>
        <v>0</v>
      </c>
      <c r="BF1989" s="149">
        <f>IF(N1989="snížená",J1989,0)</f>
        <v>0</v>
      </c>
      <c r="BG1989" s="149">
        <f>IF(N1989="zákl. přenesená",J1989,0)</f>
        <v>0</v>
      </c>
      <c r="BH1989" s="149">
        <f>IF(N1989="sníž. přenesená",J1989,0)</f>
        <v>0</v>
      </c>
      <c r="BI1989" s="149">
        <f>IF(N1989="nulová",J1989,0)</f>
        <v>0</v>
      </c>
      <c r="BJ1989" s="17" t="s">
        <v>85</v>
      </c>
      <c r="BK1989" s="149">
        <f>ROUND(I1989*H1989,2)</f>
        <v>0</v>
      </c>
      <c r="BL1989" s="17" t="s">
        <v>369</v>
      </c>
      <c r="BM1989" s="148" t="s">
        <v>2593</v>
      </c>
    </row>
    <row r="1990" spans="2:65" s="1" customFormat="1" ht="24.2" customHeight="1">
      <c r="B1990" s="32"/>
      <c r="C1990" s="178" t="s">
        <v>2594</v>
      </c>
      <c r="D1990" s="178" t="s">
        <v>300</v>
      </c>
      <c r="E1990" s="179" t="s">
        <v>2595</v>
      </c>
      <c r="F1990" s="180" t="s">
        <v>2596</v>
      </c>
      <c r="G1990" s="181" t="s">
        <v>152</v>
      </c>
      <c r="H1990" s="182">
        <v>248.66</v>
      </c>
      <c r="I1990" s="183"/>
      <c r="J1990" s="182">
        <f>ROUND(I1990*H1990,2)</f>
        <v>0</v>
      </c>
      <c r="K1990" s="180" t="s">
        <v>267</v>
      </c>
      <c r="L1990" s="184"/>
      <c r="M1990" s="185" t="s">
        <v>1</v>
      </c>
      <c r="N1990" s="186" t="s">
        <v>42</v>
      </c>
      <c r="P1990" s="146">
        <f>O1990*H1990</f>
        <v>0</v>
      </c>
      <c r="Q1990" s="146">
        <v>0.02</v>
      </c>
      <c r="R1990" s="146">
        <f>Q1990*H1990</f>
        <v>4.9732</v>
      </c>
      <c r="S1990" s="146">
        <v>0</v>
      </c>
      <c r="T1990" s="147">
        <f>S1990*H1990</f>
        <v>0</v>
      </c>
      <c r="AR1990" s="148" t="s">
        <v>459</v>
      </c>
      <c r="AT1990" s="148" t="s">
        <v>300</v>
      </c>
      <c r="AU1990" s="148" t="s">
        <v>87</v>
      </c>
      <c r="AY1990" s="17" t="s">
        <v>262</v>
      </c>
      <c r="BE1990" s="149">
        <f>IF(N1990="základní",J1990,0)</f>
        <v>0</v>
      </c>
      <c r="BF1990" s="149">
        <f>IF(N1990="snížená",J1990,0)</f>
        <v>0</v>
      </c>
      <c r="BG1990" s="149">
        <f>IF(N1990="zákl. přenesená",J1990,0)</f>
        <v>0</v>
      </c>
      <c r="BH1990" s="149">
        <f>IF(N1990="sníž. přenesená",J1990,0)</f>
        <v>0</v>
      </c>
      <c r="BI1990" s="149">
        <f>IF(N1990="nulová",J1990,0)</f>
        <v>0</v>
      </c>
      <c r="BJ1990" s="17" t="s">
        <v>85</v>
      </c>
      <c r="BK1990" s="149">
        <f>ROUND(I1990*H1990,2)</f>
        <v>0</v>
      </c>
      <c r="BL1990" s="17" t="s">
        <v>369</v>
      </c>
      <c r="BM1990" s="148" t="s">
        <v>2597</v>
      </c>
    </row>
    <row r="1991" spans="2:51" s="12" customFormat="1" ht="12">
      <c r="B1991" s="150"/>
      <c r="D1991" s="151" t="s">
        <v>270</v>
      </c>
      <c r="E1991" s="152" t="s">
        <v>1</v>
      </c>
      <c r="F1991" s="153" t="s">
        <v>2554</v>
      </c>
      <c r="H1991" s="154">
        <v>51.59</v>
      </c>
      <c r="I1991" s="155"/>
      <c r="L1991" s="150"/>
      <c r="M1991" s="156"/>
      <c r="T1991" s="157"/>
      <c r="AT1991" s="152" t="s">
        <v>270</v>
      </c>
      <c r="AU1991" s="152" t="s">
        <v>87</v>
      </c>
      <c r="AV1991" s="12" t="s">
        <v>87</v>
      </c>
      <c r="AW1991" s="12" t="s">
        <v>32</v>
      </c>
      <c r="AX1991" s="12" t="s">
        <v>77</v>
      </c>
      <c r="AY1991" s="152" t="s">
        <v>262</v>
      </c>
    </row>
    <row r="1992" spans="2:51" s="12" customFormat="1" ht="12">
      <c r="B1992" s="150"/>
      <c r="D1992" s="151" t="s">
        <v>270</v>
      </c>
      <c r="E1992" s="152" t="s">
        <v>1</v>
      </c>
      <c r="F1992" s="153" t="s">
        <v>2555</v>
      </c>
      <c r="H1992" s="154">
        <v>68.62</v>
      </c>
      <c r="I1992" s="155"/>
      <c r="L1992" s="150"/>
      <c r="M1992" s="156"/>
      <c r="T1992" s="157"/>
      <c r="AT1992" s="152" t="s">
        <v>270</v>
      </c>
      <c r="AU1992" s="152" t="s">
        <v>87</v>
      </c>
      <c r="AV1992" s="12" t="s">
        <v>87</v>
      </c>
      <c r="AW1992" s="12" t="s">
        <v>32</v>
      </c>
      <c r="AX1992" s="12" t="s">
        <v>77</v>
      </c>
      <c r="AY1992" s="152" t="s">
        <v>262</v>
      </c>
    </row>
    <row r="1993" spans="2:51" s="12" customFormat="1" ht="12">
      <c r="B1993" s="150"/>
      <c r="D1993" s="151" t="s">
        <v>270</v>
      </c>
      <c r="E1993" s="152" t="s">
        <v>1</v>
      </c>
      <c r="F1993" s="153" t="s">
        <v>2556</v>
      </c>
      <c r="H1993" s="154">
        <v>23.24</v>
      </c>
      <c r="I1993" s="155"/>
      <c r="L1993" s="150"/>
      <c r="M1993" s="156"/>
      <c r="T1993" s="157"/>
      <c r="AT1993" s="152" t="s">
        <v>270</v>
      </c>
      <c r="AU1993" s="152" t="s">
        <v>87</v>
      </c>
      <c r="AV1993" s="12" t="s">
        <v>87</v>
      </c>
      <c r="AW1993" s="12" t="s">
        <v>32</v>
      </c>
      <c r="AX1993" s="12" t="s">
        <v>77</v>
      </c>
      <c r="AY1993" s="152" t="s">
        <v>262</v>
      </c>
    </row>
    <row r="1994" spans="2:51" s="12" customFormat="1" ht="12">
      <c r="B1994" s="150"/>
      <c r="D1994" s="151" t="s">
        <v>270</v>
      </c>
      <c r="E1994" s="152" t="s">
        <v>1</v>
      </c>
      <c r="F1994" s="153" t="s">
        <v>2557</v>
      </c>
      <c r="H1994" s="154">
        <v>72.78</v>
      </c>
      <c r="I1994" s="155"/>
      <c r="L1994" s="150"/>
      <c r="M1994" s="156"/>
      <c r="T1994" s="157"/>
      <c r="AT1994" s="152" t="s">
        <v>270</v>
      </c>
      <c r="AU1994" s="152" t="s">
        <v>87</v>
      </c>
      <c r="AV1994" s="12" t="s">
        <v>87</v>
      </c>
      <c r="AW1994" s="12" t="s">
        <v>32</v>
      </c>
      <c r="AX1994" s="12" t="s">
        <v>77</v>
      </c>
      <c r="AY1994" s="152" t="s">
        <v>262</v>
      </c>
    </row>
    <row r="1995" spans="2:51" s="13" customFormat="1" ht="12">
      <c r="B1995" s="158"/>
      <c r="D1995" s="151" t="s">
        <v>270</v>
      </c>
      <c r="E1995" s="159" t="s">
        <v>1</v>
      </c>
      <c r="F1995" s="160" t="s">
        <v>273</v>
      </c>
      <c r="H1995" s="161">
        <v>216.23</v>
      </c>
      <c r="I1995" s="162"/>
      <c r="L1995" s="158"/>
      <c r="M1995" s="163"/>
      <c r="T1995" s="164"/>
      <c r="AT1995" s="159" t="s">
        <v>270</v>
      </c>
      <c r="AU1995" s="159" t="s">
        <v>87</v>
      </c>
      <c r="AV1995" s="13" t="s">
        <v>268</v>
      </c>
      <c r="AW1995" s="13" t="s">
        <v>32</v>
      </c>
      <c r="AX1995" s="13" t="s">
        <v>85</v>
      </c>
      <c r="AY1995" s="159" t="s">
        <v>262</v>
      </c>
    </row>
    <row r="1996" spans="2:51" s="12" customFormat="1" ht="12">
      <c r="B1996" s="150"/>
      <c r="D1996" s="151" t="s">
        <v>270</v>
      </c>
      <c r="F1996" s="153" t="s">
        <v>2598</v>
      </c>
      <c r="H1996" s="154">
        <v>248.66</v>
      </c>
      <c r="I1996" s="155"/>
      <c r="L1996" s="150"/>
      <c r="M1996" s="156"/>
      <c r="T1996" s="157"/>
      <c r="AT1996" s="152" t="s">
        <v>270</v>
      </c>
      <c r="AU1996" s="152" t="s">
        <v>87</v>
      </c>
      <c r="AV1996" s="12" t="s">
        <v>87</v>
      </c>
      <c r="AW1996" s="12" t="s">
        <v>4</v>
      </c>
      <c r="AX1996" s="12" t="s">
        <v>85</v>
      </c>
      <c r="AY1996" s="152" t="s">
        <v>262</v>
      </c>
    </row>
    <row r="1997" spans="2:65" s="1" customFormat="1" ht="24.2" customHeight="1">
      <c r="B1997" s="32"/>
      <c r="C1997" s="138" t="s">
        <v>2599</v>
      </c>
      <c r="D1997" s="138" t="s">
        <v>264</v>
      </c>
      <c r="E1997" s="139" t="s">
        <v>2600</v>
      </c>
      <c r="F1997" s="140" t="s">
        <v>2601</v>
      </c>
      <c r="G1997" s="141" t="s">
        <v>786</v>
      </c>
      <c r="H1997" s="143"/>
      <c r="I1997" s="143"/>
      <c r="J1997" s="142">
        <f>ROUND(I1997*H1997,2)</f>
        <v>0</v>
      </c>
      <c r="K1997" s="140" t="s">
        <v>267</v>
      </c>
      <c r="L1997" s="32"/>
      <c r="M1997" s="144" t="s">
        <v>1</v>
      </c>
      <c r="N1997" s="145" t="s">
        <v>42</v>
      </c>
      <c r="P1997" s="146">
        <f>O1997*H1997</f>
        <v>0</v>
      </c>
      <c r="Q1997" s="146">
        <v>0</v>
      </c>
      <c r="R1997" s="146">
        <f>Q1997*H1997</f>
        <v>0</v>
      </c>
      <c r="S1997" s="146">
        <v>0</v>
      </c>
      <c r="T1997" s="147">
        <f>S1997*H1997</f>
        <v>0</v>
      </c>
      <c r="AR1997" s="148" t="s">
        <v>369</v>
      </c>
      <c r="AT1997" s="148" t="s">
        <v>264</v>
      </c>
      <c r="AU1997" s="148" t="s">
        <v>87</v>
      </c>
      <c r="AY1997" s="17" t="s">
        <v>262</v>
      </c>
      <c r="BE1997" s="149">
        <f>IF(N1997="základní",J1997,0)</f>
        <v>0</v>
      </c>
      <c r="BF1997" s="149">
        <f>IF(N1997="snížená",J1997,0)</f>
        <v>0</v>
      </c>
      <c r="BG1997" s="149">
        <f>IF(N1997="zákl. přenesená",J1997,0)</f>
        <v>0</v>
      </c>
      <c r="BH1997" s="149">
        <f>IF(N1997="sníž. přenesená",J1997,0)</f>
        <v>0</v>
      </c>
      <c r="BI1997" s="149">
        <f>IF(N1997="nulová",J1997,0)</f>
        <v>0</v>
      </c>
      <c r="BJ1997" s="17" t="s">
        <v>85</v>
      </c>
      <c r="BK1997" s="149">
        <f>ROUND(I1997*H1997,2)</f>
        <v>0</v>
      </c>
      <c r="BL1997" s="17" t="s">
        <v>369</v>
      </c>
      <c r="BM1997" s="148" t="s">
        <v>2602</v>
      </c>
    </row>
    <row r="1998" spans="2:63" s="11" customFormat="1" ht="22.9" customHeight="1">
      <c r="B1998" s="126"/>
      <c r="D1998" s="127" t="s">
        <v>76</v>
      </c>
      <c r="E1998" s="136" t="s">
        <v>2603</v>
      </c>
      <c r="F1998" s="136" t="s">
        <v>2604</v>
      </c>
      <c r="I1998" s="129"/>
      <c r="J1998" s="137">
        <f>BK1998</f>
        <v>0</v>
      </c>
      <c r="L1998" s="126"/>
      <c r="M1998" s="131"/>
      <c r="P1998" s="132">
        <f>SUM(P1999:P2081)</f>
        <v>0</v>
      </c>
      <c r="R1998" s="132">
        <f>SUM(R1999:R2081)</f>
        <v>0.8685134999999998</v>
      </c>
      <c r="T1998" s="133">
        <f>SUM(T1999:T2081)</f>
        <v>0</v>
      </c>
      <c r="AR1998" s="127" t="s">
        <v>87</v>
      </c>
      <c r="AT1998" s="134" t="s">
        <v>76</v>
      </c>
      <c r="AU1998" s="134" t="s">
        <v>85</v>
      </c>
      <c r="AY1998" s="127" t="s">
        <v>262</v>
      </c>
      <c r="BK1998" s="135">
        <f>SUM(BK1999:BK2081)</f>
        <v>0</v>
      </c>
    </row>
    <row r="1999" spans="2:65" s="1" customFormat="1" ht="24.2" customHeight="1">
      <c r="B1999" s="32"/>
      <c r="C1999" s="138" t="s">
        <v>2605</v>
      </c>
      <c r="D1999" s="138" t="s">
        <v>264</v>
      </c>
      <c r="E1999" s="139" t="s">
        <v>2606</v>
      </c>
      <c r="F1999" s="140" t="s">
        <v>2607</v>
      </c>
      <c r="G1999" s="141" t="s">
        <v>152</v>
      </c>
      <c r="H1999" s="142">
        <v>2450.32</v>
      </c>
      <c r="I1999" s="143"/>
      <c r="J1999" s="142">
        <f>ROUND(I1999*H1999,2)</f>
        <v>0</v>
      </c>
      <c r="K1999" s="140" t="s">
        <v>267</v>
      </c>
      <c r="L1999" s="32"/>
      <c r="M1999" s="144" t="s">
        <v>1</v>
      </c>
      <c r="N1999" s="145" t="s">
        <v>42</v>
      </c>
      <c r="P1999" s="146">
        <f>O1999*H1999</f>
        <v>0</v>
      </c>
      <c r="Q1999" s="146">
        <v>8E-05</v>
      </c>
      <c r="R1999" s="146">
        <f>Q1999*H1999</f>
        <v>0.19602560000000002</v>
      </c>
      <c r="S1999" s="146">
        <v>0</v>
      </c>
      <c r="T1999" s="147">
        <f>S1999*H1999</f>
        <v>0</v>
      </c>
      <c r="AR1999" s="148" t="s">
        <v>369</v>
      </c>
      <c r="AT1999" s="148" t="s">
        <v>264</v>
      </c>
      <c r="AU1999" s="148" t="s">
        <v>87</v>
      </c>
      <c r="AY1999" s="17" t="s">
        <v>262</v>
      </c>
      <c r="BE1999" s="149">
        <f>IF(N1999="základní",J1999,0)</f>
        <v>0</v>
      </c>
      <c r="BF1999" s="149">
        <f>IF(N1999="snížená",J1999,0)</f>
        <v>0</v>
      </c>
      <c r="BG1999" s="149">
        <f>IF(N1999="zákl. přenesená",J1999,0)</f>
        <v>0</v>
      </c>
      <c r="BH1999" s="149">
        <f>IF(N1999="sníž. přenesená",J1999,0)</f>
        <v>0</v>
      </c>
      <c r="BI1999" s="149">
        <f>IF(N1999="nulová",J1999,0)</f>
        <v>0</v>
      </c>
      <c r="BJ1999" s="17" t="s">
        <v>85</v>
      </c>
      <c r="BK1999" s="149">
        <f>ROUND(I1999*H1999,2)</f>
        <v>0</v>
      </c>
      <c r="BL1999" s="17" t="s">
        <v>369</v>
      </c>
      <c r="BM1999" s="148" t="s">
        <v>2608</v>
      </c>
    </row>
    <row r="2000" spans="2:51" s="14" customFormat="1" ht="12">
      <c r="B2000" s="165"/>
      <c r="D2000" s="151" t="s">
        <v>270</v>
      </c>
      <c r="E2000" s="166" t="s">
        <v>1</v>
      </c>
      <c r="F2000" s="167" t="s">
        <v>2609</v>
      </c>
      <c r="H2000" s="166" t="s">
        <v>1</v>
      </c>
      <c r="I2000" s="168"/>
      <c r="L2000" s="165"/>
      <c r="M2000" s="169"/>
      <c r="T2000" s="170"/>
      <c r="AT2000" s="166" t="s">
        <v>270</v>
      </c>
      <c r="AU2000" s="166" t="s">
        <v>87</v>
      </c>
      <c r="AV2000" s="14" t="s">
        <v>85</v>
      </c>
      <c r="AW2000" s="14" t="s">
        <v>32</v>
      </c>
      <c r="AX2000" s="14" t="s">
        <v>77</v>
      </c>
      <c r="AY2000" s="166" t="s">
        <v>262</v>
      </c>
    </row>
    <row r="2001" spans="2:51" s="12" customFormat="1" ht="12">
      <c r="B2001" s="150"/>
      <c r="D2001" s="151" t="s">
        <v>270</v>
      </c>
      <c r="E2001" s="152" t="s">
        <v>1</v>
      </c>
      <c r="F2001" s="153" t="s">
        <v>151</v>
      </c>
      <c r="H2001" s="154">
        <v>242.62</v>
      </c>
      <c r="I2001" s="155"/>
      <c r="L2001" s="150"/>
      <c r="M2001" s="156"/>
      <c r="T2001" s="157"/>
      <c r="AT2001" s="152" t="s">
        <v>270</v>
      </c>
      <c r="AU2001" s="152" t="s">
        <v>87</v>
      </c>
      <c r="AV2001" s="12" t="s">
        <v>87</v>
      </c>
      <c r="AW2001" s="12" t="s">
        <v>32</v>
      </c>
      <c r="AX2001" s="12" t="s">
        <v>77</v>
      </c>
      <c r="AY2001" s="152" t="s">
        <v>262</v>
      </c>
    </row>
    <row r="2002" spans="2:51" s="12" customFormat="1" ht="12">
      <c r="B2002" s="150"/>
      <c r="D2002" s="151" t="s">
        <v>270</v>
      </c>
      <c r="E2002" s="152" t="s">
        <v>1</v>
      </c>
      <c r="F2002" s="153" t="s">
        <v>158</v>
      </c>
      <c r="H2002" s="154">
        <v>15.48</v>
      </c>
      <c r="I2002" s="155"/>
      <c r="L2002" s="150"/>
      <c r="M2002" s="156"/>
      <c r="T2002" s="157"/>
      <c r="AT2002" s="152" t="s">
        <v>270</v>
      </c>
      <c r="AU2002" s="152" t="s">
        <v>87</v>
      </c>
      <c r="AV2002" s="12" t="s">
        <v>87</v>
      </c>
      <c r="AW2002" s="12" t="s">
        <v>32</v>
      </c>
      <c r="AX2002" s="12" t="s">
        <v>77</v>
      </c>
      <c r="AY2002" s="152" t="s">
        <v>262</v>
      </c>
    </row>
    <row r="2003" spans="2:51" s="12" customFormat="1" ht="12">
      <c r="B2003" s="150"/>
      <c r="D2003" s="151" t="s">
        <v>270</v>
      </c>
      <c r="E2003" s="152" t="s">
        <v>1</v>
      </c>
      <c r="F2003" s="153" t="s">
        <v>160</v>
      </c>
      <c r="H2003" s="154">
        <v>39.5</v>
      </c>
      <c r="I2003" s="155"/>
      <c r="L2003" s="150"/>
      <c r="M2003" s="156"/>
      <c r="T2003" s="157"/>
      <c r="AT2003" s="152" t="s">
        <v>270</v>
      </c>
      <c r="AU2003" s="152" t="s">
        <v>87</v>
      </c>
      <c r="AV2003" s="12" t="s">
        <v>87</v>
      </c>
      <c r="AW2003" s="12" t="s">
        <v>32</v>
      </c>
      <c r="AX2003" s="12" t="s">
        <v>77</v>
      </c>
      <c r="AY2003" s="152" t="s">
        <v>262</v>
      </c>
    </row>
    <row r="2004" spans="2:51" s="12" customFormat="1" ht="12">
      <c r="B2004" s="150"/>
      <c r="D2004" s="151" t="s">
        <v>270</v>
      </c>
      <c r="E2004" s="152" t="s">
        <v>1</v>
      </c>
      <c r="F2004" s="153" t="s">
        <v>162</v>
      </c>
      <c r="H2004" s="154">
        <v>113.4</v>
      </c>
      <c r="I2004" s="155"/>
      <c r="L2004" s="150"/>
      <c r="M2004" s="156"/>
      <c r="T2004" s="157"/>
      <c r="AT2004" s="152" t="s">
        <v>270</v>
      </c>
      <c r="AU2004" s="152" t="s">
        <v>87</v>
      </c>
      <c r="AV2004" s="12" t="s">
        <v>87</v>
      </c>
      <c r="AW2004" s="12" t="s">
        <v>32</v>
      </c>
      <c r="AX2004" s="12" t="s">
        <v>77</v>
      </c>
      <c r="AY2004" s="152" t="s">
        <v>262</v>
      </c>
    </row>
    <row r="2005" spans="2:51" s="12" customFormat="1" ht="12">
      <c r="B2005" s="150"/>
      <c r="D2005" s="151" t="s">
        <v>270</v>
      </c>
      <c r="E2005" s="152" t="s">
        <v>1</v>
      </c>
      <c r="F2005" s="153" t="s">
        <v>165</v>
      </c>
      <c r="H2005" s="154">
        <v>216.08</v>
      </c>
      <c r="I2005" s="155"/>
      <c r="L2005" s="150"/>
      <c r="M2005" s="156"/>
      <c r="T2005" s="157"/>
      <c r="AT2005" s="152" t="s">
        <v>270</v>
      </c>
      <c r="AU2005" s="152" t="s">
        <v>87</v>
      </c>
      <c r="AV2005" s="12" t="s">
        <v>87</v>
      </c>
      <c r="AW2005" s="12" t="s">
        <v>32</v>
      </c>
      <c r="AX2005" s="12" t="s">
        <v>77</v>
      </c>
      <c r="AY2005" s="152" t="s">
        <v>262</v>
      </c>
    </row>
    <row r="2006" spans="2:51" s="12" customFormat="1" ht="12">
      <c r="B2006" s="150"/>
      <c r="D2006" s="151" t="s">
        <v>270</v>
      </c>
      <c r="E2006" s="152" t="s">
        <v>1</v>
      </c>
      <c r="F2006" s="153" t="s">
        <v>172</v>
      </c>
      <c r="H2006" s="154">
        <v>18.65</v>
      </c>
      <c r="I2006" s="155"/>
      <c r="L2006" s="150"/>
      <c r="M2006" s="156"/>
      <c r="T2006" s="157"/>
      <c r="AT2006" s="152" t="s">
        <v>270</v>
      </c>
      <c r="AU2006" s="152" t="s">
        <v>87</v>
      </c>
      <c r="AV2006" s="12" t="s">
        <v>87</v>
      </c>
      <c r="AW2006" s="12" t="s">
        <v>32</v>
      </c>
      <c r="AX2006" s="12" t="s">
        <v>77</v>
      </c>
      <c r="AY2006" s="152" t="s">
        <v>262</v>
      </c>
    </row>
    <row r="2007" spans="2:51" s="12" customFormat="1" ht="12">
      <c r="B2007" s="150"/>
      <c r="D2007" s="151" t="s">
        <v>270</v>
      </c>
      <c r="E2007" s="152" t="s">
        <v>1</v>
      </c>
      <c r="F2007" s="153" t="s">
        <v>174</v>
      </c>
      <c r="H2007" s="154">
        <v>141.2</v>
      </c>
      <c r="I2007" s="155"/>
      <c r="L2007" s="150"/>
      <c r="M2007" s="156"/>
      <c r="T2007" s="157"/>
      <c r="AT2007" s="152" t="s">
        <v>270</v>
      </c>
      <c r="AU2007" s="152" t="s">
        <v>87</v>
      </c>
      <c r="AV2007" s="12" t="s">
        <v>87</v>
      </c>
      <c r="AW2007" s="12" t="s">
        <v>32</v>
      </c>
      <c r="AX2007" s="12" t="s">
        <v>77</v>
      </c>
      <c r="AY2007" s="152" t="s">
        <v>262</v>
      </c>
    </row>
    <row r="2008" spans="2:51" s="12" customFormat="1" ht="12">
      <c r="B2008" s="150"/>
      <c r="D2008" s="151" t="s">
        <v>270</v>
      </c>
      <c r="E2008" s="152" t="s">
        <v>1</v>
      </c>
      <c r="F2008" s="153" t="s">
        <v>190</v>
      </c>
      <c r="H2008" s="154">
        <v>10.6</v>
      </c>
      <c r="I2008" s="155"/>
      <c r="L2008" s="150"/>
      <c r="M2008" s="156"/>
      <c r="T2008" s="157"/>
      <c r="AT2008" s="152" t="s">
        <v>270</v>
      </c>
      <c r="AU2008" s="152" t="s">
        <v>87</v>
      </c>
      <c r="AV2008" s="12" t="s">
        <v>87</v>
      </c>
      <c r="AW2008" s="12" t="s">
        <v>32</v>
      </c>
      <c r="AX2008" s="12" t="s">
        <v>77</v>
      </c>
      <c r="AY2008" s="152" t="s">
        <v>262</v>
      </c>
    </row>
    <row r="2009" spans="2:51" s="12" customFormat="1" ht="12">
      <c r="B2009" s="150"/>
      <c r="D2009" s="151" t="s">
        <v>270</v>
      </c>
      <c r="E2009" s="152" t="s">
        <v>1</v>
      </c>
      <c r="F2009" s="153" t="s">
        <v>154</v>
      </c>
      <c r="H2009" s="154">
        <v>2.3</v>
      </c>
      <c r="I2009" s="155"/>
      <c r="L2009" s="150"/>
      <c r="M2009" s="156"/>
      <c r="T2009" s="157"/>
      <c r="AT2009" s="152" t="s">
        <v>270</v>
      </c>
      <c r="AU2009" s="152" t="s">
        <v>87</v>
      </c>
      <c r="AV2009" s="12" t="s">
        <v>87</v>
      </c>
      <c r="AW2009" s="12" t="s">
        <v>32</v>
      </c>
      <c r="AX2009" s="12" t="s">
        <v>77</v>
      </c>
      <c r="AY2009" s="152" t="s">
        <v>262</v>
      </c>
    </row>
    <row r="2010" spans="2:51" s="15" customFormat="1" ht="12">
      <c r="B2010" s="171"/>
      <c r="D2010" s="151" t="s">
        <v>270</v>
      </c>
      <c r="E2010" s="172" t="s">
        <v>1</v>
      </c>
      <c r="F2010" s="173" t="s">
        <v>281</v>
      </c>
      <c r="H2010" s="174">
        <v>799.83</v>
      </c>
      <c r="I2010" s="175"/>
      <c r="L2010" s="171"/>
      <c r="M2010" s="176"/>
      <c r="T2010" s="177"/>
      <c r="AT2010" s="172" t="s">
        <v>270</v>
      </c>
      <c r="AU2010" s="172" t="s">
        <v>87</v>
      </c>
      <c r="AV2010" s="15" t="s">
        <v>103</v>
      </c>
      <c r="AW2010" s="15" t="s">
        <v>32</v>
      </c>
      <c r="AX2010" s="15" t="s">
        <v>77</v>
      </c>
      <c r="AY2010" s="172" t="s">
        <v>262</v>
      </c>
    </row>
    <row r="2011" spans="2:51" s="14" customFormat="1" ht="12">
      <c r="B2011" s="165"/>
      <c r="D2011" s="151" t="s">
        <v>270</v>
      </c>
      <c r="E2011" s="166" t="s">
        <v>1</v>
      </c>
      <c r="F2011" s="167" t="s">
        <v>329</v>
      </c>
      <c r="H2011" s="166" t="s">
        <v>1</v>
      </c>
      <c r="I2011" s="168"/>
      <c r="L2011" s="165"/>
      <c r="M2011" s="169"/>
      <c r="T2011" s="170"/>
      <c r="AT2011" s="166" t="s">
        <v>270</v>
      </c>
      <c r="AU2011" s="166" t="s">
        <v>87</v>
      </c>
      <c r="AV2011" s="14" t="s">
        <v>85</v>
      </c>
      <c r="AW2011" s="14" t="s">
        <v>32</v>
      </c>
      <c r="AX2011" s="14" t="s">
        <v>77</v>
      </c>
      <c r="AY2011" s="166" t="s">
        <v>262</v>
      </c>
    </row>
    <row r="2012" spans="2:51" s="12" customFormat="1" ht="12">
      <c r="B2012" s="150"/>
      <c r="D2012" s="151" t="s">
        <v>270</v>
      </c>
      <c r="E2012" s="152" t="s">
        <v>1</v>
      </c>
      <c r="F2012" s="153" t="s">
        <v>2610</v>
      </c>
      <c r="H2012" s="154">
        <v>525.7</v>
      </c>
      <c r="I2012" s="155"/>
      <c r="L2012" s="150"/>
      <c r="M2012" s="156"/>
      <c r="T2012" s="157"/>
      <c r="AT2012" s="152" t="s">
        <v>270</v>
      </c>
      <c r="AU2012" s="152" t="s">
        <v>87</v>
      </c>
      <c r="AV2012" s="12" t="s">
        <v>87</v>
      </c>
      <c r="AW2012" s="12" t="s">
        <v>32</v>
      </c>
      <c r="AX2012" s="12" t="s">
        <v>77</v>
      </c>
      <c r="AY2012" s="152" t="s">
        <v>262</v>
      </c>
    </row>
    <row r="2013" spans="2:51" s="12" customFormat="1" ht="12">
      <c r="B2013" s="150"/>
      <c r="D2013" s="151" t="s">
        <v>270</v>
      </c>
      <c r="E2013" s="152" t="s">
        <v>1</v>
      </c>
      <c r="F2013" s="153" t="s">
        <v>2611</v>
      </c>
      <c r="H2013" s="154">
        <v>307.15</v>
      </c>
      <c r="I2013" s="155"/>
      <c r="L2013" s="150"/>
      <c r="M2013" s="156"/>
      <c r="T2013" s="157"/>
      <c r="AT2013" s="152" t="s">
        <v>270</v>
      </c>
      <c r="AU2013" s="152" t="s">
        <v>87</v>
      </c>
      <c r="AV2013" s="12" t="s">
        <v>87</v>
      </c>
      <c r="AW2013" s="12" t="s">
        <v>32</v>
      </c>
      <c r="AX2013" s="12" t="s">
        <v>77</v>
      </c>
      <c r="AY2013" s="152" t="s">
        <v>262</v>
      </c>
    </row>
    <row r="2014" spans="2:51" s="12" customFormat="1" ht="12">
      <c r="B2014" s="150"/>
      <c r="D2014" s="151" t="s">
        <v>270</v>
      </c>
      <c r="E2014" s="152" t="s">
        <v>1</v>
      </c>
      <c r="F2014" s="153" t="s">
        <v>2612</v>
      </c>
      <c r="H2014" s="154">
        <v>354.41</v>
      </c>
      <c r="I2014" s="155"/>
      <c r="L2014" s="150"/>
      <c r="M2014" s="156"/>
      <c r="T2014" s="157"/>
      <c r="AT2014" s="152" t="s">
        <v>270</v>
      </c>
      <c r="AU2014" s="152" t="s">
        <v>87</v>
      </c>
      <c r="AV2014" s="12" t="s">
        <v>87</v>
      </c>
      <c r="AW2014" s="12" t="s">
        <v>32</v>
      </c>
      <c r="AX2014" s="12" t="s">
        <v>77</v>
      </c>
      <c r="AY2014" s="152" t="s">
        <v>262</v>
      </c>
    </row>
    <row r="2015" spans="2:51" s="12" customFormat="1" ht="12">
      <c r="B2015" s="150"/>
      <c r="D2015" s="151" t="s">
        <v>270</v>
      </c>
      <c r="E2015" s="152" t="s">
        <v>1</v>
      </c>
      <c r="F2015" s="153" t="s">
        <v>2613</v>
      </c>
      <c r="H2015" s="154">
        <v>356.35</v>
      </c>
      <c r="I2015" s="155"/>
      <c r="L2015" s="150"/>
      <c r="M2015" s="156"/>
      <c r="T2015" s="157"/>
      <c r="AT2015" s="152" t="s">
        <v>270</v>
      </c>
      <c r="AU2015" s="152" t="s">
        <v>87</v>
      </c>
      <c r="AV2015" s="12" t="s">
        <v>87</v>
      </c>
      <c r="AW2015" s="12" t="s">
        <v>32</v>
      </c>
      <c r="AX2015" s="12" t="s">
        <v>77</v>
      </c>
      <c r="AY2015" s="152" t="s">
        <v>262</v>
      </c>
    </row>
    <row r="2016" spans="2:51" s="12" customFormat="1" ht="12">
      <c r="B2016" s="150"/>
      <c r="D2016" s="151" t="s">
        <v>270</v>
      </c>
      <c r="E2016" s="152" t="s">
        <v>1</v>
      </c>
      <c r="F2016" s="153" t="s">
        <v>2614</v>
      </c>
      <c r="H2016" s="154">
        <v>322.51</v>
      </c>
      <c r="I2016" s="155"/>
      <c r="L2016" s="150"/>
      <c r="M2016" s="156"/>
      <c r="T2016" s="157"/>
      <c r="AT2016" s="152" t="s">
        <v>270</v>
      </c>
      <c r="AU2016" s="152" t="s">
        <v>87</v>
      </c>
      <c r="AV2016" s="12" t="s">
        <v>87</v>
      </c>
      <c r="AW2016" s="12" t="s">
        <v>32</v>
      </c>
      <c r="AX2016" s="12" t="s">
        <v>77</v>
      </c>
      <c r="AY2016" s="152" t="s">
        <v>262</v>
      </c>
    </row>
    <row r="2017" spans="2:51" s="15" customFormat="1" ht="12">
      <c r="B2017" s="171"/>
      <c r="D2017" s="151" t="s">
        <v>270</v>
      </c>
      <c r="E2017" s="172" t="s">
        <v>1</v>
      </c>
      <c r="F2017" s="173" t="s">
        <v>281</v>
      </c>
      <c r="H2017" s="174">
        <v>1866.12</v>
      </c>
      <c r="I2017" s="175"/>
      <c r="L2017" s="171"/>
      <c r="M2017" s="176"/>
      <c r="T2017" s="177"/>
      <c r="AT2017" s="172" t="s">
        <v>270</v>
      </c>
      <c r="AU2017" s="172" t="s">
        <v>87</v>
      </c>
      <c r="AV2017" s="15" t="s">
        <v>103</v>
      </c>
      <c r="AW2017" s="15" t="s">
        <v>32</v>
      </c>
      <c r="AX2017" s="15" t="s">
        <v>77</v>
      </c>
      <c r="AY2017" s="172" t="s">
        <v>262</v>
      </c>
    </row>
    <row r="2018" spans="2:51" s="12" customFormat="1" ht="12">
      <c r="B2018" s="150"/>
      <c r="D2018" s="151" t="s">
        <v>270</v>
      </c>
      <c r="E2018" s="152" t="s">
        <v>1</v>
      </c>
      <c r="F2018" s="153" t="s">
        <v>2615</v>
      </c>
      <c r="H2018" s="154">
        <v>-215.63</v>
      </c>
      <c r="I2018" s="155"/>
      <c r="L2018" s="150"/>
      <c r="M2018" s="156"/>
      <c r="T2018" s="157"/>
      <c r="AT2018" s="152" t="s">
        <v>270</v>
      </c>
      <c r="AU2018" s="152" t="s">
        <v>87</v>
      </c>
      <c r="AV2018" s="12" t="s">
        <v>87</v>
      </c>
      <c r="AW2018" s="12" t="s">
        <v>32</v>
      </c>
      <c r="AX2018" s="12" t="s">
        <v>77</v>
      </c>
      <c r="AY2018" s="152" t="s">
        <v>262</v>
      </c>
    </row>
    <row r="2019" spans="2:51" s="13" customFormat="1" ht="12">
      <c r="B2019" s="158"/>
      <c r="D2019" s="151" t="s">
        <v>270</v>
      </c>
      <c r="E2019" s="159" t="s">
        <v>1</v>
      </c>
      <c r="F2019" s="160" t="s">
        <v>273</v>
      </c>
      <c r="H2019" s="161">
        <v>2450.32</v>
      </c>
      <c r="I2019" s="162"/>
      <c r="L2019" s="158"/>
      <c r="M2019" s="163"/>
      <c r="T2019" s="164"/>
      <c r="AT2019" s="159" t="s">
        <v>270</v>
      </c>
      <c r="AU2019" s="159" t="s">
        <v>87</v>
      </c>
      <c r="AV2019" s="13" t="s">
        <v>268</v>
      </c>
      <c r="AW2019" s="13" t="s">
        <v>32</v>
      </c>
      <c r="AX2019" s="13" t="s">
        <v>85</v>
      </c>
      <c r="AY2019" s="159" t="s">
        <v>262</v>
      </c>
    </row>
    <row r="2020" spans="2:65" s="1" customFormat="1" ht="37.9" customHeight="1">
      <c r="B2020" s="32"/>
      <c r="C2020" s="138" t="s">
        <v>2616</v>
      </c>
      <c r="D2020" s="138" t="s">
        <v>264</v>
      </c>
      <c r="E2020" s="139" t="s">
        <v>2617</v>
      </c>
      <c r="F2020" s="140" t="s">
        <v>2618</v>
      </c>
      <c r="G2020" s="141" t="s">
        <v>152</v>
      </c>
      <c r="H2020" s="142">
        <v>1307.25</v>
      </c>
      <c r="I2020" s="143"/>
      <c r="J2020" s="142">
        <f>ROUND(I2020*H2020,2)</f>
        <v>0</v>
      </c>
      <c r="K2020" s="140" t="s">
        <v>1</v>
      </c>
      <c r="L2020" s="32"/>
      <c r="M2020" s="144" t="s">
        <v>1</v>
      </c>
      <c r="N2020" s="145" t="s">
        <v>42</v>
      </c>
      <c r="P2020" s="146">
        <f>O2020*H2020</f>
        <v>0</v>
      </c>
      <c r="Q2020" s="146">
        <v>0</v>
      </c>
      <c r="R2020" s="146">
        <f>Q2020*H2020</f>
        <v>0</v>
      </c>
      <c r="S2020" s="146">
        <v>0</v>
      </c>
      <c r="T2020" s="147">
        <f>S2020*H2020</f>
        <v>0</v>
      </c>
      <c r="AR2020" s="148" t="s">
        <v>369</v>
      </c>
      <c r="AT2020" s="148" t="s">
        <v>264</v>
      </c>
      <c r="AU2020" s="148" t="s">
        <v>87</v>
      </c>
      <c r="AY2020" s="17" t="s">
        <v>262</v>
      </c>
      <c r="BE2020" s="149">
        <f>IF(N2020="základní",J2020,0)</f>
        <v>0</v>
      </c>
      <c r="BF2020" s="149">
        <f>IF(N2020="snížená",J2020,0)</f>
        <v>0</v>
      </c>
      <c r="BG2020" s="149">
        <f>IF(N2020="zákl. přenesená",J2020,0)</f>
        <v>0</v>
      </c>
      <c r="BH2020" s="149">
        <f>IF(N2020="sníž. přenesená",J2020,0)</f>
        <v>0</v>
      </c>
      <c r="BI2020" s="149">
        <f>IF(N2020="nulová",J2020,0)</f>
        <v>0</v>
      </c>
      <c r="BJ2020" s="17" t="s">
        <v>85</v>
      </c>
      <c r="BK2020" s="149">
        <f>ROUND(I2020*H2020,2)</f>
        <v>0</v>
      </c>
      <c r="BL2020" s="17" t="s">
        <v>369</v>
      </c>
      <c r="BM2020" s="148" t="s">
        <v>2619</v>
      </c>
    </row>
    <row r="2021" spans="2:51" s="12" customFormat="1" ht="12">
      <c r="B2021" s="150"/>
      <c r="D2021" s="151" t="s">
        <v>270</v>
      </c>
      <c r="E2021" s="152" t="s">
        <v>1</v>
      </c>
      <c r="F2021" s="153" t="s">
        <v>214</v>
      </c>
      <c r="H2021" s="154">
        <v>1069.25</v>
      </c>
      <c r="I2021" s="155"/>
      <c r="L2021" s="150"/>
      <c r="M2021" s="156"/>
      <c r="T2021" s="157"/>
      <c r="AT2021" s="152" t="s">
        <v>270</v>
      </c>
      <c r="AU2021" s="152" t="s">
        <v>87</v>
      </c>
      <c r="AV2021" s="12" t="s">
        <v>87</v>
      </c>
      <c r="AW2021" s="12" t="s">
        <v>32</v>
      </c>
      <c r="AX2021" s="12" t="s">
        <v>77</v>
      </c>
      <c r="AY2021" s="152" t="s">
        <v>262</v>
      </c>
    </row>
    <row r="2022" spans="2:51" s="12" customFormat="1" ht="12">
      <c r="B2022" s="150"/>
      <c r="D2022" s="151" t="s">
        <v>270</v>
      </c>
      <c r="E2022" s="152" t="s">
        <v>1</v>
      </c>
      <c r="F2022" s="153" t="s">
        <v>386</v>
      </c>
      <c r="H2022" s="154">
        <v>28.64</v>
      </c>
      <c r="I2022" s="155"/>
      <c r="L2022" s="150"/>
      <c r="M2022" s="156"/>
      <c r="T2022" s="157"/>
      <c r="AT2022" s="152" t="s">
        <v>270</v>
      </c>
      <c r="AU2022" s="152" t="s">
        <v>87</v>
      </c>
      <c r="AV2022" s="12" t="s">
        <v>87</v>
      </c>
      <c r="AW2022" s="12" t="s">
        <v>32</v>
      </c>
      <c r="AX2022" s="12" t="s">
        <v>77</v>
      </c>
      <c r="AY2022" s="152" t="s">
        <v>262</v>
      </c>
    </row>
    <row r="2023" spans="2:51" s="12" customFormat="1" ht="12">
      <c r="B2023" s="150"/>
      <c r="D2023" s="151" t="s">
        <v>270</v>
      </c>
      <c r="E2023" s="152" t="s">
        <v>1</v>
      </c>
      <c r="F2023" s="153" t="s">
        <v>374</v>
      </c>
      <c r="H2023" s="154">
        <v>30.96</v>
      </c>
      <c r="I2023" s="155"/>
      <c r="L2023" s="150"/>
      <c r="M2023" s="156"/>
      <c r="T2023" s="157"/>
      <c r="AT2023" s="152" t="s">
        <v>270</v>
      </c>
      <c r="AU2023" s="152" t="s">
        <v>87</v>
      </c>
      <c r="AV2023" s="12" t="s">
        <v>87</v>
      </c>
      <c r="AW2023" s="12" t="s">
        <v>32</v>
      </c>
      <c r="AX2023" s="12" t="s">
        <v>77</v>
      </c>
      <c r="AY2023" s="152" t="s">
        <v>262</v>
      </c>
    </row>
    <row r="2024" spans="2:51" s="14" customFormat="1" ht="12">
      <c r="B2024" s="165"/>
      <c r="D2024" s="151" t="s">
        <v>270</v>
      </c>
      <c r="E2024" s="166" t="s">
        <v>1</v>
      </c>
      <c r="F2024" s="167" t="s">
        <v>387</v>
      </c>
      <c r="H2024" s="166" t="s">
        <v>1</v>
      </c>
      <c r="I2024" s="168"/>
      <c r="L2024" s="165"/>
      <c r="M2024" s="169"/>
      <c r="T2024" s="170"/>
      <c r="AT2024" s="166" t="s">
        <v>270</v>
      </c>
      <c r="AU2024" s="166" t="s">
        <v>87</v>
      </c>
      <c r="AV2024" s="14" t="s">
        <v>85</v>
      </c>
      <c r="AW2024" s="14" t="s">
        <v>32</v>
      </c>
      <c r="AX2024" s="14" t="s">
        <v>77</v>
      </c>
      <c r="AY2024" s="166" t="s">
        <v>262</v>
      </c>
    </row>
    <row r="2025" spans="2:51" s="12" customFormat="1" ht="33.75">
      <c r="B2025" s="150"/>
      <c r="D2025" s="151" t="s">
        <v>270</v>
      </c>
      <c r="E2025" s="152" t="s">
        <v>1</v>
      </c>
      <c r="F2025" s="153" t="s">
        <v>388</v>
      </c>
      <c r="H2025" s="154">
        <v>58.37</v>
      </c>
      <c r="I2025" s="155"/>
      <c r="L2025" s="150"/>
      <c r="M2025" s="156"/>
      <c r="T2025" s="157"/>
      <c r="AT2025" s="152" t="s">
        <v>270</v>
      </c>
      <c r="AU2025" s="152" t="s">
        <v>87</v>
      </c>
      <c r="AV2025" s="12" t="s">
        <v>87</v>
      </c>
      <c r="AW2025" s="12" t="s">
        <v>32</v>
      </c>
      <c r="AX2025" s="12" t="s">
        <v>77</v>
      </c>
      <c r="AY2025" s="152" t="s">
        <v>262</v>
      </c>
    </row>
    <row r="2026" spans="2:51" s="12" customFormat="1" ht="12">
      <c r="B2026" s="150"/>
      <c r="D2026" s="151" t="s">
        <v>270</v>
      </c>
      <c r="E2026" s="152" t="s">
        <v>1</v>
      </c>
      <c r="F2026" s="153" t="s">
        <v>389</v>
      </c>
      <c r="H2026" s="154">
        <v>5.25</v>
      </c>
      <c r="I2026" s="155"/>
      <c r="L2026" s="150"/>
      <c r="M2026" s="156"/>
      <c r="T2026" s="157"/>
      <c r="AT2026" s="152" t="s">
        <v>270</v>
      </c>
      <c r="AU2026" s="152" t="s">
        <v>87</v>
      </c>
      <c r="AV2026" s="12" t="s">
        <v>87</v>
      </c>
      <c r="AW2026" s="12" t="s">
        <v>32</v>
      </c>
      <c r="AX2026" s="12" t="s">
        <v>77</v>
      </c>
      <c r="AY2026" s="152" t="s">
        <v>262</v>
      </c>
    </row>
    <row r="2027" spans="2:51" s="12" customFormat="1" ht="12">
      <c r="B2027" s="150"/>
      <c r="D2027" s="151" t="s">
        <v>270</v>
      </c>
      <c r="E2027" s="152" t="s">
        <v>1</v>
      </c>
      <c r="F2027" s="153" t="s">
        <v>390</v>
      </c>
      <c r="H2027" s="154">
        <v>36.92</v>
      </c>
      <c r="I2027" s="155"/>
      <c r="L2027" s="150"/>
      <c r="M2027" s="156"/>
      <c r="T2027" s="157"/>
      <c r="AT2027" s="152" t="s">
        <v>270</v>
      </c>
      <c r="AU2027" s="152" t="s">
        <v>87</v>
      </c>
      <c r="AV2027" s="12" t="s">
        <v>87</v>
      </c>
      <c r="AW2027" s="12" t="s">
        <v>32</v>
      </c>
      <c r="AX2027" s="12" t="s">
        <v>77</v>
      </c>
      <c r="AY2027" s="152" t="s">
        <v>262</v>
      </c>
    </row>
    <row r="2028" spans="2:51" s="12" customFormat="1" ht="12">
      <c r="B2028" s="150"/>
      <c r="D2028" s="151" t="s">
        <v>270</v>
      </c>
      <c r="E2028" s="152" t="s">
        <v>1</v>
      </c>
      <c r="F2028" s="153" t="s">
        <v>391</v>
      </c>
      <c r="H2028" s="154">
        <v>0.85</v>
      </c>
      <c r="I2028" s="155"/>
      <c r="L2028" s="150"/>
      <c r="M2028" s="156"/>
      <c r="T2028" s="157"/>
      <c r="AT2028" s="152" t="s">
        <v>270</v>
      </c>
      <c r="AU2028" s="152" t="s">
        <v>87</v>
      </c>
      <c r="AV2028" s="12" t="s">
        <v>87</v>
      </c>
      <c r="AW2028" s="12" t="s">
        <v>32</v>
      </c>
      <c r="AX2028" s="12" t="s">
        <v>77</v>
      </c>
      <c r="AY2028" s="152" t="s">
        <v>262</v>
      </c>
    </row>
    <row r="2029" spans="2:51" s="12" customFormat="1" ht="12">
      <c r="B2029" s="150"/>
      <c r="D2029" s="151" t="s">
        <v>270</v>
      </c>
      <c r="E2029" s="152" t="s">
        <v>1</v>
      </c>
      <c r="F2029" s="153" t="s">
        <v>392</v>
      </c>
      <c r="H2029" s="154">
        <v>38.4</v>
      </c>
      <c r="I2029" s="155"/>
      <c r="L2029" s="150"/>
      <c r="M2029" s="156"/>
      <c r="T2029" s="157"/>
      <c r="AT2029" s="152" t="s">
        <v>270</v>
      </c>
      <c r="AU2029" s="152" t="s">
        <v>87</v>
      </c>
      <c r="AV2029" s="12" t="s">
        <v>87</v>
      </c>
      <c r="AW2029" s="12" t="s">
        <v>32</v>
      </c>
      <c r="AX2029" s="12" t="s">
        <v>77</v>
      </c>
      <c r="AY2029" s="152" t="s">
        <v>262</v>
      </c>
    </row>
    <row r="2030" spans="2:51" s="12" customFormat="1" ht="12">
      <c r="B2030" s="150"/>
      <c r="D2030" s="151" t="s">
        <v>270</v>
      </c>
      <c r="E2030" s="152" t="s">
        <v>1</v>
      </c>
      <c r="F2030" s="153" t="s">
        <v>393</v>
      </c>
      <c r="H2030" s="154">
        <v>3.3</v>
      </c>
      <c r="I2030" s="155"/>
      <c r="L2030" s="150"/>
      <c r="M2030" s="156"/>
      <c r="T2030" s="157"/>
      <c r="AT2030" s="152" t="s">
        <v>270</v>
      </c>
      <c r="AU2030" s="152" t="s">
        <v>87</v>
      </c>
      <c r="AV2030" s="12" t="s">
        <v>87</v>
      </c>
      <c r="AW2030" s="12" t="s">
        <v>32</v>
      </c>
      <c r="AX2030" s="12" t="s">
        <v>77</v>
      </c>
      <c r="AY2030" s="152" t="s">
        <v>262</v>
      </c>
    </row>
    <row r="2031" spans="2:51" s="12" customFormat="1" ht="12">
      <c r="B2031" s="150"/>
      <c r="D2031" s="151" t="s">
        <v>270</v>
      </c>
      <c r="E2031" s="152" t="s">
        <v>1</v>
      </c>
      <c r="F2031" s="153" t="s">
        <v>394</v>
      </c>
      <c r="H2031" s="154">
        <v>35.31</v>
      </c>
      <c r="I2031" s="155"/>
      <c r="L2031" s="150"/>
      <c r="M2031" s="156"/>
      <c r="T2031" s="157"/>
      <c r="AT2031" s="152" t="s">
        <v>270</v>
      </c>
      <c r="AU2031" s="152" t="s">
        <v>87</v>
      </c>
      <c r="AV2031" s="12" t="s">
        <v>87</v>
      </c>
      <c r="AW2031" s="12" t="s">
        <v>32</v>
      </c>
      <c r="AX2031" s="12" t="s">
        <v>77</v>
      </c>
      <c r="AY2031" s="152" t="s">
        <v>262</v>
      </c>
    </row>
    <row r="2032" spans="2:51" s="13" customFormat="1" ht="12">
      <c r="B2032" s="158"/>
      <c r="D2032" s="151" t="s">
        <v>270</v>
      </c>
      <c r="E2032" s="159" t="s">
        <v>1</v>
      </c>
      <c r="F2032" s="160" t="s">
        <v>273</v>
      </c>
      <c r="H2032" s="161">
        <v>1307.25</v>
      </c>
      <c r="I2032" s="162"/>
      <c r="L2032" s="158"/>
      <c r="M2032" s="163"/>
      <c r="T2032" s="164"/>
      <c r="AT2032" s="159" t="s">
        <v>270</v>
      </c>
      <c r="AU2032" s="159" t="s">
        <v>87</v>
      </c>
      <c r="AV2032" s="13" t="s">
        <v>268</v>
      </c>
      <c r="AW2032" s="13" t="s">
        <v>32</v>
      </c>
      <c r="AX2032" s="13" t="s">
        <v>85</v>
      </c>
      <c r="AY2032" s="159" t="s">
        <v>262</v>
      </c>
    </row>
    <row r="2033" spans="2:65" s="1" customFormat="1" ht="24.2" customHeight="1">
      <c r="B2033" s="32"/>
      <c r="C2033" s="138" t="s">
        <v>2620</v>
      </c>
      <c r="D2033" s="138" t="s">
        <v>264</v>
      </c>
      <c r="E2033" s="139" t="s">
        <v>2621</v>
      </c>
      <c r="F2033" s="140" t="s">
        <v>2622</v>
      </c>
      <c r="G2033" s="141" t="s">
        <v>152</v>
      </c>
      <c r="H2033" s="142">
        <v>1307.27</v>
      </c>
      <c r="I2033" s="143"/>
      <c r="J2033" s="142">
        <f>ROUND(I2033*H2033,2)</f>
        <v>0</v>
      </c>
      <c r="K2033" s="140" t="s">
        <v>1</v>
      </c>
      <c r="L2033" s="32"/>
      <c r="M2033" s="144" t="s">
        <v>1</v>
      </c>
      <c r="N2033" s="145" t="s">
        <v>42</v>
      </c>
      <c r="P2033" s="146">
        <f>O2033*H2033</f>
        <v>0</v>
      </c>
      <c r="Q2033" s="146">
        <v>0.00015</v>
      </c>
      <c r="R2033" s="146">
        <f>Q2033*H2033</f>
        <v>0.19609049999999997</v>
      </c>
      <c r="S2033" s="146">
        <v>0</v>
      </c>
      <c r="T2033" s="147">
        <f>S2033*H2033</f>
        <v>0</v>
      </c>
      <c r="AR2033" s="148" t="s">
        <v>369</v>
      </c>
      <c r="AT2033" s="148" t="s">
        <v>264</v>
      </c>
      <c r="AU2033" s="148" t="s">
        <v>87</v>
      </c>
      <c r="AY2033" s="17" t="s">
        <v>262</v>
      </c>
      <c r="BE2033" s="149">
        <f>IF(N2033="základní",J2033,0)</f>
        <v>0</v>
      </c>
      <c r="BF2033" s="149">
        <f>IF(N2033="snížená",J2033,0)</f>
        <v>0</v>
      </c>
      <c r="BG2033" s="149">
        <f>IF(N2033="zákl. přenesená",J2033,0)</f>
        <v>0</v>
      </c>
      <c r="BH2033" s="149">
        <f>IF(N2033="sníž. přenesená",J2033,0)</f>
        <v>0</v>
      </c>
      <c r="BI2033" s="149">
        <f>IF(N2033="nulová",J2033,0)</f>
        <v>0</v>
      </c>
      <c r="BJ2033" s="17" t="s">
        <v>85</v>
      </c>
      <c r="BK2033" s="149">
        <f>ROUND(I2033*H2033,2)</f>
        <v>0</v>
      </c>
      <c r="BL2033" s="17" t="s">
        <v>369</v>
      </c>
      <c r="BM2033" s="148" t="s">
        <v>2623</v>
      </c>
    </row>
    <row r="2034" spans="2:65" s="1" customFormat="1" ht="24.2" customHeight="1">
      <c r="B2034" s="32"/>
      <c r="C2034" s="138" t="s">
        <v>2624</v>
      </c>
      <c r="D2034" s="138" t="s">
        <v>264</v>
      </c>
      <c r="E2034" s="139" t="s">
        <v>2625</v>
      </c>
      <c r="F2034" s="140" t="s">
        <v>2626</v>
      </c>
      <c r="G2034" s="141" t="s">
        <v>152</v>
      </c>
      <c r="H2034" s="142">
        <v>1307.27</v>
      </c>
      <c r="I2034" s="143"/>
      <c r="J2034" s="142">
        <f>ROUND(I2034*H2034,2)</f>
        <v>0</v>
      </c>
      <c r="K2034" s="140" t="s">
        <v>1</v>
      </c>
      <c r="L2034" s="32"/>
      <c r="M2034" s="144" t="s">
        <v>1</v>
      </c>
      <c r="N2034" s="145" t="s">
        <v>42</v>
      </c>
      <c r="P2034" s="146">
        <f>O2034*H2034</f>
        <v>0</v>
      </c>
      <c r="Q2034" s="146">
        <v>0.0003</v>
      </c>
      <c r="R2034" s="146">
        <f>Q2034*H2034</f>
        <v>0.39218099999999995</v>
      </c>
      <c r="S2034" s="146">
        <v>0</v>
      </c>
      <c r="T2034" s="147">
        <f>S2034*H2034</f>
        <v>0</v>
      </c>
      <c r="AR2034" s="148" t="s">
        <v>369</v>
      </c>
      <c r="AT2034" s="148" t="s">
        <v>264</v>
      </c>
      <c r="AU2034" s="148" t="s">
        <v>87</v>
      </c>
      <c r="AY2034" s="17" t="s">
        <v>262</v>
      </c>
      <c r="BE2034" s="149">
        <f>IF(N2034="základní",J2034,0)</f>
        <v>0</v>
      </c>
      <c r="BF2034" s="149">
        <f>IF(N2034="snížená",J2034,0)</f>
        <v>0</v>
      </c>
      <c r="BG2034" s="149">
        <f>IF(N2034="zákl. přenesená",J2034,0)</f>
        <v>0</v>
      </c>
      <c r="BH2034" s="149">
        <f>IF(N2034="sníž. přenesená",J2034,0)</f>
        <v>0</v>
      </c>
      <c r="BI2034" s="149">
        <f>IF(N2034="nulová",J2034,0)</f>
        <v>0</v>
      </c>
      <c r="BJ2034" s="17" t="s">
        <v>85</v>
      </c>
      <c r="BK2034" s="149">
        <f>ROUND(I2034*H2034,2)</f>
        <v>0</v>
      </c>
      <c r="BL2034" s="17" t="s">
        <v>369</v>
      </c>
      <c r="BM2034" s="148" t="s">
        <v>2627</v>
      </c>
    </row>
    <row r="2035" spans="2:65" s="1" customFormat="1" ht="21.75" customHeight="1">
      <c r="B2035" s="32"/>
      <c r="C2035" s="138" t="s">
        <v>2628</v>
      </c>
      <c r="D2035" s="138" t="s">
        <v>264</v>
      </c>
      <c r="E2035" s="139" t="s">
        <v>2629</v>
      </c>
      <c r="F2035" s="140" t="s">
        <v>2630</v>
      </c>
      <c r="G2035" s="141" t="s">
        <v>152</v>
      </c>
      <c r="H2035" s="142">
        <v>465.41</v>
      </c>
      <c r="I2035" s="143"/>
      <c r="J2035" s="142">
        <f>ROUND(I2035*H2035,2)</f>
        <v>0</v>
      </c>
      <c r="K2035" s="140" t="s">
        <v>267</v>
      </c>
      <c r="L2035" s="32"/>
      <c r="M2035" s="144" t="s">
        <v>1</v>
      </c>
      <c r="N2035" s="145" t="s">
        <v>42</v>
      </c>
      <c r="P2035" s="146">
        <f>O2035*H2035</f>
        <v>0</v>
      </c>
      <c r="Q2035" s="146">
        <v>0</v>
      </c>
      <c r="R2035" s="146">
        <f>Q2035*H2035</f>
        <v>0</v>
      </c>
      <c r="S2035" s="146">
        <v>0</v>
      </c>
      <c r="T2035" s="147">
        <f>S2035*H2035</f>
        <v>0</v>
      </c>
      <c r="AR2035" s="148" t="s">
        <v>369</v>
      </c>
      <c r="AT2035" s="148" t="s">
        <v>264</v>
      </c>
      <c r="AU2035" s="148" t="s">
        <v>87</v>
      </c>
      <c r="AY2035" s="17" t="s">
        <v>262</v>
      </c>
      <c r="BE2035" s="149">
        <f>IF(N2035="základní",J2035,0)</f>
        <v>0</v>
      </c>
      <c r="BF2035" s="149">
        <f>IF(N2035="snížená",J2035,0)</f>
        <v>0</v>
      </c>
      <c r="BG2035" s="149">
        <f>IF(N2035="zákl. přenesená",J2035,0)</f>
        <v>0</v>
      </c>
      <c r="BH2035" s="149">
        <f>IF(N2035="sníž. přenesená",J2035,0)</f>
        <v>0</v>
      </c>
      <c r="BI2035" s="149">
        <f>IF(N2035="nulová",J2035,0)</f>
        <v>0</v>
      </c>
      <c r="BJ2035" s="17" t="s">
        <v>85</v>
      </c>
      <c r="BK2035" s="149">
        <f>ROUND(I2035*H2035,2)</f>
        <v>0</v>
      </c>
      <c r="BL2035" s="17" t="s">
        <v>369</v>
      </c>
      <c r="BM2035" s="148" t="s">
        <v>2631</v>
      </c>
    </row>
    <row r="2036" spans="2:51" s="12" customFormat="1" ht="12">
      <c r="B2036" s="150"/>
      <c r="D2036" s="151" t="s">
        <v>270</v>
      </c>
      <c r="E2036" s="152" t="s">
        <v>1</v>
      </c>
      <c r="F2036" s="153" t="s">
        <v>158</v>
      </c>
      <c r="H2036" s="154">
        <v>15.48</v>
      </c>
      <c r="I2036" s="155"/>
      <c r="L2036" s="150"/>
      <c r="M2036" s="156"/>
      <c r="T2036" s="157"/>
      <c r="AT2036" s="152" t="s">
        <v>270</v>
      </c>
      <c r="AU2036" s="152" t="s">
        <v>87</v>
      </c>
      <c r="AV2036" s="12" t="s">
        <v>87</v>
      </c>
      <c r="AW2036" s="12" t="s">
        <v>32</v>
      </c>
      <c r="AX2036" s="12" t="s">
        <v>77</v>
      </c>
      <c r="AY2036" s="152" t="s">
        <v>262</v>
      </c>
    </row>
    <row r="2037" spans="2:51" s="15" customFormat="1" ht="12">
      <c r="B2037" s="171"/>
      <c r="D2037" s="151" t="s">
        <v>270</v>
      </c>
      <c r="E2037" s="172" t="s">
        <v>1</v>
      </c>
      <c r="F2037" s="173" t="s">
        <v>281</v>
      </c>
      <c r="H2037" s="174">
        <v>15.48</v>
      </c>
      <c r="I2037" s="175"/>
      <c r="L2037" s="171"/>
      <c r="M2037" s="176"/>
      <c r="T2037" s="177"/>
      <c r="AT2037" s="172" t="s">
        <v>270</v>
      </c>
      <c r="AU2037" s="172" t="s">
        <v>87</v>
      </c>
      <c r="AV2037" s="15" t="s">
        <v>103</v>
      </c>
      <c r="AW2037" s="15" t="s">
        <v>32</v>
      </c>
      <c r="AX2037" s="15" t="s">
        <v>77</v>
      </c>
      <c r="AY2037" s="172" t="s">
        <v>262</v>
      </c>
    </row>
    <row r="2038" spans="2:51" s="12" customFormat="1" ht="12">
      <c r="B2038" s="150"/>
      <c r="D2038" s="151" t="s">
        <v>270</v>
      </c>
      <c r="E2038" s="152" t="s">
        <v>1</v>
      </c>
      <c r="F2038" s="153" t="s">
        <v>165</v>
      </c>
      <c r="H2038" s="154">
        <v>216.08</v>
      </c>
      <c r="I2038" s="155"/>
      <c r="L2038" s="150"/>
      <c r="M2038" s="156"/>
      <c r="T2038" s="157"/>
      <c r="AT2038" s="152" t="s">
        <v>270</v>
      </c>
      <c r="AU2038" s="152" t="s">
        <v>87</v>
      </c>
      <c r="AV2038" s="12" t="s">
        <v>87</v>
      </c>
      <c r="AW2038" s="12" t="s">
        <v>32</v>
      </c>
      <c r="AX2038" s="12" t="s">
        <v>77</v>
      </c>
      <c r="AY2038" s="152" t="s">
        <v>262</v>
      </c>
    </row>
    <row r="2039" spans="2:51" s="12" customFormat="1" ht="12">
      <c r="B2039" s="150"/>
      <c r="D2039" s="151" t="s">
        <v>270</v>
      </c>
      <c r="E2039" s="152" t="s">
        <v>1</v>
      </c>
      <c r="F2039" s="153" t="s">
        <v>170</v>
      </c>
      <c r="H2039" s="154">
        <v>10.7</v>
      </c>
      <c r="I2039" s="155"/>
      <c r="L2039" s="150"/>
      <c r="M2039" s="156"/>
      <c r="T2039" s="157"/>
      <c r="AT2039" s="152" t="s">
        <v>270</v>
      </c>
      <c r="AU2039" s="152" t="s">
        <v>87</v>
      </c>
      <c r="AV2039" s="12" t="s">
        <v>87</v>
      </c>
      <c r="AW2039" s="12" t="s">
        <v>32</v>
      </c>
      <c r="AX2039" s="12" t="s">
        <v>77</v>
      </c>
      <c r="AY2039" s="152" t="s">
        <v>262</v>
      </c>
    </row>
    <row r="2040" spans="2:51" s="12" customFormat="1" ht="12">
      <c r="B2040" s="150"/>
      <c r="D2040" s="151" t="s">
        <v>270</v>
      </c>
      <c r="E2040" s="152" t="s">
        <v>1</v>
      </c>
      <c r="F2040" s="153" t="s">
        <v>172</v>
      </c>
      <c r="H2040" s="154">
        <v>18.65</v>
      </c>
      <c r="I2040" s="155"/>
      <c r="L2040" s="150"/>
      <c r="M2040" s="156"/>
      <c r="T2040" s="157"/>
      <c r="AT2040" s="152" t="s">
        <v>270</v>
      </c>
      <c r="AU2040" s="152" t="s">
        <v>87</v>
      </c>
      <c r="AV2040" s="12" t="s">
        <v>87</v>
      </c>
      <c r="AW2040" s="12" t="s">
        <v>32</v>
      </c>
      <c r="AX2040" s="12" t="s">
        <v>77</v>
      </c>
      <c r="AY2040" s="152" t="s">
        <v>262</v>
      </c>
    </row>
    <row r="2041" spans="2:51" s="15" customFormat="1" ht="12">
      <c r="B2041" s="171"/>
      <c r="D2041" s="151" t="s">
        <v>270</v>
      </c>
      <c r="E2041" s="172" t="s">
        <v>1</v>
      </c>
      <c r="F2041" s="173" t="s">
        <v>281</v>
      </c>
      <c r="H2041" s="174">
        <v>245.43</v>
      </c>
      <c r="I2041" s="175"/>
      <c r="L2041" s="171"/>
      <c r="M2041" s="176"/>
      <c r="T2041" s="177"/>
      <c r="AT2041" s="172" t="s">
        <v>270</v>
      </c>
      <c r="AU2041" s="172" t="s">
        <v>87</v>
      </c>
      <c r="AV2041" s="15" t="s">
        <v>103</v>
      </c>
      <c r="AW2041" s="15" t="s">
        <v>32</v>
      </c>
      <c r="AX2041" s="15" t="s">
        <v>77</v>
      </c>
      <c r="AY2041" s="172" t="s">
        <v>262</v>
      </c>
    </row>
    <row r="2042" spans="2:51" s="12" customFormat="1" ht="12">
      <c r="B2042" s="150"/>
      <c r="D2042" s="151" t="s">
        <v>270</v>
      </c>
      <c r="E2042" s="152" t="s">
        <v>1</v>
      </c>
      <c r="F2042" s="153" t="s">
        <v>174</v>
      </c>
      <c r="H2042" s="154">
        <v>141.2</v>
      </c>
      <c r="I2042" s="155"/>
      <c r="L2042" s="150"/>
      <c r="M2042" s="156"/>
      <c r="T2042" s="157"/>
      <c r="AT2042" s="152" t="s">
        <v>270</v>
      </c>
      <c r="AU2042" s="152" t="s">
        <v>87</v>
      </c>
      <c r="AV2042" s="12" t="s">
        <v>87</v>
      </c>
      <c r="AW2042" s="12" t="s">
        <v>32</v>
      </c>
      <c r="AX2042" s="12" t="s">
        <v>77</v>
      </c>
      <c r="AY2042" s="152" t="s">
        <v>262</v>
      </c>
    </row>
    <row r="2043" spans="2:51" s="12" customFormat="1" ht="12">
      <c r="B2043" s="150"/>
      <c r="D2043" s="151" t="s">
        <v>270</v>
      </c>
      <c r="E2043" s="152" t="s">
        <v>1</v>
      </c>
      <c r="F2043" s="153" t="s">
        <v>176</v>
      </c>
      <c r="H2043" s="154">
        <v>36.3</v>
      </c>
      <c r="I2043" s="155"/>
      <c r="L2043" s="150"/>
      <c r="M2043" s="156"/>
      <c r="T2043" s="157"/>
      <c r="AT2043" s="152" t="s">
        <v>270</v>
      </c>
      <c r="AU2043" s="152" t="s">
        <v>87</v>
      </c>
      <c r="AV2043" s="12" t="s">
        <v>87</v>
      </c>
      <c r="AW2043" s="12" t="s">
        <v>32</v>
      </c>
      <c r="AX2043" s="12" t="s">
        <v>77</v>
      </c>
      <c r="AY2043" s="152" t="s">
        <v>262</v>
      </c>
    </row>
    <row r="2044" spans="2:51" s="15" customFormat="1" ht="12">
      <c r="B2044" s="171"/>
      <c r="D2044" s="151" t="s">
        <v>270</v>
      </c>
      <c r="E2044" s="172" t="s">
        <v>1</v>
      </c>
      <c r="F2044" s="173" t="s">
        <v>281</v>
      </c>
      <c r="H2044" s="174">
        <v>177.5</v>
      </c>
      <c r="I2044" s="175"/>
      <c r="L2044" s="171"/>
      <c r="M2044" s="176"/>
      <c r="T2044" s="177"/>
      <c r="AT2044" s="172" t="s">
        <v>270</v>
      </c>
      <c r="AU2044" s="172" t="s">
        <v>87</v>
      </c>
      <c r="AV2044" s="15" t="s">
        <v>103</v>
      </c>
      <c r="AW2044" s="15" t="s">
        <v>32</v>
      </c>
      <c r="AX2044" s="15" t="s">
        <v>77</v>
      </c>
      <c r="AY2044" s="172" t="s">
        <v>262</v>
      </c>
    </row>
    <row r="2045" spans="2:51" s="12" customFormat="1" ht="12">
      <c r="B2045" s="150"/>
      <c r="D2045" s="151" t="s">
        <v>270</v>
      </c>
      <c r="E2045" s="152" t="s">
        <v>1</v>
      </c>
      <c r="F2045" s="153" t="s">
        <v>178</v>
      </c>
      <c r="H2045" s="154">
        <v>14.1</v>
      </c>
      <c r="I2045" s="155"/>
      <c r="L2045" s="150"/>
      <c r="M2045" s="156"/>
      <c r="T2045" s="157"/>
      <c r="AT2045" s="152" t="s">
        <v>270</v>
      </c>
      <c r="AU2045" s="152" t="s">
        <v>87</v>
      </c>
      <c r="AV2045" s="12" t="s">
        <v>87</v>
      </c>
      <c r="AW2045" s="12" t="s">
        <v>32</v>
      </c>
      <c r="AX2045" s="12" t="s">
        <v>77</v>
      </c>
      <c r="AY2045" s="152" t="s">
        <v>262</v>
      </c>
    </row>
    <row r="2046" spans="2:51" s="15" customFormat="1" ht="12">
      <c r="B2046" s="171"/>
      <c r="D2046" s="151" t="s">
        <v>270</v>
      </c>
      <c r="E2046" s="172" t="s">
        <v>1</v>
      </c>
      <c r="F2046" s="173" t="s">
        <v>281</v>
      </c>
      <c r="H2046" s="174">
        <v>14.1</v>
      </c>
      <c r="I2046" s="175"/>
      <c r="L2046" s="171"/>
      <c r="M2046" s="176"/>
      <c r="T2046" s="177"/>
      <c r="AT2046" s="172" t="s">
        <v>270</v>
      </c>
      <c r="AU2046" s="172" t="s">
        <v>87</v>
      </c>
      <c r="AV2046" s="15" t="s">
        <v>103</v>
      </c>
      <c r="AW2046" s="15" t="s">
        <v>32</v>
      </c>
      <c r="AX2046" s="15" t="s">
        <v>77</v>
      </c>
      <c r="AY2046" s="172" t="s">
        <v>262</v>
      </c>
    </row>
    <row r="2047" spans="2:51" s="12" customFormat="1" ht="12">
      <c r="B2047" s="150"/>
      <c r="D2047" s="151" t="s">
        <v>270</v>
      </c>
      <c r="E2047" s="152" t="s">
        <v>1</v>
      </c>
      <c r="F2047" s="153" t="s">
        <v>190</v>
      </c>
      <c r="H2047" s="154">
        <v>10.6</v>
      </c>
      <c r="I2047" s="155"/>
      <c r="L2047" s="150"/>
      <c r="M2047" s="156"/>
      <c r="T2047" s="157"/>
      <c r="AT2047" s="152" t="s">
        <v>270</v>
      </c>
      <c r="AU2047" s="152" t="s">
        <v>87</v>
      </c>
      <c r="AV2047" s="12" t="s">
        <v>87</v>
      </c>
      <c r="AW2047" s="12" t="s">
        <v>32</v>
      </c>
      <c r="AX2047" s="12" t="s">
        <v>77</v>
      </c>
      <c r="AY2047" s="152" t="s">
        <v>262</v>
      </c>
    </row>
    <row r="2048" spans="2:51" s="15" customFormat="1" ht="12">
      <c r="B2048" s="171"/>
      <c r="D2048" s="151" t="s">
        <v>270</v>
      </c>
      <c r="E2048" s="172" t="s">
        <v>1</v>
      </c>
      <c r="F2048" s="173" t="s">
        <v>281</v>
      </c>
      <c r="H2048" s="174">
        <v>10.6</v>
      </c>
      <c r="I2048" s="175"/>
      <c r="L2048" s="171"/>
      <c r="M2048" s="176"/>
      <c r="T2048" s="177"/>
      <c r="AT2048" s="172" t="s">
        <v>270</v>
      </c>
      <c r="AU2048" s="172" t="s">
        <v>87</v>
      </c>
      <c r="AV2048" s="15" t="s">
        <v>103</v>
      </c>
      <c r="AW2048" s="15" t="s">
        <v>32</v>
      </c>
      <c r="AX2048" s="15" t="s">
        <v>77</v>
      </c>
      <c r="AY2048" s="172" t="s">
        <v>262</v>
      </c>
    </row>
    <row r="2049" spans="2:51" s="12" customFormat="1" ht="12">
      <c r="B2049" s="150"/>
      <c r="D2049" s="151" t="s">
        <v>270</v>
      </c>
      <c r="E2049" s="152" t="s">
        <v>1</v>
      </c>
      <c r="F2049" s="153" t="s">
        <v>154</v>
      </c>
      <c r="H2049" s="154">
        <v>2.3</v>
      </c>
      <c r="I2049" s="155"/>
      <c r="L2049" s="150"/>
      <c r="M2049" s="156"/>
      <c r="T2049" s="157"/>
      <c r="AT2049" s="152" t="s">
        <v>270</v>
      </c>
      <c r="AU2049" s="152" t="s">
        <v>87</v>
      </c>
      <c r="AV2049" s="12" t="s">
        <v>87</v>
      </c>
      <c r="AW2049" s="12" t="s">
        <v>32</v>
      </c>
      <c r="AX2049" s="12" t="s">
        <v>77</v>
      </c>
      <c r="AY2049" s="152" t="s">
        <v>262</v>
      </c>
    </row>
    <row r="2050" spans="2:51" s="15" customFormat="1" ht="12">
      <c r="B2050" s="171"/>
      <c r="D2050" s="151" t="s">
        <v>270</v>
      </c>
      <c r="E2050" s="172" t="s">
        <v>1</v>
      </c>
      <c r="F2050" s="173" t="s">
        <v>281</v>
      </c>
      <c r="H2050" s="174">
        <v>2.3</v>
      </c>
      <c r="I2050" s="175"/>
      <c r="L2050" s="171"/>
      <c r="M2050" s="176"/>
      <c r="T2050" s="177"/>
      <c r="AT2050" s="172" t="s">
        <v>270</v>
      </c>
      <c r="AU2050" s="172" t="s">
        <v>87</v>
      </c>
      <c r="AV2050" s="15" t="s">
        <v>103</v>
      </c>
      <c r="AW2050" s="15" t="s">
        <v>32</v>
      </c>
      <c r="AX2050" s="15" t="s">
        <v>77</v>
      </c>
      <c r="AY2050" s="172" t="s">
        <v>262</v>
      </c>
    </row>
    <row r="2051" spans="2:51" s="13" customFormat="1" ht="12">
      <c r="B2051" s="158"/>
      <c r="D2051" s="151" t="s">
        <v>270</v>
      </c>
      <c r="E2051" s="159" t="s">
        <v>1</v>
      </c>
      <c r="F2051" s="160" t="s">
        <v>273</v>
      </c>
      <c r="H2051" s="161">
        <v>465.41</v>
      </c>
      <c r="I2051" s="162"/>
      <c r="L2051" s="158"/>
      <c r="M2051" s="163"/>
      <c r="T2051" s="164"/>
      <c r="AT2051" s="159" t="s">
        <v>270</v>
      </c>
      <c r="AU2051" s="159" t="s">
        <v>87</v>
      </c>
      <c r="AV2051" s="13" t="s">
        <v>268</v>
      </c>
      <c r="AW2051" s="13" t="s">
        <v>32</v>
      </c>
      <c r="AX2051" s="13" t="s">
        <v>85</v>
      </c>
      <c r="AY2051" s="159" t="s">
        <v>262</v>
      </c>
    </row>
    <row r="2052" spans="2:65" s="1" customFormat="1" ht="24.2" customHeight="1">
      <c r="B2052" s="32"/>
      <c r="C2052" s="138" t="s">
        <v>2632</v>
      </c>
      <c r="D2052" s="138" t="s">
        <v>264</v>
      </c>
      <c r="E2052" s="139" t="s">
        <v>2633</v>
      </c>
      <c r="F2052" s="140" t="s">
        <v>2634</v>
      </c>
      <c r="G2052" s="141" t="s">
        <v>416</v>
      </c>
      <c r="H2052" s="142">
        <v>325.31</v>
      </c>
      <c r="I2052" s="143"/>
      <c r="J2052" s="142">
        <f>ROUND(I2052*H2052,2)</f>
        <v>0</v>
      </c>
      <c r="K2052" s="140" t="s">
        <v>1</v>
      </c>
      <c r="L2052" s="32"/>
      <c r="M2052" s="144" t="s">
        <v>1</v>
      </c>
      <c r="N2052" s="145" t="s">
        <v>42</v>
      </c>
      <c r="P2052" s="146">
        <f>O2052*H2052</f>
        <v>0</v>
      </c>
      <c r="Q2052" s="146">
        <v>8E-05</v>
      </c>
      <c r="R2052" s="146">
        <f>Q2052*H2052</f>
        <v>0.0260248</v>
      </c>
      <c r="S2052" s="146">
        <v>0</v>
      </c>
      <c r="T2052" s="147">
        <f>S2052*H2052</f>
        <v>0</v>
      </c>
      <c r="AR2052" s="148" t="s">
        <v>369</v>
      </c>
      <c r="AT2052" s="148" t="s">
        <v>264</v>
      </c>
      <c r="AU2052" s="148" t="s">
        <v>87</v>
      </c>
      <c r="AY2052" s="17" t="s">
        <v>262</v>
      </c>
      <c r="BE2052" s="149">
        <f>IF(N2052="základní",J2052,0)</f>
        <v>0</v>
      </c>
      <c r="BF2052" s="149">
        <f>IF(N2052="snížená",J2052,0)</f>
        <v>0</v>
      </c>
      <c r="BG2052" s="149">
        <f>IF(N2052="zákl. přenesená",J2052,0)</f>
        <v>0</v>
      </c>
      <c r="BH2052" s="149">
        <f>IF(N2052="sníž. přenesená",J2052,0)</f>
        <v>0</v>
      </c>
      <c r="BI2052" s="149">
        <f>IF(N2052="nulová",J2052,0)</f>
        <v>0</v>
      </c>
      <c r="BJ2052" s="17" t="s">
        <v>85</v>
      </c>
      <c r="BK2052" s="149">
        <f>ROUND(I2052*H2052,2)</f>
        <v>0</v>
      </c>
      <c r="BL2052" s="17" t="s">
        <v>369</v>
      </c>
      <c r="BM2052" s="148" t="s">
        <v>2635</v>
      </c>
    </row>
    <row r="2053" spans="2:51" s="12" customFormat="1" ht="12">
      <c r="B2053" s="150"/>
      <c r="D2053" s="151" t="s">
        <v>270</v>
      </c>
      <c r="E2053" s="152" t="s">
        <v>1</v>
      </c>
      <c r="F2053" s="153" t="s">
        <v>2636</v>
      </c>
      <c r="H2053" s="154">
        <v>36.85</v>
      </c>
      <c r="I2053" s="155"/>
      <c r="L2053" s="150"/>
      <c r="M2053" s="156"/>
      <c r="T2053" s="157"/>
      <c r="AT2053" s="152" t="s">
        <v>270</v>
      </c>
      <c r="AU2053" s="152" t="s">
        <v>87</v>
      </c>
      <c r="AV2053" s="12" t="s">
        <v>87</v>
      </c>
      <c r="AW2053" s="12" t="s">
        <v>32</v>
      </c>
      <c r="AX2053" s="12" t="s">
        <v>77</v>
      </c>
      <c r="AY2053" s="152" t="s">
        <v>262</v>
      </c>
    </row>
    <row r="2054" spans="2:51" s="12" customFormat="1" ht="12">
      <c r="B2054" s="150"/>
      <c r="D2054" s="151" t="s">
        <v>270</v>
      </c>
      <c r="E2054" s="152" t="s">
        <v>1</v>
      </c>
      <c r="F2054" s="153" t="s">
        <v>2637</v>
      </c>
      <c r="H2054" s="154">
        <v>140.32</v>
      </c>
      <c r="I2054" s="155"/>
      <c r="L2054" s="150"/>
      <c r="M2054" s="156"/>
      <c r="T2054" s="157"/>
      <c r="AT2054" s="152" t="s">
        <v>270</v>
      </c>
      <c r="AU2054" s="152" t="s">
        <v>87</v>
      </c>
      <c r="AV2054" s="12" t="s">
        <v>87</v>
      </c>
      <c r="AW2054" s="12" t="s">
        <v>32</v>
      </c>
      <c r="AX2054" s="12" t="s">
        <v>77</v>
      </c>
      <c r="AY2054" s="152" t="s">
        <v>262</v>
      </c>
    </row>
    <row r="2055" spans="2:51" s="12" customFormat="1" ht="12">
      <c r="B2055" s="150"/>
      <c r="D2055" s="151" t="s">
        <v>270</v>
      </c>
      <c r="E2055" s="152" t="s">
        <v>1</v>
      </c>
      <c r="F2055" s="153" t="s">
        <v>2638</v>
      </c>
      <c r="H2055" s="154">
        <v>48.28</v>
      </c>
      <c r="I2055" s="155"/>
      <c r="L2055" s="150"/>
      <c r="M2055" s="156"/>
      <c r="T2055" s="157"/>
      <c r="AT2055" s="152" t="s">
        <v>270</v>
      </c>
      <c r="AU2055" s="152" t="s">
        <v>87</v>
      </c>
      <c r="AV2055" s="12" t="s">
        <v>87</v>
      </c>
      <c r="AW2055" s="12" t="s">
        <v>32</v>
      </c>
      <c r="AX2055" s="12" t="s">
        <v>77</v>
      </c>
      <c r="AY2055" s="152" t="s">
        <v>262</v>
      </c>
    </row>
    <row r="2056" spans="2:51" s="12" customFormat="1" ht="12">
      <c r="B2056" s="150"/>
      <c r="D2056" s="151" t="s">
        <v>270</v>
      </c>
      <c r="E2056" s="152" t="s">
        <v>1</v>
      </c>
      <c r="F2056" s="153" t="s">
        <v>2639</v>
      </c>
      <c r="H2056" s="154">
        <v>50.78</v>
      </c>
      <c r="I2056" s="155"/>
      <c r="L2056" s="150"/>
      <c r="M2056" s="156"/>
      <c r="T2056" s="157"/>
      <c r="AT2056" s="152" t="s">
        <v>270</v>
      </c>
      <c r="AU2056" s="152" t="s">
        <v>87</v>
      </c>
      <c r="AV2056" s="12" t="s">
        <v>87</v>
      </c>
      <c r="AW2056" s="12" t="s">
        <v>32</v>
      </c>
      <c r="AX2056" s="12" t="s">
        <v>77</v>
      </c>
      <c r="AY2056" s="152" t="s">
        <v>262</v>
      </c>
    </row>
    <row r="2057" spans="2:51" s="12" customFormat="1" ht="12">
      <c r="B2057" s="150"/>
      <c r="D2057" s="151" t="s">
        <v>270</v>
      </c>
      <c r="E2057" s="152" t="s">
        <v>1</v>
      </c>
      <c r="F2057" s="153" t="s">
        <v>2640</v>
      </c>
      <c r="H2057" s="154">
        <v>49.08</v>
      </c>
      <c r="I2057" s="155"/>
      <c r="L2057" s="150"/>
      <c r="M2057" s="156"/>
      <c r="T2057" s="157"/>
      <c r="AT2057" s="152" t="s">
        <v>270</v>
      </c>
      <c r="AU2057" s="152" t="s">
        <v>87</v>
      </c>
      <c r="AV2057" s="12" t="s">
        <v>87</v>
      </c>
      <c r="AW2057" s="12" t="s">
        <v>32</v>
      </c>
      <c r="AX2057" s="12" t="s">
        <v>77</v>
      </c>
      <c r="AY2057" s="152" t="s">
        <v>262</v>
      </c>
    </row>
    <row r="2058" spans="2:51" s="13" customFormat="1" ht="12">
      <c r="B2058" s="158"/>
      <c r="D2058" s="151" t="s">
        <v>270</v>
      </c>
      <c r="E2058" s="159" t="s">
        <v>1</v>
      </c>
      <c r="F2058" s="160" t="s">
        <v>273</v>
      </c>
      <c r="H2058" s="161">
        <v>325.31</v>
      </c>
      <c r="I2058" s="162"/>
      <c r="L2058" s="158"/>
      <c r="M2058" s="163"/>
      <c r="T2058" s="164"/>
      <c r="AT2058" s="159" t="s">
        <v>270</v>
      </c>
      <c r="AU2058" s="159" t="s">
        <v>87</v>
      </c>
      <c r="AV2058" s="13" t="s">
        <v>268</v>
      </c>
      <c r="AW2058" s="13" t="s">
        <v>32</v>
      </c>
      <c r="AX2058" s="13" t="s">
        <v>85</v>
      </c>
      <c r="AY2058" s="159" t="s">
        <v>262</v>
      </c>
    </row>
    <row r="2059" spans="2:65" s="1" customFormat="1" ht="37.9" customHeight="1">
      <c r="B2059" s="32"/>
      <c r="C2059" s="138" t="s">
        <v>2641</v>
      </c>
      <c r="D2059" s="138" t="s">
        <v>264</v>
      </c>
      <c r="E2059" s="139" t="s">
        <v>2642</v>
      </c>
      <c r="F2059" s="140" t="s">
        <v>2643</v>
      </c>
      <c r="G2059" s="141" t="s">
        <v>152</v>
      </c>
      <c r="H2059" s="142">
        <v>484.93</v>
      </c>
      <c r="I2059" s="143"/>
      <c r="J2059" s="142">
        <f>ROUND(I2059*H2059,2)</f>
        <v>0</v>
      </c>
      <c r="K2059" s="140" t="s">
        <v>1</v>
      </c>
      <c r="L2059" s="32"/>
      <c r="M2059" s="144" t="s">
        <v>1</v>
      </c>
      <c r="N2059" s="145" t="s">
        <v>42</v>
      </c>
      <c r="P2059" s="146">
        <f>O2059*H2059</f>
        <v>0</v>
      </c>
      <c r="Q2059" s="146">
        <v>0.00012</v>
      </c>
      <c r="R2059" s="146">
        <f>Q2059*H2059</f>
        <v>0.0581916</v>
      </c>
      <c r="S2059" s="146">
        <v>0</v>
      </c>
      <c r="T2059" s="147">
        <f>S2059*H2059</f>
        <v>0</v>
      </c>
      <c r="AR2059" s="148" t="s">
        <v>369</v>
      </c>
      <c r="AT2059" s="148" t="s">
        <v>264</v>
      </c>
      <c r="AU2059" s="148" t="s">
        <v>87</v>
      </c>
      <c r="AY2059" s="17" t="s">
        <v>262</v>
      </c>
      <c r="BE2059" s="149">
        <f>IF(N2059="základní",J2059,0)</f>
        <v>0</v>
      </c>
      <c r="BF2059" s="149">
        <f>IF(N2059="snížená",J2059,0)</f>
        <v>0</v>
      </c>
      <c r="BG2059" s="149">
        <f>IF(N2059="zákl. přenesená",J2059,0)</f>
        <v>0</v>
      </c>
      <c r="BH2059" s="149">
        <f>IF(N2059="sníž. přenesená",J2059,0)</f>
        <v>0</v>
      </c>
      <c r="BI2059" s="149">
        <f>IF(N2059="nulová",J2059,0)</f>
        <v>0</v>
      </c>
      <c r="BJ2059" s="17" t="s">
        <v>85</v>
      </c>
      <c r="BK2059" s="149">
        <f>ROUND(I2059*H2059,2)</f>
        <v>0</v>
      </c>
      <c r="BL2059" s="17" t="s">
        <v>369</v>
      </c>
      <c r="BM2059" s="148" t="s">
        <v>2644</v>
      </c>
    </row>
    <row r="2060" spans="2:51" s="12" customFormat="1" ht="12">
      <c r="B2060" s="150"/>
      <c r="D2060" s="151" t="s">
        <v>270</v>
      </c>
      <c r="E2060" s="152" t="s">
        <v>1</v>
      </c>
      <c r="F2060" s="153" t="s">
        <v>158</v>
      </c>
      <c r="H2060" s="154">
        <v>15.48</v>
      </c>
      <c r="I2060" s="155"/>
      <c r="L2060" s="150"/>
      <c r="M2060" s="156"/>
      <c r="T2060" s="157"/>
      <c r="AT2060" s="152" t="s">
        <v>270</v>
      </c>
      <c r="AU2060" s="152" t="s">
        <v>87</v>
      </c>
      <c r="AV2060" s="12" t="s">
        <v>87</v>
      </c>
      <c r="AW2060" s="12" t="s">
        <v>32</v>
      </c>
      <c r="AX2060" s="12" t="s">
        <v>77</v>
      </c>
      <c r="AY2060" s="152" t="s">
        <v>262</v>
      </c>
    </row>
    <row r="2061" spans="2:51" s="15" customFormat="1" ht="12">
      <c r="B2061" s="171"/>
      <c r="D2061" s="151" t="s">
        <v>270</v>
      </c>
      <c r="E2061" s="172" t="s">
        <v>1</v>
      </c>
      <c r="F2061" s="173" t="s">
        <v>281</v>
      </c>
      <c r="H2061" s="174">
        <v>15.48</v>
      </c>
      <c r="I2061" s="175"/>
      <c r="L2061" s="171"/>
      <c r="M2061" s="176"/>
      <c r="T2061" s="177"/>
      <c r="AT2061" s="172" t="s">
        <v>270</v>
      </c>
      <c r="AU2061" s="172" t="s">
        <v>87</v>
      </c>
      <c r="AV2061" s="15" t="s">
        <v>103</v>
      </c>
      <c r="AW2061" s="15" t="s">
        <v>32</v>
      </c>
      <c r="AX2061" s="15" t="s">
        <v>77</v>
      </c>
      <c r="AY2061" s="172" t="s">
        <v>262</v>
      </c>
    </row>
    <row r="2062" spans="2:51" s="12" customFormat="1" ht="12">
      <c r="B2062" s="150"/>
      <c r="D2062" s="151" t="s">
        <v>270</v>
      </c>
      <c r="E2062" s="152" t="s">
        <v>1</v>
      </c>
      <c r="F2062" s="153" t="s">
        <v>165</v>
      </c>
      <c r="H2062" s="154">
        <v>216.08</v>
      </c>
      <c r="I2062" s="155"/>
      <c r="L2062" s="150"/>
      <c r="M2062" s="156"/>
      <c r="T2062" s="157"/>
      <c r="AT2062" s="152" t="s">
        <v>270</v>
      </c>
      <c r="AU2062" s="152" t="s">
        <v>87</v>
      </c>
      <c r="AV2062" s="12" t="s">
        <v>87</v>
      </c>
      <c r="AW2062" s="12" t="s">
        <v>32</v>
      </c>
      <c r="AX2062" s="12" t="s">
        <v>77</v>
      </c>
      <c r="AY2062" s="152" t="s">
        <v>262</v>
      </c>
    </row>
    <row r="2063" spans="2:51" s="12" customFormat="1" ht="12">
      <c r="B2063" s="150"/>
      <c r="D2063" s="151" t="s">
        <v>270</v>
      </c>
      <c r="E2063" s="152" t="s">
        <v>1</v>
      </c>
      <c r="F2063" s="153" t="s">
        <v>170</v>
      </c>
      <c r="H2063" s="154">
        <v>10.7</v>
      </c>
      <c r="I2063" s="155"/>
      <c r="L2063" s="150"/>
      <c r="M2063" s="156"/>
      <c r="T2063" s="157"/>
      <c r="AT2063" s="152" t="s">
        <v>270</v>
      </c>
      <c r="AU2063" s="152" t="s">
        <v>87</v>
      </c>
      <c r="AV2063" s="12" t="s">
        <v>87</v>
      </c>
      <c r="AW2063" s="12" t="s">
        <v>32</v>
      </c>
      <c r="AX2063" s="12" t="s">
        <v>77</v>
      </c>
      <c r="AY2063" s="152" t="s">
        <v>262</v>
      </c>
    </row>
    <row r="2064" spans="2:51" s="12" customFormat="1" ht="12">
      <c r="B2064" s="150"/>
      <c r="D2064" s="151" t="s">
        <v>270</v>
      </c>
      <c r="E2064" s="152" t="s">
        <v>1</v>
      </c>
      <c r="F2064" s="153" t="s">
        <v>172</v>
      </c>
      <c r="H2064" s="154">
        <v>18.65</v>
      </c>
      <c r="I2064" s="155"/>
      <c r="L2064" s="150"/>
      <c r="M2064" s="156"/>
      <c r="T2064" s="157"/>
      <c r="AT2064" s="152" t="s">
        <v>270</v>
      </c>
      <c r="AU2064" s="152" t="s">
        <v>87</v>
      </c>
      <c r="AV2064" s="12" t="s">
        <v>87</v>
      </c>
      <c r="AW2064" s="12" t="s">
        <v>32</v>
      </c>
      <c r="AX2064" s="12" t="s">
        <v>77</v>
      </c>
      <c r="AY2064" s="152" t="s">
        <v>262</v>
      </c>
    </row>
    <row r="2065" spans="2:51" s="15" customFormat="1" ht="12">
      <c r="B2065" s="171"/>
      <c r="D2065" s="151" t="s">
        <v>270</v>
      </c>
      <c r="E2065" s="172" t="s">
        <v>1</v>
      </c>
      <c r="F2065" s="173" t="s">
        <v>281</v>
      </c>
      <c r="H2065" s="174">
        <v>245.43</v>
      </c>
      <c r="I2065" s="175"/>
      <c r="L2065" s="171"/>
      <c r="M2065" s="176"/>
      <c r="T2065" s="177"/>
      <c r="AT2065" s="172" t="s">
        <v>270</v>
      </c>
      <c r="AU2065" s="172" t="s">
        <v>87</v>
      </c>
      <c r="AV2065" s="15" t="s">
        <v>103</v>
      </c>
      <c r="AW2065" s="15" t="s">
        <v>32</v>
      </c>
      <c r="AX2065" s="15" t="s">
        <v>77</v>
      </c>
      <c r="AY2065" s="172" t="s">
        <v>262</v>
      </c>
    </row>
    <row r="2066" spans="2:51" s="12" customFormat="1" ht="12">
      <c r="B2066" s="150"/>
      <c r="D2066" s="151" t="s">
        <v>270</v>
      </c>
      <c r="E2066" s="152" t="s">
        <v>1</v>
      </c>
      <c r="F2066" s="153" t="s">
        <v>174</v>
      </c>
      <c r="H2066" s="154">
        <v>141.2</v>
      </c>
      <c r="I2066" s="155"/>
      <c r="L2066" s="150"/>
      <c r="M2066" s="156"/>
      <c r="T2066" s="157"/>
      <c r="AT2066" s="152" t="s">
        <v>270</v>
      </c>
      <c r="AU2066" s="152" t="s">
        <v>87</v>
      </c>
      <c r="AV2066" s="12" t="s">
        <v>87</v>
      </c>
      <c r="AW2066" s="12" t="s">
        <v>32</v>
      </c>
      <c r="AX2066" s="12" t="s">
        <v>77</v>
      </c>
      <c r="AY2066" s="152" t="s">
        <v>262</v>
      </c>
    </row>
    <row r="2067" spans="2:51" s="12" customFormat="1" ht="12">
      <c r="B2067" s="150"/>
      <c r="D2067" s="151" t="s">
        <v>270</v>
      </c>
      <c r="E2067" s="152" t="s">
        <v>1</v>
      </c>
      <c r="F2067" s="153" t="s">
        <v>176</v>
      </c>
      <c r="H2067" s="154">
        <v>36.3</v>
      </c>
      <c r="I2067" s="155"/>
      <c r="L2067" s="150"/>
      <c r="M2067" s="156"/>
      <c r="T2067" s="157"/>
      <c r="AT2067" s="152" t="s">
        <v>270</v>
      </c>
      <c r="AU2067" s="152" t="s">
        <v>87</v>
      </c>
      <c r="AV2067" s="12" t="s">
        <v>87</v>
      </c>
      <c r="AW2067" s="12" t="s">
        <v>32</v>
      </c>
      <c r="AX2067" s="12" t="s">
        <v>77</v>
      </c>
      <c r="AY2067" s="152" t="s">
        <v>262</v>
      </c>
    </row>
    <row r="2068" spans="2:51" s="15" customFormat="1" ht="12">
      <c r="B2068" s="171"/>
      <c r="D2068" s="151" t="s">
        <v>270</v>
      </c>
      <c r="E2068" s="172" t="s">
        <v>1</v>
      </c>
      <c r="F2068" s="173" t="s">
        <v>281</v>
      </c>
      <c r="H2068" s="174">
        <v>177.5</v>
      </c>
      <c r="I2068" s="175"/>
      <c r="L2068" s="171"/>
      <c r="M2068" s="176"/>
      <c r="T2068" s="177"/>
      <c r="AT2068" s="172" t="s">
        <v>270</v>
      </c>
      <c r="AU2068" s="172" t="s">
        <v>87</v>
      </c>
      <c r="AV2068" s="15" t="s">
        <v>103</v>
      </c>
      <c r="AW2068" s="15" t="s">
        <v>32</v>
      </c>
      <c r="AX2068" s="15" t="s">
        <v>77</v>
      </c>
      <c r="AY2068" s="172" t="s">
        <v>262</v>
      </c>
    </row>
    <row r="2069" spans="2:51" s="12" customFormat="1" ht="12">
      <c r="B2069" s="150"/>
      <c r="D2069" s="151" t="s">
        <v>270</v>
      </c>
      <c r="E2069" s="152" t="s">
        <v>1</v>
      </c>
      <c r="F2069" s="153" t="s">
        <v>178</v>
      </c>
      <c r="H2069" s="154">
        <v>14.1</v>
      </c>
      <c r="I2069" s="155"/>
      <c r="L2069" s="150"/>
      <c r="M2069" s="156"/>
      <c r="T2069" s="157"/>
      <c r="AT2069" s="152" t="s">
        <v>270</v>
      </c>
      <c r="AU2069" s="152" t="s">
        <v>87</v>
      </c>
      <c r="AV2069" s="12" t="s">
        <v>87</v>
      </c>
      <c r="AW2069" s="12" t="s">
        <v>32</v>
      </c>
      <c r="AX2069" s="12" t="s">
        <v>77</v>
      </c>
      <c r="AY2069" s="152" t="s">
        <v>262</v>
      </c>
    </row>
    <row r="2070" spans="2:51" s="15" customFormat="1" ht="12">
      <c r="B2070" s="171"/>
      <c r="D2070" s="151" t="s">
        <v>270</v>
      </c>
      <c r="E2070" s="172" t="s">
        <v>1</v>
      </c>
      <c r="F2070" s="173" t="s">
        <v>281</v>
      </c>
      <c r="H2070" s="174">
        <v>14.1</v>
      </c>
      <c r="I2070" s="175"/>
      <c r="L2070" s="171"/>
      <c r="M2070" s="176"/>
      <c r="T2070" s="177"/>
      <c r="AT2070" s="172" t="s">
        <v>270</v>
      </c>
      <c r="AU2070" s="172" t="s">
        <v>87</v>
      </c>
      <c r="AV2070" s="15" t="s">
        <v>103</v>
      </c>
      <c r="AW2070" s="15" t="s">
        <v>32</v>
      </c>
      <c r="AX2070" s="15" t="s">
        <v>77</v>
      </c>
      <c r="AY2070" s="172" t="s">
        <v>262</v>
      </c>
    </row>
    <row r="2071" spans="2:51" s="12" customFormat="1" ht="12">
      <c r="B2071" s="150"/>
      <c r="D2071" s="151" t="s">
        <v>270</v>
      </c>
      <c r="E2071" s="152" t="s">
        <v>1</v>
      </c>
      <c r="F2071" s="153" t="s">
        <v>190</v>
      </c>
      <c r="H2071" s="154">
        <v>10.6</v>
      </c>
      <c r="I2071" s="155"/>
      <c r="L2071" s="150"/>
      <c r="M2071" s="156"/>
      <c r="T2071" s="157"/>
      <c r="AT2071" s="152" t="s">
        <v>270</v>
      </c>
      <c r="AU2071" s="152" t="s">
        <v>87</v>
      </c>
      <c r="AV2071" s="12" t="s">
        <v>87</v>
      </c>
      <c r="AW2071" s="12" t="s">
        <v>32</v>
      </c>
      <c r="AX2071" s="12" t="s">
        <v>77</v>
      </c>
      <c r="AY2071" s="152" t="s">
        <v>262</v>
      </c>
    </row>
    <row r="2072" spans="2:51" s="15" customFormat="1" ht="12">
      <c r="B2072" s="171"/>
      <c r="D2072" s="151" t="s">
        <v>270</v>
      </c>
      <c r="E2072" s="172" t="s">
        <v>1</v>
      </c>
      <c r="F2072" s="173" t="s">
        <v>281</v>
      </c>
      <c r="H2072" s="174">
        <v>10.6</v>
      </c>
      <c r="I2072" s="175"/>
      <c r="L2072" s="171"/>
      <c r="M2072" s="176"/>
      <c r="T2072" s="177"/>
      <c r="AT2072" s="172" t="s">
        <v>270</v>
      </c>
      <c r="AU2072" s="172" t="s">
        <v>87</v>
      </c>
      <c r="AV2072" s="15" t="s">
        <v>103</v>
      </c>
      <c r="AW2072" s="15" t="s">
        <v>32</v>
      </c>
      <c r="AX2072" s="15" t="s">
        <v>77</v>
      </c>
      <c r="AY2072" s="172" t="s">
        <v>262</v>
      </c>
    </row>
    <row r="2073" spans="2:51" s="12" customFormat="1" ht="12">
      <c r="B2073" s="150"/>
      <c r="D2073" s="151" t="s">
        <v>270</v>
      </c>
      <c r="E2073" s="152" t="s">
        <v>1</v>
      </c>
      <c r="F2073" s="153" t="s">
        <v>154</v>
      </c>
      <c r="H2073" s="154">
        <v>2.3</v>
      </c>
      <c r="I2073" s="155"/>
      <c r="L2073" s="150"/>
      <c r="M2073" s="156"/>
      <c r="T2073" s="157"/>
      <c r="AT2073" s="152" t="s">
        <v>270</v>
      </c>
      <c r="AU2073" s="152" t="s">
        <v>87</v>
      </c>
      <c r="AV2073" s="12" t="s">
        <v>87</v>
      </c>
      <c r="AW2073" s="12" t="s">
        <v>32</v>
      </c>
      <c r="AX2073" s="12" t="s">
        <v>77</v>
      </c>
      <c r="AY2073" s="152" t="s">
        <v>262</v>
      </c>
    </row>
    <row r="2074" spans="2:51" s="15" customFormat="1" ht="12">
      <c r="B2074" s="171"/>
      <c r="D2074" s="151" t="s">
        <v>270</v>
      </c>
      <c r="E2074" s="172" t="s">
        <v>1</v>
      </c>
      <c r="F2074" s="173" t="s">
        <v>281</v>
      </c>
      <c r="H2074" s="174">
        <v>2.3</v>
      </c>
      <c r="I2074" s="175"/>
      <c r="L2074" s="171"/>
      <c r="M2074" s="176"/>
      <c r="T2074" s="177"/>
      <c r="AT2074" s="172" t="s">
        <v>270</v>
      </c>
      <c r="AU2074" s="172" t="s">
        <v>87</v>
      </c>
      <c r="AV2074" s="15" t="s">
        <v>103</v>
      </c>
      <c r="AW2074" s="15" t="s">
        <v>32</v>
      </c>
      <c r="AX2074" s="15" t="s">
        <v>77</v>
      </c>
      <c r="AY2074" s="172" t="s">
        <v>262</v>
      </c>
    </row>
    <row r="2075" spans="2:51" s="12" customFormat="1" ht="12">
      <c r="B2075" s="150"/>
      <c r="D2075" s="151" t="s">
        <v>270</v>
      </c>
      <c r="E2075" s="152" t="s">
        <v>1</v>
      </c>
      <c r="F2075" s="153" t="s">
        <v>2645</v>
      </c>
      <c r="H2075" s="154">
        <v>2.21</v>
      </c>
      <c r="I2075" s="155"/>
      <c r="L2075" s="150"/>
      <c r="M2075" s="156"/>
      <c r="T2075" s="157"/>
      <c r="AT2075" s="152" t="s">
        <v>270</v>
      </c>
      <c r="AU2075" s="152" t="s">
        <v>87</v>
      </c>
      <c r="AV2075" s="12" t="s">
        <v>87</v>
      </c>
      <c r="AW2075" s="12" t="s">
        <v>32</v>
      </c>
      <c r="AX2075" s="12" t="s">
        <v>77</v>
      </c>
      <c r="AY2075" s="152" t="s">
        <v>262</v>
      </c>
    </row>
    <row r="2076" spans="2:51" s="12" customFormat="1" ht="12">
      <c r="B2076" s="150"/>
      <c r="D2076" s="151" t="s">
        <v>270</v>
      </c>
      <c r="E2076" s="152" t="s">
        <v>1</v>
      </c>
      <c r="F2076" s="153" t="s">
        <v>2646</v>
      </c>
      <c r="H2076" s="154">
        <v>8.42</v>
      </c>
      <c r="I2076" s="155"/>
      <c r="L2076" s="150"/>
      <c r="M2076" s="156"/>
      <c r="T2076" s="157"/>
      <c r="AT2076" s="152" t="s">
        <v>270</v>
      </c>
      <c r="AU2076" s="152" t="s">
        <v>87</v>
      </c>
      <c r="AV2076" s="12" t="s">
        <v>87</v>
      </c>
      <c r="AW2076" s="12" t="s">
        <v>32</v>
      </c>
      <c r="AX2076" s="12" t="s">
        <v>77</v>
      </c>
      <c r="AY2076" s="152" t="s">
        <v>262</v>
      </c>
    </row>
    <row r="2077" spans="2:51" s="12" customFormat="1" ht="12">
      <c r="B2077" s="150"/>
      <c r="D2077" s="151" t="s">
        <v>270</v>
      </c>
      <c r="E2077" s="152" t="s">
        <v>1</v>
      </c>
      <c r="F2077" s="153" t="s">
        <v>2647</v>
      </c>
      <c r="H2077" s="154">
        <v>2.9</v>
      </c>
      <c r="I2077" s="155"/>
      <c r="L2077" s="150"/>
      <c r="M2077" s="156"/>
      <c r="T2077" s="157"/>
      <c r="AT2077" s="152" t="s">
        <v>270</v>
      </c>
      <c r="AU2077" s="152" t="s">
        <v>87</v>
      </c>
      <c r="AV2077" s="12" t="s">
        <v>87</v>
      </c>
      <c r="AW2077" s="12" t="s">
        <v>32</v>
      </c>
      <c r="AX2077" s="12" t="s">
        <v>77</v>
      </c>
      <c r="AY2077" s="152" t="s">
        <v>262</v>
      </c>
    </row>
    <row r="2078" spans="2:51" s="12" customFormat="1" ht="12">
      <c r="B2078" s="150"/>
      <c r="D2078" s="151" t="s">
        <v>270</v>
      </c>
      <c r="E2078" s="152" t="s">
        <v>1</v>
      </c>
      <c r="F2078" s="153" t="s">
        <v>2648</v>
      </c>
      <c r="H2078" s="154">
        <v>3.05</v>
      </c>
      <c r="I2078" s="155"/>
      <c r="L2078" s="150"/>
      <c r="M2078" s="156"/>
      <c r="T2078" s="157"/>
      <c r="AT2078" s="152" t="s">
        <v>270</v>
      </c>
      <c r="AU2078" s="152" t="s">
        <v>87</v>
      </c>
      <c r="AV2078" s="12" t="s">
        <v>87</v>
      </c>
      <c r="AW2078" s="12" t="s">
        <v>32</v>
      </c>
      <c r="AX2078" s="12" t="s">
        <v>77</v>
      </c>
      <c r="AY2078" s="152" t="s">
        <v>262</v>
      </c>
    </row>
    <row r="2079" spans="2:51" s="12" customFormat="1" ht="12">
      <c r="B2079" s="150"/>
      <c r="D2079" s="151" t="s">
        <v>270</v>
      </c>
      <c r="E2079" s="152" t="s">
        <v>1</v>
      </c>
      <c r="F2079" s="153" t="s">
        <v>2649</v>
      </c>
      <c r="H2079" s="154">
        <v>2.94</v>
      </c>
      <c r="I2079" s="155"/>
      <c r="L2079" s="150"/>
      <c r="M2079" s="156"/>
      <c r="T2079" s="157"/>
      <c r="AT2079" s="152" t="s">
        <v>270</v>
      </c>
      <c r="AU2079" s="152" t="s">
        <v>87</v>
      </c>
      <c r="AV2079" s="12" t="s">
        <v>87</v>
      </c>
      <c r="AW2079" s="12" t="s">
        <v>32</v>
      </c>
      <c r="AX2079" s="12" t="s">
        <v>77</v>
      </c>
      <c r="AY2079" s="152" t="s">
        <v>262</v>
      </c>
    </row>
    <row r="2080" spans="2:51" s="15" customFormat="1" ht="12">
      <c r="B2080" s="171"/>
      <c r="D2080" s="151" t="s">
        <v>270</v>
      </c>
      <c r="E2080" s="172" t="s">
        <v>1</v>
      </c>
      <c r="F2080" s="173" t="s">
        <v>281</v>
      </c>
      <c r="H2080" s="174">
        <v>19.52</v>
      </c>
      <c r="I2080" s="175"/>
      <c r="L2080" s="171"/>
      <c r="M2080" s="176"/>
      <c r="T2080" s="177"/>
      <c r="AT2080" s="172" t="s">
        <v>270</v>
      </c>
      <c r="AU2080" s="172" t="s">
        <v>87</v>
      </c>
      <c r="AV2080" s="15" t="s">
        <v>103</v>
      </c>
      <c r="AW2080" s="15" t="s">
        <v>32</v>
      </c>
      <c r="AX2080" s="15" t="s">
        <v>77</v>
      </c>
      <c r="AY2080" s="172" t="s">
        <v>262</v>
      </c>
    </row>
    <row r="2081" spans="2:51" s="13" customFormat="1" ht="12">
      <c r="B2081" s="158"/>
      <c r="D2081" s="151" t="s">
        <v>270</v>
      </c>
      <c r="E2081" s="159" t="s">
        <v>1</v>
      </c>
      <c r="F2081" s="160" t="s">
        <v>273</v>
      </c>
      <c r="H2081" s="161">
        <v>484.93</v>
      </c>
      <c r="I2081" s="162"/>
      <c r="L2081" s="158"/>
      <c r="M2081" s="163"/>
      <c r="T2081" s="164"/>
      <c r="AT2081" s="159" t="s">
        <v>270</v>
      </c>
      <c r="AU2081" s="159" t="s">
        <v>87</v>
      </c>
      <c r="AV2081" s="13" t="s">
        <v>268</v>
      </c>
      <c r="AW2081" s="13" t="s">
        <v>32</v>
      </c>
      <c r="AX2081" s="13" t="s">
        <v>85</v>
      </c>
      <c r="AY2081" s="159" t="s">
        <v>262</v>
      </c>
    </row>
    <row r="2082" spans="2:63" s="11" customFormat="1" ht="22.9" customHeight="1">
      <c r="B2082" s="126"/>
      <c r="D2082" s="127" t="s">
        <v>76</v>
      </c>
      <c r="E2082" s="136" t="s">
        <v>2650</v>
      </c>
      <c r="F2082" s="136" t="s">
        <v>2651</v>
      </c>
      <c r="I2082" s="129"/>
      <c r="J2082" s="137">
        <f>BK2082</f>
        <v>0</v>
      </c>
      <c r="L2082" s="126"/>
      <c r="M2082" s="131"/>
      <c r="P2082" s="132">
        <f>SUM(P2083:P2208)</f>
        <v>0</v>
      </c>
      <c r="R2082" s="132">
        <f>SUM(R2083:R2208)</f>
        <v>0.46008170000000004</v>
      </c>
      <c r="T2082" s="133">
        <f>SUM(T2083:T2208)</f>
        <v>0</v>
      </c>
      <c r="AR2082" s="127" t="s">
        <v>87</v>
      </c>
      <c r="AT2082" s="134" t="s">
        <v>76</v>
      </c>
      <c r="AU2082" s="134" t="s">
        <v>85</v>
      </c>
      <c r="AY2082" s="127" t="s">
        <v>262</v>
      </c>
      <c r="BK2082" s="135">
        <f>SUM(BK2083:BK2208)</f>
        <v>0</v>
      </c>
    </row>
    <row r="2083" spans="2:65" s="1" customFormat="1" ht="24.2" customHeight="1">
      <c r="B2083" s="32"/>
      <c r="C2083" s="138" t="s">
        <v>2652</v>
      </c>
      <c r="D2083" s="138" t="s">
        <v>264</v>
      </c>
      <c r="E2083" s="139" t="s">
        <v>2653</v>
      </c>
      <c r="F2083" s="140" t="s">
        <v>2654</v>
      </c>
      <c r="G2083" s="141" t="s">
        <v>152</v>
      </c>
      <c r="H2083" s="142">
        <v>945.89</v>
      </c>
      <c r="I2083" s="143"/>
      <c r="J2083" s="142">
        <f>ROUND(I2083*H2083,2)</f>
        <v>0</v>
      </c>
      <c r="K2083" s="140" t="s">
        <v>267</v>
      </c>
      <c r="L2083" s="32"/>
      <c r="M2083" s="144" t="s">
        <v>1</v>
      </c>
      <c r="N2083" s="145" t="s">
        <v>42</v>
      </c>
      <c r="P2083" s="146">
        <f>O2083*H2083</f>
        <v>0</v>
      </c>
      <c r="Q2083" s="146">
        <v>0</v>
      </c>
      <c r="R2083" s="146">
        <f>Q2083*H2083</f>
        <v>0</v>
      </c>
      <c r="S2083" s="146">
        <v>0</v>
      </c>
      <c r="T2083" s="147">
        <f>S2083*H2083</f>
        <v>0</v>
      </c>
      <c r="AR2083" s="148" t="s">
        <v>369</v>
      </c>
      <c r="AT2083" s="148" t="s">
        <v>264</v>
      </c>
      <c r="AU2083" s="148" t="s">
        <v>87</v>
      </c>
      <c r="AY2083" s="17" t="s">
        <v>262</v>
      </c>
      <c r="BE2083" s="149">
        <f>IF(N2083="základní",J2083,0)</f>
        <v>0</v>
      </c>
      <c r="BF2083" s="149">
        <f>IF(N2083="snížená",J2083,0)</f>
        <v>0</v>
      </c>
      <c r="BG2083" s="149">
        <f>IF(N2083="zákl. přenesená",J2083,0)</f>
        <v>0</v>
      </c>
      <c r="BH2083" s="149">
        <f>IF(N2083="sníž. přenesená",J2083,0)</f>
        <v>0</v>
      </c>
      <c r="BI2083" s="149">
        <f>IF(N2083="nulová",J2083,0)</f>
        <v>0</v>
      </c>
      <c r="BJ2083" s="17" t="s">
        <v>85</v>
      </c>
      <c r="BK2083" s="149">
        <f>ROUND(I2083*H2083,2)</f>
        <v>0</v>
      </c>
      <c r="BL2083" s="17" t="s">
        <v>369</v>
      </c>
      <c r="BM2083" s="148" t="s">
        <v>2655</v>
      </c>
    </row>
    <row r="2084" spans="2:51" s="14" customFormat="1" ht="12">
      <c r="B2084" s="165"/>
      <c r="D2084" s="151" t="s">
        <v>270</v>
      </c>
      <c r="E2084" s="166" t="s">
        <v>1</v>
      </c>
      <c r="F2084" s="167" t="s">
        <v>2656</v>
      </c>
      <c r="H2084" s="166" t="s">
        <v>1</v>
      </c>
      <c r="I2084" s="168"/>
      <c r="L2084" s="165"/>
      <c r="M2084" s="169"/>
      <c r="T2084" s="170"/>
      <c r="AT2084" s="166" t="s">
        <v>270</v>
      </c>
      <c r="AU2084" s="166" t="s">
        <v>87</v>
      </c>
      <c r="AV2084" s="14" t="s">
        <v>85</v>
      </c>
      <c r="AW2084" s="14" t="s">
        <v>32</v>
      </c>
      <c r="AX2084" s="14" t="s">
        <v>77</v>
      </c>
      <c r="AY2084" s="166" t="s">
        <v>262</v>
      </c>
    </row>
    <row r="2085" spans="2:51" s="12" customFormat="1" ht="12">
      <c r="B2085" s="150"/>
      <c r="D2085" s="151" t="s">
        <v>270</v>
      </c>
      <c r="E2085" s="152" t="s">
        <v>1</v>
      </c>
      <c r="F2085" s="153" t="s">
        <v>2657</v>
      </c>
      <c r="H2085" s="154">
        <v>8.65</v>
      </c>
      <c r="I2085" s="155"/>
      <c r="L2085" s="150"/>
      <c r="M2085" s="156"/>
      <c r="T2085" s="157"/>
      <c r="AT2085" s="152" t="s">
        <v>270</v>
      </c>
      <c r="AU2085" s="152" t="s">
        <v>87</v>
      </c>
      <c r="AV2085" s="12" t="s">
        <v>87</v>
      </c>
      <c r="AW2085" s="12" t="s">
        <v>32</v>
      </c>
      <c r="AX2085" s="12" t="s">
        <v>77</v>
      </c>
      <c r="AY2085" s="152" t="s">
        <v>262</v>
      </c>
    </row>
    <row r="2086" spans="2:51" s="12" customFormat="1" ht="12">
      <c r="B2086" s="150"/>
      <c r="D2086" s="151" t="s">
        <v>270</v>
      </c>
      <c r="E2086" s="152" t="s">
        <v>1</v>
      </c>
      <c r="F2086" s="153" t="s">
        <v>2658</v>
      </c>
      <c r="H2086" s="154">
        <v>11.27</v>
      </c>
      <c r="I2086" s="155"/>
      <c r="L2086" s="150"/>
      <c r="M2086" s="156"/>
      <c r="T2086" s="157"/>
      <c r="AT2086" s="152" t="s">
        <v>270</v>
      </c>
      <c r="AU2086" s="152" t="s">
        <v>87</v>
      </c>
      <c r="AV2086" s="12" t="s">
        <v>87</v>
      </c>
      <c r="AW2086" s="12" t="s">
        <v>32</v>
      </c>
      <c r="AX2086" s="12" t="s">
        <v>77</v>
      </c>
      <c r="AY2086" s="152" t="s">
        <v>262</v>
      </c>
    </row>
    <row r="2087" spans="2:51" s="12" customFormat="1" ht="12">
      <c r="B2087" s="150"/>
      <c r="D2087" s="151" t="s">
        <v>270</v>
      </c>
      <c r="E2087" s="152" t="s">
        <v>1</v>
      </c>
      <c r="F2087" s="153" t="s">
        <v>2659</v>
      </c>
      <c r="H2087" s="154">
        <v>3.38</v>
      </c>
      <c r="I2087" s="155"/>
      <c r="L2087" s="150"/>
      <c r="M2087" s="156"/>
      <c r="T2087" s="157"/>
      <c r="AT2087" s="152" t="s">
        <v>270</v>
      </c>
      <c r="AU2087" s="152" t="s">
        <v>87</v>
      </c>
      <c r="AV2087" s="12" t="s">
        <v>87</v>
      </c>
      <c r="AW2087" s="12" t="s">
        <v>32</v>
      </c>
      <c r="AX2087" s="12" t="s">
        <v>77</v>
      </c>
      <c r="AY2087" s="152" t="s">
        <v>262</v>
      </c>
    </row>
    <row r="2088" spans="2:51" s="12" customFormat="1" ht="12">
      <c r="B2088" s="150"/>
      <c r="D2088" s="151" t="s">
        <v>270</v>
      </c>
      <c r="E2088" s="152" t="s">
        <v>1</v>
      </c>
      <c r="F2088" s="153" t="s">
        <v>2660</v>
      </c>
      <c r="H2088" s="154">
        <v>11.88</v>
      </c>
      <c r="I2088" s="155"/>
      <c r="L2088" s="150"/>
      <c r="M2088" s="156"/>
      <c r="T2088" s="157"/>
      <c r="AT2088" s="152" t="s">
        <v>270</v>
      </c>
      <c r="AU2088" s="152" t="s">
        <v>87</v>
      </c>
      <c r="AV2088" s="12" t="s">
        <v>87</v>
      </c>
      <c r="AW2088" s="12" t="s">
        <v>32</v>
      </c>
      <c r="AX2088" s="12" t="s">
        <v>77</v>
      </c>
      <c r="AY2088" s="152" t="s">
        <v>262</v>
      </c>
    </row>
    <row r="2089" spans="2:51" s="15" customFormat="1" ht="12">
      <c r="B2089" s="171"/>
      <c r="D2089" s="151" t="s">
        <v>270</v>
      </c>
      <c r="E2089" s="172" t="s">
        <v>1</v>
      </c>
      <c r="F2089" s="173" t="s">
        <v>281</v>
      </c>
      <c r="H2089" s="174">
        <v>35.18</v>
      </c>
      <c r="I2089" s="175"/>
      <c r="L2089" s="171"/>
      <c r="M2089" s="176"/>
      <c r="T2089" s="177"/>
      <c r="AT2089" s="172" t="s">
        <v>270</v>
      </c>
      <c r="AU2089" s="172" t="s">
        <v>87</v>
      </c>
      <c r="AV2089" s="15" t="s">
        <v>103</v>
      </c>
      <c r="AW2089" s="15" t="s">
        <v>32</v>
      </c>
      <c r="AX2089" s="15" t="s">
        <v>77</v>
      </c>
      <c r="AY2089" s="172" t="s">
        <v>262</v>
      </c>
    </row>
    <row r="2090" spans="2:51" s="14" customFormat="1" ht="12">
      <c r="B2090" s="165"/>
      <c r="D2090" s="151" t="s">
        <v>270</v>
      </c>
      <c r="E2090" s="166" t="s">
        <v>1</v>
      </c>
      <c r="F2090" s="167" t="s">
        <v>2661</v>
      </c>
      <c r="H2090" s="166" t="s">
        <v>1</v>
      </c>
      <c r="I2090" s="168"/>
      <c r="L2090" s="165"/>
      <c r="M2090" s="169"/>
      <c r="T2090" s="170"/>
      <c r="AT2090" s="166" t="s">
        <v>270</v>
      </c>
      <c r="AU2090" s="166" t="s">
        <v>87</v>
      </c>
      <c r="AV2090" s="14" t="s">
        <v>85</v>
      </c>
      <c r="AW2090" s="14" t="s">
        <v>32</v>
      </c>
      <c r="AX2090" s="14" t="s">
        <v>77</v>
      </c>
      <c r="AY2090" s="166" t="s">
        <v>262</v>
      </c>
    </row>
    <row r="2091" spans="2:51" s="12" customFormat="1" ht="12">
      <c r="B2091" s="150"/>
      <c r="D2091" s="151" t="s">
        <v>270</v>
      </c>
      <c r="E2091" s="152" t="s">
        <v>1</v>
      </c>
      <c r="F2091" s="153" t="s">
        <v>2662</v>
      </c>
      <c r="H2091" s="154">
        <v>91.89</v>
      </c>
      <c r="I2091" s="155"/>
      <c r="L2091" s="150"/>
      <c r="M2091" s="156"/>
      <c r="T2091" s="157"/>
      <c r="AT2091" s="152" t="s">
        <v>270</v>
      </c>
      <c r="AU2091" s="152" t="s">
        <v>87</v>
      </c>
      <c r="AV2091" s="12" t="s">
        <v>87</v>
      </c>
      <c r="AW2091" s="12" t="s">
        <v>32</v>
      </c>
      <c r="AX2091" s="12" t="s">
        <v>77</v>
      </c>
      <c r="AY2091" s="152" t="s">
        <v>262</v>
      </c>
    </row>
    <row r="2092" spans="2:51" s="12" customFormat="1" ht="12">
      <c r="B2092" s="150"/>
      <c r="D2092" s="151" t="s">
        <v>270</v>
      </c>
      <c r="E2092" s="152" t="s">
        <v>1</v>
      </c>
      <c r="F2092" s="153" t="s">
        <v>2663</v>
      </c>
      <c r="H2092" s="154">
        <v>235.48</v>
      </c>
      <c r="I2092" s="155"/>
      <c r="L2092" s="150"/>
      <c r="M2092" s="156"/>
      <c r="T2092" s="157"/>
      <c r="AT2092" s="152" t="s">
        <v>270</v>
      </c>
      <c r="AU2092" s="152" t="s">
        <v>87</v>
      </c>
      <c r="AV2092" s="12" t="s">
        <v>87</v>
      </c>
      <c r="AW2092" s="12" t="s">
        <v>32</v>
      </c>
      <c r="AX2092" s="12" t="s">
        <v>77</v>
      </c>
      <c r="AY2092" s="152" t="s">
        <v>262</v>
      </c>
    </row>
    <row r="2093" spans="2:51" s="12" customFormat="1" ht="12">
      <c r="B2093" s="150"/>
      <c r="D2093" s="151" t="s">
        <v>270</v>
      </c>
      <c r="E2093" s="152" t="s">
        <v>1</v>
      </c>
      <c r="F2093" s="153" t="s">
        <v>2664</v>
      </c>
      <c r="H2093" s="154">
        <v>161.93</v>
      </c>
      <c r="I2093" s="155"/>
      <c r="L2093" s="150"/>
      <c r="M2093" s="156"/>
      <c r="T2093" s="157"/>
      <c r="AT2093" s="152" t="s">
        <v>270</v>
      </c>
      <c r="AU2093" s="152" t="s">
        <v>87</v>
      </c>
      <c r="AV2093" s="12" t="s">
        <v>87</v>
      </c>
      <c r="AW2093" s="12" t="s">
        <v>32</v>
      </c>
      <c r="AX2093" s="12" t="s">
        <v>77</v>
      </c>
      <c r="AY2093" s="152" t="s">
        <v>262</v>
      </c>
    </row>
    <row r="2094" spans="2:51" s="12" customFormat="1" ht="12">
      <c r="B2094" s="150"/>
      <c r="D2094" s="151" t="s">
        <v>270</v>
      </c>
      <c r="E2094" s="152" t="s">
        <v>1</v>
      </c>
      <c r="F2094" s="153" t="s">
        <v>2665</v>
      </c>
      <c r="H2094" s="154">
        <v>191.29</v>
      </c>
      <c r="I2094" s="155"/>
      <c r="L2094" s="150"/>
      <c r="M2094" s="156"/>
      <c r="T2094" s="157"/>
      <c r="AT2094" s="152" t="s">
        <v>270</v>
      </c>
      <c r="AU2094" s="152" t="s">
        <v>87</v>
      </c>
      <c r="AV2094" s="12" t="s">
        <v>87</v>
      </c>
      <c r="AW2094" s="12" t="s">
        <v>32</v>
      </c>
      <c r="AX2094" s="12" t="s">
        <v>77</v>
      </c>
      <c r="AY2094" s="152" t="s">
        <v>262</v>
      </c>
    </row>
    <row r="2095" spans="2:51" s="12" customFormat="1" ht="12">
      <c r="B2095" s="150"/>
      <c r="D2095" s="151" t="s">
        <v>270</v>
      </c>
      <c r="E2095" s="152" t="s">
        <v>1</v>
      </c>
      <c r="F2095" s="153" t="s">
        <v>2666</v>
      </c>
      <c r="H2095" s="154">
        <v>151.82</v>
      </c>
      <c r="I2095" s="155"/>
      <c r="L2095" s="150"/>
      <c r="M2095" s="156"/>
      <c r="T2095" s="157"/>
      <c r="AT2095" s="152" t="s">
        <v>270</v>
      </c>
      <c r="AU2095" s="152" t="s">
        <v>87</v>
      </c>
      <c r="AV2095" s="12" t="s">
        <v>87</v>
      </c>
      <c r="AW2095" s="12" t="s">
        <v>32</v>
      </c>
      <c r="AX2095" s="12" t="s">
        <v>77</v>
      </c>
      <c r="AY2095" s="152" t="s">
        <v>262</v>
      </c>
    </row>
    <row r="2096" spans="2:51" s="15" customFormat="1" ht="12">
      <c r="B2096" s="171"/>
      <c r="D2096" s="151" t="s">
        <v>270</v>
      </c>
      <c r="E2096" s="172" t="s">
        <v>1</v>
      </c>
      <c r="F2096" s="173" t="s">
        <v>281</v>
      </c>
      <c r="H2096" s="174">
        <v>832.41</v>
      </c>
      <c r="I2096" s="175"/>
      <c r="L2096" s="171"/>
      <c r="M2096" s="176"/>
      <c r="T2096" s="177"/>
      <c r="AT2096" s="172" t="s">
        <v>270</v>
      </c>
      <c r="AU2096" s="172" t="s">
        <v>87</v>
      </c>
      <c r="AV2096" s="15" t="s">
        <v>103</v>
      </c>
      <c r="AW2096" s="15" t="s">
        <v>32</v>
      </c>
      <c r="AX2096" s="15" t="s">
        <v>77</v>
      </c>
      <c r="AY2096" s="172" t="s">
        <v>262</v>
      </c>
    </row>
    <row r="2097" spans="2:51" s="14" customFormat="1" ht="12">
      <c r="B2097" s="165"/>
      <c r="D2097" s="151" t="s">
        <v>270</v>
      </c>
      <c r="E2097" s="166" t="s">
        <v>1</v>
      </c>
      <c r="F2097" s="167" t="s">
        <v>2667</v>
      </c>
      <c r="H2097" s="166" t="s">
        <v>1</v>
      </c>
      <c r="I2097" s="168"/>
      <c r="L2097" s="165"/>
      <c r="M2097" s="169"/>
      <c r="T2097" s="170"/>
      <c r="AT2097" s="166" t="s">
        <v>270</v>
      </c>
      <c r="AU2097" s="166" t="s">
        <v>87</v>
      </c>
      <c r="AV2097" s="14" t="s">
        <v>85</v>
      </c>
      <c r="AW2097" s="14" t="s">
        <v>32</v>
      </c>
      <c r="AX2097" s="14" t="s">
        <v>77</v>
      </c>
      <c r="AY2097" s="166" t="s">
        <v>262</v>
      </c>
    </row>
    <row r="2098" spans="2:51" s="12" customFormat="1" ht="12">
      <c r="B2098" s="150"/>
      <c r="D2098" s="151" t="s">
        <v>270</v>
      </c>
      <c r="E2098" s="152" t="s">
        <v>1</v>
      </c>
      <c r="F2098" s="153" t="s">
        <v>1306</v>
      </c>
      <c r="H2098" s="154">
        <v>7</v>
      </c>
      <c r="I2098" s="155"/>
      <c r="L2098" s="150"/>
      <c r="M2098" s="156"/>
      <c r="T2098" s="157"/>
      <c r="AT2098" s="152" t="s">
        <v>270</v>
      </c>
      <c r="AU2098" s="152" t="s">
        <v>87</v>
      </c>
      <c r="AV2098" s="12" t="s">
        <v>87</v>
      </c>
      <c r="AW2098" s="12" t="s">
        <v>32</v>
      </c>
      <c r="AX2098" s="12" t="s">
        <v>77</v>
      </c>
      <c r="AY2098" s="152" t="s">
        <v>262</v>
      </c>
    </row>
    <row r="2099" spans="2:51" s="12" customFormat="1" ht="12">
      <c r="B2099" s="150"/>
      <c r="D2099" s="151" t="s">
        <v>270</v>
      </c>
      <c r="E2099" s="152" t="s">
        <v>1</v>
      </c>
      <c r="F2099" s="153" t="s">
        <v>1307</v>
      </c>
      <c r="H2099" s="154">
        <v>1.9</v>
      </c>
      <c r="I2099" s="155"/>
      <c r="L2099" s="150"/>
      <c r="M2099" s="156"/>
      <c r="T2099" s="157"/>
      <c r="AT2099" s="152" t="s">
        <v>270</v>
      </c>
      <c r="AU2099" s="152" t="s">
        <v>87</v>
      </c>
      <c r="AV2099" s="12" t="s">
        <v>87</v>
      </c>
      <c r="AW2099" s="12" t="s">
        <v>32</v>
      </c>
      <c r="AX2099" s="12" t="s">
        <v>77</v>
      </c>
      <c r="AY2099" s="152" t="s">
        <v>262</v>
      </c>
    </row>
    <row r="2100" spans="2:51" s="12" customFormat="1" ht="12">
      <c r="B2100" s="150"/>
      <c r="D2100" s="151" t="s">
        <v>270</v>
      </c>
      <c r="E2100" s="152" t="s">
        <v>1</v>
      </c>
      <c r="F2100" s="153" t="s">
        <v>1308</v>
      </c>
      <c r="H2100" s="154">
        <v>1.9</v>
      </c>
      <c r="I2100" s="155"/>
      <c r="L2100" s="150"/>
      <c r="M2100" s="156"/>
      <c r="T2100" s="157"/>
      <c r="AT2100" s="152" t="s">
        <v>270</v>
      </c>
      <c r="AU2100" s="152" t="s">
        <v>87</v>
      </c>
      <c r="AV2100" s="12" t="s">
        <v>87</v>
      </c>
      <c r="AW2100" s="12" t="s">
        <v>32</v>
      </c>
      <c r="AX2100" s="12" t="s">
        <v>77</v>
      </c>
      <c r="AY2100" s="152" t="s">
        <v>262</v>
      </c>
    </row>
    <row r="2101" spans="2:51" s="12" customFormat="1" ht="12">
      <c r="B2101" s="150"/>
      <c r="D2101" s="151" t="s">
        <v>270</v>
      </c>
      <c r="E2101" s="152" t="s">
        <v>1</v>
      </c>
      <c r="F2101" s="153" t="s">
        <v>1309</v>
      </c>
      <c r="H2101" s="154">
        <v>1.8</v>
      </c>
      <c r="I2101" s="155"/>
      <c r="L2101" s="150"/>
      <c r="M2101" s="156"/>
      <c r="T2101" s="157"/>
      <c r="AT2101" s="152" t="s">
        <v>270</v>
      </c>
      <c r="AU2101" s="152" t="s">
        <v>87</v>
      </c>
      <c r="AV2101" s="12" t="s">
        <v>87</v>
      </c>
      <c r="AW2101" s="12" t="s">
        <v>32</v>
      </c>
      <c r="AX2101" s="12" t="s">
        <v>77</v>
      </c>
      <c r="AY2101" s="152" t="s">
        <v>262</v>
      </c>
    </row>
    <row r="2102" spans="2:51" s="12" customFormat="1" ht="12">
      <c r="B2102" s="150"/>
      <c r="D2102" s="151" t="s">
        <v>270</v>
      </c>
      <c r="E2102" s="152" t="s">
        <v>1</v>
      </c>
      <c r="F2102" s="153" t="s">
        <v>1310</v>
      </c>
      <c r="H2102" s="154">
        <v>1.5</v>
      </c>
      <c r="I2102" s="155"/>
      <c r="L2102" s="150"/>
      <c r="M2102" s="156"/>
      <c r="T2102" s="157"/>
      <c r="AT2102" s="152" t="s">
        <v>270</v>
      </c>
      <c r="AU2102" s="152" t="s">
        <v>87</v>
      </c>
      <c r="AV2102" s="12" t="s">
        <v>87</v>
      </c>
      <c r="AW2102" s="12" t="s">
        <v>32</v>
      </c>
      <c r="AX2102" s="12" t="s">
        <v>77</v>
      </c>
      <c r="AY2102" s="152" t="s">
        <v>262</v>
      </c>
    </row>
    <row r="2103" spans="2:51" s="12" customFormat="1" ht="12">
      <c r="B2103" s="150"/>
      <c r="D2103" s="151" t="s">
        <v>270</v>
      </c>
      <c r="E2103" s="152" t="s">
        <v>1</v>
      </c>
      <c r="F2103" s="153" t="s">
        <v>1311</v>
      </c>
      <c r="H2103" s="154">
        <v>3</v>
      </c>
      <c r="I2103" s="155"/>
      <c r="L2103" s="150"/>
      <c r="M2103" s="156"/>
      <c r="T2103" s="157"/>
      <c r="AT2103" s="152" t="s">
        <v>270</v>
      </c>
      <c r="AU2103" s="152" t="s">
        <v>87</v>
      </c>
      <c r="AV2103" s="12" t="s">
        <v>87</v>
      </c>
      <c r="AW2103" s="12" t="s">
        <v>32</v>
      </c>
      <c r="AX2103" s="12" t="s">
        <v>77</v>
      </c>
      <c r="AY2103" s="152" t="s">
        <v>262</v>
      </c>
    </row>
    <row r="2104" spans="2:51" s="12" customFormat="1" ht="12">
      <c r="B2104" s="150"/>
      <c r="D2104" s="151" t="s">
        <v>270</v>
      </c>
      <c r="E2104" s="152" t="s">
        <v>1</v>
      </c>
      <c r="F2104" s="153" t="s">
        <v>1312</v>
      </c>
      <c r="H2104" s="154">
        <v>1.3</v>
      </c>
      <c r="I2104" s="155"/>
      <c r="L2104" s="150"/>
      <c r="M2104" s="156"/>
      <c r="T2104" s="157"/>
      <c r="AT2104" s="152" t="s">
        <v>270</v>
      </c>
      <c r="AU2104" s="152" t="s">
        <v>87</v>
      </c>
      <c r="AV2104" s="12" t="s">
        <v>87</v>
      </c>
      <c r="AW2104" s="12" t="s">
        <v>32</v>
      </c>
      <c r="AX2104" s="12" t="s">
        <v>77</v>
      </c>
      <c r="AY2104" s="152" t="s">
        <v>262</v>
      </c>
    </row>
    <row r="2105" spans="2:51" s="12" customFormat="1" ht="12">
      <c r="B2105" s="150"/>
      <c r="D2105" s="151" t="s">
        <v>270</v>
      </c>
      <c r="E2105" s="152" t="s">
        <v>1</v>
      </c>
      <c r="F2105" s="153" t="s">
        <v>1313</v>
      </c>
      <c r="H2105" s="154">
        <v>1.3</v>
      </c>
      <c r="I2105" s="155"/>
      <c r="L2105" s="150"/>
      <c r="M2105" s="156"/>
      <c r="T2105" s="157"/>
      <c r="AT2105" s="152" t="s">
        <v>270</v>
      </c>
      <c r="AU2105" s="152" t="s">
        <v>87</v>
      </c>
      <c r="AV2105" s="12" t="s">
        <v>87</v>
      </c>
      <c r="AW2105" s="12" t="s">
        <v>32</v>
      </c>
      <c r="AX2105" s="12" t="s">
        <v>77</v>
      </c>
      <c r="AY2105" s="152" t="s">
        <v>262</v>
      </c>
    </row>
    <row r="2106" spans="2:51" s="12" customFormat="1" ht="12">
      <c r="B2106" s="150"/>
      <c r="D2106" s="151" t="s">
        <v>270</v>
      </c>
      <c r="E2106" s="152" t="s">
        <v>1</v>
      </c>
      <c r="F2106" s="153" t="s">
        <v>1314</v>
      </c>
      <c r="H2106" s="154">
        <v>4.2</v>
      </c>
      <c r="I2106" s="155"/>
      <c r="L2106" s="150"/>
      <c r="M2106" s="156"/>
      <c r="T2106" s="157"/>
      <c r="AT2106" s="152" t="s">
        <v>270</v>
      </c>
      <c r="AU2106" s="152" t="s">
        <v>87</v>
      </c>
      <c r="AV2106" s="12" t="s">
        <v>87</v>
      </c>
      <c r="AW2106" s="12" t="s">
        <v>32</v>
      </c>
      <c r="AX2106" s="12" t="s">
        <v>77</v>
      </c>
      <c r="AY2106" s="152" t="s">
        <v>262</v>
      </c>
    </row>
    <row r="2107" spans="2:51" s="12" customFormat="1" ht="12">
      <c r="B2107" s="150"/>
      <c r="D2107" s="151" t="s">
        <v>270</v>
      </c>
      <c r="E2107" s="152" t="s">
        <v>1</v>
      </c>
      <c r="F2107" s="153" t="s">
        <v>1315</v>
      </c>
      <c r="H2107" s="154">
        <v>2.1</v>
      </c>
      <c r="I2107" s="155"/>
      <c r="L2107" s="150"/>
      <c r="M2107" s="156"/>
      <c r="T2107" s="157"/>
      <c r="AT2107" s="152" t="s">
        <v>270</v>
      </c>
      <c r="AU2107" s="152" t="s">
        <v>87</v>
      </c>
      <c r="AV2107" s="12" t="s">
        <v>87</v>
      </c>
      <c r="AW2107" s="12" t="s">
        <v>32</v>
      </c>
      <c r="AX2107" s="12" t="s">
        <v>77</v>
      </c>
      <c r="AY2107" s="152" t="s">
        <v>262</v>
      </c>
    </row>
    <row r="2108" spans="2:51" s="12" customFormat="1" ht="12">
      <c r="B2108" s="150"/>
      <c r="D2108" s="151" t="s">
        <v>270</v>
      </c>
      <c r="E2108" s="152" t="s">
        <v>1</v>
      </c>
      <c r="F2108" s="153" t="s">
        <v>1316</v>
      </c>
      <c r="H2108" s="154">
        <v>1.7</v>
      </c>
      <c r="I2108" s="155"/>
      <c r="L2108" s="150"/>
      <c r="M2108" s="156"/>
      <c r="T2108" s="157"/>
      <c r="AT2108" s="152" t="s">
        <v>270</v>
      </c>
      <c r="AU2108" s="152" t="s">
        <v>87</v>
      </c>
      <c r="AV2108" s="12" t="s">
        <v>87</v>
      </c>
      <c r="AW2108" s="12" t="s">
        <v>32</v>
      </c>
      <c r="AX2108" s="12" t="s">
        <v>77</v>
      </c>
      <c r="AY2108" s="152" t="s">
        <v>262</v>
      </c>
    </row>
    <row r="2109" spans="2:51" s="12" customFormat="1" ht="12">
      <c r="B2109" s="150"/>
      <c r="D2109" s="151" t="s">
        <v>270</v>
      </c>
      <c r="E2109" s="152" t="s">
        <v>1</v>
      </c>
      <c r="F2109" s="153" t="s">
        <v>1317</v>
      </c>
      <c r="H2109" s="154">
        <v>1.7</v>
      </c>
      <c r="I2109" s="155"/>
      <c r="L2109" s="150"/>
      <c r="M2109" s="156"/>
      <c r="T2109" s="157"/>
      <c r="AT2109" s="152" t="s">
        <v>270</v>
      </c>
      <c r="AU2109" s="152" t="s">
        <v>87</v>
      </c>
      <c r="AV2109" s="12" t="s">
        <v>87</v>
      </c>
      <c r="AW2109" s="12" t="s">
        <v>32</v>
      </c>
      <c r="AX2109" s="12" t="s">
        <v>77</v>
      </c>
      <c r="AY2109" s="152" t="s">
        <v>262</v>
      </c>
    </row>
    <row r="2110" spans="2:51" s="12" customFormat="1" ht="12">
      <c r="B2110" s="150"/>
      <c r="D2110" s="151" t="s">
        <v>270</v>
      </c>
      <c r="E2110" s="152" t="s">
        <v>1</v>
      </c>
      <c r="F2110" s="153" t="s">
        <v>1318</v>
      </c>
      <c r="H2110" s="154">
        <v>6.6</v>
      </c>
      <c r="I2110" s="155"/>
      <c r="L2110" s="150"/>
      <c r="M2110" s="156"/>
      <c r="T2110" s="157"/>
      <c r="AT2110" s="152" t="s">
        <v>270</v>
      </c>
      <c r="AU2110" s="152" t="s">
        <v>87</v>
      </c>
      <c r="AV2110" s="12" t="s">
        <v>87</v>
      </c>
      <c r="AW2110" s="12" t="s">
        <v>32</v>
      </c>
      <c r="AX2110" s="12" t="s">
        <v>77</v>
      </c>
      <c r="AY2110" s="152" t="s">
        <v>262</v>
      </c>
    </row>
    <row r="2111" spans="2:51" s="12" customFormat="1" ht="12">
      <c r="B2111" s="150"/>
      <c r="D2111" s="151" t="s">
        <v>270</v>
      </c>
      <c r="E2111" s="152" t="s">
        <v>1</v>
      </c>
      <c r="F2111" s="153" t="s">
        <v>1319</v>
      </c>
      <c r="H2111" s="154">
        <v>10.3</v>
      </c>
      <c r="I2111" s="155"/>
      <c r="L2111" s="150"/>
      <c r="M2111" s="156"/>
      <c r="T2111" s="157"/>
      <c r="AT2111" s="152" t="s">
        <v>270</v>
      </c>
      <c r="AU2111" s="152" t="s">
        <v>87</v>
      </c>
      <c r="AV2111" s="12" t="s">
        <v>87</v>
      </c>
      <c r="AW2111" s="12" t="s">
        <v>32</v>
      </c>
      <c r="AX2111" s="12" t="s">
        <v>77</v>
      </c>
      <c r="AY2111" s="152" t="s">
        <v>262</v>
      </c>
    </row>
    <row r="2112" spans="2:51" s="12" customFormat="1" ht="12">
      <c r="B2112" s="150"/>
      <c r="D2112" s="151" t="s">
        <v>270</v>
      </c>
      <c r="E2112" s="152" t="s">
        <v>1</v>
      </c>
      <c r="F2112" s="153" t="s">
        <v>1320</v>
      </c>
      <c r="H2112" s="154">
        <v>2.2</v>
      </c>
      <c r="I2112" s="155"/>
      <c r="L2112" s="150"/>
      <c r="M2112" s="156"/>
      <c r="T2112" s="157"/>
      <c r="AT2112" s="152" t="s">
        <v>270</v>
      </c>
      <c r="AU2112" s="152" t="s">
        <v>87</v>
      </c>
      <c r="AV2112" s="12" t="s">
        <v>87</v>
      </c>
      <c r="AW2112" s="12" t="s">
        <v>32</v>
      </c>
      <c r="AX2112" s="12" t="s">
        <v>77</v>
      </c>
      <c r="AY2112" s="152" t="s">
        <v>262</v>
      </c>
    </row>
    <row r="2113" spans="2:51" s="12" customFormat="1" ht="12">
      <c r="B2113" s="150"/>
      <c r="D2113" s="151" t="s">
        <v>270</v>
      </c>
      <c r="E2113" s="152" t="s">
        <v>1</v>
      </c>
      <c r="F2113" s="153" t="s">
        <v>1321</v>
      </c>
      <c r="H2113" s="154">
        <v>1.9</v>
      </c>
      <c r="I2113" s="155"/>
      <c r="L2113" s="150"/>
      <c r="M2113" s="156"/>
      <c r="T2113" s="157"/>
      <c r="AT2113" s="152" t="s">
        <v>270</v>
      </c>
      <c r="AU2113" s="152" t="s">
        <v>87</v>
      </c>
      <c r="AV2113" s="12" t="s">
        <v>87</v>
      </c>
      <c r="AW2113" s="12" t="s">
        <v>32</v>
      </c>
      <c r="AX2113" s="12" t="s">
        <v>77</v>
      </c>
      <c r="AY2113" s="152" t="s">
        <v>262</v>
      </c>
    </row>
    <row r="2114" spans="2:51" s="12" customFormat="1" ht="12">
      <c r="B2114" s="150"/>
      <c r="D2114" s="151" t="s">
        <v>270</v>
      </c>
      <c r="E2114" s="152" t="s">
        <v>1</v>
      </c>
      <c r="F2114" s="153" t="s">
        <v>1322</v>
      </c>
      <c r="H2114" s="154">
        <v>7.9</v>
      </c>
      <c r="I2114" s="155"/>
      <c r="L2114" s="150"/>
      <c r="M2114" s="156"/>
      <c r="T2114" s="157"/>
      <c r="AT2114" s="152" t="s">
        <v>270</v>
      </c>
      <c r="AU2114" s="152" t="s">
        <v>87</v>
      </c>
      <c r="AV2114" s="12" t="s">
        <v>87</v>
      </c>
      <c r="AW2114" s="12" t="s">
        <v>32</v>
      </c>
      <c r="AX2114" s="12" t="s">
        <v>77</v>
      </c>
      <c r="AY2114" s="152" t="s">
        <v>262</v>
      </c>
    </row>
    <row r="2115" spans="2:51" s="12" customFormat="1" ht="12">
      <c r="B2115" s="150"/>
      <c r="D2115" s="151" t="s">
        <v>270</v>
      </c>
      <c r="E2115" s="152" t="s">
        <v>1</v>
      </c>
      <c r="F2115" s="153" t="s">
        <v>1323</v>
      </c>
      <c r="H2115" s="154">
        <v>3</v>
      </c>
      <c r="I2115" s="155"/>
      <c r="L2115" s="150"/>
      <c r="M2115" s="156"/>
      <c r="T2115" s="157"/>
      <c r="AT2115" s="152" t="s">
        <v>270</v>
      </c>
      <c r="AU2115" s="152" t="s">
        <v>87</v>
      </c>
      <c r="AV2115" s="12" t="s">
        <v>87</v>
      </c>
      <c r="AW2115" s="12" t="s">
        <v>32</v>
      </c>
      <c r="AX2115" s="12" t="s">
        <v>77</v>
      </c>
      <c r="AY2115" s="152" t="s">
        <v>262</v>
      </c>
    </row>
    <row r="2116" spans="2:51" s="12" customFormat="1" ht="12">
      <c r="B2116" s="150"/>
      <c r="D2116" s="151" t="s">
        <v>270</v>
      </c>
      <c r="E2116" s="152" t="s">
        <v>1</v>
      </c>
      <c r="F2116" s="153" t="s">
        <v>1324</v>
      </c>
      <c r="H2116" s="154">
        <v>3.5</v>
      </c>
      <c r="I2116" s="155"/>
      <c r="L2116" s="150"/>
      <c r="M2116" s="156"/>
      <c r="T2116" s="157"/>
      <c r="AT2116" s="152" t="s">
        <v>270</v>
      </c>
      <c r="AU2116" s="152" t="s">
        <v>87</v>
      </c>
      <c r="AV2116" s="12" t="s">
        <v>87</v>
      </c>
      <c r="AW2116" s="12" t="s">
        <v>32</v>
      </c>
      <c r="AX2116" s="12" t="s">
        <v>77</v>
      </c>
      <c r="AY2116" s="152" t="s">
        <v>262</v>
      </c>
    </row>
    <row r="2117" spans="2:51" s="12" customFormat="1" ht="12">
      <c r="B2117" s="150"/>
      <c r="D2117" s="151" t="s">
        <v>270</v>
      </c>
      <c r="E2117" s="152" t="s">
        <v>1</v>
      </c>
      <c r="F2117" s="153" t="s">
        <v>1325</v>
      </c>
      <c r="H2117" s="154">
        <v>3.3</v>
      </c>
      <c r="I2117" s="155"/>
      <c r="L2117" s="150"/>
      <c r="M2117" s="156"/>
      <c r="T2117" s="157"/>
      <c r="AT2117" s="152" t="s">
        <v>270</v>
      </c>
      <c r="AU2117" s="152" t="s">
        <v>87</v>
      </c>
      <c r="AV2117" s="12" t="s">
        <v>87</v>
      </c>
      <c r="AW2117" s="12" t="s">
        <v>32</v>
      </c>
      <c r="AX2117" s="12" t="s">
        <v>77</v>
      </c>
      <c r="AY2117" s="152" t="s">
        <v>262</v>
      </c>
    </row>
    <row r="2118" spans="2:51" s="12" customFormat="1" ht="12">
      <c r="B2118" s="150"/>
      <c r="D2118" s="151" t="s">
        <v>270</v>
      </c>
      <c r="E2118" s="152" t="s">
        <v>1</v>
      </c>
      <c r="F2118" s="153" t="s">
        <v>1326</v>
      </c>
      <c r="H2118" s="154">
        <v>1.5</v>
      </c>
      <c r="I2118" s="155"/>
      <c r="L2118" s="150"/>
      <c r="M2118" s="156"/>
      <c r="T2118" s="157"/>
      <c r="AT2118" s="152" t="s">
        <v>270</v>
      </c>
      <c r="AU2118" s="152" t="s">
        <v>87</v>
      </c>
      <c r="AV2118" s="12" t="s">
        <v>87</v>
      </c>
      <c r="AW2118" s="12" t="s">
        <v>32</v>
      </c>
      <c r="AX2118" s="12" t="s">
        <v>77</v>
      </c>
      <c r="AY2118" s="152" t="s">
        <v>262</v>
      </c>
    </row>
    <row r="2119" spans="2:51" s="12" customFormat="1" ht="12">
      <c r="B2119" s="150"/>
      <c r="D2119" s="151" t="s">
        <v>270</v>
      </c>
      <c r="E2119" s="152" t="s">
        <v>1</v>
      </c>
      <c r="F2119" s="153" t="s">
        <v>1327</v>
      </c>
      <c r="H2119" s="154">
        <v>2.5</v>
      </c>
      <c r="I2119" s="155"/>
      <c r="L2119" s="150"/>
      <c r="M2119" s="156"/>
      <c r="T2119" s="157"/>
      <c r="AT2119" s="152" t="s">
        <v>270</v>
      </c>
      <c r="AU2119" s="152" t="s">
        <v>87</v>
      </c>
      <c r="AV2119" s="12" t="s">
        <v>87</v>
      </c>
      <c r="AW2119" s="12" t="s">
        <v>32</v>
      </c>
      <c r="AX2119" s="12" t="s">
        <v>77</v>
      </c>
      <c r="AY2119" s="152" t="s">
        <v>262</v>
      </c>
    </row>
    <row r="2120" spans="2:51" s="12" customFormat="1" ht="12">
      <c r="B2120" s="150"/>
      <c r="D2120" s="151" t="s">
        <v>270</v>
      </c>
      <c r="E2120" s="152" t="s">
        <v>1</v>
      </c>
      <c r="F2120" s="153" t="s">
        <v>1328</v>
      </c>
      <c r="H2120" s="154">
        <v>2.8</v>
      </c>
      <c r="I2120" s="155"/>
      <c r="L2120" s="150"/>
      <c r="M2120" s="156"/>
      <c r="T2120" s="157"/>
      <c r="AT2120" s="152" t="s">
        <v>270</v>
      </c>
      <c r="AU2120" s="152" t="s">
        <v>87</v>
      </c>
      <c r="AV2120" s="12" t="s">
        <v>87</v>
      </c>
      <c r="AW2120" s="12" t="s">
        <v>32</v>
      </c>
      <c r="AX2120" s="12" t="s">
        <v>77</v>
      </c>
      <c r="AY2120" s="152" t="s">
        <v>262</v>
      </c>
    </row>
    <row r="2121" spans="2:51" s="12" customFormat="1" ht="12">
      <c r="B2121" s="150"/>
      <c r="D2121" s="151" t="s">
        <v>270</v>
      </c>
      <c r="E2121" s="152" t="s">
        <v>1</v>
      </c>
      <c r="F2121" s="153" t="s">
        <v>1329</v>
      </c>
      <c r="H2121" s="154">
        <v>1.6</v>
      </c>
      <c r="I2121" s="155"/>
      <c r="L2121" s="150"/>
      <c r="M2121" s="156"/>
      <c r="T2121" s="157"/>
      <c r="AT2121" s="152" t="s">
        <v>270</v>
      </c>
      <c r="AU2121" s="152" t="s">
        <v>87</v>
      </c>
      <c r="AV2121" s="12" t="s">
        <v>87</v>
      </c>
      <c r="AW2121" s="12" t="s">
        <v>32</v>
      </c>
      <c r="AX2121" s="12" t="s">
        <v>77</v>
      </c>
      <c r="AY2121" s="152" t="s">
        <v>262</v>
      </c>
    </row>
    <row r="2122" spans="2:51" s="12" customFormat="1" ht="12">
      <c r="B2122" s="150"/>
      <c r="D2122" s="151" t="s">
        <v>270</v>
      </c>
      <c r="E2122" s="152" t="s">
        <v>1</v>
      </c>
      <c r="F2122" s="153" t="s">
        <v>1330</v>
      </c>
      <c r="H2122" s="154">
        <v>1.8</v>
      </c>
      <c r="I2122" s="155"/>
      <c r="L2122" s="150"/>
      <c r="M2122" s="156"/>
      <c r="T2122" s="157"/>
      <c r="AT2122" s="152" t="s">
        <v>270</v>
      </c>
      <c r="AU2122" s="152" t="s">
        <v>87</v>
      </c>
      <c r="AV2122" s="12" t="s">
        <v>87</v>
      </c>
      <c r="AW2122" s="12" t="s">
        <v>32</v>
      </c>
      <c r="AX2122" s="12" t="s">
        <v>77</v>
      </c>
      <c r="AY2122" s="152" t="s">
        <v>262</v>
      </c>
    </row>
    <row r="2123" spans="2:51" s="15" customFormat="1" ht="12">
      <c r="B2123" s="171"/>
      <c r="D2123" s="151" t="s">
        <v>270</v>
      </c>
      <c r="E2123" s="172" t="s">
        <v>1</v>
      </c>
      <c r="F2123" s="173" t="s">
        <v>281</v>
      </c>
      <c r="H2123" s="174">
        <v>78.3</v>
      </c>
      <c r="I2123" s="175"/>
      <c r="L2123" s="171"/>
      <c r="M2123" s="176"/>
      <c r="T2123" s="177"/>
      <c r="AT2123" s="172" t="s">
        <v>270</v>
      </c>
      <c r="AU2123" s="172" t="s">
        <v>87</v>
      </c>
      <c r="AV2123" s="15" t="s">
        <v>103</v>
      </c>
      <c r="AW2123" s="15" t="s">
        <v>32</v>
      </c>
      <c r="AX2123" s="15" t="s">
        <v>77</v>
      </c>
      <c r="AY2123" s="172" t="s">
        <v>262</v>
      </c>
    </row>
    <row r="2124" spans="2:51" s="13" customFormat="1" ht="12">
      <c r="B2124" s="158"/>
      <c r="D2124" s="151" t="s">
        <v>270</v>
      </c>
      <c r="E2124" s="159" t="s">
        <v>1</v>
      </c>
      <c r="F2124" s="160" t="s">
        <v>273</v>
      </c>
      <c r="H2124" s="161">
        <v>945.89</v>
      </c>
      <c r="I2124" s="162"/>
      <c r="L2124" s="158"/>
      <c r="M2124" s="163"/>
      <c r="T2124" s="164"/>
      <c r="AT2124" s="159" t="s">
        <v>270</v>
      </c>
      <c r="AU2124" s="159" t="s">
        <v>87</v>
      </c>
      <c r="AV2124" s="13" t="s">
        <v>268</v>
      </c>
      <c r="AW2124" s="13" t="s">
        <v>32</v>
      </c>
      <c r="AX2124" s="13" t="s">
        <v>85</v>
      </c>
      <c r="AY2124" s="159" t="s">
        <v>262</v>
      </c>
    </row>
    <row r="2125" spans="2:65" s="1" customFormat="1" ht="24.2" customHeight="1">
      <c r="B2125" s="32"/>
      <c r="C2125" s="138" t="s">
        <v>2668</v>
      </c>
      <c r="D2125" s="138" t="s">
        <v>264</v>
      </c>
      <c r="E2125" s="139" t="s">
        <v>2669</v>
      </c>
      <c r="F2125" s="140" t="s">
        <v>2670</v>
      </c>
      <c r="G2125" s="141" t="s">
        <v>152</v>
      </c>
      <c r="H2125" s="142">
        <v>945.89</v>
      </c>
      <c r="I2125" s="143"/>
      <c r="J2125" s="142">
        <f>ROUND(I2125*H2125,2)</f>
        <v>0</v>
      </c>
      <c r="K2125" s="140" t="s">
        <v>267</v>
      </c>
      <c r="L2125" s="32"/>
      <c r="M2125" s="144" t="s">
        <v>1</v>
      </c>
      <c r="N2125" s="145" t="s">
        <v>42</v>
      </c>
      <c r="P2125" s="146">
        <f>O2125*H2125</f>
        <v>0</v>
      </c>
      <c r="Q2125" s="146">
        <v>0.0002</v>
      </c>
      <c r="R2125" s="146">
        <f>Q2125*H2125</f>
        <v>0.189178</v>
      </c>
      <c r="S2125" s="146">
        <v>0</v>
      </c>
      <c r="T2125" s="147">
        <f>S2125*H2125</f>
        <v>0</v>
      </c>
      <c r="AR2125" s="148" t="s">
        <v>369</v>
      </c>
      <c r="AT2125" s="148" t="s">
        <v>264</v>
      </c>
      <c r="AU2125" s="148" t="s">
        <v>87</v>
      </c>
      <c r="AY2125" s="17" t="s">
        <v>262</v>
      </c>
      <c r="BE2125" s="149">
        <f>IF(N2125="základní",J2125,0)</f>
        <v>0</v>
      </c>
      <c r="BF2125" s="149">
        <f>IF(N2125="snížená",J2125,0)</f>
        <v>0</v>
      </c>
      <c r="BG2125" s="149">
        <f>IF(N2125="zákl. přenesená",J2125,0)</f>
        <v>0</v>
      </c>
      <c r="BH2125" s="149">
        <f>IF(N2125="sníž. přenesená",J2125,0)</f>
        <v>0</v>
      </c>
      <c r="BI2125" s="149">
        <f>IF(N2125="nulová",J2125,0)</f>
        <v>0</v>
      </c>
      <c r="BJ2125" s="17" t="s">
        <v>85</v>
      </c>
      <c r="BK2125" s="149">
        <f>ROUND(I2125*H2125,2)</f>
        <v>0</v>
      </c>
      <c r="BL2125" s="17" t="s">
        <v>369</v>
      </c>
      <c r="BM2125" s="148" t="s">
        <v>2671</v>
      </c>
    </row>
    <row r="2126" spans="2:51" s="14" customFormat="1" ht="12">
      <c r="B2126" s="165"/>
      <c r="D2126" s="151" t="s">
        <v>270</v>
      </c>
      <c r="E2126" s="166" t="s">
        <v>1</v>
      </c>
      <c r="F2126" s="167" t="s">
        <v>2672</v>
      </c>
      <c r="H2126" s="166" t="s">
        <v>1</v>
      </c>
      <c r="I2126" s="168"/>
      <c r="L2126" s="165"/>
      <c r="M2126" s="169"/>
      <c r="T2126" s="170"/>
      <c r="AT2126" s="166" t="s">
        <v>270</v>
      </c>
      <c r="AU2126" s="166" t="s">
        <v>87</v>
      </c>
      <c r="AV2126" s="14" t="s">
        <v>85</v>
      </c>
      <c r="AW2126" s="14" t="s">
        <v>32</v>
      </c>
      <c r="AX2126" s="14" t="s">
        <v>77</v>
      </c>
      <c r="AY2126" s="166" t="s">
        <v>262</v>
      </c>
    </row>
    <row r="2127" spans="2:51" s="12" customFormat="1" ht="12">
      <c r="B2127" s="150"/>
      <c r="D2127" s="151" t="s">
        <v>270</v>
      </c>
      <c r="E2127" s="152" t="s">
        <v>1</v>
      </c>
      <c r="F2127" s="153" t="s">
        <v>2657</v>
      </c>
      <c r="H2127" s="154">
        <v>8.65</v>
      </c>
      <c r="I2127" s="155"/>
      <c r="L2127" s="150"/>
      <c r="M2127" s="156"/>
      <c r="T2127" s="157"/>
      <c r="AT2127" s="152" t="s">
        <v>270</v>
      </c>
      <c r="AU2127" s="152" t="s">
        <v>87</v>
      </c>
      <c r="AV2127" s="12" t="s">
        <v>87</v>
      </c>
      <c r="AW2127" s="12" t="s">
        <v>32</v>
      </c>
      <c r="AX2127" s="12" t="s">
        <v>77</v>
      </c>
      <c r="AY2127" s="152" t="s">
        <v>262</v>
      </c>
    </row>
    <row r="2128" spans="2:51" s="12" customFormat="1" ht="12">
      <c r="B2128" s="150"/>
      <c r="D2128" s="151" t="s">
        <v>270</v>
      </c>
      <c r="E2128" s="152" t="s">
        <v>1</v>
      </c>
      <c r="F2128" s="153" t="s">
        <v>2658</v>
      </c>
      <c r="H2128" s="154">
        <v>11.27</v>
      </c>
      <c r="I2128" s="155"/>
      <c r="L2128" s="150"/>
      <c r="M2128" s="156"/>
      <c r="T2128" s="157"/>
      <c r="AT2128" s="152" t="s">
        <v>270</v>
      </c>
      <c r="AU2128" s="152" t="s">
        <v>87</v>
      </c>
      <c r="AV2128" s="12" t="s">
        <v>87</v>
      </c>
      <c r="AW2128" s="12" t="s">
        <v>32</v>
      </c>
      <c r="AX2128" s="12" t="s">
        <v>77</v>
      </c>
      <c r="AY2128" s="152" t="s">
        <v>262</v>
      </c>
    </row>
    <row r="2129" spans="2:51" s="12" customFormat="1" ht="12">
      <c r="B2129" s="150"/>
      <c r="D2129" s="151" t="s">
        <v>270</v>
      </c>
      <c r="E2129" s="152" t="s">
        <v>1</v>
      </c>
      <c r="F2129" s="153" t="s">
        <v>2659</v>
      </c>
      <c r="H2129" s="154">
        <v>3.38</v>
      </c>
      <c r="I2129" s="155"/>
      <c r="L2129" s="150"/>
      <c r="M2129" s="156"/>
      <c r="T2129" s="157"/>
      <c r="AT2129" s="152" t="s">
        <v>270</v>
      </c>
      <c r="AU2129" s="152" t="s">
        <v>87</v>
      </c>
      <c r="AV2129" s="12" t="s">
        <v>87</v>
      </c>
      <c r="AW2129" s="12" t="s">
        <v>32</v>
      </c>
      <c r="AX2129" s="12" t="s">
        <v>77</v>
      </c>
      <c r="AY2129" s="152" t="s">
        <v>262</v>
      </c>
    </row>
    <row r="2130" spans="2:51" s="12" customFormat="1" ht="12">
      <c r="B2130" s="150"/>
      <c r="D2130" s="151" t="s">
        <v>270</v>
      </c>
      <c r="E2130" s="152" t="s">
        <v>1</v>
      </c>
      <c r="F2130" s="153" t="s">
        <v>2660</v>
      </c>
      <c r="H2130" s="154">
        <v>11.88</v>
      </c>
      <c r="I2130" s="155"/>
      <c r="L2130" s="150"/>
      <c r="M2130" s="156"/>
      <c r="T2130" s="157"/>
      <c r="AT2130" s="152" t="s">
        <v>270</v>
      </c>
      <c r="AU2130" s="152" t="s">
        <v>87</v>
      </c>
      <c r="AV2130" s="12" t="s">
        <v>87</v>
      </c>
      <c r="AW2130" s="12" t="s">
        <v>32</v>
      </c>
      <c r="AX2130" s="12" t="s">
        <v>77</v>
      </c>
      <c r="AY2130" s="152" t="s">
        <v>262</v>
      </c>
    </row>
    <row r="2131" spans="2:51" s="15" customFormat="1" ht="12">
      <c r="B2131" s="171"/>
      <c r="D2131" s="151" t="s">
        <v>270</v>
      </c>
      <c r="E2131" s="172" t="s">
        <v>1</v>
      </c>
      <c r="F2131" s="173" t="s">
        <v>281</v>
      </c>
      <c r="H2131" s="174">
        <v>35.18</v>
      </c>
      <c r="I2131" s="175"/>
      <c r="L2131" s="171"/>
      <c r="M2131" s="176"/>
      <c r="T2131" s="177"/>
      <c r="AT2131" s="172" t="s">
        <v>270</v>
      </c>
      <c r="AU2131" s="172" t="s">
        <v>87</v>
      </c>
      <c r="AV2131" s="15" t="s">
        <v>103</v>
      </c>
      <c r="AW2131" s="15" t="s">
        <v>32</v>
      </c>
      <c r="AX2131" s="15" t="s">
        <v>77</v>
      </c>
      <c r="AY2131" s="172" t="s">
        <v>262</v>
      </c>
    </row>
    <row r="2132" spans="2:51" s="14" customFormat="1" ht="12">
      <c r="B2132" s="165"/>
      <c r="D2132" s="151" t="s">
        <v>270</v>
      </c>
      <c r="E2132" s="166" t="s">
        <v>1</v>
      </c>
      <c r="F2132" s="167" t="s">
        <v>2673</v>
      </c>
      <c r="H2132" s="166" t="s">
        <v>1</v>
      </c>
      <c r="I2132" s="168"/>
      <c r="L2132" s="165"/>
      <c r="M2132" s="169"/>
      <c r="T2132" s="170"/>
      <c r="AT2132" s="166" t="s">
        <v>270</v>
      </c>
      <c r="AU2132" s="166" t="s">
        <v>87</v>
      </c>
      <c r="AV2132" s="14" t="s">
        <v>85</v>
      </c>
      <c r="AW2132" s="14" t="s">
        <v>32</v>
      </c>
      <c r="AX2132" s="14" t="s">
        <v>77</v>
      </c>
      <c r="AY2132" s="166" t="s">
        <v>262</v>
      </c>
    </row>
    <row r="2133" spans="2:51" s="12" customFormat="1" ht="12">
      <c r="B2133" s="150"/>
      <c r="D2133" s="151" t="s">
        <v>270</v>
      </c>
      <c r="E2133" s="152" t="s">
        <v>1</v>
      </c>
      <c r="F2133" s="153" t="s">
        <v>2662</v>
      </c>
      <c r="H2133" s="154">
        <v>91.89</v>
      </c>
      <c r="I2133" s="155"/>
      <c r="L2133" s="150"/>
      <c r="M2133" s="156"/>
      <c r="T2133" s="157"/>
      <c r="AT2133" s="152" t="s">
        <v>270</v>
      </c>
      <c r="AU2133" s="152" t="s">
        <v>87</v>
      </c>
      <c r="AV2133" s="12" t="s">
        <v>87</v>
      </c>
      <c r="AW2133" s="12" t="s">
        <v>32</v>
      </c>
      <c r="AX2133" s="12" t="s">
        <v>77</v>
      </c>
      <c r="AY2133" s="152" t="s">
        <v>262</v>
      </c>
    </row>
    <row r="2134" spans="2:51" s="12" customFormat="1" ht="12">
      <c r="B2134" s="150"/>
      <c r="D2134" s="151" t="s">
        <v>270</v>
      </c>
      <c r="E2134" s="152" t="s">
        <v>1</v>
      </c>
      <c r="F2134" s="153" t="s">
        <v>2663</v>
      </c>
      <c r="H2134" s="154">
        <v>235.48</v>
      </c>
      <c r="I2134" s="155"/>
      <c r="L2134" s="150"/>
      <c r="M2134" s="156"/>
      <c r="T2134" s="157"/>
      <c r="AT2134" s="152" t="s">
        <v>270</v>
      </c>
      <c r="AU2134" s="152" t="s">
        <v>87</v>
      </c>
      <c r="AV2134" s="12" t="s">
        <v>87</v>
      </c>
      <c r="AW2134" s="12" t="s">
        <v>32</v>
      </c>
      <c r="AX2134" s="12" t="s">
        <v>77</v>
      </c>
      <c r="AY2134" s="152" t="s">
        <v>262</v>
      </c>
    </row>
    <row r="2135" spans="2:51" s="12" customFormat="1" ht="12">
      <c r="B2135" s="150"/>
      <c r="D2135" s="151" t="s">
        <v>270</v>
      </c>
      <c r="E2135" s="152" t="s">
        <v>1</v>
      </c>
      <c r="F2135" s="153" t="s">
        <v>2664</v>
      </c>
      <c r="H2135" s="154">
        <v>161.93</v>
      </c>
      <c r="I2135" s="155"/>
      <c r="L2135" s="150"/>
      <c r="M2135" s="156"/>
      <c r="T2135" s="157"/>
      <c r="AT2135" s="152" t="s">
        <v>270</v>
      </c>
      <c r="AU2135" s="152" t="s">
        <v>87</v>
      </c>
      <c r="AV2135" s="12" t="s">
        <v>87</v>
      </c>
      <c r="AW2135" s="12" t="s">
        <v>32</v>
      </c>
      <c r="AX2135" s="12" t="s">
        <v>77</v>
      </c>
      <c r="AY2135" s="152" t="s">
        <v>262</v>
      </c>
    </row>
    <row r="2136" spans="2:51" s="12" customFormat="1" ht="12">
      <c r="B2136" s="150"/>
      <c r="D2136" s="151" t="s">
        <v>270</v>
      </c>
      <c r="E2136" s="152" t="s">
        <v>1</v>
      </c>
      <c r="F2136" s="153" t="s">
        <v>2665</v>
      </c>
      <c r="H2136" s="154">
        <v>191.29</v>
      </c>
      <c r="I2136" s="155"/>
      <c r="L2136" s="150"/>
      <c r="M2136" s="156"/>
      <c r="T2136" s="157"/>
      <c r="AT2136" s="152" t="s">
        <v>270</v>
      </c>
      <c r="AU2136" s="152" t="s">
        <v>87</v>
      </c>
      <c r="AV2136" s="12" t="s">
        <v>87</v>
      </c>
      <c r="AW2136" s="12" t="s">
        <v>32</v>
      </c>
      <c r="AX2136" s="12" t="s">
        <v>77</v>
      </c>
      <c r="AY2136" s="152" t="s">
        <v>262</v>
      </c>
    </row>
    <row r="2137" spans="2:51" s="12" customFormat="1" ht="12">
      <c r="B2137" s="150"/>
      <c r="D2137" s="151" t="s">
        <v>270</v>
      </c>
      <c r="E2137" s="152" t="s">
        <v>1</v>
      </c>
      <c r="F2137" s="153" t="s">
        <v>2666</v>
      </c>
      <c r="H2137" s="154">
        <v>151.82</v>
      </c>
      <c r="I2137" s="155"/>
      <c r="L2137" s="150"/>
      <c r="M2137" s="156"/>
      <c r="T2137" s="157"/>
      <c r="AT2137" s="152" t="s">
        <v>270</v>
      </c>
      <c r="AU2137" s="152" t="s">
        <v>87</v>
      </c>
      <c r="AV2137" s="12" t="s">
        <v>87</v>
      </c>
      <c r="AW2137" s="12" t="s">
        <v>32</v>
      </c>
      <c r="AX2137" s="12" t="s">
        <v>77</v>
      </c>
      <c r="AY2137" s="152" t="s">
        <v>262</v>
      </c>
    </row>
    <row r="2138" spans="2:51" s="15" customFormat="1" ht="12">
      <c r="B2138" s="171"/>
      <c r="D2138" s="151" t="s">
        <v>270</v>
      </c>
      <c r="E2138" s="172" t="s">
        <v>1</v>
      </c>
      <c r="F2138" s="173" t="s">
        <v>281</v>
      </c>
      <c r="H2138" s="174">
        <v>832.41</v>
      </c>
      <c r="I2138" s="175"/>
      <c r="L2138" s="171"/>
      <c r="M2138" s="176"/>
      <c r="T2138" s="177"/>
      <c r="AT2138" s="172" t="s">
        <v>270</v>
      </c>
      <c r="AU2138" s="172" t="s">
        <v>87</v>
      </c>
      <c r="AV2138" s="15" t="s">
        <v>103</v>
      </c>
      <c r="AW2138" s="15" t="s">
        <v>32</v>
      </c>
      <c r="AX2138" s="15" t="s">
        <v>77</v>
      </c>
      <c r="AY2138" s="172" t="s">
        <v>262</v>
      </c>
    </row>
    <row r="2139" spans="2:51" s="14" customFormat="1" ht="12">
      <c r="B2139" s="165"/>
      <c r="D2139" s="151" t="s">
        <v>270</v>
      </c>
      <c r="E2139" s="166" t="s">
        <v>1</v>
      </c>
      <c r="F2139" s="167" t="s">
        <v>2667</v>
      </c>
      <c r="H2139" s="166" t="s">
        <v>1</v>
      </c>
      <c r="I2139" s="168"/>
      <c r="L2139" s="165"/>
      <c r="M2139" s="169"/>
      <c r="T2139" s="170"/>
      <c r="AT2139" s="166" t="s">
        <v>270</v>
      </c>
      <c r="AU2139" s="166" t="s">
        <v>87</v>
      </c>
      <c r="AV2139" s="14" t="s">
        <v>85</v>
      </c>
      <c r="AW2139" s="14" t="s">
        <v>32</v>
      </c>
      <c r="AX2139" s="14" t="s">
        <v>77</v>
      </c>
      <c r="AY2139" s="166" t="s">
        <v>262</v>
      </c>
    </row>
    <row r="2140" spans="2:51" s="12" customFormat="1" ht="12">
      <c r="B2140" s="150"/>
      <c r="D2140" s="151" t="s">
        <v>270</v>
      </c>
      <c r="E2140" s="152" t="s">
        <v>1</v>
      </c>
      <c r="F2140" s="153" t="s">
        <v>1306</v>
      </c>
      <c r="H2140" s="154">
        <v>7</v>
      </c>
      <c r="I2140" s="155"/>
      <c r="L2140" s="150"/>
      <c r="M2140" s="156"/>
      <c r="T2140" s="157"/>
      <c r="AT2140" s="152" t="s">
        <v>270</v>
      </c>
      <c r="AU2140" s="152" t="s">
        <v>87</v>
      </c>
      <c r="AV2140" s="12" t="s">
        <v>87</v>
      </c>
      <c r="AW2140" s="12" t="s">
        <v>32</v>
      </c>
      <c r="AX2140" s="12" t="s">
        <v>77</v>
      </c>
      <c r="AY2140" s="152" t="s">
        <v>262</v>
      </c>
    </row>
    <row r="2141" spans="2:51" s="12" customFormat="1" ht="12">
      <c r="B2141" s="150"/>
      <c r="D2141" s="151" t="s">
        <v>270</v>
      </c>
      <c r="E2141" s="152" t="s">
        <v>1</v>
      </c>
      <c r="F2141" s="153" t="s">
        <v>1307</v>
      </c>
      <c r="H2141" s="154">
        <v>1.9</v>
      </c>
      <c r="I2141" s="155"/>
      <c r="L2141" s="150"/>
      <c r="M2141" s="156"/>
      <c r="T2141" s="157"/>
      <c r="AT2141" s="152" t="s">
        <v>270</v>
      </c>
      <c r="AU2141" s="152" t="s">
        <v>87</v>
      </c>
      <c r="AV2141" s="12" t="s">
        <v>87</v>
      </c>
      <c r="AW2141" s="12" t="s">
        <v>32</v>
      </c>
      <c r="AX2141" s="12" t="s">
        <v>77</v>
      </c>
      <c r="AY2141" s="152" t="s">
        <v>262</v>
      </c>
    </row>
    <row r="2142" spans="2:51" s="12" customFormat="1" ht="12">
      <c r="B2142" s="150"/>
      <c r="D2142" s="151" t="s">
        <v>270</v>
      </c>
      <c r="E2142" s="152" t="s">
        <v>1</v>
      </c>
      <c r="F2142" s="153" t="s">
        <v>1308</v>
      </c>
      <c r="H2142" s="154">
        <v>1.9</v>
      </c>
      <c r="I2142" s="155"/>
      <c r="L2142" s="150"/>
      <c r="M2142" s="156"/>
      <c r="T2142" s="157"/>
      <c r="AT2142" s="152" t="s">
        <v>270</v>
      </c>
      <c r="AU2142" s="152" t="s">
        <v>87</v>
      </c>
      <c r="AV2142" s="12" t="s">
        <v>87</v>
      </c>
      <c r="AW2142" s="12" t="s">
        <v>32</v>
      </c>
      <c r="AX2142" s="12" t="s">
        <v>77</v>
      </c>
      <c r="AY2142" s="152" t="s">
        <v>262</v>
      </c>
    </row>
    <row r="2143" spans="2:51" s="12" customFormat="1" ht="12">
      <c r="B2143" s="150"/>
      <c r="D2143" s="151" t="s">
        <v>270</v>
      </c>
      <c r="E2143" s="152" t="s">
        <v>1</v>
      </c>
      <c r="F2143" s="153" t="s">
        <v>1309</v>
      </c>
      <c r="H2143" s="154">
        <v>1.8</v>
      </c>
      <c r="I2143" s="155"/>
      <c r="L2143" s="150"/>
      <c r="M2143" s="156"/>
      <c r="T2143" s="157"/>
      <c r="AT2143" s="152" t="s">
        <v>270</v>
      </c>
      <c r="AU2143" s="152" t="s">
        <v>87</v>
      </c>
      <c r="AV2143" s="12" t="s">
        <v>87</v>
      </c>
      <c r="AW2143" s="12" t="s">
        <v>32</v>
      </c>
      <c r="AX2143" s="12" t="s">
        <v>77</v>
      </c>
      <c r="AY2143" s="152" t="s">
        <v>262</v>
      </c>
    </row>
    <row r="2144" spans="2:51" s="12" customFormat="1" ht="12">
      <c r="B2144" s="150"/>
      <c r="D2144" s="151" t="s">
        <v>270</v>
      </c>
      <c r="E2144" s="152" t="s">
        <v>1</v>
      </c>
      <c r="F2144" s="153" t="s">
        <v>1310</v>
      </c>
      <c r="H2144" s="154">
        <v>1.5</v>
      </c>
      <c r="I2144" s="155"/>
      <c r="L2144" s="150"/>
      <c r="M2144" s="156"/>
      <c r="T2144" s="157"/>
      <c r="AT2144" s="152" t="s">
        <v>270</v>
      </c>
      <c r="AU2144" s="152" t="s">
        <v>87</v>
      </c>
      <c r="AV2144" s="12" t="s">
        <v>87</v>
      </c>
      <c r="AW2144" s="12" t="s">
        <v>32</v>
      </c>
      <c r="AX2144" s="12" t="s">
        <v>77</v>
      </c>
      <c r="AY2144" s="152" t="s">
        <v>262</v>
      </c>
    </row>
    <row r="2145" spans="2:51" s="12" customFormat="1" ht="12">
      <c r="B2145" s="150"/>
      <c r="D2145" s="151" t="s">
        <v>270</v>
      </c>
      <c r="E2145" s="152" t="s">
        <v>1</v>
      </c>
      <c r="F2145" s="153" t="s">
        <v>1311</v>
      </c>
      <c r="H2145" s="154">
        <v>3</v>
      </c>
      <c r="I2145" s="155"/>
      <c r="L2145" s="150"/>
      <c r="M2145" s="156"/>
      <c r="T2145" s="157"/>
      <c r="AT2145" s="152" t="s">
        <v>270</v>
      </c>
      <c r="AU2145" s="152" t="s">
        <v>87</v>
      </c>
      <c r="AV2145" s="12" t="s">
        <v>87</v>
      </c>
      <c r="AW2145" s="12" t="s">
        <v>32</v>
      </c>
      <c r="AX2145" s="12" t="s">
        <v>77</v>
      </c>
      <c r="AY2145" s="152" t="s">
        <v>262</v>
      </c>
    </row>
    <row r="2146" spans="2:51" s="12" customFormat="1" ht="12">
      <c r="B2146" s="150"/>
      <c r="D2146" s="151" t="s">
        <v>270</v>
      </c>
      <c r="E2146" s="152" t="s">
        <v>1</v>
      </c>
      <c r="F2146" s="153" t="s">
        <v>1312</v>
      </c>
      <c r="H2146" s="154">
        <v>1.3</v>
      </c>
      <c r="I2146" s="155"/>
      <c r="L2146" s="150"/>
      <c r="M2146" s="156"/>
      <c r="T2146" s="157"/>
      <c r="AT2146" s="152" t="s">
        <v>270</v>
      </c>
      <c r="AU2146" s="152" t="s">
        <v>87</v>
      </c>
      <c r="AV2146" s="12" t="s">
        <v>87</v>
      </c>
      <c r="AW2146" s="12" t="s">
        <v>32</v>
      </c>
      <c r="AX2146" s="12" t="s">
        <v>77</v>
      </c>
      <c r="AY2146" s="152" t="s">
        <v>262</v>
      </c>
    </row>
    <row r="2147" spans="2:51" s="12" customFormat="1" ht="12">
      <c r="B2147" s="150"/>
      <c r="D2147" s="151" t="s">
        <v>270</v>
      </c>
      <c r="E2147" s="152" t="s">
        <v>1</v>
      </c>
      <c r="F2147" s="153" t="s">
        <v>1313</v>
      </c>
      <c r="H2147" s="154">
        <v>1.3</v>
      </c>
      <c r="I2147" s="155"/>
      <c r="L2147" s="150"/>
      <c r="M2147" s="156"/>
      <c r="T2147" s="157"/>
      <c r="AT2147" s="152" t="s">
        <v>270</v>
      </c>
      <c r="AU2147" s="152" t="s">
        <v>87</v>
      </c>
      <c r="AV2147" s="12" t="s">
        <v>87</v>
      </c>
      <c r="AW2147" s="12" t="s">
        <v>32</v>
      </c>
      <c r="AX2147" s="12" t="s">
        <v>77</v>
      </c>
      <c r="AY2147" s="152" t="s">
        <v>262</v>
      </c>
    </row>
    <row r="2148" spans="2:51" s="12" customFormat="1" ht="12">
      <c r="B2148" s="150"/>
      <c r="D2148" s="151" t="s">
        <v>270</v>
      </c>
      <c r="E2148" s="152" t="s">
        <v>1</v>
      </c>
      <c r="F2148" s="153" t="s">
        <v>1314</v>
      </c>
      <c r="H2148" s="154">
        <v>4.2</v>
      </c>
      <c r="I2148" s="155"/>
      <c r="L2148" s="150"/>
      <c r="M2148" s="156"/>
      <c r="T2148" s="157"/>
      <c r="AT2148" s="152" t="s">
        <v>270</v>
      </c>
      <c r="AU2148" s="152" t="s">
        <v>87</v>
      </c>
      <c r="AV2148" s="12" t="s">
        <v>87</v>
      </c>
      <c r="AW2148" s="12" t="s">
        <v>32</v>
      </c>
      <c r="AX2148" s="12" t="s">
        <v>77</v>
      </c>
      <c r="AY2148" s="152" t="s">
        <v>262</v>
      </c>
    </row>
    <row r="2149" spans="2:51" s="12" customFormat="1" ht="12">
      <c r="B2149" s="150"/>
      <c r="D2149" s="151" t="s">
        <v>270</v>
      </c>
      <c r="E2149" s="152" t="s">
        <v>1</v>
      </c>
      <c r="F2149" s="153" t="s">
        <v>1315</v>
      </c>
      <c r="H2149" s="154">
        <v>2.1</v>
      </c>
      <c r="I2149" s="155"/>
      <c r="L2149" s="150"/>
      <c r="M2149" s="156"/>
      <c r="T2149" s="157"/>
      <c r="AT2149" s="152" t="s">
        <v>270</v>
      </c>
      <c r="AU2149" s="152" t="s">
        <v>87</v>
      </c>
      <c r="AV2149" s="12" t="s">
        <v>87</v>
      </c>
      <c r="AW2149" s="12" t="s">
        <v>32</v>
      </c>
      <c r="AX2149" s="12" t="s">
        <v>77</v>
      </c>
      <c r="AY2149" s="152" t="s">
        <v>262</v>
      </c>
    </row>
    <row r="2150" spans="2:51" s="12" customFormat="1" ht="12">
      <c r="B2150" s="150"/>
      <c r="D2150" s="151" t="s">
        <v>270</v>
      </c>
      <c r="E2150" s="152" t="s">
        <v>1</v>
      </c>
      <c r="F2150" s="153" t="s">
        <v>1316</v>
      </c>
      <c r="H2150" s="154">
        <v>1.7</v>
      </c>
      <c r="I2150" s="155"/>
      <c r="L2150" s="150"/>
      <c r="M2150" s="156"/>
      <c r="T2150" s="157"/>
      <c r="AT2150" s="152" t="s">
        <v>270</v>
      </c>
      <c r="AU2150" s="152" t="s">
        <v>87</v>
      </c>
      <c r="AV2150" s="12" t="s">
        <v>87</v>
      </c>
      <c r="AW2150" s="12" t="s">
        <v>32</v>
      </c>
      <c r="AX2150" s="12" t="s">
        <v>77</v>
      </c>
      <c r="AY2150" s="152" t="s">
        <v>262</v>
      </c>
    </row>
    <row r="2151" spans="2:51" s="12" customFormat="1" ht="12">
      <c r="B2151" s="150"/>
      <c r="D2151" s="151" t="s">
        <v>270</v>
      </c>
      <c r="E2151" s="152" t="s">
        <v>1</v>
      </c>
      <c r="F2151" s="153" t="s">
        <v>1317</v>
      </c>
      <c r="H2151" s="154">
        <v>1.7</v>
      </c>
      <c r="I2151" s="155"/>
      <c r="L2151" s="150"/>
      <c r="M2151" s="156"/>
      <c r="T2151" s="157"/>
      <c r="AT2151" s="152" t="s">
        <v>270</v>
      </c>
      <c r="AU2151" s="152" t="s">
        <v>87</v>
      </c>
      <c r="AV2151" s="12" t="s">
        <v>87</v>
      </c>
      <c r="AW2151" s="12" t="s">
        <v>32</v>
      </c>
      <c r="AX2151" s="12" t="s">
        <v>77</v>
      </c>
      <c r="AY2151" s="152" t="s">
        <v>262</v>
      </c>
    </row>
    <row r="2152" spans="2:51" s="12" customFormat="1" ht="12">
      <c r="B2152" s="150"/>
      <c r="D2152" s="151" t="s">
        <v>270</v>
      </c>
      <c r="E2152" s="152" t="s">
        <v>1</v>
      </c>
      <c r="F2152" s="153" t="s">
        <v>1318</v>
      </c>
      <c r="H2152" s="154">
        <v>6.6</v>
      </c>
      <c r="I2152" s="155"/>
      <c r="L2152" s="150"/>
      <c r="M2152" s="156"/>
      <c r="T2152" s="157"/>
      <c r="AT2152" s="152" t="s">
        <v>270</v>
      </c>
      <c r="AU2152" s="152" t="s">
        <v>87</v>
      </c>
      <c r="AV2152" s="12" t="s">
        <v>87</v>
      </c>
      <c r="AW2152" s="12" t="s">
        <v>32</v>
      </c>
      <c r="AX2152" s="12" t="s">
        <v>77</v>
      </c>
      <c r="AY2152" s="152" t="s">
        <v>262</v>
      </c>
    </row>
    <row r="2153" spans="2:51" s="12" customFormat="1" ht="12">
      <c r="B2153" s="150"/>
      <c r="D2153" s="151" t="s">
        <v>270</v>
      </c>
      <c r="E2153" s="152" t="s">
        <v>1</v>
      </c>
      <c r="F2153" s="153" t="s">
        <v>1319</v>
      </c>
      <c r="H2153" s="154">
        <v>10.3</v>
      </c>
      <c r="I2153" s="155"/>
      <c r="L2153" s="150"/>
      <c r="M2153" s="156"/>
      <c r="T2153" s="157"/>
      <c r="AT2153" s="152" t="s">
        <v>270</v>
      </c>
      <c r="AU2153" s="152" t="s">
        <v>87</v>
      </c>
      <c r="AV2153" s="12" t="s">
        <v>87</v>
      </c>
      <c r="AW2153" s="12" t="s">
        <v>32</v>
      </c>
      <c r="AX2153" s="12" t="s">
        <v>77</v>
      </c>
      <c r="AY2153" s="152" t="s">
        <v>262</v>
      </c>
    </row>
    <row r="2154" spans="2:51" s="12" customFormat="1" ht="12">
      <c r="B2154" s="150"/>
      <c r="D2154" s="151" t="s">
        <v>270</v>
      </c>
      <c r="E2154" s="152" t="s">
        <v>1</v>
      </c>
      <c r="F2154" s="153" t="s">
        <v>1320</v>
      </c>
      <c r="H2154" s="154">
        <v>2.2</v>
      </c>
      <c r="I2154" s="155"/>
      <c r="L2154" s="150"/>
      <c r="M2154" s="156"/>
      <c r="T2154" s="157"/>
      <c r="AT2154" s="152" t="s">
        <v>270</v>
      </c>
      <c r="AU2154" s="152" t="s">
        <v>87</v>
      </c>
      <c r="AV2154" s="12" t="s">
        <v>87</v>
      </c>
      <c r="AW2154" s="12" t="s">
        <v>32</v>
      </c>
      <c r="AX2154" s="12" t="s">
        <v>77</v>
      </c>
      <c r="AY2154" s="152" t="s">
        <v>262</v>
      </c>
    </row>
    <row r="2155" spans="2:51" s="12" customFormat="1" ht="12">
      <c r="B2155" s="150"/>
      <c r="D2155" s="151" t="s">
        <v>270</v>
      </c>
      <c r="E2155" s="152" t="s">
        <v>1</v>
      </c>
      <c r="F2155" s="153" t="s">
        <v>1321</v>
      </c>
      <c r="H2155" s="154">
        <v>1.9</v>
      </c>
      <c r="I2155" s="155"/>
      <c r="L2155" s="150"/>
      <c r="M2155" s="156"/>
      <c r="T2155" s="157"/>
      <c r="AT2155" s="152" t="s">
        <v>270</v>
      </c>
      <c r="AU2155" s="152" t="s">
        <v>87</v>
      </c>
      <c r="AV2155" s="12" t="s">
        <v>87</v>
      </c>
      <c r="AW2155" s="12" t="s">
        <v>32</v>
      </c>
      <c r="AX2155" s="12" t="s">
        <v>77</v>
      </c>
      <c r="AY2155" s="152" t="s">
        <v>262</v>
      </c>
    </row>
    <row r="2156" spans="2:51" s="12" customFormat="1" ht="12">
      <c r="B2156" s="150"/>
      <c r="D2156" s="151" t="s">
        <v>270</v>
      </c>
      <c r="E2156" s="152" t="s">
        <v>1</v>
      </c>
      <c r="F2156" s="153" t="s">
        <v>1322</v>
      </c>
      <c r="H2156" s="154">
        <v>7.9</v>
      </c>
      <c r="I2156" s="155"/>
      <c r="L2156" s="150"/>
      <c r="M2156" s="156"/>
      <c r="T2156" s="157"/>
      <c r="AT2156" s="152" t="s">
        <v>270</v>
      </c>
      <c r="AU2156" s="152" t="s">
        <v>87</v>
      </c>
      <c r="AV2156" s="12" t="s">
        <v>87</v>
      </c>
      <c r="AW2156" s="12" t="s">
        <v>32</v>
      </c>
      <c r="AX2156" s="12" t="s">
        <v>77</v>
      </c>
      <c r="AY2156" s="152" t="s">
        <v>262</v>
      </c>
    </row>
    <row r="2157" spans="2:51" s="12" customFormat="1" ht="12">
      <c r="B2157" s="150"/>
      <c r="D2157" s="151" t="s">
        <v>270</v>
      </c>
      <c r="E2157" s="152" t="s">
        <v>1</v>
      </c>
      <c r="F2157" s="153" t="s">
        <v>1323</v>
      </c>
      <c r="H2157" s="154">
        <v>3</v>
      </c>
      <c r="I2157" s="155"/>
      <c r="L2157" s="150"/>
      <c r="M2157" s="156"/>
      <c r="T2157" s="157"/>
      <c r="AT2157" s="152" t="s">
        <v>270</v>
      </c>
      <c r="AU2157" s="152" t="s">
        <v>87</v>
      </c>
      <c r="AV2157" s="12" t="s">
        <v>87</v>
      </c>
      <c r="AW2157" s="12" t="s">
        <v>32</v>
      </c>
      <c r="AX2157" s="12" t="s">
        <v>77</v>
      </c>
      <c r="AY2157" s="152" t="s">
        <v>262</v>
      </c>
    </row>
    <row r="2158" spans="2:51" s="12" customFormat="1" ht="12">
      <c r="B2158" s="150"/>
      <c r="D2158" s="151" t="s">
        <v>270</v>
      </c>
      <c r="E2158" s="152" t="s">
        <v>1</v>
      </c>
      <c r="F2158" s="153" t="s">
        <v>1324</v>
      </c>
      <c r="H2158" s="154">
        <v>3.5</v>
      </c>
      <c r="I2158" s="155"/>
      <c r="L2158" s="150"/>
      <c r="M2158" s="156"/>
      <c r="T2158" s="157"/>
      <c r="AT2158" s="152" t="s">
        <v>270</v>
      </c>
      <c r="AU2158" s="152" t="s">
        <v>87</v>
      </c>
      <c r="AV2158" s="12" t="s">
        <v>87</v>
      </c>
      <c r="AW2158" s="12" t="s">
        <v>32</v>
      </c>
      <c r="AX2158" s="12" t="s">
        <v>77</v>
      </c>
      <c r="AY2158" s="152" t="s">
        <v>262</v>
      </c>
    </row>
    <row r="2159" spans="2:51" s="12" customFormat="1" ht="12">
      <c r="B2159" s="150"/>
      <c r="D2159" s="151" t="s">
        <v>270</v>
      </c>
      <c r="E2159" s="152" t="s">
        <v>1</v>
      </c>
      <c r="F2159" s="153" t="s">
        <v>1325</v>
      </c>
      <c r="H2159" s="154">
        <v>3.3</v>
      </c>
      <c r="I2159" s="155"/>
      <c r="L2159" s="150"/>
      <c r="M2159" s="156"/>
      <c r="T2159" s="157"/>
      <c r="AT2159" s="152" t="s">
        <v>270</v>
      </c>
      <c r="AU2159" s="152" t="s">
        <v>87</v>
      </c>
      <c r="AV2159" s="12" t="s">
        <v>87</v>
      </c>
      <c r="AW2159" s="12" t="s">
        <v>32</v>
      </c>
      <c r="AX2159" s="12" t="s">
        <v>77</v>
      </c>
      <c r="AY2159" s="152" t="s">
        <v>262</v>
      </c>
    </row>
    <row r="2160" spans="2:51" s="12" customFormat="1" ht="12">
      <c r="B2160" s="150"/>
      <c r="D2160" s="151" t="s">
        <v>270</v>
      </c>
      <c r="E2160" s="152" t="s">
        <v>1</v>
      </c>
      <c r="F2160" s="153" t="s">
        <v>1326</v>
      </c>
      <c r="H2160" s="154">
        <v>1.5</v>
      </c>
      <c r="I2160" s="155"/>
      <c r="L2160" s="150"/>
      <c r="M2160" s="156"/>
      <c r="T2160" s="157"/>
      <c r="AT2160" s="152" t="s">
        <v>270</v>
      </c>
      <c r="AU2160" s="152" t="s">
        <v>87</v>
      </c>
      <c r="AV2160" s="12" t="s">
        <v>87</v>
      </c>
      <c r="AW2160" s="12" t="s">
        <v>32</v>
      </c>
      <c r="AX2160" s="12" t="s">
        <v>77</v>
      </c>
      <c r="AY2160" s="152" t="s">
        <v>262</v>
      </c>
    </row>
    <row r="2161" spans="2:51" s="12" customFormat="1" ht="12">
      <c r="B2161" s="150"/>
      <c r="D2161" s="151" t="s">
        <v>270</v>
      </c>
      <c r="E2161" s="152" t="s">
        <v>1</v>
      </c>
      <c r="F2161" s="153" t="s">
        <v>1327</v>
      </c>
      <c r="H2161" s="154">
        <v>2.5</v>
      </c>
      <c r="I2161" s="155"/>
      <c r="L2161" s="150"/>
      <c r="M2161" s="156"/>
      <c r="T2161" s="157"/>
      <c r="AT2161" s="152" t="s">
        <v>270</v>
      </c>
      <c r="AU2161" s="152" t="s">
        <v>87</v>
      </c>
      <c r="AV2161" s="12" t="s">
        <v>87</v>
      </c>
      <c r="AW2161" s="12" t="s">
        <v>32</v>
      </c>
      <c r="AX2161" s="12" t="s">
        <v>77</v>
      </c>
      <c r="AY2161" s="152" t="s">
        <v>262</v>
      </c>
    </row>
    <row r="2162" spans="2:51" s="12" customFormat="1" ht="12">
      <c r="B2162" s="150"/>
      <c r="D2162" s="151" t="s">
        <v>270</v>
      </c>
      <c r="E2162" s="152" t="s">
        <v>1</v>
      </c>
      <c r="F2162" s="153" t="s">
        <v>1328</v>
      </c>
      <c r="H2162" s="154">
        <v>2.8</v>
      </c>
      <c r="I2162" s="155"/>
      <c r="L2162" s="150"/>
      <c r="M2162" s="156"/>
      <c r="T2162" s="157"/>
      <c r="AT2162" s="152" t="s">
        <v>270</v>
      </c>
      <c r="AU2162" s="152" t="s">
        <v>87</v>
      </c>
      <c r="AV2162" s="12" t="s">
        <v>87</v>
      </c>
      <c r="AW2162" s="12" t="s">
        <v>32</v>
      </c>
      <c r="AX2162" s="12" t="s">
        <v>77</v>
      </c>
      <c r="AY2162" s="152" t="s">
        <v>262</v>
      </c>
    </row>
    <row r="2163" spans="2:51" s="12" customFormat="1" ht="12">
      <c r="B2163" s="150"/>
      <c r="D2163" s="151" t="s">
        <v>270</v>
      </c>
      <c r="E2163" s="152" t="s">
        <v>1</v>
      </c>
      <c r="F2163" s="153" t="s">
        <v>1329</v>
      </c>
      <c r="H2163" s="154">
        <v>1.6</v>
      </c>
      <c r="I2163" s="155"/>
      <c r="L2163" s="150"/>
      <c r="M2163" s="156"/>
      <c r="T2163" s="157"/>
      <c r="AT2163" s="152" t="s">
        <v>270</v>
      </c>
      <c r="AU2163" s="152" t="s">
        <v>87</v>
      </c>
      <c r="AV2163" s="12" t="s">
        <v>87</v>
      </c>
      <c r="AW2163" s="12" t="s">
        <v>32</v>
      </c>
      <c r="AX2163" s="12" t="s">
        <v>77</v>
      </c>
      <c r="AY2163" s="152" t="s">
        <v>262</v>
      </c>
    </row>
    <row r="2164" spans="2:51" s="12" customFormat="1" ht="12">
      <c r="B2164" s="150"/>
      <c r="D2164" s="151" t="s">
        <v>270</v>
      </c>
      <c r="E2164" s="152" t="s">
        <v>1</v>
      </c>
      <c r="F2164" s="153" t="s">
        <v>1330</v>
      </c>
      <c r="H2164" s="154">
        <v>1.8</v>
      </c>
      <c r="I2164" s="155"/>
      <c r="L2164" s="150"/>
      <c r="M2164" s="156"/>
      <c r="T2164" s="157"/>
      <c r="AT2164" s="152" t="s">
        <v>270</v>
      </c>
      <c r="AU2164" s="152" t="s">
        <v>87</v>
      </c>
      <c r="AV2164" s="12" t="s">
        <v>87</v>
      </c>
      <c r="AW2164" s="12" t="s">
        <v>32</v>
      </c>
      <c r="AX2164" s="12" t="s">
        <v>77</v>
      </c>
      <c r="AY2164" s="152" t="s">
        <v>262</v>
      </c>
    </row>
    <row r="2165" spans="2:51" s="15" customFormat="1" ht="12">
      <c r="B2165" s="171"/>
      <c r="D2165" s="151" t="s">
        <v>270</v>
      </c>
      <c r="E2165" s="172" t="s">
        <v>1</v>
      </c>
      <c r="F2165" s="173" t="s">
        <v>281</v>
      </c>
      <c r="H2165" s="174">
        <v>78.3</v>
      </c>
      <c r="I2165" s="175"/>
      <c r="L2165" s="171"/>
      <c r="M2165" s="176"/>
      <c r="T2165" s="177"/>
      <c r="AT2165" s="172" t="s">
        <v>270</v>
      </c>
      <c r="AU2165" s="172" t="s">
        <v>87</v>
      </c>
      <c r="AV2165" s="15" t="s">
        <v>103</v>
      </c>
      <c r="AW2165" s="15" t="s">
        <v>32</v>
      </c>
      <c r="AX2165" s="15" t="s">
        <v>77</v>
      </c>
      <c r="AY2165" s="172" t="s">
        <v>262</v>
      </c>
    </row>
    <row r="2166" spans="2:51" s="13" customFormat="1" ht="12">
      <c r="B2166" s="158"/>
      <c r="D2166" s="151" t="s">
        <v>270</v>
      </c>
      <c r="E2166" s="159" t="s">
        <v>1</v>
      </c>
      <c r="F2166" s="160" t="s">
        <v>273</v>
      </c>
      <c r="H2166" s="161">
        <v>945.89</v>
      </c>
      <c r="I2166" s="162"/>
      <c r="L2166" s="158"/>
      <c r="M2166" s="163"/>
      <c r="T2166" s="164"/>
      <c r="AT2166" s="159" t="s">
        <v>270</v>
      </c>
      <c r="AU2166" s="159" t="s">
        <v>87</v>
      </c>
      <c r="AV2166" s="13" t="s">
        <v>268</v>
      </c>
      <c r="AW2166" s="13" t="s">
        <v>32</v>
      </c>
      <c r="AX2166" s="13" t="s">
        <v>85</v>
      </c>
      <c r="AY2166" s="159" t="s">
        <v>262</v>
      </c>
    </row>
    <row r="2167" spans="2:65" s="1" customFormat="1" ht="33" customHeight="1">
      <c r="B2167" s="32"/>
      <c r="C2167" s="138" t="s">
        <v>2674</v>
      </c>
      <c r="D2167" s="138" t="s">
        <v>264</v>
      </c>
      <c r="E2167" s="139" t="s">
        <v>2675</v>
      </c>
      <c r="F2167" s="140" t="s">
        <v>2676</v>
      </c>
      <c r="G2167" s="141" t="s">
        <v>152</v>
      </c>
      <c r="H2167" s="142">
        <v>113.48</v>
      </c>
      <c r="I2167" s="143"/>
      <c r="J2167" s="142">
        <f>ROUND(I2167*H2167,2)</f>
        <v>0</v>
      </c>
      <c r="K2167" s="140" t="s">
        <v>267</v>
      </c>
      <c r="L2167" s="32"/>
      <c r="M2167" s="144" t="s">
        <v>1</v>
      </c>
      <c r="N2167" s="145" t="s">
        <v>42</v>
      </c>
      <c r="P2167" s="146">
        <f>O2167*H2167</f>
        <v>0</v>
      </c>
      <c r="Q2167" s="146">
        <v>0.00026</v>
      </c>
      <c r="R2167" s="146">
        <f>Q2167*H2167</f>
        <v>0.029504799999999998</v>
      </c>
      <c r="S2167" s="146">
        <v>0</v>
      </c>
      <c r="T2167" s="147">
        <f>S2167*H2167</f>
        <v>0</v>
      </c>
      <c r="AR2167" s="148" t="s">
        <v>369</v>
      </c>
      <c r="AT2167" s="148" t="s">
        <v>264</v>
      </c>
      <c r="AU2167" s="148" t="s">
        <v>87</v>
      </c>
      <c r="AY2167" s="17" t="s">
        <v>262</v>
      </c>
      <c r="BE2167" s="149">
        <f>IF(N2167="základní",J2167,0)</f>
        <v>0</v>
      </c>
      <c r="BF2167" s="149">
        <f>IF(N2167="snížená",J2167,0)</f>
        <v>0</v>
      </c>
      <c r="BG2167" s="149">
        <f>IF(N2167="zákl. přenesená",J2167,0)</f>
        <v>0</v>
      </c>
      <c r="BH2167" s="149">
        <f>IF(N2167="sníž. přenesená",J2167,0)</f>
        <v>0</v>
      </c>
      <c r="BI2167" s="149">
        <f>IF(N2167="nulová",J2167,0)</f>
        <v>0</v>
      </c>
      <c r="BJ2167" s="17" t="s">
        <v>85</v>
      </c>
      <c r="BK2167" s="149">
        <f>ROUND(I2167*H2167,2)</f>
        <v>0</v>
      </c>
      <c r="BL2167" s="17" t="s">
        <v>369</v>
      </c>
      <c r="BM2167" s="148" t="s">
        <v>2677</v>
      </c>
    </row>
    <row r="2168" spans="2:51" s="14" customFormat="1" ht="12">
      <c r="B2168" s="165"/>
      <c r="D2168" s="151" t="s">
        <v>270</v>
      </c>
      <c r="E2168" s="166" t="s">
        <v>1</v>
      </c>
      <c r="F2168" s="167" t="s">
        <v>2656</v>
      </c>
      <c r="H2168" s="166" t="s">
        <v>1</v>
      </c>
      <c r="I2168" s="168"/>
      <c r="L2168" s="165"/>
      <c r="M2168" s="169"/>
      <c r="T2168" s="170"/>
      <c r="AT2168" s="166" t="s">
        <v>270</v>
      </c>
      <c r="AU2168" s="166" t="s">
        <v>87</v>
      </c>
      <c r="AV2168" s="14" t="s">
        <v>85</v>
      </c>
      <c r="AW2168" s="14" t="s">
        <v>32</v>
      </c>
      <c r="AX2168" s="14" t="s">
        <v>77</v>
      </c>
      <c r="AY2168" s="166" t="s">
        <v>262</v>
      </c>
    </row>
    <row r="2169" spans="2:51" s="12" customFormat="1" ht="12">
      <c r="B2169" s="150"/>
      <c r="D2169" s="151" t="s">
        <v>270</v>
      </c>
      <c r="E2169" s="152" t="s">
        <v>1</v>
      </c>
      <c r="F2169" s="153" t="s">
        <v>2657</v>
      </c>
      <c r="H2169" s="154">
        <v>8.65</v>
      </c>
      <c r="I2169" s="155"/>
      <c r="L2169" s="150"/>
      <c r="M2169" s="156"/>
      <c r="T2169" s="157"/>
      <c r="AT2169" s="152" t="s">
        <v>270</v>
      </c>
      <c r="AU2169" s="152" t="s">
        <v>87</v>
      </c>
      <c r="AV2169" s="12" t="s">
        <v>87</v>
      </c>
      <c r="AW2169" s="12" t="s">
        <v>32</v>
      </c>
      <c r="AX2169" s="12" t="s">
        <v>77</v>
      </c>
      <c r="AY2169" s="152" t="s">
        <v>262</v>
      </c>
    </row>
    <row r="2170" spans="2:51" s="12" customFormat="1" ht="12">
      <c r="B2170" s="150"/>
      <c r="D2170" s="151" t="s">
        <v>270</v>
      </c>
      <c r="E2170" s="152" t="s">
        <v>1</v>
      </c>
      <c r="F2170" s="153" t="s">
        <v>2658</v>
      </c>
      <c r="H2170" s="154">
        <v>11.27</v>
      </c>
      <c r="I2170" s="155"/>
      <c r="L2170" s="150"/>
      <c r="M2170" s="156"/>
      <c r="T2170" s="157"/>
      <c r="AT2170" s="152" t="s">
        <v>270</v>
      </c>
      <c r="AU2170" s="152" t="s">
        <v>87</v>
      </c>
      <c r="AV2170" s="12" t="s">
        <v>87</v>
      </c>
      <c r="AW2170" s="12" t="s">
        <v>32</v>
      </c>
      <c r="AX2170" s="12" t="s">
        <v>77</v>
      </c>
      <c r="AY2170" s="152" t="s">
        <v>262</v>
      </c>
    </row>
    <row r="2171" spans="2:51" s="12" customFormat="1" ht="12">
      <c r="B2171" s="150"/>
      <c r="D2171" s="151" t="s">
        <v>270</v>
      </c>
      <c r="E2171" s="152" t="s">
        <v>1</v>
      </c>
      <c r="F2171" s="153" t="s">
        <v>2659</v>
      </c>
      <c r="H2171" s="154">
        <v>3.38</v>
      </c>
      <c r="I2171" s="155"/>
      <c r="L2171" s="150"/>
      <c r="M2171" s="156"/>
      <c r="T2171" s="157"/>
      <c r="AT2171" s="152" t="s">
        <v>270</v>
      </c>
      <c r="AU2171" s="152" t="s">
        <v>87</v>
      </c>
      <c r="AV2171" s="12" t="s">
        <v>87</v>
      </c>
      <c r="AW2171" s="12" t="s">
        <v>32</v>
      </c>
      <c r="AX2171" s="12" t="s">
        <v>77</v>
      </c>
      <c r="AY2171" s="152" t="s">
        <v>262</v>
      </c>
    </row>
    <row r="2172" spans="2:51" s="12" customFormat="1" ht="12">
      <c r="B2172" s="150"/>
      <c r="D2172" s="151" t="s">
        <v>270</v>
      </c>
      <c r="E2172" s="152" t="s">
        <v>1</v>
      </c>
      <c r="F2172" s="153" t="s">
        <v>2660</v>
      </c>
      <c r="H2172" s="154">
        <v>11.88</v>
      </c>
      <c r="I2172" s="155"/>
      <c r="L2172" s="150"/>
      <c r="M2172" s="156"/>
      <c r="T2172" s="157"/>
      <c r="AT2172" s="152" t="s">
        <v>270</v>
      </c>
      <c r="AU2172" s="152" t="s">
        <v>87</v>
      </c>
      <c r="AV2172" s="12" t="s">
        <v>87</v>
      </c>
      <c r="AW2172" s="12" t="s">
        <v>32</v>
      </c>
      <c r="AX2172" s="12" t="s">
        <v>77</v>
      </c>
      <c r="AY2172" s="152" t="s">
        <v>262</v>
      </c>
    </row>
    <row r="2173" spans="2:51" s="14" customFormat="1" ht="12">
      <c r="B2173" s="165"/>
      <c r="D2173" s="151" t="s">
        <v>270</v>
      </c>
      <c r="E2173" s="166" t="s">
        <v>1</v>
      </c>
      <c r="F2173" s="167" t="s">
        <v>2667</v>
      </c>
      <c r="H2173" s="166" t="s">
        <v>1</v>
      </c>
      <c r="I2173" s="168"/>
      <c r="L2173" s="165"/>
      <c r="M2173" s="169"/>
      <c r="T2173" s="170"/>
      <c r="AT2173" s="166" t="s">
        <v>270</v>
      </c>
      <c r="AU2173" s="166" t="s">
        <v>87</v>
      </c>
      <c r="AV2173" s="14" t="s">
        <v>85</v>
      </c>
      <c r="AW2173" s="14" t="s">
        <v>32</v>
      </c>
      <c r="AX2173" s="14" t="s">
        <v>77</v>
      </c>
      <c r="AY2173" s="166" t="s">
        <v>262</v>
      </c>
    </row>
    <row r="2174" spans="2:51" s="12" customFormat="1" ht="12">
      <c r="B2174" s="150"/>
      <c r="D2174" s="151" t="s">
        <v>270</v>
      </c>
      <c r="E2174" s="152" t="s">
        <v>1</v>
      </c>
      <c r="F2174" s="153" t="s">
        <v>1306</v>
      </c>
      <c r="H2174" s="154">
        <v>7</v>
      </c>
      <c r="I2174" s="155"/>
      <c r="L2174" s="150"/>
      <c r="M2174" s="156"/>
      <c r="T2174" s="157"/>
      <c r="AT2174" s="152" t="s">
        <v>270</v>
      </c>
      <c r="AU2174" s="152" t="s">
        <v>87</v>
      </c>
      <c r="AV2174" s="12" t="s">
        <v>87</v>
      </c>
      <c r="AW2174" s="12" t="s">
        <v>32</v>
      </c>
      <c r="AX2174" s="12" t="s">
        <v>77</v>
      </c>
      <c r="AY2174" s="152" t="s">
        <v>262</v>
      </c>
    </row>
    <row r="2175" spans="2:51" s="12" customFormat="1" ht="12">
      <c r="B2175" s="150"/>
      <c r="D2175" s="151" t="s">
        <v>270</v>
      </c>
      <c r="E2175" s="152" t="s">
        <v>1</v>
      </c>
      <c r="F2175" s="153" t="s">
        <v>1307</v>
      </c>
      <c r="H2175" s="154">
        <v>1.9</v>
      </c>
      <c r="I2175" s="155"/>
      <c r="L2175" s="150"/>
      <c r="M2175" s="156"/>
      <c r="T2175" s="157"/>
      <c r="AT2175" s="152" t="s">
        <v>270</v>
      </c>
      <c r="AU2175" s="152" t="s">
        <v>87</v>
      </c>
      <c r="AV2175" s="12" t="s">
        <v>87</v>
      </c>
      <c r="AW2175" s="12" t="s">
        <v>32</v>
      </c>
      <c r="AX2175" s="12" t="s">
        <v>77</v>
      </c>
      <c r="AY2175" s="152" t="s">
        <v>262</v>
      </c>
    </row>
    <row r="2176" spans="2:51" s="12" customFormat="1" ht="12">
      <c r="B2176" s="150"/>
      <c r="D2176" s="151" t="s">
        <v>270</v>
      </c>
      <c r="E2176" s="152" t="s">
        <v>1</v>
      </c>
      <c r="F2176" s="153" t="s">
        <v>1308</v>
      </c>
      <c r="H2176" s="154">
        <v>1.9</v>
      </c>
      <c r="I2176" s="155"/>
      <c r="L2176" s="150"/>
      <c r="M2176" s="156"/>
      <c r="T2176" s="157"/>
      <c r="AT2176" s="152" t="s">
        <v>270</v>
      </c>
      <c r="AU2176" s="152" t="s">
        <v>87</v>
      </c>
      <c r="AV2176" s="12" t="s">
        <v>87</v>
      </c>
      <c r="AW2176" s="12" t="s">
        <v>32</v>
      </c>
      <c r="AX2176" s="12" t="s">
        <v>77</v>
      </c>
      <c r="AY2176" s="152" t="s">
        <v>262</v>
      </c>
    </row>
    <row r="2177" spans="2:51" s="12" customFormat="1" ht="12">
      <c r="B2177" s="150"/>
      <c r="D2177" s="151" t="s">
        <v>270</v>
      </c>
      <c r="E2177" s="152" t="s">
        <v>1</v>
      </c>
      <c r="F2177" s="153" t="s">
        <v>1309</v>
      </c>
      <c r="H2177" s="154">
        <v>1.8</v>
      </c>
      <c r="I2177" s="155"/>
      <c r="L2177" s="150"/>
      <c r="M2177" s="156"/>
      <c r="T2177" s="157"/>
      <c r="AT2177" s="152" t="s">
        <v>270</v>
      </c>
      <c r="AU2177" s="152" t="s">
        <v>87</v>
      </c>
      <c r="AV2177" s="12" t="s">
        <v>87</v>
      </c>
      <c r="AW2177" s="12" t="s">
        <v>32</v>
      </c>
      <c r="AX2177" s="12" t="s">
        <v>77</v>
      </c>
      <c r="AY2177" s="152" t="s">
        <v>262</v>
      </c>
    </row>
    <row r="2178" spans="2:51" s="12" customFormat="1" ht="12">
      <c r="B2178" s="150"/>
      <c r="D2178" s="151" t="s">
        <v>270</v>
      </c>
      <c r="E2178" s="152" t="s">
        <v>1</v>
      </c>
      <c r="F2178" s="153" t="s">
        <v>1310</v>
      </c>
      <c r="H2178" s="154">
        <v>1.5</v>
      </c>
      <c r="I2178" s="155"/>
      <c r="L2178" s="150"/>
      <c r="M2178" s="156"/>
      <c r="T2178" s="157"/>
      <c r="AT2178" s="152" t="s">
        <v>270</v>
      </c>
      <c r="AU2178" s="152" t="s">
        <v>87</v>
      </c>
      <c r="AV2178" s="12" t="s">
        <v>87</v>
      </c>
      <c r="AW2178" s="12" t="s">
        <v>32</v>
      </c>
      <c r="AX2178" s="12" t="s">
        <v>77</v>
      </c>
      <c r="AY2178" s="152" t="s">
        <v>262</v>
      </c>
    </row>
    <row r="2179" spans="2:51" s="12" customFormat="1" ht="12">
      <c r="B2179" s="150"/>
      <c r="D2179" s="151" t="s">
        <v>270</v>
      </c>
      <c r="E2179" s="152" t="s">
        <v>1</v>
      </c>
      <c r="F2179" s="153" t="s">
        <v>1311</v>
      </c>
      <c r="H2179" s="154">
        <v>3</v>
      </c>
      <c r="I2179" s="155"/>
      <c r="L2179" s="150"/>
      <c r="M2179" s="156"/>
      <c r="T2179" s="157"/>
      <c r="AT2179" s="152" t="s">
        <v>270</v>
      </c>
      <c r="AU2179" s="152" t="s">
        <v>87</v>
      </c>
      <c r="AV2179" s="12" t="s">
        <v>87</v>
      </c>
      <c r="AW2179" s="12" t="s">
        <v>32</v>
      </c>
      <c r="AX2179" s="12" t="s">
        <v>77</v>
      </c>
      <c r="AY2179" s="152" t="s">
        <v>262</v>
      </c>
    </row>
    <row r="2180" spans="2:51" s="12" customFormat="1" ht="12">
      <c r="B2180" s="150"/>
      <c r="D2180" s="151" t="s">
        <v>270</v>
      </c>
      <c r="E2180" s="152" t="s">
        <v>1</v>
      </c>
      <c r="F2180" s="153" t="s">
        <v>1312</v>
      </c>
      <c r="H2180" s="154">
        <v>1.3</v>
      </c>
      <c r="I2180" s="155"/>
      <c r="L2180" s="150"/>
      <c r="M2180" s="156"/>
      <c r="T2180" s="157"/>
      <c r="AT2180" s="152" t="s">
        <v>270</v>
      </c>
      <c r="AU2180" s="152" t="s">
        <v>87</v>
      </c>
      <c r="AV2180" s="12" t="s">
        <v>87</v>
      </c>
      <c r="AW2180" s="12" t="s">
        <v>32</v>
      </c>
      <c r="AX2180" s="12" t="s">
        <v>77</v>
      </c>
      <c r="AY2180" s="152" t="s">
        <v>262</v>
      </c>
    </row>
    <row r="2181" spans="2:51" s="12" customFormat="1" ht="12">
      <c r="B2181" s="150"/>
      <c r="D2181" s="151" t="s">
        <v>270</v>
      </c>
      <c r="E2181" s="152" t="s">
        <v>1</v>
      </c>
      <c r="F2181" s="153" t="s">
        <v>1313</v>
      </c>
      <c r="H2181" s="154">
        <v>1.3</v>
      </c>
      <c r="I2181" s="155"/>
      <c r="L2181" s="150"/>
      <c r="M2181" s="156"/>
      <c r="T2181" s="157"/>
      <c r="AT2181" s="152" t="s">
        <v>270</v>
      </c>
      <c r="AU2181" s="152" t="s">
        <v>87</v>
      </c>
      <c r="AV2181" s="12" t="s">
        <v>87</v>
      </c>
      <c r="AW2181" s="12" t="s">
        <v>32</v>
      </c>
      <c r="AX2181" s="12" t="s">
        <v>77</v>
      </c>
      <c r="AY2181" s="152" t="s">
        <v>262</v>
      </c>
    </row>
    <row r="2182" spans="2:51" s="12" customFormat="1" ht="12">
      <c r="B2182" s="150"/>
      <c r="D2182" s="151" t="s">
        <v>270</v>
      </c>
      <c r="E2182" s="152" t="s">
        <v>1</v>
      </c>
      <c r="F2182" s="153" t="s">
        <v>1314</v>
      </c>
      <c r="H2182" s="154">
        <v>4.2</v>
      </c>
      <c r="I2182" s="155"/>
      <c r="L2182" s="150"/>
      <c r="M2182" s="156"/>
      <c r="T2182" s="157"/>
      <c r="AT2182" s="152" t="s">
        <v>270</v>
      </c>
      <c r="AU2182" s="152" t="s">
        <v>87</v>
      </c>
      <c r="AV2182" s="12" t="s">
        <v>87</v>
      </c>
      <c r="AW2182" s="12" t="s">
        <v>32</v>
      </c>
      <c r="AX2182" s="12" t="s">
        <v>77</v>
      </c>
      <c r="AY2182" s="152" t="s">
        <v>262</v>
      </c>
    </row>
    <row r="2183" spans="2:51" s="12" customFormat="1" ht="12">
      <c r="B2183" s="150"/>
      <c r="D2183" s="151" t="s">
        <v>270</v>
      </c>
      <c r="E2183" s="152" t="s">
        <v>1</v>
      </c>
      <c r="F2183" s="153" t="s">
        <v>1315</v>
      </c>
      <c r="H2183" s="154">
        <v>2.1</v>
      </c>
      <c r="I2183" s="155"/>
      <c r="L2183" s="150"/>
      <c r="M2183" s="156"/>
      <c r="T2183" s="157"/>
      <c r="AT2183" s="152" t="s">
        <v>270</v>
      </c>
      <c r="AU2183" s="152" t="s">
        <v>87</v>
      </c>
      <c r="AV2183" s="12" t="s">
        <v>87</v>
      </c>
      <c r="AW2183" s="12" t="s">
        <v>32</v>
      </c>
      <c r="AX2183" s="12" t="s">
        <v>77</v>
      </c>
      <c r="AY2183" s="152" t="s">
        <v>262</v>
      </c>
    </row>
    <row r="2184" spans="2:51" s="12" customFormat="1" ht="12">
      <c r="B2184" s="150"/>
      <c r="D2184" s="151" t="s">
        <v>270</v>
      </c>
      <c r="E2184" s="152" t="s">
        <v>1</v>
      </c>
      <c r="F2184" s="153" t="s">
        <v>1316</v>
      </c>
      <c r="H2184" s="154">
        <v>1.7</v>
      </c>
      <c r="I2184" s="155"/>
      <c r="L2184" s="150"/>
      <c r="M2184" s="156"/>
      <c r="T2184" s="157"/>
      <c r="AT2184" s="152" t="s">
        <v>270</v>
      </c>
      <c r="AU2184" s="152" t="s">
        <v>87</v>
      </c>
      <c r="AV2184" s="12" t="s">
        <v>87</v>
      </c>
      <c r="AW2184" s="12" t="s">
        <v>32</v>
      </c>
      <c r="AX2184" s="12" t="s">
        <v>77</v>
      </c>
      <c r="AY2184" s="152" t="s">
        <v>262</v>
      </c>
    </row>
    <row r="2185" spans="2:51" s="12" customFormat="1" ht="12">
      <c r="B2185" s="150"/>
      <c r="D2185" s="151" t="s">
        <v>270</v>
      </c>
      <c r="E2185" s="152" t="s">
        <v>1</v>
      </c>
      <c r="F2185" s="153" t="s">
        <v>1317</v>
      </c>
      <c r="H2185" s="154">
        <v>1.7</v>
      </c>
      <c r="I2185" s="155"/>
      <c r="L2185" s="150"/>
      <c r="M2185" s="156"/>
      <c r="T2185" s="157"/>
      <c r="AT2185" s="152" t="s">
        <v>270</v>
      </c>
      <c r="AU2185" s="152" t="s">
        <v>87</v>
      </c>
      <c r="AV2185" s="12" t="s">
        <v>87</v>
      </c>
      <c r="AW2185" s="12" t="s">
        <v>32</v>
      </c>
      <c r="AX2185" s="12" t="s">
        <v>77</v>
      </c>
      <c r="AY2185" s="152" t="s">
        <v>262</v>
      </c>
    </row>
    <row r="2186" spans="2:51" s="12" customFormat="1" ht="12">
      <c r="B2186" s="150"/>
      <c r="D2186" s="151" t="s">
        <v>270</v>
      </c>
      <c r="E2186" s="152" t="s">
        <v>1</v>
      </c>
      <c r="F2186" s="153" t="s">
        <v>1318</v>
      </c>
      <c r="H2186" s="154">
        <v>6.6</v>
      </c>
      <c r="I2186" s="155"/>
      <c r="L2186" s="150"/>
      <c r="M2186" s="156"/>
      <c r="T2186" s="157"/>
      <c r="AT2186" s="152" t="s">
        <v>270</v>
      </c>
      <c r="AU2186" s="152" t="s">
        <v>87</v>
      </c>
      <c r="AV2186" s="12" t="s">
        <v>87</v>
      </c>
      <c r="AW2186" s="12" t="s">
        <v>32</v>
      </c>
      <c r="AX2186" s="12" t="s">
        <v>77</v>
      </c>
      <c r="AY2186" s="152" t="s">
        <v>262</v>
      </c>
    </row>
    <row r="2187" spans="2:51" s="12" customFormat="1" ht="12">
      <c r="B2187" s="150"/>
      <c r="D2187" s="151" t="s">
        <v>270</v>
      </c>
      <c r="E2187" s="152" t="s">
        <v>1</v>
      </c>
      <c r="F2187" s="153" t="s">
        <v>1319</v>
      </c>
      <c r="H2187" s="154">
        <v>10.3</v>
      </c>
      <c r="I2187" s="155"/>
      <c r="L2187" s="150"/>
      <c r="M2187" s="156"/>
      <c r="T2187" s="157"/>
      <c r="AT2187" s="152" t="s">
        <v>270</v>
      </c>
      <c r="AU2187" s="152" t="s">
        <v>87</v>
      </c>
      <c r="AV2187" s="12" t="s">
        <v>87</v>
      </c>
      <c r="AW2187" s="12" t="s">
        <v>32</v>
      </c>
      <c r="AX2187" s="12" t="s">
        <v>77</v>
      </c>
      <c r="AY2187" s="152" t="s">
        <v>262</v>
      </c>
    </row>
    <row r="2188" spans="2:51" s="12" customFormat="1" ht="12">
      <c r="B2188" s="150"/>
      <c r="D2188" s="151" t="s">
        <v>270</v>
      </c>
      <c r="E2188" s="152" t="s">
        <v>1</v>
      </c>
      <c r="F2188" s="153" t="s">
        <v>1320</v>
      </c>
      <c r="H2188" s="154">
        <v>2.2</v>
      </c>
      <c r="I2188" s="155"/>
      <c r="L2188" s="150"/>
      <c r="M2188" s="156"/>
      <c r="T2188" s="157"/>
      <c r="AT2188" s="152" t="s">
        <v>270</v>
      </c>
      <c r="AU2188" s="152" t="s">
        <v>87</v>
      </c>
      <c r="AV2188" s="12" t="s">
        <v>87</v>
      </c>
      <c r="AW2188" s="12" t="s">
        <v>32</v>
      </c>
      <c r="AX2188" s="12" t="s">
        <v>77</v>
      </c>
      <c r="AY2188" s="152" t="s">
        <v>262</v>
      </c>
    </row>
    <row r="2189" spans="2:51" s="12" customFormat="1" ht="12">
      <c r="B2189" s="150"/>
      <c r="D2189" s="151" t="s">
        <v>270</v>
      </c>
      <c r="E2189" s="152" t="s">
        <v>1</v>
      </c>
      <c r="F2189" s="153" t="s">
        <v>1321</v>
      </c>
      <c r="H2189" s="154">
        <v>1.9</v>
      </c>
      <c r="I2189" s="155"/>
      <c r="L2189" s="150"/>
      <c r="M2189" s="156"/>
      <c r="T2189" s="157"/>
      <c r="AT2189" s="152" t="s">
        <v>270</v>
      </c>
      <c r="AU2189" s="152" t="s">
        <v>87</v>
      </c>
      <c r="AV2189" s="12" t="s">
        <v>87</v>
      </c>
      <c r="AW2189" s="12" t="s">
        <v>32</v>
      </c>
      <c r="AX2189" s="12" t="s">
        <v>77</v>
      </c>
      <c r="AY2189" s="152" t="s">
        <v>262</v>
      </c>
    </row>
    <row r="2190" spans="2:51" s="12" customFormat="1" ht="12">
      <c r="B2190" s="150"/>
      <c r="D2190" s="151" t="s">
        <v>270</v>
      </c>
      <c r="E2190" s="152" t="s">
        <v>1</v>
      </c>
      <c r="F2190" s="153" t="s">
        <v>1322</v>
      </c>
      <c r="H2190" s="154">
        <v>7.9</v>
      </c>
      <c r="I2190" s="155"/>
      <c r="L2190" s="150"/>
      <c r="M2190" s="156"/>
      <c r="T2190" s="157"/>
      <c r="AT2190" s="152" t="s">
        <v>270</v>
      </c>
      <c r="AU2190" s="152" t="s">
        <v>87</v>
      </c>
      <c r="AV2190" s="12" t="s">
        <v>87</v>
      </c>
      <c r="AW2190" s="12" t="s">
        <v>32</v>
      </c>
      <c r="AX2190" s="12" t="s">
        <v>77</v>
      </c>
      <c r="AY2190" s="152" t="s">
        <v>262</v>
      </c>
    </row>
    <row r="2191" spans="2:51" s="12" customFormat="1" ht="12">
      <c r="B2191" s="150"/>
      <c r="D2191" s="151" t="s">
        <v>270</v>
      </c>
      <c r="E2191" s="152" t="s">
        <v>1</v>
      </c>
      <c r="F2191" s="153" t="s">
        <v>1323</v>
      </c>
      <c r="H2191" s="154">
        <v>3</v>
      </c>
      <c r="I2191" s="155"/>
      <c r="L2191" s="150"/>
      <c r="M2191" s="156"/>
      <c r="T2191" s="157"/>
      <c r="AT2191" s="152" t="s">
        <v>270</v>
      </c>
      <c r="AU2191" s="152" t="s">
        <v>87</v>
      </c>
      <c r="AV2191" s="12" t="s">
        <v>87</v>
      </c>
      <c r="AW2191" s="12" t="s">
        <v>32</v>
      </c>
      <c r="AX2191" s="12" t="s">
        <v>77</v>
      </c>
      <c r="AY2191" s="152" t="s">
        <v>262</v>
      </c>
    </row>
    <row r="2192" spans="2:51" s="12" customFormat="1" ht="12">
      <c r="B2192" s="150"/>
      <c r="D2192" s="151" t="s">
        <v>270</v>
      </c>
      <c r="E2192" s="152" t="s">
        <v>1</v>
      </c>
      <c r="F2192" s="153" t="s">
        <v>1324</v>
      </c>
      <c r="H2192" s="154">
        <v>3.5</v>
      </c>
      <c r="I2192" s="155"/>
      <c r="L2192" s="150"/>
      <c r="M2192" s="156"/>
      <c r="T2192" s="157"/>
      <c r="AT2192" s="152" t="s">
        <v>270</v>
      </c>
      <c r="AU2192" s="152" t="s">
        <v>87</v>
      </c>
      <c r="AV2192" s="12" t="s">
        <v>87</v>
      </c>
      <c r="AW2192" s="12" t="s">
        <v>32</v>
      </c>
      <c r="AX2192" s="12" t="s">
        <v>77</v>
      </c>
      <c r="AY2192" s="152" t="s">
        <v>262</v>
      </c>
    </row>
    <row r="2193" spans="2:51" s="12" customFormat="1" ht="12">
      <c r="B2193" s="150"/>
      <c r="D2193" s="151" t="s">
        <v>270</v>
      </c>
      <c r="E2193" s="152" t="s">
        <v>1</v>
      </c>
      <c r="F2193" s="153" t="s">
        <v>1325</v>
      </c>
      <c r="H2193" s="154">
        <v>3.3</v>
      </c>
      <c r="I2193" s="155"/>
      <c r="L2193" s="150"/>
      <c r="M2193" s="156"/>
      <c r="T2193" s="157"/>
      <c r="AT2193" s="152" t="s">
        <v>270</v>
      </c>
      <c r="AU2193" s="152" t="s">
        <v>87</v>
      </c>
      <c r="AV2193" s="12" t="s">
        <v>87</v>
      </c>
      <c r="AW2193" s="12" t="s">
        <v>32</v>
      </c>
      <c r="AX2193" s="12" t="s">
        <v>77</v>
      </c>
      <c r="AY2193" s="152" t="s">
        <v>262</v>
      </c>
    </row>
    <row r="2194" spans="2:51" s="12" customFormat="1" ht="12">
      <c r="B2194" s="150"/>
      <c r="D2194" s="151" t="s">
        <v>270</v>
      </c>
      <c r="E2194" s="152" t="s">
        <v>1</v>
      </c>
      <c r="F2194" s="153" t="s">
        <v>1326</v>
      </c>
      <c r="H2194" s="154">
        <v>1.5</v>
      </c>
      <c r="I2194" s="155"/>
      <c r="L2194" s="150"/>
      <c r="M2194" s="156"/>
      <c r="T2194" s="157"/>
      <c r="AT2194" s="152" t="s">
        <v>270</v>
      </c>
      <c r="AU2194" s="152" t="s">
        <v>87</v>
      </c>
      <c r="AV2194" s="12" t="s">
        <v>87</v>
      </c>
      <c r="AW2194" s="12" t="s">
        <v>32</v>
      </c>
      <c r="AX2194" s="12" t="s">
        <v>77</v>
      </c>
      <c r="AY2194" s="152" t="s">
        <v>262</v>
      </c>
    </row>
    <row r="2195" spans="2:51" s="12" customFormat="1" ht="12">
      <c r="B2195" s="150"/>
      <c r="D2195" s="151" t="s">
        <v>270</v>
      </c>
      <c r="E2195" s="152" t="s">
        <v>1</v>
      </c>
      <c r="F2195" s="153" t="s">
        <v>1327</v>
      </c>
      <c r="H2195" s="154">
        <v>2.5</v>
      </c>
      <c r="I2195" s="155"/>
      <c r="L2195" s="150"/>
      <c r="M2195" s="156"/>
      <c r="T2195" s="157"/>
      <c r="AT2195" s="152" t="s">
        <v>270</v>
      </c>
      <c r="AU2195" s="152" t="s">
        <v>87</v>
      </c>
      <c r="AV2195" s="12" t="s">
        <v>87</v>
      </c>
      <c r="AW2195" s="12" t="s">
        <v>32</v>
      </c>
      <c r="AX2195" s="12" t="s">
        <v>77</v>
      </c>
      <c r="AY2195" s="152" t="s">
        <v>262</v>
      </c>
    </row>
    <row r="2196" spans="2:51" s="12" customFormat="1" ht="12">
      <c r="B2196" s="150"/>
      <c r="D2196" s="151" t="s">
        <v>270</v>
      </c>
      <c r="E2196" s="152" t="s">
        <v>1</v>
      </c>
      <c r="F2196" s="153" t="s">
        <v>1328</v>
      </c>
      <c r="H2196" s="154">
        <v>2.8</v>
      </c>
      <c r="I2196" s="155"/>
      <c r="L2196" s="150"/>
      <c r="M2196" s="156"/>
      <c r="T2196" s="157"/>
      <c r="AT2196" s="152" t="s">
        <v>270</v>
      </c>
      <c r="AU2196" s="152" t="s">
        <v>87</v>
      </c>
      <c r="AV2196" s="12" t="s">
        <v>87</v>
      </c>
      <c r="AW2196" s="12" t="s">
        <v>32</v>
      </c>
      <c r="AX2196" s="12" t="s">
        <v>77</v>
      </c>
      <c r="AY2196" s="152" t="s">
        <v>262</v>
      </c>
    </row>
    <row r="2197" spans="2:51" s="12" customFormat="1" ht="12">
      <c r="B2197" s="150"/>
      <c r="D2197" s="151" t="s">
        <v>270</v>
      </c>
      <c r="E2197" s="152" t="s">
        <v>1</v>
      </c>
      <c r="F2197" s="153" t="s">
        <v>1329</v>
      </c>
      <c r="H2197" s="154">
        <v>1.6</v>
      </c>
      <c r="I2197" s="155"/>
      <c r="L2197" s="150"/>
      <c r="M2197" s="156"/>
      <c r="T2197" s="157"/>
      <c r="AT2197" s="152" t="s">
        <v>270</v>
      </c>
      <c r="AU2197" s="152" t="s">
        <v>87</v>
      </c>
      <c r="AV2197" s="12" t="s">
        <v>87</v>
      </c>
      <c r="AW2197" s="12" t="s">
        <v>32</v>
      </c>
      <c r="AX2197" s="12" t="s">
        <v>77</v>
      </c>
      <c r="AY2197" s="152" t="s">
        <v>262</v>
      </c>
    </row>
    <row r="2198" spans="2:51" s="12" customFormat="1" ht="12">
      <c r="B2198" s="150"/>
      <c r="D2198" s="151" t="s">
        <v>270</v>
      </c>
      <c r="E2198" s="152" t="s">
        <v>1</v>
      </c>
      <c r="F2198" s="153" t="s">
        <v>1330</v>
      </c>
      <c r="H2198" s="154">
        <v>1.8</v>
      </c>
      <c r="I2198" s="155"/>
      <c r="L2198" s="150"/>
      <c r="M2198" s="156"/>
      <c r="T2198" s="157"/>
      <c r="AT2198" s="152" t="s">
        <v>270</v>
      </c>
      <c r="AU2198" s="152" t="s">
        <v>87</v>
      </c>
      <c r="AV2198" s="12" t="s">
        <v>87</v>
      </c>
      <c r="AW2198" s="12" t="s">
        <v>32</v>
      </c>
      <c r="AX2198" s="12" t="s">
        <v>77</v>
      </c>
      <c r="AY2198" s="152" t="s">
        <v>262</v>
      </c>
    </row>
    <row r="2199" spans="2:51" s="15" customFormat="1" ht="12">
      <c r="B2199" s="171"/>
      <c r="D2199" s="151" t="s">
        <v>270</v>
      </c>
      <c r="E2199" s="172" t="s">
        <v>1</v>
      </c>
      <c r="F2199" s="173" t="s">
        <v>281</v>
      </c>
      <c r="H2199" s="174">
        <v>113.48</v>
      </c>
      <c r="I2199" s="175"/>
      <c r="L2199" s="171"/>
      <c r="M2199" s="176"/>
      <c r="T2199" s="177"/>
      <c r="AT2199" s="172" t="s">
        <v>270</v>
      </c>
      <c r="AU2199" s="172" t="s">
        <v>87</v>
      </c>
      <c r="AV2199" s="15" t="s">
        <v>103</v>
      </c>
      <c r="AW2199" s="15" t="s">
        <v>32</v>
      </c>
      <c r="AX2199" s="15" t="s">
        <v>77</v>
      </c>
      <c r="AY2199" s="172" t="s">
        <v>262</v>
      </c>
    </row>
    <row r="2200" spans="2:51" s="13" customFormat="1" ht="12">
      <c r="B2200" s="158"/>
      <c r="D2200" s="151" t="s">
        <v>270</v>
      </c>
      <c r="E2200" s="159" t="s">
        <v>1</v>
      </c>
      <c r="F2200" s="160" t="s">
        <v>273</v>
      </c>
      <c r="H2200" s="161">
        <v>113.48</v>
      </c>
      <c r="I2200" s="162"/>
      <c r="L2200" s="158"/>
      <c r="M2200" s="163"/>
      <c r="T2200" s="164"/>
      <c r="AT2200" s="159" t="s">
        <v>270</v>
      </c>
      <c r="AU2200" s="159" t="s">
        <v>87</v>
      </c>
      <c r="AV2200" s="13" t="s">
        <v>268</v>
      </c>
      <c r="AW2200" s="13" t="s">
        <v>32</v>
      </c>
      <c r="AX2200" s="13" t="s">
        <v>85</v>
      </c>
      <c r="AY2200" s="159" t="s">
        <v>262</v>
      </c>
    </row>
    <row r="2201" spans="2:65" s="1" customFormat="1" ht="24.2" customHeight="1">
      <c r="B2201" s="32"/>
      <c r="C2201" s="138" t="s">
        <v>2678</v>
      </c>
      <c r="D2201" s="138" t="s">
        <v>264</v>
      </c>
      <c r="E2201" s="139" t="s">
        <v>2679</v>
      </c>
      <c r="F2201" s="140" t="s">
        <v>2680</v>
      </c>
      <c r="G2201" s="141" t="s">
        <v>152</v>
      </c>
      <c r="H2201" s="142">
        <v>832.41</v>
      </c>
      <c r="I2201" s="143"/>
      <c r="J2201" s="142">
        <f>ROUND(I2201*H2201,2)</f>
        <v>0</v>
      </c>
      <c r="K2201" s="140" t="s">
        <v>267</v>
      </c>
      <c r="L2201" s="32"/>
      <c r="M2201" s="144" t="s">
        <v>1</v>
      </c>
      <c r="N2201" s="145" t="s">
        <v>42</v>
      </c>
      <c r="P2201" s="146">
        <f>O2201*H2201</f>
        <v>0</v>
      </c>
      <c r="Q2201" s="146">
        <v>0.00029</v>
      </c>
      <c r="R2201" s="146">
        <f>Q2201*H2201</f>
        <v>0.2413989</v>
      </c>
      <c r="S2201" s="146">
        <v>0</v>
      </c>
      <c r="T2201" s="147">
        <f>S2201*H2201</f>
        <v>0</v>
      </c>
      <c r="AR2201" s="148" t="s">
        <v>369</v>
      </c>
      <c r="AT2201" s="148" t="s">
        <v>264</v>
      </c>
      <c r="AU2201" s="148" t="s">
        <v>87</v>
      </c>
      <c r="AY2201" s="17" t="s">
        <v>262</v>
      </c>
      <c r="BE2201" s="149">
        <f>IF(N2201="základní",J2201,0)</f>
        <v>0</v>
      </c>
      <c r="BF2201" s="149">
        <f>IF(N2201="snížená",J2201,0)</f>
        <v>0</v>
      </c>
      <c r="BG2201" s="149">
        <f>IF(N2201="zákl. přenesená",J2201,0)</f>
        <v>0</v>
      </c>
      <c r="BH2201" s="149">
        <f>IF(N2201="sníž. přenesená",J2201,0)</f>
        <v>0</v>
      </c>
      <c r="BI2201" s="149">
        <f>IF(N2201="nulová",J2201,0)</f>
        <v>0</v>
      </c>
      <c r="BJ2201" s="17" t="s">
        <v>85</v>
      </c>
      <c r="BK2201" s="149">
        <f>ROUND(I2201*H2201,2)</f>
        <v>0</v>
      </c>
      <c r="BL2201" s="17" t="s">
        <v>369</v>
      </c>
      <c r="BM2201" s="148" t="s">
        <v>2681</v>
      </c>
    </row>
    <row r="2202" spans="2:51" s="14" customFormat="1" ht="12">
      <c r="B2202" s="165"/>
      <c r="D2202" s="151" t="s">
        <v>270</v>
      </c>
      <c r="E2202" s="166" t="s">
        <v>1</v>
      </c>
      <c r="F2202" s="167" t="s">
        <v>2661</v>
      </c>
      <c r="H2202" s="166" t="s">
        <v>1</v>
      </c>
      <c r="I2202" s="168"/>
      <c r="L2202" s="165"/>
      <c r="M2202" s="169"/>
      <c r="T2202" s="170"/>
      <c r="AT2202" s="166" t="s">
        <v>270</v>
      </c>
      <c r="AU2202" s="166" t="s">
        <v>87</v>
      </c>
      <c r="AV2202" s="14" t="s">
        <v>85</v>
      </c>
      <c r="AW2202" s="14" t="s">
        <v>32</v>
      </c>
      <c r="AX2202" s="14" t="s">
        <v>77</v>
      </c>
      <c r="AY2202" s="166" t="s">
        <v>262</v>
      </c>
    </row>
    <row r="2203" spans="2:51" s="12" customFormat="1" ht="12">
      <c r="B2203" s="150"/>
      <c r="D2203" s="151" t="s">
        <v>270</v>
      </c>
      <c r="E2203" s="152" t="s">
        <v>1</v>
      </c>
      <c r="F2203" s="153" t="s">
        <v>2662</v>
      </c>
      <c r="H2203" s="154">
        <v>91.89</v>
      </c>
      <c r="I2203" s="155"/>
      <c r="L2203" s="150"/>
      <c r="M2203" s="156"/>
      <c r="T2203" s="157"/>
      <c r="AT2203" s="152" t="s">
        <v>270</v>
      </c>
      <c r="AU2203" s="152" t="s">
        <v>87</v>
      </c>
      <c r="AV2203" s="12" t="s">
        <v>87</v>
      </c>
      <c r="AW2203" s="12" t="s">
        <v>32</v>
      </c>
      <c r="AX2203" s="12" t="s">
        <v>77</v>
      </c>
      <c r="AY2203" s="152" t="s">
        <v>262</v>
      </c>
    </row>
    <row r="2204" spans="2:51" s="12" customFormat="1" ht="12">
      <c r="B2204" s="150"/>
      <c r="D2204" s="151" t="s">
        <v>270</v>
      </c>
      <c r="E2204" s="152" t="s">
        <v>1</v>
      </c>
      <c r="F2204" s="153" t="s">
        <v>2663</v>
      </c>
      <c r="H2204" s="154">
        <v>235.48</v>
      </c>
      <c r="I2204" s="155"/>
      <c r="L2204" s="150"/>
      <c r="M2204" s="156"/>
      <c r="T2204" s="157"/>
      <c r="AT2204" s="152" t="s">
        <v>270</v>
      </c>
      <c r="AU2204" s="152" t="s">
        <v>87</v>
      </c>
      <c r="AV2204" s="12" t="s">
        <v>87</v>
      </c>
      <c r="AW2204" s="12" t="s">
        <v>32</v>
      </c>
      <c r="AX2204" s="12" t="s">
        <v>77</v>
      </c>
      <c r="AY2204" s="152" t="s">
        <v>262</v>
      </c>
    </row>
    <row r="2205" spans="2:51" s="12" customFormat="1" ht="12">
      <c r="B2205" s="150"/>
      <c r="D2205" s="151" t="s">
        <v>270</v>
      </c>
      <c r="E2205" s="152" t="s">
        <v>1</v>
      </c>
      <c r="F2205" s="153" t="s">
        <v>2664</v>
      </c>
      <c r="H2205" s="154">
        <v>161.93</v>
      </c>
      <c r="I2205" s="155"/>
      <c r="L2205" s="150"/>
      <c r="M2205" s="156"/>
      <c r="T2205" s="157"/>
      <c r="AT2205" s="152" t="s">
        <v>270</v>
      </c>
      <c r="AU2205" s="152" t="s">
        <v>87</v>
      </c>
      <c r="AV2205" s="12" t="s">
        <v>87</v>
      </c>
      <c r="AW2205" s="12" t="s">
        <v>32</v>
      </c>
      <c r="AX2205" s="12" t="s">
        <v>77</v>
      </c>
      <c r="AY2205" s="152" t="s">
        <v>262</v>
      </c>
    </row>
    <row r="2206" spans="2:51" s="12" customFormat="1" ht="12">
      <c r="B2206" s="150"/>
      <c r="D2206" s="151" t="s">
        <v>270</v>
      </c>
      <c r="E2206" s="152" t="s">
        <v>1</v>
      </c>
      <c r="F2206" s="153" t="s">
        <v>2665</v>
      </c>
      <c r="H2206" s="154">
        <v>191.29</v>
      </c>
      <c r="I2206" s="155"/>
      <c r="L2206" s="150"/>
      <c r="M2206" s="156"/>
      <c r="T2206" s="157"/>
      <c r="AT2206" s="152" t="s">
        <v>270</v>
      </c>
      <c r="AU2206" s="152" t="s">
        <v>87</v>
      </c>
      <c r="AV2206" s="12" t="s">
        <v>87</v>
      </c>
      <c r="AW2206" s="12" t="s">
        <v>32</v>
      </c>
      <c r="AX2206" s="12" t="s">
        <v>77</v>
      </c>
      <c r="AY2206" s="152" t="s">
        <v>262</v>
      </c>
    </row>
    <row r="2207" spans="2:51" s="12" customFormat="1" ht="12">
      <c r="B2207" s="150"/>
      <c r="D2207" s="151" t="s">
        <v>270</v>
      </c>
      <c r="E2207" s="152" t="s">
        <v>1</v>
      </c>
      <c r="F2207" s="153" t="s">
        <v>2666</v>
      </c>
      <c r="H2207" s="154">
        <v>151.82</v>
      </c>
      <c r="I2207" s="155"/>
      <c r="L2207" s="150"/>
      <c r="M2207" s="156"/>
      <c r="T2207" s="157"/>
      <c r="AT2207" s="152" t="s">
        <v>270</v>
      </c>
      <c r="AU2207" s="152" t="s">
        <v>87</v>
      </c>
      <c r="AV2207" s="12" t="s">
        <v>87</v>
      </c>
      <c r="AW2207" s="12" t="s">
        <v>32</v>
      </c>
      <c r="AX2207" s="12" t="s">
        <v>77</v>
      </c>
      <c r="AY2207" s="152" t="s">
        <v>262</v>
      </c>
    </row>
    <row r="2208" spans="2:51" s="13" customFormat="1" ht="12">
      <c r="B2208" s="158"/>
      <c r="D2208" s="151" t="s">
        <v>270</v>
      </c>
      <c r="E2208" s="159" t="s">
        <v>1</v>
      </c>
      <c r="F2208" s="160" t="s">
        <v>273</v>
      </c>
      <c r="H2208" s="161">
        <v>832.41</v>
      </c>
      <c r="I2208" s="162"/>
      <c r="L2208" s="158"/>
      <c r="M2208" s="163"/>
      <c r="T2208" s="164"/>
      <c r="AT2208" s="159" t="s">
        <v>270</v>
      </c>
      <c r="AU2208" s="159" t="s">
        <v>87</v>
      </c>
      <c r="AV2208" s="13" t="s">
        <v>268</v>
      </c>
      <c r="AW2208" s="13" t="s">
        <v>32</v>
      </c>
      <c r="AX2208" s="13" t="s">
        <v>85</v>
      </c>
      <c r="AY2208" s="159" t="s">
        <v>262</v>
      </c>
    </row>
    <row r="2209" spans="2:63" s="11" customFormat="1" ht="22.9" customHeight="1">
      <c r="B2209" s="126"/>
      <c r="D2209" s="127" t="s">
        <v>76</v>
      </c>
      <c r="E2209" s="136" t="s">
        <v>2682</v>
      </c>
      <c r="F2209" s="136" t="s">
        <v>2683</v>
      </c>
      <c r="I2209" s="129"/>
      <c r="J2209" s="137">
        <f>BK2209</f>
        <v>0</v>
      </c>
      <c r="L2209" s="126"/>
      <c r="M2209" s="131"/>
      <c r="P2209" s="132">
        <f>SUM(P2210:P2213)</f>
        <v>0</v>
      </c>
      <c r="R2209" s="132">
        <f>SUM(R2210:R2213)</f>
        <v>0</v>
      </c>
      <c r="T2209" s="133">
        <f>SUM(T2210:T2213)</f>
        <v>0</v>
      </c>
      <c r="AR2209" s="127" t="s">
        <v>87</v>
      </c>
      <c r="AT2209" s="134" t="s">
        <v>76</v>
      </c>
      <c r="AU2209" s="134" t="s">
        <v>85</v>
      </c>
      <c r="AY2209" s="127" t="s">
        <v>262</v>
      </c>
      <c r="BK2209" s="135">
        <f>SUM(BK2210:BK2213)</f>
        <v>0</v>
      </c>
    </row>
    <row r="2210" spans="2:65" s="1" customFormat="1" ht="44.25" customHeight="1">
      <c r="B2210" s="32"/>
      <c r="C2210" s="138" t="s">
        <v>2684</v>
      </c>
      <c r="D2210" s="138" t="s">
        <v>264</v>
      </c>
      <c r="E2210" s="139" t="s">
        <v>2685</v>
      </c>
      <c r="F2210" s="140" t="s">
        <v>2686</v>
      </c>
      <c r="G2210" s="141" t="s">
        <v>675</v>
      </c>
      <c r="H2210" s="142">
        <v>10</v>
      </c>
      <c r="I2210" s="143"/>
      <c r="J2210" s="142">
        <f>ROUND(I2210*H2210,2)</f>
        <v>0</v>
      </c>
      <c r="K2210" s="140" t="s">
        <v>1</v>
      </c>
      <c r="L2210" s="32"/>
      <c r="M2210" s="144" t="s">
        <v>1</v>
      </c>
      <c r="N2210" s="145" t="s">
        <v>42</v>
      </c>
      <c r="P2210" s="146">
        <f>O2210*H2210</f>
        <v>0</v>
      </c>
      <c r="Q2210" s="146">
        <v>0</v>
      </c>
      <c r="R2210" s="146">
        <f>Q2210*H2210</f>
        <v>0</v>
      </c>
      <c r="S2210" s="146">
        <v>0</v>
      </c>
      <c r="T2210" s="147">
        <f>S2210*H2210</f>
        <v>0</v>
      </c>
      <c r="AR2210" s="148" t="s">
        <v>369</v>
      </c>
      <c r="AT2210" s="148" t="s">
        <v>264</v>
      </c>
      <c r="AU2210" s="148" t="s">
        <v>87</v>
      </c>
      <c r="AY2210" s="17" t="s">
        <v>262</v>
      </c>
      <c r="BE2210" s="149">
        <f>IF(N2210="základní",J2210,0)</f>
        <v>0</v>
      </c>
      <c r="BF2210" s="149">
        <f>IF(N2210="snížená",J2210,0)</f>
        <v>0</v>
      </c>
      <c r="BG2210" s="149">
        <f>IF(N2210="zákl. přenesená",J2210,0)</f>
        <v>0</v>
      </c>
      <c r="BH2210" s="149">
        <f>IF(N2210="sníž. přenesená",J2210,0)</f>
        <v>0</v>
      </c>
      <c r="BI2210" s="149">
        <f>IF(N2210="nulová",J2210,0)</f>
        <v>0</v>
      </c>
      <c r="BJ2210" s="17" t="s">
        <v>85</v>
      </c>
      <c r="BK2210" s="149">
        <f>ROUND(I2210*H2210,2)</f>
        <v>0</v>
      </c>
      <c r="BL2210" s="17" t="s">
        <v>369</v>
      </c>
      <c r="BM2210" s="148" t="s">
        <v>2687</v>
      </c>
    </row>
    <row r="2211" spans="2:51" s="12" customFormat="1" ht="12">
      <c r="B2211" s="150"/>
      <c r="D2211" s="151" t="s">
        <v>270</v>
      </c>
      <c r="E2211" s="152" t="s">
        <v>1</v>
      </c>
      <c r="F2211" s="153" t="s">
        <v>2688</v>
      </c>
      <c r="H2211" s="154">
        <v>10</v>
      </c>
      <c r="I2211" s="155"/>
      <c r="L2211" s="150"/>
      <c r="M2211" s="156"/>
      <c r="T2211" s="157"/>
      <c r="AT2211" s="152" t="s">
        <v>270</v>
      </c>
      <c r="AU2211" s="152" t="s">
        <v>87</v>
      </c>
      <c r="AV2211" s="12" t="s">
        <v>87</v>
      </c>
      <c r="AW2211" s="12" t="s">
        <v>32</v>
      </c>
      <c r="AX2211" s="12" t="s">
        <v>77</v>
      </c>
      <c r="AY2211" s="152" t="s">
        <v>262</v>
      </c>
    </row>
    <row r="2212" spans="2:51" s="13" customFormat="1" ht="12">
      <c r="B2212" s="158"/>
      <c r="D2212" s="151" t="s">
        <v>270</v>
      </c>
      <c r="E2212" s="159" t="s">
        <v>1</v>
      </c>
      <c r="F2212" s="160" t="s">
        <v>273</v>
      </c>
      <c r="H2212" s="161">
        <v>10</v>
      </c>
      <c r="I2212" s="162"/>
      <c r="L2212" s="158"/>
      <c r="M2212" s="163"/>
      <c r="T2212" s="164"/>
      <c r="AT2212" s="159" t="s">
        <v>270</v>
      </c>
      <c r="AU2212" s="159" t="s">
        <v>87</v>
      </c>
      <c r="AV2212" s="13" t="s">
        <v>268</v>
      </c>
      <c r="AW2212" s="13" t="s">
        <v>32</v>
      </c>
      <c r="AX2212" s="13" t="s">
        <v>85</v>
      </c>
      <c r="AY2212" s="159" t="s">
        <v>262</v>
      </c>
    </row>
    <row r="2213" spans="2:65" s="1" customFormat="1" ht="24.2" customHeight="1">
      <c r="B2213" s="32"/>
      <c r="C2213" s="138" t="s">
        <v>2689</v>
      </c>
      <c r="D2213" s="138" t="s">
        <v>264</v>
      </c>
      <c r="E2213" s="139" t="s">
        <v>2690</v>
      </c>
      <c r="F2213" s="140" t="s">
        <v>2691</v>
      </c>
      <c r="G2213" s="141" t="s">
        <v>786</v>
      </c>
      <c r="H2213" s="143"/>
      <c r="I2213" s="143"/>
      <c r="J2213" s="142">
        <f>ROUND(I2213*H2213,2)</f>
        <v>0</v>
      </c>
      <c r="K2213" s="140" t="s">
        <v>267</v>
      </c>
      <c r="L2213" s="32"/>
      <c r="M2213" s="144" t="s">
        <v>1</v>
      </c>
      <c r="N2213" s="145" t="s">
        <v>42</v>
      </c>
      <c r="P2213" s="146">
        <f>O2213*H2213</f>
        <v>0</v>
      </c>
      <c r="Q2213" s="146">
        <v>0</v>
      </c>
      <c r="R2213" s="146">
        <f>Q2213*H2213</f>
        <v>0</v>
      </c>
      <c r="S2213" s="146">
        <v>0</v>
      </c>
      <c r="T2213" s="147">
        <f>S2213*H2213</f>
        <v>0</v>
      </c>
      <c r="AR2213" s="148" t="s">
        <v>369</v>
      </c>
      <c r="AT2213" s="148" t="s">
        <v>264</v>
      </c>
      <c r="AU2213" s="148" t="s">
        <v>87</v>
      </c>
      <c r="AY2213" s="17" t="s">
        <v>262</v>
      </c>
      <c r="BE2213" s="149">
        <f>IF(N2213="základní",J2213,0)</f>
        <v>0</v>
      </c>
      <c r="BF2213" s="149">
        <f>IF(N2213="snížená",J2213,0)</f>
        <v>0</v>
      </c>
      <c r="BG2213" s="149">
        <f>IF(N2213="zákl. přenesená",J2213,0)</f>
        <v>0</v>
      </c>
      <c r="BH2213" s="149">
        <f>IF(N2213="sníž. přenesená",J2213,0)</f>
        <v>0</v>
      </c>
      <c r="BI2213" s="149">
        <f>IF(N2213="nulová",J2213,0)</f>
        <v>0</v>
      </c>
      <c r="BJ2213" s="17" t="s">
        <v>85</v>
      </c>
      <c r="BK2213" s="149">
        <f>ROUND(I2213*H2213,2)</f>
        <v>0</v>
      </c>
      <c r="BL2213" s="17" t="s">
        <v>369</v>
      </c>
      <c r="BM2213" s="148" t="s">
        <v>2692</v>
      </c>
    </row>
    <row r="2214" spans="2:63" s="11" customFormat="1" ht="25.9" customHeight="1">
      <c r="B2214" s="126"/>
      <c r="D2214" s="127" t="s">
        <v>76</v>
      </c>
      <c r="E2214" s="128" t="s">
        <v>300</v>
      </c>
      <c r="F2214" s="128" t="s">
        <v>2693</v>
      </c>
      <c r="I2214" s="129"/>
      <c r="J2214" s="130">
        <f>BK2214</f>
        <v>0</v>
      </c>
      <c r="L2214" s="126"/>
      <c r="M2214" s="131"/>
      <c r="P2214" s="132">
        <f>P2215</f>
        <v>0</v>
      </c>
      <c r="R2214" s="132">
        <f>R2215</f>
        <v>0</v>
      </c>
      <c r="T2214" s="133">
        <f>T2215</f>
        <v>0</v>
      </c>
      <c r="AR2214" s="127" t="s">
        <v>103</v>
      </c>
      <c r="AT2214" s="134" t="s">
        <v>76</v>
      </c>
      <c r="AU2214" s="134" t="s">
        <v>77</v>
      </c>
      <c r="AY2214" s="127" t="s">
        <v>262</v>
      </c>
      <c r="BK2214" s="135">
        <f>BK2215</f>
        <v>0</v>
      </c>
    </row>
    <row r="2215" spans="2:63" s="11" customFormat="1" ht="22.9" customHeight="1">
      <c r="B2215" s="126"/>
      <c r="D2215" s="127" t="s">
        <v>76</v>
      </c>
      <c r="E2215" s="136" t="s">
        <v>2694</v>
      </c>
      <c r="F2215" s="136" t="s">
        <v>2695</v>
      </c>
      <c r="I2215" s="129"/>
      <c r="J2215" s="137">
        <f>BK2215</f>
        <v>0</v>
      </c>
      <c r="L2215" s="126"/>
      <c r="M2215" s="131"/>
      <c r="P2215" s="132">
        <f>SUM(P2216:P2217)</f>
        <v>0</v>
      </c>
      <c r="R2215" s="132">
        <f>SUM(R2216:R2217)</f>
        <v>0</v>
      </c>
      <c r="T2215" s="133">
        <f>SUM(T2216:T2217)</f>
        <v>0</v>
      </c>
      <c r="AR2215" s="127" t="s">
        <v>103</v>
      </c>
      <c r="AT2215" s="134" t="s">
        <v>76</v>
      </c>
      <c r="AU2215" s="134" t="s">
        <v>85</v>
      </c>
      <c r="AY2215" s="127" t="s">
        <v>262</v>
      </c>
      <c r="BK2215" s="135">
        <f>SUM(BK2216:BK2217)</f>
        <v>0</v>
      </c>
    </row>
    <row r="2216" spans="2:65" s="1" customFormat="1" ht="37.9" customHeight="1">
      <c r="B2216" s="32"/>
      <c r="C2216" s="138" t="s">
        <v>2696</v>
      </c>
      <c r="D2216" s="138" t="s">
        <v>264</v>
      </c>
      <c r="E2216" s="139" t="s">
        <v>2697</v>
      </c>
      <c r="F2216" s="140" t="s">
        <v>2698</v>
      </c>
      <c r="G2216" s="141" t="s">
        <v>2434</v>
      </c>
      <c r="H2216" s="142">
        <v>1</v>
      </c>
      <c r="I2216" s="143"/>
      <c r="J2216" s="142">
        <f>ROUND(I2216*H2216,2)</f>
        <v>0</v>
      </c>
      <c r="K2216" s="140" t="s">
        <v>1</v>
      </c>
      <c r="L2216" s="32"/>
      <c r="M2216" s="144" t="s">
        <v>1</v>
      </c>
      <c r="N2216" s="145" t="s">
        <v>42</v>
      </c>
      <c r="P2216" s="146">
        <f>O2216*H2216</f>
        <v>0</v>
      </c>
      <c r="Q2216" s="146">
        <v>0</v>
      </c>
      <c r="R2216" s="146">
        <f>Q2216*H2216</f>
        <v>0</v>
      </c>
      <c r="S2216" s="146">
        <v>0</v>
      </c>
      <c r="T2216" s="147">
        <f>S2216*H2216</f>
        <v>0</v>
      </c>
      <c r="AR2216" s="148" t="s">
        <v>668</v>
      </c>
      <c r="AT2216" s="148" t="s">
        <v>264</v>
      </c>
      <c r="AU2216" s="148" t="s">
        <v>87</v>
      </c>
      <c r="AY2216" s="17" t="s">
        <v>262</v>
      </c>
      <c r="BE2216" s="149">
        <f>IF(N2216="základní",J2216,0)</f>
        <v>0</v>
      </c>
      <c r="BF2216" s="149">
        <f>IF(N2216="snížená",J2216,0)</f>
        <v>0</v>
      </c>
      <c r="BG2216" s="149">
        <f>IF(N2216="zákl. přenesená",J2216,0)</f>
        <v>0</v>
      </c>
      <c r="BH2216" s="149">
        <f>IF(N2216="sníž. přenesená",J2216,0)</f>
        <v>0</v>
      </c>
      <c r="BI2216" s="149">
        <f>IF(N2216="nulová",J2216,0)</f>
        <v>0</v>
      </c>
      <c r="BJ2216" s="17" t="s">
        <v>85</v>
      </c>
      <c r="BK2216" s="149">
        <f>ROUND(I2216*H2216,2)</f>
        <v>0</v>
      </c>
      <c r="BL2216" s="17" t="s">
        <v>668</v>
      </c>
      <c r="BM2216" s="148" t="s">
        <v>2699</v>
      </c>
    </row>
    <row r="2217" spans="2:47" s="1" customFormat="1" ht="48.75">
      <c r="B2217" s="32"/>
      <c r="D2217" s="151" t="s">
        <v>699</v>
      </c>
      <c r="F2217" s="187" t="s">
        <v>2700</v>
      </c>
      <c r="I2217" s="188"/>
      <c r="L2217" s="32"/>
      <c r="M2217" s="190"/>
      <c r="N2217" s="191"/>
      <c r="O2217" s="191"/>
      <c r="P2217" s="191"/>
      <c r="Q2217" s="191"/>
      <c r="R2217" s="191"/>
      <c r="S2217" s="191"/>
      <c r="T2217" s="192"/>
      <c r="AT2217" s="17" t="s">
        <v>699</v>
      </c>
      <c r="AU2217" s="17" t="s">
        <v>87</v>
      </c>
    </row>
    <row r="2218" spans="2:12" s="1" customFormat="1" ht="6.95" customHeight="1">
      <c r="B2218" s="44"/>
      <c r="C2218" s="45"/>
      <c r="D2218" s="45"/>
      <c r="E2218" s="45"/>
      <c r="F2218" s="45"/>
      <c r="G2218" s="45"/>
      <c r="H2218" s="45"/>
      <c r="I2218" s="45"/>
      <c r="J2218" s="45"/>
      <c r="K2218" s="45"/>
      <c r="L2218" s="32"/>
    </row>
  </sheetData>
  <sheetProtection algorithmName="SHA-512" hashValue="3axmQQgEnwy6Q91XYU3gPZGdGX9zaEw+gZpPVFI7wFsryhxGWZWr6mbwOge5V/412g59oQrApD7zx5lFRxKLXQ==" saltValue="VmacN6VAd7WHsU9hJFU1yDl+wvFJnHWxUSrg79FnGUS73NVt5ZnAN1+/5Lmn4sQDhCldN8c23TkEHZjvk1MFpg==" spinCount="100000" sheet="1" objects="1" scenarios="1" formatColumns="0" formatRows="0" autoFilter="0"/>
  <autoFilter ref="C141:K2217"/>
  <mergeCells count="9">
    <mergeCell ref="E87:H87"/>
    <mergeCell ref="E132:H132"/>
    <mergeCell ref="E134:H13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3:H447"/>
  <sheetViews>
    <sheetView showGridLines="0" workbookViewId="0" topLeftCell="A1"/>
  </sheetViews>
  <sheetFormatPr defaultColWidth="9.140625" defaultRowHeight="12"/>
  <cols>
    <col min="1" max="1" width="8.28125" style="0" customWidth="1"/>
    <col min="2" max="2" width="1.7109375" style="0" customWidth="1"/>
    <col min="3" max="3" width="25.00390625" style="0" customWidth="1"/>
    <col min="4" max="4" width="75.8515625" style="0" customWidth="1"/>
    <col min="5" max="5" width="13.28125" style="0" customWidth="1"/>
    <col min="6" max="6" width="20.00390625" style="0" customWidth="1"/>
    <col min="7" max="7" width="1.7109375" style="0" customWidth="1"/>
    <col min="8" max="8" width="8.28125" style="0" customWidth="1"/>
  </cols>
  <sheetData>
    <row r="1" ht="11.25" customHeight="1"/>
    <row r="2" ht="36.95" customHeight="1"/>
    <row r="3" spans="2:8" ht="6.95" customHeight="1">
      <c r="B3" s="18"/>
      <c r="C3" s="19"/>
      <c r="D3" s="19"/>
      <c r="E3" s="19"/>
      <c r="F3" s="19"/>
      <c r="G3" s="19"/>
      <c r="H3" s="20"/>
    </row>
    <row r="4" spans="2:8" ht="24.95" customHeight="1">
      <c r="B4" s="20"/>
      <c r="C4" s="21" t="s">
        <v>6734</v>
      </c>
      <c r="H4" s="20"/>
    </row>
    <row r="5" spans="2:8" ht="12" customHeight="1">
      <c r="B5" s="20"/>
      <c r="C5" s="24" t="s">
        <v>13</v>
      </c>
      <c r="D5" s="242" t="s">
        <v>14</v>
      </c>
      <c r="E5" s="234"/>
      <c r="F5" s="234"/>
      <c r="H5" s="20"/>
    </row>
    <row r="6" spans="2:8" ht="36.95" customHeight="1">
      <c r="B6" s="20"/>
      <c r="C6" s="26" t="s">
        <v>16</v>
      </c>
      <c r="D6" s="239" t="s">
        <v>17</v>
      </c>
      <c r="E6" s="234"/>
      <c r="F6" s="234"/>
      <c r="H6" s="20"/>
    </row>
    <row r="7" spans="2:8" ht="16.5" customHeight="1">
      <c r="B7" s="20"/>
      <c r="C7" s="27" t="s">
        <v>22</v>
      </c>
      <c r="D7" s="52" t="str">
        <f>'Rekapitulace stavby'!AN8</f>
        <v>25. 9. 2023</v>
      </c>
      <c r="H7" s="20"/>
    </row>
    <row r="8" spans="2:8" s="1" customFormat="1" ht="10.9" customHeight="1">
      <c r="B8" s="32"/>
      <c r="H8" s="32"/>
    </row>
    <row r="9" spans="2:8" s="10" customFormat="1" ht="29.25" customHeight="1">
      <c r="B9" s="118"/>
      <c r="C9" s="119" t="s">
        <v>58</v>
      </c>
      <c r="D9" s="120" t="s">
        <v>59</v>
      </c>
      <c r="E9" s="120" t="s">
        <v>249</v>
      </c>
      <c r="F9" s="121" t="s">
        <v>6735</v>
      </c>
      <c r="H9" s="118"/>
    </row>
    <row r="10" spans="2:8" s="1" customFormat="1" ht="26.45" customHeight="1">
      <c r="B10" s="32"/>
      <c r="C10" s="205" t="s">
        <v>6736</v>
      </c>
      <c r="D10" s="205" t="s">
        <v>83</v>
      </c>
      <c r="H10" s="32"/>
    </row>
    <row r="11" spans="2:8" s="1" customFormat="1" ht="16.9" customHeight="1">
      <c r="B11" s="32"/>
      <c r="C11" s="206" t="s">
        <v>151</v>
      </c>
      <c r="D11" s="207" t="s">
        <v>1</v>
      </c>
      <c r="E11" s="208" t="s">
        <v>152</v>
      </c>
      <c r="F11" s="209">
        <v>242.62</v>
      </c>
      <c r="H11" s="32"/>
    </row>
    <row r="12" spans="2:8" s="1" customFormat="1" ht="16.9" customHeight="1">
      <c r="B12" s="32"/>
      <c r="C12" s="210" t="s">
        <v>1</v>
      </c>
      <c r="D12" s="210" t="s">
        <v>6737</v>
      </c>
      <c r="E12" s="17" t="s">
        <v>1</v>
      </c>
      <c r="F12" s="211">
        <v>40.51</v>
      </c>
      <c r="H12" s="32"/>
    </row>
    <row r="13" spans="2:8" s="1" customFormat="1" ht="16.9" customHeight="1">
      <c r="B13" s="32"/>
      <c r="C13" s="210" t="s">
        <v>1</v>
      </c>
      <c r="D13" s="210" t="s">
        <v>6738</v>
      </c>
      <c r="E13" s="17" t="s">
        <v>1</v>
      </c>
      <c r="F13" s="211">
        <v>53.35</v>
      </c>
      <c r="H13" s="32"/>
    </row>
    <row r="14" spans="2:8" s="1" customFormat="1" ht="16.9" customHeight="1">
      <c r="B14" s="32"/>
      <c r="C14" s="210" t="s">
        <v>1</v>
      </c>
      <c r="D14" s="210" t="s">
        <v>6739</v>
      </c>
      <c r="E14" s="17" t="s">
        <v>1</v>
      </c>
      <c r="F14" s="211">
        <v>13.2</v>
      </c>
      <c r="H14" s="32"/>
    </row>
    <row r="15" spans="2:8" s="1" customFormat="1" ht="16.9" customHeight="1">
      <c r="B15" s="32"/>
      <c r="C15" s="210" t="s">
        <v>1</v>
      </c>
      <c r="D15" s="210" t="s">
        <v>6740</v>
      </c>
      <c r="E15" s="17" t="s">
        <v>1</v>
      </c>
      <c r="F15" s="211">
        <v>14.2</v>
      </c>
      <c r="H15" s="32"/>
    </row>
    <row r="16" spans="2:8" s="1" customFormat="1" ht="16.9" customHeight="1">
      <c r="B16" s="32"/>
      <c r="C16" s="210" t="s">
        <v>1</v>
      </c>
      <c r="D16" s="210" t="s">
        <v>6741</v>
      </c>
      <c r="E16" s="17" t="s">
        <v>1</v>
      </c>
      <c r="F16" s="211">
        <v>29.6</v>
      </c>
      <c r="H16" s="32"/>
    </row>
    <row r="17" spans="2:8" s="1" customFormat="1" ht="16.9" customHeight="1">
      <c r="B17" s="32"/>
      <c r="C17" s="210" t="s">
        <v>1</v>
      </c>
      <c r="D17" s="210" t="s">
        <v>6742</v>
      </c>
      <c r="E17" s="17" t="s">
        <v>1</v>
      </c>
      <c r="F17" s="211">
        <v>38.78</v>
      </c>
      <c r="H17" s="32"/>
    </row>
    <row r="18" spans="2:8" s="1" customFormat="1" ht="16.9" customHeight="1">
      <c r="B18" s="32"/>
      <c r="C18" s="210" t="s">
        <v>1</v>
      </c>
      <c r="D18" s="210" t="s">
        <v>6743</v>
      </c>
      <c r="E18" s="17" t="s">
        <v>1</v>
      </c>
      <c r="F18" s="211">
        <v>52.98</v>
      </c>
      <c r="H18" s="32"/>
    </row>
    <row r="19" spans="2:8" s="1" customFormat="1" ht="16.9" customHeight="1">
      <c r="B19" s="32"/>
      <c r="C19" s="210" t="s">
        <v>1</v>
      </c>
      <c r="D19" s="210" t="s">
        <v>273</v>
      </c>
      <c r="E19" s="17" t="s">
        <v>1</v>
      </c>
      <c r="F19" s="211">
        <v>242.62</v>
      </c>
      <c r="H19" s="32"/>
    </row>
    <row r="20" spans="2:8" s="1" customFormat="1" ht="16.9" customHeight="1">
      <c r="B20" s="32"/>
      <c r="C20" s="212" t="s">
        <v>6744</v>
      </c>
      <c r="H20" s="32"/>
    </row>
    <row r="21" spans="2:8" s="1" customFormat="1" ht="16.9" customHeight="1">
      <c r="B21" s="32"/>
      <c r="C21" s="210" t="s">
        <v>568</v>
      </c>
      <c r="D21" s="210" t="s">
        <v>569</v>
      </c>
      <c r="E21" s="17" t="s">
        <v>152</v>
      </c>
      <c r="F21" s="211">
        <v>778.7</v>
      </c>
      <c r="H21" s="32"/>
    </row>
    <row r="22" spans="2:8" s="1" customFormat="1" ht="16.9" customHeight="1">
      <c r="B22" s="32"/>
      <c r="C22" s="210" t="s">
        <v>580</v>
      </c>
      <c r="D22" s="210" t="s">
        <v>581</v>
      </c>
      <c r="E22" s="17" t="s">
        <v>152</v>
      </c>
      <c r="F22" s="211">
        <v>984.43</v>
      </c>
      <c r="H22" s="32"/>
    </row>
    <row r="23" spans="2:8" s="1" customFormat="1" ht="16.9" customHeight="1">
      <c r="B23" s="32"/>
      <c r="C23" s="210" t="s">
        <v>2518</v>
      </c>
      <c r="D23" s="210" t="s">
        <v>2519</v>
      </c>
      <c r="E23" s="17" t="s">
        <v>152</v>
      </c>
      <c r="F23" s="211">
        <v>498.4</v>
      </c>
      <c r="H23" s="32"/>
    </row>
    <row r="24" spans="2:8" s="1" customFormat="1" ht="22.5">
      <c r="B24" s="32"/>
      <c r="C24" s="210" t="s">
        <v>2541</v>
      </c>
      <c r="D24" s="210" t="s">
        <v>2542</v>
      </c>
      <c r="E24" s="17" t="s">
        <v>152</v>
      </c>
      <c r="F24" s="211">
        <v>498.4</v>
      </c>
      <c r="H24" s="32"/>
    </row>
    <row r="25" spans="2:8" s="1" customFormat="1" ht="16.9" customHeight="1">
      <c r="B25" s="32"/>
      <c r="C25" s="210" t="s">
        <v>2606</v>
      </c>
      <c r="D25" s="210" t="s">
        <v>2607</v>
      </c>
      <c r="E25" s="17" t="s">
        <v>152</v>
      </c>
      <c r="F25" s="211">
        <v>2450.32</v>
      </c>
      <c r="H25" s="32"/>
    </row>
    <row r="26" spans="2:8" s="1" customFormat="1" ht="16.9" customHeight="1">
      <c r="B26" s="32"/>
      <c r="C26" s="210" t="s">
        <v>924</v>
      </c>
      <c r="D26" s="210" t="s">
        <v>925</v>
      </c>
      <c r="E26" s="17" t="s">
        <v>152</v>
      </c>
      <c r="F26" s="211">
        <v>824.81</v>
      </c>
      <c r="H26" s="32"/>
    </row>
    <row r="27" spans="2:8" s="1" customFormat="1" ht="16.9" customHeight="1">
      <c r="B27" s="32"/>
      <c r="C27" s="210" t="s">
        <v>2536</v>
      </c>
      <c r="D27" s="210" t="s">
        <v>2537</v>
      </c>
      <c r="E27" s="17" t="s">
        <v>152</v>
      </c>
      <c r="F27" s="211">
        <v>538.27</v>
      </c>
      <c r="H27" s="32"/>
    </row>
    <row r="28" spans="2:8" s="1" customFormat="1" ht="16.9" customHeight="1">
      <c r="B28" s="32"/>
      <c r="C28" s="210" t="s">
        <v>934</v>
      </c>
      <c r="D28" s="210" t="s">
        <v>935</v>
      </c>
      <c r="E28" s="17" t="s">
        <v>152</v>
      </c>
      <c r="F28" s="211">
        <v>824.81</v>
      </c>
      <c r="H28" s="32"/>
    </row>
    <row r="29" spans="2:8" s="1" customFormat="1" ht="16.9" customHeight="1">
      <c r="B29" s="32"/>
      <c r="C29" s="206" t="s">
        <v>6745</v>
      </c>
      <c r="D29" s="207" t="s">
        <v>1</v>
      </c>
      <c r="E29" s="208" t="s">
        <v>416</v>
      </c>
      <c r="F29" s="209">
        <v>164.03</v>
      </c>
      <c r="H29" s="32"/>
    </row>
    <row r="30" spans="2:8" s="1" customFormat="1" ht="16.9" customHeight="1">
      <c r="B30" s="32"/>
      <c r="C30" s="210" t="s">
        <v>1</v>
      </c>
      <c r="D30" s="210" t="s">
        <v>6746</v>
      </c>
      <c r="E30" s="17" t="s">
        <v>1</v>
      </c>
      <c r="F30" s="211">
        <v>28.12</v>
      </c>
      <c r="H30" s="32"/>
    </row>
    <row r="31" spans="2:8" s="1" customFormat="1" ht="16.9" customHeight="1">
      <c r="B31" s="32"/>
      <c r="C31" s="210" t="s">
        <v>1</v>
      </c>
      <c r="D31" s="210" t="s">
        <v>6747</v>
      </c>
      <c r="E31" s="17" t="s">
        <v>1</v>
      </c>
      <c r="F31" s="211">
        <v>28.55</v>
      </c>
      <c r="H31" s="32"/>
    </row>
    <row r="32" spans="2:8" s="1" customFormat="1" ht="16.9" customHeight="1">
      <c r="B32" s="32"/>
      <c r="C32" s="210" t="s">
        <v>1</v>
      </c>
      <c r="D32" s="210" t="s">
        <v>6748</v>
      </c>
      <c r="E32" s="17" t="s">
        <v>1</v>
      </c>
      <c r="F32" s="211">
        <v>15.05</v>
      </c>
      <c r="H32" s="32"/>
    </row>
    <row r="33" spans="2:8" s="1" customFormat="1" ht="16.9" customHeight="1">
      <c r="B33" s="32"/>
      <c r="C33" s="210" t="s">
        <v>1</v>
      </c>
      <c r="D33" s="210" t="s">
        <v>6749</v>
      </c>
      <c r="E33" s="17" t="s">
        <v>1</v>
      </c>
      <c r="F33" s="211">
        <v>17.15</v>
      </c>
      <c r="H33" s="32"/>
    </row>
    <row r="34" spans="2:8" s="1" customFormat="1" ht="16.9" customHeight="1">
      <c r="B34" s="32"/>
      <c r="C34" s="210" t="s">
        <v>1</v>
      </c>
      <c r="D34" s="210" t="s">
        <v>6750</v>
      </c>
      <c r="E34" s="17" t="s">
        <v>1</v>
      </c>
      <c r="F34" s="211">
        <v>19</v>
      </c>
      <c r="H34" s="32"/>
    </row>
    <row r="35" spans="2:8" s="1" customFormat="1" ht="16.9" customHeight="1">
      <c r="B35" s="32"/>
      <c r="C35" s="210" t="s">
        <v>1</v>
      </c>
      <c r="D35" s="210" t="s">
        <v>6751</v>
      </c>
      <c r="E35" s="17" t="s">
        <v>1</v>
      </c>
      <c r="F35" s="211">
        <v>26.13</v>
      </c>
      <c r="H35" s="32"/>
    </row>
    <row r="36" spans="2:8" s="1" customFormat="1" ht="16.9" customHeight="1">
      <c r="B36" s="32"/>
      <c r="C36" s="210" t="s">
        <v>1</v>
      </c>
      <c r="D36" s="210" t="s">
        <v>6752</v>
      </c>
      <c r="E36" s="17" t="s">
        <v>1</v>
      </c>
      <c r="F36" s="211">
        <v>30.03</v>
      </c>
      <c r="H36" s="32"/>
    </row>
    <row r="37" spans="2:8" s="1" customFormat="1" ht="16.9" customHeight="1">
      <c r="B37" s="32"/>
      <c r="C37" s="210" t="s">
        <v>1</v>
      </c>
      <c r="D37" s="210" t="s">
        <v>273</v>
      </c>
      <c r="E37" s="17" t="s">
        <v>1</v>
      </c>
      <c r="F37" s="211">
        <v>164.03</v>
      </c>
      <c r="H37" s="32"/>
    </row>
    <row r="38" spans="2:8" s="1" customFormat="1" ht="16.9" customHeight="1">
      <c r="B38" s="32"/>
      <c r="C38" s="206" t="s">
        <v>154</v>
      </c>
      <c r="D38" s="207" t="s">
        <v>1</v>
      </c>
      <c r="E38" s="208" t="s">
        <v>152</v>
      </c>
      <c r="F38" s="209">
        <v>2.3</v>
      </c>
      <c r="H38" s="32"/>
    </row>
    <row r="39" spans="2:8" s="1" customFormat="1" ht="16.9" customHeight="1">
      <c r="B39" s="32"/>
      <c r="C39" s="210" t="s">
        <v>1</v>
      </c>
      <c r="D39" s="210" t="s">
        <v>6753</v>
      </c>
      <c r="E39" s="17" t="s">
        <v>1</v>
      </c>
      <c r="F39" s="211">
        <v>2.3</v>
      </c>
      <c r="H39" s="32"/>
    </row>
    <row r="40" spans="2:8" s="1" customFormat="1" ht="16.9" customHeight="1">
      <c r="B40" s="32"/>
      <c r="C40" s="210" t="s">
        <v>1</v>
      </c>
      <c r="D40" s="210" t="s">
        <v>273</v>
      </c>
      <c r="E40" s="17" t="s">
        <v>1</v>
      </c>
      <c r="F40" s="211">
        <v>2.3</v>
      </c>
      <c r="H40" s="32"/>
    </row>
    <row r="41" spans="2:8" s="1" customFormat="1" ht="16.9" customHeight="1">
      <c r="B41" s="32"/>
      <c r="C41" s="212" t="s">
        <v>6744</v>
      </c>
      <c r="H41" s="32"/>
    </row>
    <row r="42" spans="2:8" s="1" customFormat="1" ht="16.9" customHeight="1">
      <c r="B42" s="32"/>
      <c r="C42" s="210" t="s">
        <v>568</v>
      </c>
      <c r="D42" s="210" t="s">
        <v>569</v>
      </c>
      <c r="E42" s="17" t="s">
        <v>152</v>
      </c>
      <c r="F42" s="211">
        <v>778.7</v>
      </c>
      <c r="H42" s="32"/>
    </row>
    <row r="43" spans="2:8" s="1" customFormat="1" ht="16.9" customHeight="1">
      <c r="B43" s="32"/>
      <c r="C43" s="210" t="s">
        <v>580</v>
      </c>
      <c r="D43" s="210" t="s">
        <v>581</v>
      </c>
      <c r="E43" s="17" t="s">
        <v>152</v>
      </c>
      <c r="F43" s="211">
        <v>984.43</v>
      </c>
      <c r="H43" s="32"/>
    </row>
    <row r="44" spans="2:8" s="1" customFormat="1" ht="33.75">
      <c r="B44" s="32"/>
      <c r="C44" s="210" t="s">
        <v>832</v>
      </c>
      <c r="D44" s="210" t="s">
        <v>833</v>
      </c>
      <c r="E44" s="17" t="s">
        <v>152</v>
      </c>
      <c r="F44" s="211">
        <v>154</v>
      </c>
      <c r="H44" s="32"/>
    </row>
    <row r="45" spans="2:8" s="1" customFormat="1" ht="16.9" customHeight="1">
      <c r="B45" s="32"/>
      <c r="C45" s="210" t="s">
        <v>990</v>
      </c>
      <c r="D45" s="210" t="s">
        <v>991</v>
      </c>
      <c r="E45" s="17" t="s">
        <v>152</v>
      </c>
      <c r="F45" s="211">
        <v>98.24</v>
      </c>
      <c r="H45" s="32"/>
    </row>
    <row r="46" spans="2:8" s="1" customFormat="1" ht="16.9" customHeight="1">
      <c r="B46" s="32"/>
      <c r="C46" s="210" t="s">
        <v>2606</v>
      </c>
      <c r="D46" s="210" t="s">
        <v>2607</v>
      </c>
      <c r="E46" s="17" t="s">
        <v>152</v>
      </c>
      <c r="F46" s="211">
        <v>2450.32</v>
      </c>
      <c r="H46" s="32"/>
    </row>
    <row r="47" spans="2:8" s="1" customFormat="1" ht="16.9" customHeight="1">
      <c r="B47" s="32"/>
      <c r="C47" s="210" t="s">
        <v>2629</v>
      </c>
      <c r="D47" s="210" t="s">
        <v>2630</v>
      </c>
      <c r="E47" s="17" t="s">
        <v>152</v>
      </c>
      <c r="F47" s="211">
        <v>465.41</v>
      </c>
      <c r="H47" s="32"/>
    </row>
    <row r="48" spans="2:8" s="1" customFormat="1" ht="22.5">
      <c r="B48" s="32"/>
      <c r="C48" s="210" t="s">
        <v>2642</v>
      </c>
      <c r="D48" s="210" t="s">
        <v>2643</v>
      </c>
      <c r="E48" s="17" t="s">
        <v>152</v>
      </c>
      <c r="F48" s="211">
        <v>484.93</v>
      </c>
      <c r="H48" s="32"/>
    </row>
    <row r="49" spans="2:8" s="1" customFormat="1" ht="16.9" customHeight="1">
      <c r="B49" s="32"/>
      <c r="C49" s="210" t="s">
        <v>795</v>
      </c>
      <c r="D49" s="210" t="s">
        <v>796</v>
      </c>
      <c r="E49" s="17" t="s">
        <v>303</v>
      </c>
      <c r="F49" s="211">
        <v>0.06</v>
      </c>
      <c r="H49" s="32"/>
    </row>
    <row r="50" spans="2:8" s="1" customFormat="1" ht="16.9" customHeight="1">
      <c r="B50" s="32"/>
      <c r="C50" s="210" t="s">
        <v>998</v>
      </c>
      <c r="D50" s="210" t="s">
        <v>999</v>
      </c>
      <c r="E50" s="17" t="s">
        <v>552</v>
      </c>
      <c r="F50" s="211">
        <v>12.38</v>
      </c>
      <c r="H50" s="32"/>
    </row>
    <row r="51" spans="2:8" s="1" customFormat="1" ht="22.5">
      <c r="B51" s="32"/>
      <c r="C51" s="210" t="s">
        <v>827</v>
      </c>
      <c r="D51" s="210" t="s">
        <v>828</v>
      </c>
      <c r="E51" s="17" t="s">
        <v>152</v>
      </c>
      <c r="F51" s="211">
        <v>537.63</v>
      </c>
      <c r="H51" s="32"/>
    </row>
    <row r="52" spans="2:8" s="1" customFormat="1" ht="16.9" customHeight="1">
      <c r="B52" s="32"/>
      <c r="C52" s="210" t="s">
        <v>863</v>
      </c>
      <c r="D52" s="210" t="s">
        <v>864</v>
      </c>
      <c r="E52" s="17" t="s">
        <v>152</v>
      </c>
      <c r="F52" s="211">
        <v>118.95</v>
      </c>
      <c r="H52" s="32"/>
    </row>
    <row r="53" spans="2:8" s="1" customFormat="1" ht="16.9" customHeight="1">
      <c r="B53" s="32"/>
      <c r="C53" s="206" t="s">
        <v>157</v>
      </c>
      <c r="D53" s="207" t="s">
        <v>1</v>
      </c>
      <c r="E53" s="208" t="s">
        <v>152</v>
      </c>
      <c r="F53" s="209">
        <v>2.3</v>
      </c>
      <c r="H53" s="32"/>
    </row>
    <row r="54" spans="2:8" s="1" customFormat="1" ht="16.9" customHeight="1">
      <c r="B54" s="32"/>
      <c r="C54" s="210" t="s">
        <v>1</v>
      </c>
      <c r="D54" s="210" t="s">
        <v>6754</v>
      </c>
      <c r="E54" s="17" t="s">
        <v>1</v>
      </c>
      <c r="F54" s="211">
        <v>2.3</v>
      </c>
      <c r="H54" s="32"/>
    </row>
    <row r="55" spans="2:8" s="1" customFormat="1" ht="16.9" customHeight="1">
      <c r="B55" s="32"/>
      <c r="C55" s="210" t="s">
        <v>1</v>
      </c>
      <c r="D55" s="210" t="s">
        <v>273</v>
      </c>
      <c r="E55" s="17" t="s">
        <v>1</v>
      </c>
      <c r="F55" s="211">
        <v>2.3</v>
      </c>
      <c r="H55" s="32"/>
    </row>
    <row r="56" spans="2:8" s="1" customFormat="1" ht="16.9" customHeight="1">
      <c r="B56" s="32"/>
      <c r="C56" s="212" t="s">
        <v>6744</v>
      </c>
      <c r="H56" s="32"/>
    </row>
    <row r="57" spans="2:8" s="1" customFormat="1" ht="16.9" customHeight="1">
      <c r="B57" s="32"/>
      <c r="C57" s="210" t="s">
        <v>568</v>
      </c>
      <c r="D57" s="210" t="s">
        <v>569</v>
      </c>
      <c r="E57" s="17" t="s">
        <v>152</v>
      </c>
      <c r="F57" s="211">
        <v>778.7</v>
      </c>
      <c r="H57" s="32"/>
    </row>
    <row r="58" spans="2:8" s="1" customFormat="1" ht="16.9" customHeight="1">
      <c r="B58" s="32"/>
      <c r="C58" s="210" t="s">
        <v>580</v>
      </c>
      <c r="D58" s="210" t="s">
        <v>581</v>
      </c>
      <c r="E58" s="17" t="s">
        <v>152</v>
      </c>
      <c r="F58" s="211">
        <v>984.43</v>
      </c>
      <c r="H58" s="32"/>
    </row>
    <row r="59" spans="2:8" s="1" customFormat="1" ht="16.9" customHeight="1">
      <c r="B59" s="32"/>
      <c r="C59" s="210" t="s">
        <v>2518</v>
      </c>
      <c r="D59" s="210" t="s">
        <v>2519</v>
      </c>
      <c r="E59" s="17" t="s">
        <v>152</v>
      </c>
      <c r="F59" s="211">
        <v>498.4</v>
      </c>
      <c r="H59" s="32"/>
    </row>
    <row r="60" spans="2:8" s="1" customFormat="1" ht="22.5">
      <c r="B60" s="32"/>
      <c r="C60" s="210" t="s">
        <v>2541</v>
      </c>
      <c r="D60" s="210" t="s">
        <v>2542</v>
      </c>
      <c r="E60" s="17" t="s">
        <v>152</v>
      </c>
      <c r="F60" s="211">
        <v>498.4</v>
      </c>
      <c r="H60" s="32"/>
    </row>
    <row r="61" spans="2:8" s="1" customFormat="1" ht="16.9" customHeight="1">
      <c r="B61" s="32"/>
      <c r="C61" s="210" t="s">
        <v>924</v>
      </c>
      <c r="D61" s="210" t="s">
        <v>925</v>
      </c>
      <c r="E61" s="17" t="s">
        <v>152</v>
      </c>
      <c r="F61" s="211">
        <v>824.81</v>
      </c>
      <c r="H61" s="32"/>
    </row>
    <row r="62" spans="2:8" s="1" customFormat="1" ht="16.9" customHeight="1">
      <c r="B62" s="32"/>
      <c r="C62" s="210" t="s">
        <v>2536</v>
      </c>
      <c r="D62" s="210" t="s">
        <v>2537</v>
      </c>
      <c r="E62" s="17" t="s">
        <v>152</v>
      </c>
      <c r="F62" s="211">
        <v>538.27</v>
      </c>
      <c r="H62" s="32"/>
    </row>
    <row r="63" spans="2:8" s="1" customFormat="1" ht="16.9" customHeight="1">
      <c r="B63" s="32"/>
      <c r="C63" s="210" t="s">
        <v>934</v>
      </c>
      <c r="D63" s="210" t="s">
        <v>935</v>
      </c>
      <c r="E63" s="17" t="s">
        <v>152</v>
      </c>
      <c r="F63" s="211">
        <v>824.81</v>
      </c>
      <c r="H63" s="32"/>
    </row>
    <row r="64" spans="2:8" s="1" customFormat="1" ht="16.9" customHeight="1">
      <c r="B64" s="32"/>
      <c r="C64" s="206" t="s">
        <v>158</v>
      </c>
      <c r="D64" s="207" t="s">
        <v>1</v>
      </c>
      <c r="E64" s="208" t="s">
        <v>152</v>
      </c>
      <c r="F64" s="209">
        <v>15.48</v>
      </c>
      <c r="H64" s="32"/>
    </row>
    <row r="65" spans="2:8" s="1" customFormat="1" ht="16.9" customHeight="1">
      <c r="B65" s="32"/>
      <c r="C65" s="210" t="s">
        <v>1</v>
      </c>
      <c r="D65" s="210" t="s">
        <v>6755</v>
      </c>
      <c r="E65" s="17" t="s">
        <v>1</v>
      </c>
      <c r="F65" s="211">
        <v>1.59</v>
      </c>
      <c r="H65" s="32"/>
    </row>
    <row r="66" spans="2:8" s="1" customFormat="1" ht="16.9" customHeight="1">
      <c r="B66" s="32"/>
      <c r="C66" s="210" t="s">
        <v>1</v>
      </c>
      <c r="D66" s="210" t="s">
        <v>6756</v>
      </c>
      <c r="E66" s="17" t="s">
        <v>1</v>
      </c>
      <c r="F66" s="211">
        <v>5.05</v>
      </c>
      <c r="H66" s="32"/>
    </row>
    <row r="67" spans="2:8" s="1" customFormat="1" ht="16.9" customHeight="1">
      <c r="B67" s="32"/>
      <c r="C67" s="210" t="s">
        <v>1</v>
      </c>
      <c r="D67" s="210" t="s">
        <v>6757</v>
      </c>
      <c r="E67" s="17" t="s">
        <v>1</v>
      </c>
      <c r="F67" s="211">
        <v>3.62</v>
      </c>
      <c r="H67" s="32"/>
    </row>
    <row r="68" spans="2:8" s="1" customFormat="1" ht="16.9" customHeight="1">
      <c r="B68" s="32"/>
      <c r="C68" s="210" t="s">
        <v>1</v>
      </c>
      <c r="D68" s="210" t="s">
        <v>6758</v>
      </c>
      <c r="E68" s="17" t="s">
        <v>1</v>
      </c>
      <c r="F68" s="211">
        <v>5.22</v>
      </c>
      <c r="H68" s="32"/>
    </row>
    <row r="69" spans="2:8" s="1" customFormat="1" ht="16.9" customHeight="1">
      <c r="B69" s="32"/>
      <c r="C69" s="210" t="s">
        <v>1</v>
      </c>
      <c r="D69" s="210" t="s">
        <v>273</v>
      </c>
      <c r="E69" s="17" t="s">
        <v>1</v>
      </c>
      <c r="F69" s="211">
        <v>15.48</v>
      </c>
      <c r="H69" s="32"/>
    </row>
    <row r="70" spans="2:8" s="1" customFormat="1" ht="16.9" customHeight="1">
      <c r="B70" s="32"/>
      <c r="C70" s="212" t="s">
        <v>6744</v>
      </c>
      <c r="H70" s="32"/>
    </row>
    <row r="71" spans="2:8" s="1" customFormat="1" ht="22.5">
      <c r="B71" s="32"/>
      <c r="C71" s="210" t="s">
        <v>550</v>
      </c>
      <c r="D71" s="210" t="s">
        <v>551</v>
      </c>
      <c r="E71" s="17" t="s">
        <v>552</v>
      </c>
      <c r="F71" s="211">
        <v>6.97</v>
      </c>
      <c r="H71" s="32"/>
    </row>
    <row r="72" spans="2:8" s="1" customFormat="1" ht="16.9" customHeight="1">
      <c r="B72" s="32"/>
      <c r="C72" s="210" t="s">
        <v>2518</v>
      </c>
      <c r="D72" s="210" t="s">
        <v>2519</v>
      </c>
      <c r="E72" s="17" t="s">
        <v>152</v>
      </c>
      <c r="F72" s="211">
        <v>498.4</v>
      </c>
      <c r="H72" s="32"/>
    </row>
    <row r="73" spans="2:8" s="1" customFormat="1" ht="22.5">
      <c r="B73" s="32"/>
      <c r="C73" s="210" t="s">
        <v>2541</v>
      </c>
      <c r="D73" s="210" t="s">
        <v>2542</v>
      </c>
      <c r="E73" s="17" t="s">
        <v>152</v>
      </c>
      <c r="F73" s="211">
        <v>498.4</v>
      </c>
      <c r="H73" s="32"/>
    </row>
    <row r="74" spans="2:8" s="1" customFormat="1" ht="16.9" customHeight="1">
      <c r="B74" s="32"/>
      <c r="C74" s="210" t="s">
        <v>2606</v>
      </c>
      <c r="D74" s="210" t="s">
        <v>2607</v>
      </c>
      <c r="E74" s="17" t="s">
        <v>152</v>
      </c>
      <c r="F74" s="211">
        <v>2450.32</v>
      </c>
      <c r="H74" s="32"/>
    </row>
    <row r="75" spans="2:8" s="1" customFormat="1" ht="16.9" customHeight="1">
      <c r="B75" s="32"/>
      <c r="C75" s="210" t="s">
        <v>2629</v>
      </c>
      <c r="D75" s="210" t="s">
        <v>2630</v>
      </c>
      <c r="E75" s="17" t="s">
        <v>152</v>
      </c>
      <c r="F75" s="211">
        <v>465.41</v>
      </c>
      <c r="H75" s="32"/>
    </row>
    <row r="76" spans="2:8" s="1" customFormat="1" ht="22.5">
      <c r="B76" s="32"/>
      <c r="C76" s="210" t="s">
        <v>2642</v>
      </c>
      <c r="D76" s="210" t="s">
        <v>2643</v>
      </c>
      <c r="E76" s="17" t="s">
        <v>152</v>
      </c>
      <c r="F76" s="211">
        <v>484.93</v>
      </c>
      <c r="H76" s="32"/>
    </row>
    <row r="77" spans="2:8" s="1" customFormat="1" ht="16.9" customHeight="1">
      <c r="B77" s="32"/>
      <c r="C77" s="210" t="s">
        <v>2536</v>
      </c>
      <c r="D77" s="210" t="s">
        <v>2537</v>
      </c>
      <c r="E77" s="17" t="s">
        <v>152</v>
      </c>
      <c r="F77" s="211">
        <v>538.27</v>
      </c>
      <c r="H77" s="32"/>
    </row>
    <row r="78" spans="2:8" s="1" customFormat="1" ht="16.9" customHeight="1">
      <c r="B78" s="32"/>
      <c r="C78" s="206" t="s">
        <v>160</v>
      </c>
      <c r="D78" s="207" t="s">
        <v>1</v>
      </c>
      <c r="E78" s="208" t="s">
        <v>152</v>
      </c>
      <c r="F78" s="209">
        <v>39.5</v>
      </c>
      <c r="H78" s="32"/>
    </row>
    <row r="79" spans="2:8" s="1" customFormat="1" ht="16.9" customHeight="1">
      <c r="B79" s="32"/>
      <c r="C79" s="210" t="s">
        <v>1</v>
      </c>
      <c r="D79" s="210" t="s">
        <v>1311</v>
      </c>
      <c r="E79" s="17" t="s">
        <v>1</v>
      </c>
      <c r="F79" s="211">
        <v>3</v>
      </c>
      <c r="H79" s="32"/>
    </row>
    <row r="80" spans="2:8" s="1" customFormat="1" ht="16.9" customHeight="1">
      <c r="B80" s="32"/>
      <c r="C80" s="210" t="s">
        <v>1</v>
      </c>
      <c r="D80" s="210" t="s">
        <v>1312</v>
      </c>
      <c r="E80" s="17" t="s">
        <v>1</v>
      </c>
      <c r="F80" s="211">
        <v>1.3</v>
      </c>
      <c r="H80" s="32"/>
    </row>
    <row r="81" spans="2:8" s="1" customFormat="1" ht="16.9" customHeight="1">
      <c r="B81" s="32"/>
      <c r="C81" s="210" t="s">
        <v>1</v>
      </c>
      <c r="D81" s="210" t="s">
        <v>1313</v>
      </c>
      <c r="E81" s="17" t="s">
        <v>1</v>
      </c>
      <c r="F81" s="211">
        <v>1.3</v>
      </c>
      <c r="H81" s="32"/>
    </row>
    <row r="82" spans="2:8" s="1" customFormat="1" ht="16.9" customHeight="1">
      <c r="B82" s="32"/>
      <c r="C82" s="210" t="s">
        <v>1</v>
      </c>
      <c r="D82" s="210" t="s">
        <v>1314</v>
      </c>
      <c r="E82" s="17" t="s">
        <v>1</v>
      </c>
      <c r="F82" s="211">
        <v>4.2</v>
      </c>
      <c r="H82" s="32"/>
    </row>
    <row r="83" spans="2:8" s="1" customFormat="1" ht="16.9" customHeight="1">
      <c r="B83" s="32"/>
      <c r="C83" s="210" t="s">
        <v>1</v>
      </c>
      <c r="D83" s="210" t="s">
        <v>1315</v>
      </c>
      <c r="E83" s="17" t="s">
        <v>1</v>
      </c>
      <c r="F83" s="211">
        <v>2.1</v>
      </c>
      <c r="H83" s="32"/>
    </row>
    <row r="84" spans="2:8" s="1" customFormat="1" ht="16.9" customHeight="1">
      <c r="B84" s="32"/>
      <c r="C84" s="210" t="s">
        <v>1</v>
      </c>
      <c r="D84" s="210" t="s">
        <v>1316</v>
      </c>
      <c r="E84" s="17" t="s">
        <v>1</v>
      </c>
      <c r="F84" s="211">
        <v>1.7</v>
      </c>
      <c r="H84" s="32"/>
    </row>
    <row r="85" spans="2:8" s="1" customFormat="1" ht="16.9" customHeight="1">
      <c r="B85" s="32"/>
      <c r="C85" s="210" t="s">
        <v>1</v>
      </c>
      <c r="D85" s="210" t="s">
        <v>1317</v>
      </c>
      <c r="E85" s="17" t="s">
        <v>1</v>
      </c>
      <c r="F85" s="211">
        <v>1.7</v>
      </c>
      <c r="H85" s="32"/>
    </row>
    <row r="86" spans="2:8" s="1" customFormat="1" ht="16.9" customHeight="1">
      <c r="B86" s="32"/>
      <c r="C86" s="210" t="s">
        <v>1</v>
      </c>
      <c r="D86" s="210" t="s">
        <v>6759</v>
      </c>
      <c r="E86" s="17" t="s">
        <v>1</v>
      </c>
      <c r="F86" s="211">
        <v>3.1</v>
      </c>
      <c r="H86" s="32"/>
    </row>
    <row r="87" spans="2:8" s="1" customFormat="1" ht="16.9" customHeight="1">
      <c r="B87" s="32"/>
      <c r="C87" s="210" t="s">
        <v>1</v>
      </c>
      <c r="D87" s="210" t="s">
        <v>1320</v>
      </c>
      <c r="E87" s="17" t="s">
        <v>1</v>
      </c>
      <c r="F87" s="211">
        <v>2.2</v>
      </c>
      <c r="H87" s="32"/>
    </row>
    <row r="88" spans="2:8" s="1" customFormat="1" ht="16.9" customHeight="1">
      <c r="B88" s="32"/>
      <c r="C88" s="210" t="s">
        <v>1</v>
      </c>
      <c r="D88" s="210" t="s">
        <v>1321</v>
      </c>
      <c r="E88" s="17" t="s">
        <v>1</v>
      </c>
      <c r="F88" s="211">
        <v>1.9</v>
      </c>
      <c r="H88" s="32"/>
    </row>
    <row r="89" spans="2:8" s="1" customFormat="1" ht="16.9" customHeight="1">
      <c r="B89" s="32"/>
      <c r="C89" s="210" t="s">
        <v>1</v>
      </c>
      <c r="D89" s="210" t="s">
        <v>1324</v>
      </c>
      <c r="E89" s="17" t="s">
        <v>1</v>
      </c>
      <c r="F89" s="211">
        <v>3.5</v>
      </c>
      <c r="H89" s="32"/>
    </row>
    <row r="90" spans="2:8" s="1" customFormat="1" ht="16.9" customHeight="1">
      <c r="B90" s="32"/>
      <c r="C90" s="210" t="s">
        <v>1</v>
      </c>
      <c r="D90" s="210" t="s">
        <v>1325</v>
      </c>
      <c r="E90" s="17" t="s">
        <v>1</v>
      </c>
      <c r="F90" s="211">
        <v>3.3</v>
      </c>
      <c r="H90" s="32"/>
    </row>
    <row r="91" spans="2:8" s="1" customFormat="1" ht="16.9" customHeight="1">
      <c r="B91" s="32"/>
      <c r="C91" s="210" t="s">
        <v>1</v>
      </c>
      <c r="D91" s="210" t="s">
        <v>1326</v>
      </c>
      <c r="E91" s="17" t="s">
        <v>1</v>
      </c>
      <c r="F91" s="211">
        <v>1.5</v>
      </c>
      <c r="H91" s="32"/>
    </row>
    <row r="92" spans="2:8" s="1" customFormat="1" ht="16.9" customHeight="1">
      <c r="B92" s="32"/>
      <c r="C92" s="210" t="s">
        <v>1</v>
      </c>
      <c r="D92" s="210" t="s">
        <v>1327</v>
      </c>
      <c r="E92" s="17" t="s">
        <v>1</v>
      </c>
      <c r="F92" s="211">
        <v>2.5</v>
      </c>
      <c r="H92" s="32"/>
    </row>
    <row r="93" spans="2:8" s="1" customFormat="1" ht="16.9" customHeight="1">
      <c r="B93" s="32"/>
      <c r="C93" s="210" t="s">
        <v>1</v>
      </c>
      <c r="D93" s="210" t="s">
        <v>1328</v>
      </c>
      <c r="E93" s="17" t="s">
        <v>1</v>
      </c>
      <c r="F93" s="211">
        <v>2.8</v>
      </c>
      <c r="H93" s="32"/>
    </row>
    <row r="94" spans="2:8" s="1" customFormat="1" ht="16.9" customHeight="1">
      <c r="B94" s="32"/>
      <c r="C94" s="210" t="s">
        <v>1</v>
      </c>
      <c r="D94" s="210" t="s">
        <v>1329</v>
      </c>
      <c r="E94" s="17" t="s">
        <v>1</v>
      </c>
      <c r="F94" s="211">
        <v>1.6</v>
      </c>
      <c r="H94" s="32"/>
    </row>
    <row r="95" spans="2:8" s="1" customFormat="1" ht="16.9" customHeight="1">
      <c r="B95" s="32"/>
      <c r="C95" s="210" t="s">
        <v>1</v>
      </c>
      <c r="D95" s="210" t="s">
        <v>1330</v>
      </c>
      <c r="E95" s="17" t="s">
        <v>1</v>
      </c>
      <c r="F95" s="211">
        <v>1.8</v>
      </c>
      <c r="H95" s="32"/>
    </row>
    <row r="96" spans="2:8" s="1" customFormat="1" ht="16.9" customHeight="1">
      <c r="B96" s="32"/>
      <c r="C96" s="210" t="s">
        <v>1</v>
      </c>
      <c r="D96" s="210" t="s">
        <v>273</v>
      </c>
      <c r="E96" s="17" t="s">
        <v>1</v>
      </c>
      <c r="F96" s="211">
        <v>39.5</v>
      </c>
      <c r="H96" s="32"/>
    </row>
    <row r="97" spans="2:8" s="1" customFormat="1" ht="16.9" customHeight="1">
      <c r="B97" s="32"/>
      <c r="C97" s="212" t="s">
        <v>6744</v>
      </c>
      <c r="H97" s="32"/>
    </row>
    <row r="98" spans="2:8" s="1" customFormat="1" ht="16.9" customHeight="1">
      <c r="B98" s="32"/>
      <c r="C98" s="210" t="s">
        <v>568</v>
      </c>
      <c r="D98" s="210" t="s">
        <v>569</v>
      </c>
      <c r="E98" s="17" t="s">
        <v>152</v>
      </c>
      <c r="F98" s="211">
        <v>778.7</v>
      </c>
      <c r="H98" s="32"/>
    </row>
    <row r="99" spans="2:8" s="1" customFormat="1" ht="16.9" customHeight="1">
      <c r="B99" s="32"/>
      <c r="C99" s="210" t="s">
        <v>580</v>
      </c>
      <c r="D99" s="210" t="s">
        <v>581</v>
      </c>
      <c r="E99" s="17" t="s">
        <v>152</v>
      </c>
      <c r="F99" s="211">
        <v>984.43</v>
      </c>
      <c r="H99" s="32"/>
    </row>
    <row r="100" spans="2:8" s="1" customFormat="1" ht="16.9" customHeight="1">
      <c r="B100" s="32"/>
      <c r="C100" s="210" t="s">
        <v>2480</v>
      </c>
      <c r="D100" s="210" t="s">
        <v>2481</v>
      </c>
      <c r="E100" s="17" t="s">
        <v>152</v>
      </c>
      <c r="F100" s="211">
        <v>196.27</v>
      </c>
      <c r="H100" s="32"/>
    </row>
    <row r="101" spans="2:8" s="1" customFormat="1" ht="16.9" customHeight="1">
      <c r="B101" s="32"/>
      <c r="C101" s="210" t="s">
        <v>2506</v>
      </c>
      <c r="D101" s="210" t="s">
        <v>2507</v>
      </c>
      <c r="E101" s="17" t="s">
        <v>152</v>
      </c>
      <c r="F101" s="211">
        <v>57.06</v>
      </c>
      <c r="H101" s="32"/>
    </row>
    <row r="102" spans="2:8" s="1" customFormat="1" ht="16.9" customHeight="1">
      <c r="B102" s="32"/>
      <c r="C102" s="210" t="s">
        <v>2606</v>
      </c>
      <c r="D102" s="210" t="s">
        <v>2607</v>
      </c>
      <c r="E102" s="17" t="s">
        <v>152</v>
      </c>
      <c r="F102" s="211">
        <v>2450.32</v>
      </c>
      <c r="H102" s="32"/>
    </row>
    <row r="103" spans="2:8" s="1" customFormat="1" ht="16.9" customHeight="1">
      <c r="B103" s="32"/>
      <c r="C103" s="210" t="s">
        <v>924</v>
      </c>
      <c r="D103" s="210" t="s">
        <v>925</v>
      </c>
      <c r="E103" s="17" t="s">
        <v>152</v>
      </c>
      <c r="F103" s="211">
        <v>824.81</v>
      </c>
      <c r="H103" s="32"/>
    </row>
    <row r="104" spans="2:8" s="1" customFormat="1" ht="16.9" customHeight="1">
      <c r="B104" s="32"/>
      <c r="C104" s="210" t="s">
        <v>2501</v>
      </c>
      <c r="D104" s="210" t="s">
        <v>2502</v>
      </c>
      <c r="E104" s="17" t="s">
        <v>152</v>
      </c>
      <c r="F104" s="211">
        <v>225.71</v>
      </c>
      <c r="H104" s="32"/>
    </row>
    <row r="105" spans="2:8" s="1" customFormat="1" ht="16.9" customHeight="1">
      <c r="B105" s="32"/>
      <c r="C105" s="210" t="s">
        <v>934</v>
      </c>
      <c r="D105" s="210" t="s">
        <v>935</v>
      </c>
      <c r="E105" s="17" t="s">
        <v>152</v>
      </c>
      <c r="F105" s="211">
        <v>824.81</v>
      </c>
      <c r="H105" s="32"/>
    </row>
    <row r="106" spans="2:8" s="1" customFormat="1" ht="16.9" customHeight="1">
      <c r="B106" s="32"/>
      <c r="C106" s="206" t="s">
        <v>6760</v>
      </c>
      <c r="D106" s="207" t="s">
        <v>1</v>
      </c>
      <c r="E106" s="208" t="s">
        <v>416</v>
      </c>
      <c r="F106" s="209">
        <v>67.88</v>
      </c>
      <c r="H106" s="32"/>
    </row>
    <row r="107" spans="2:8" s="1" customFormat="1" ht="16.9" customHeight="1">
      <c r="B107" s="32"/>
      <c r="C107" s="210" t="s">
        <v>1</v>
      </c>
      <c r="D107" s="210" t="s">
        <v>6761</v>
      </c>
      <c r="E107" s="17" t="s">
        <v>1</v>
      </c>
      <c r="F107" s="211">
        <v>4.22</v>
      </c>
      <c r="H107" s="32"/>
    </row>
    <row r="108" spans="2:8" s="1" customFormat="1" ht="16.9" customHeight="1">
      <c r="B108" s="32"/>
      <c r="C108" s="210" t="s">
        <v>1</v>
      </c>
      <c r="D108" s="210" t="s">
        <v>6762</v>
      </c>
      <c r="E108" s="17" t="s">
        <v>1</v>
      </c>
      <c r="F108" s="211">
        <v>2.4</v>
      </c>
      <c r="H108" s="32"/>
    </row>
    <row r="109" spans="2:8" s="1" customFormat="1" ht="16.9" customHeight="1">
      <c r="B109" s="32"/>
      <c r="C109" s="210" t="s">
        <v>1</v>
      </c>
      <c r="D109" s="210" t="s">
        <v>6763</v>
      </c>
      <c r="E109" s="17" t="s">
        <v>1</v>
      </c>
      <c r="F109" s="211">
        <v>2.53</v>
      </c>
      <c r="H109" s="32"/>
    </row>
    <row r="110" spans="2:8" s="1" customFormat="1" ht="16.9" customHeight="1">
      <c r="B110" s="32"/>
      <c r="C110" s="210" t="s">
        <v>1</v>
      </c>
      <c r="D110" s="210" t="s">
        <v>6764</v>
      </c>
      <c r="E110" s="17" t="s">
        <v>1</v>
      </c>
      <c r="F110" s="211">
        <v>7.52</v>
      </c>
      <c r="H110" s="32"/>
    </row>
    <row r="111" spans="2:8" s="1" customFormat="1" ht="16.9" customHeight="1">
      <c r="B111" s="32"/>
      <c r="C111" s="210" t="s">
        <v>1</v>
      </c>
      <c r="D111" s="210" t="s">
        <v>6765</v>
      </c>
      <c r="E111" s="17" t="s">
        <v>1</v>
      </c>
      <c r="F111" s="211">
        <v>3.63</v>
      </c>
      <c r="H111" s="32"/>
    </row>
    <row r="112" spans="2:8" s="1" customFormat="1" ht="16.9" customHeight="1">
      <c r="B112" s="32"/>
      <c r="C112" s="210" t="s">
        <v>1</v>
      </c>
      <c r="D112" s="210" t="s">
        <v>6766</v>
      </c>
      <c r="E112" s="17" t="s">
        <v>1</v>
      </c>
      <c r="F112" s="211">
        <v>1.93</v>
      </c>
      <c r="H112" s="32"/>
    </row>
    <row r="113" spans="2:8" s="1" customFormat="1" ht="16.9" customHeight="1">
      <c r="B113" s="32"/>
      <c r="C113" s="210" t="s">
        <v>1</v>
      </c>
      <c r="D113" s="210" t="s">
        <v>6767</v>
      </c>
      <c r="E113" s="17" t="s">
        <v>1</v>
      </c>
      <c r="F113" s="211">
        <v>3.74</v>
      </c>
      <c r="H113" s="32"/>
    </row>
    <row r="114" spans="2:8" s="1" customFormat="1" ht="16.9" customHeight="1">
      <c r="B114" s="32"/>
      <c r="C114" s="210" t="s">
        <v>1</v>
      </c>
      <c r="D114" s="210" t="s">
        <v>6768</v>
      </c>
      <c r="E114" s="17" t="s">
        <v>1</v>
      </c>
      <c r="F114" s="211">
        <v>6.56</v>
      </c>
      <c r="H114" s="32"/>
    </row>
    <row r="115" spans="2:8" s="1" customFormat="1" ht="16.9" customHeight="1">
      <c r="B115" s="32"/>
      <c r="C115" s="210" t="s">
        <v>1</v>
      </c>
      <c r="D115" s="210" t="s">
        <v>6769</v>
      </c>
      <c r="E115" s="17" t="s">
        <v>1</v>
      </c>
      <c r="F115" s="211">
        <v>3.7</v>
      </c>
      <c r="H115" s="32"/>
    </row>
    <row r="116" spans="2:8" s="1" customFormat="1" ht="16.9" customHeight="1">
      <c r="B116" s="32"/>
      <c r="C116" s="210" t="s">
        <v>1</v>
      </c>
      <c r="D116" s="210" t="s">
        <v>6770</v>
      </c>
      <c r="E116" s="17" t="s">
        <v>1</v>
      </c>
      <c r="F116" s="211">
        <v>4.06</v>
      </c>
      <c r="H116" s="32"/>
    </row>
    <row r="117" spans="2:8" s="1" customFormat="1" ht="16.9" customHeight="1">
      <c r="B117" s="32"/>
      <c r="C117" s="210" t="s">
        <v>1</v>
      </c>
      <c r="D117" s="210" t="s">
        <v>6771</v>
      </c>
      <c r="E117" s="17" t="s">
        <v>1</v>
      </c>
      <c r="F117" s="211">
        <v>6.9</v>
      </c>
      <c r="H117" s="32"/>
    </row>
    <row r="118" spans="2:8" s="1" customFormat="1" ht="16.9" customHeight="1">
      <c r="B118" s="32"/>
      <c r="C118" s="210" t="s">
        <v>1</v>
      </c>
      <c r="D118" s="210" t="s">
        <v>6772</v>
      </c>
      <c r="E118" s="17" t="s">
        <v>1</v>
      </c>
      <c r="F118" s="211">
        <v>4.58</v>
      </c>
      <c r="H118" s="32"/>
    </row>
    <row r="119" spans="2:8" s="1" customFormat="1" ht="16.9" customHeight="1">
      <c r="B119" s="32"/>
      <c r="C119" s="210" t="s">
        <v>1</v>
      </c>
      <c r="D119" s="210" t="s">
        <v>6773</v>
      </c>
      <c r="E119" s="17" t="s">
        <v>1</v>
      </c>
      <c r="F119" s="211">
        <v>2.5</v>
      </c>
      <c r="H119" s="32"/>
    </row>
    <row r="120" spans="2:8" s="1" customFormat="1" ht="16.9" customHeight="1">
      <c r="B120" s="32"/>
      <c r="C120" s="210" t="s">
        <v>1</v>
      </c>
      <c r="D120" s="210" t="s">
        <v>6774</v>
      </c>
      <c r="E120" s="17" t="s">
        <v>1</v>
      </c>
      <c r="F120" s="211">
        <v>3.4</v>
      </c>
      <c r="H120" s="32"/>
    </row>
    <row r="121" spans="2:8" s="1" customFormat="1" ht="16.9" customHeight="1">
      <c r="B121" s="32"/>
      <c r="C121" s="210" t="s">
        <v>1</v>
      </c>
      <c r="D121" s="210" t="s">
        <v>6775</v>
      </c>
      <c r="E121" s="17" t="s">
        <v>1</v>
      </c>
      <c r="F121" s="211">
        <v>4.2</v>
      </c>
      <c r="H121" s="32"/>
    </row>
    <row r="122" spans="2:8" s="1" customFormat="1" ht="16.9" customHeight="1">
      <c r="B122" s="32"/>
      <c r="C122" s="210" t="s">
        <v>1</v>
      </c>
      <c r="D122" s="210" t="s">
        <v>6776</v>
      </c>
      <c r="E122" s="17" t="s">
        <v>1</v>
      </c>
      <c r="F122" s="211">
        <v>2.9</v>
      </c>
      <c r="H122" s="32"/>
    </row>
    <row r="123" spans="2:8" s="1" customFormat="1" ht="16.9" customHeight="1">
      <c r="B123" s="32"/>
      <c r="C123" s="210" t="s">
        <v>1</v>
      </c>
      <c r="D123" s="210" t="s">
        <v>6777</v>
      </c>
      <c r="E123" s="17" t="s">
        <v>1</v>
      </c>
      <c r="F123" s="211">
        <v>3.11</v>
      </c>
      <c r="H123" s="32"/>
    </row>
    <row r="124" spans="2:8" s="1" customFormat="1" ht="16.9" customHeight="1">
      <c r="B124" s="32"/>
      <c r="C124" s="210" t="s">
        <v>1</v>
      </c>
      <c r="D124" s="210" t="s">
        <v>273</v>
      </c>
      <c r="E124" s="17" t="s">
        <v>1</v>
      </c>
      <c r="F124" s="211">
        <v>67.88</v>
      </c>
      <c r="H124" s="32"/>
    </row>
    <row r="125" spans="2:8" s="1" customFormat="1" ht="16.9" customHeight="1">
      <c r="B125" s="32"/>
      <c r="C125" s="206" t="s">
        <v>162</v>
      </c>
      <c r="D125" s="207" t="s">
        <v>1</v>
      </c>
      <c r="E125" s="208" t="s">
        <v>152</v>
      </c>
      <c r="F125" s="209">
        <v>113.4</v>
      </c>
      <c r="H125" s="32"/>
    </row>
    <row r="126" spans="2:8" s="1" customFormat="1" ht="16.9" customHeight="1">
      <c r="B126" s="32"/>
      <c r="C126" s="210" t="s">
        <v>1</v>
      </c>
      <c r="D126" s="210" t="s">
        <v>6778</v>
      </c>
      <c r="E126" s="17" t="s">
        <v>1</v>
      </c>
      <c r="F126" s="211">
        <v>22.9</v>
      </c>
      <c r="H126" s="32"/>
    </row>
    <row r="127" spans="2:8" s="1" customFormat="1" ht="16.9" customHeight="1">
      <c r="B127" s="32"/>
      <c r="C127" s="210" t="s">
        <v>1</v>
      </c>
      <c r="D127" s="210" t="s">
        <v>6779</v>
      </c>
      <c r="E127" s="17" t="s">
        <v>1</v>
      </c>
      <c r="F127" s="211">
        <v>22.7</v>
      </c>
      <c r="H127" s="32"/>
    </row>
    <row r="128" spans="2:8" s="1" customFormat="1" ht="16.9" customHeight="1">
      <c r="B128" s="32"/>
      <c r="C128" s="210" t="s">
        <v>1</v>
      </c>
      <c r="D128" s="210" t="s">
        <v>1319</v>
      </c>
      <c r="E128" s="17" t="s">
        <v>1</v>
      </c>
      <c r="F128" s="211">
        <v>10.3</v>
      </c>
      <c r="H128" s="32"/>
    </row>
    <row r="129" spans="2:8" s="1" customFormat="1" ht="16.9" customHeight="1">
      <c r="B129" s="32"/>
      <c r="C129" s="210" t="s">
        <v>1</v>
      </c>
      <c r="D129" s="210" t="s">
        <v>6780</v>
      </c>
      <c r="E129" s="17" t="s">
        <v>1</v>
      </c>
      <c r="F129" s="211">
        <v>22.7</v>
      </c>
      <c r="H129" s="32"/>
    </row>
    <row r="130" spans="2:8" s="1" customFormat="1" ht="16.9" customHeight="1">
      <c r="B130" s="32"/>
      <c r="C130" s="210" t="s">
        <v>1</v>
      </c>
      <c r="D130" s="210" t="s">
        <v>1322</v>
      </c>
      <c r="E130" s="17" t="s">
        <v>1</v>
      </c>
      <c r="F130" s="211">
        <v>7.9</v>
      </c>
      <c r="H130" s="32"/>
    </row>
    <row r="131" spans="2:8" s="1" customFormat="1" ht="16.9" customHeight="1">
      <c r="B131" s="32"/>
      <c r="C131" s="210" t="s">
        <v>1</v>
      </c>
      <c r="D131" s="210" t="s">
        <v>1323</v>
      </c>
      <c r="E131" s="17" t="s">
        <v>1</v>
      </c>
      <c r="F131" s="211">
        <v>3</v>
      </c>
      <c r="H131" s="32"/>
    </row>
    <row r="132" spans="2:8" s="1" customFormat="1" ht="16.9" customHeight="1">
      <c r="B132" s="32"/>
      <c r="C132" s="210" t="s">
        <v>1</v>
      </c>
      <c r="D132" s="210" t="s">
        <v>6781</v>
      </c>
      <c r="E132" s="17" t="s">
        <v>1</v>
      </c>
      <c r="F132" s="211">
        <v>23.9</v>
      </c>
      <c r="H132" s="32"/>
    </row>
    <row r="133" spans="2:8" s="1" customFormat="1" ht="16.9" customHeight="1">
      <c r="B133" s="32"/>
      <c r="C133" s="210" t="s">
        <v>1</v>
      </c>
      <c r="D133" s="210" t="s">
        <v>273</v>
      </c>
      <c r="E133" s="17" t="s">
        <v>1</v>
      </c>
      <c r="F133" s="211">
        <v>113.4</v>
      </c>
      <c r="H133" s="32"/>
    </row>
    <row r="134" spans="2:8" s="1" customFormat="1" ht="16.9" customHeight="1">
      <c r="B134" s="32"/>
      <c r="C134" s="212" t="s">
        <v>6744</v>
      </c>
      <c r="H134" s="32"/>
    </row>
    <row r="135" spans="2:8" s="1" customFormat="1" ht="16.9" customHeight="1">
      <c r="B135" s="32"/>
      <c r="C135" s="210" t="s">
        <v>568</v>
      </c>
      <c r="D135" s="210" t="s">
        <v>569</v>
      </c>
      <c r="E135" s="17" t="s">
        <v>152</v>
      </c>
      <c r="F135" s="211">
        <v>778.7</v>
      </c>
      <c r="H135" s="32"/>
    </row>
    <row r="136" spans="2:8" s="1" customFormat="1" ht="16.9" customHeight="1">
      <c r="B136" s="32"/>
      <c r="C136" s="210" t="s">
        <v>580</v>
      </c>
      <c r="D136" s="210" t="s">
        <v>581</v>
      </c>
      <c r="E136" s="17" t="s">
        <v>152</v>
      </c>
      <c r="F136" s="211">
        <v>984.43</v>
      </c>
      <c r="H136" s="32"/>
    </row>
    <row r="137" spans="2:8" s="1" customFormat="1" ht="16.9" customHeight="1">
      <c r="B137" s="32"/>
      <c r="C137" s="210" t="s">
        <v>2480</v>
      </c>
      <c r="D137" s="210" t="s">
        <v>2481</v>
      </c>
      <c r="E137" s="17" t="s">
        <v>152</v>
      </c>
      <c r="F137" s="211">
        <v>196.27</v>
      </c>
      <c r="H137" s="32"/>
    </row>
    <row r="138" spans="2:8" s="1" customFormat="1" ht="16.9" customHeight="1">
      <c r="B138" s="32"/>
      <c r="C138" s="210" t="s">
        <v>2606</v>
      </c>
      <c r="D138" s="210" t="s">
        <v>2607</v>
      </c>
      <c r="E138" s="17" t="s">
        <v>152</v>
      </c>
      <c r="F138" s="211">
        <v>2450.32</v>
      </c>
      <c r="H138" s="32"/>
    </row>
    <row r="139" spans="2:8" s="1" customFormat="1" ht="16.9" customHeight="1">
      <c r="B139" s="32"/>
      <c r="C139" s="210" t="s">
        <v>924</v>
      </c>
      <c r="D139" s="210" t="s">
        <v>925</v>
      </c>
      <c r="E139" s="17" t="s">
        <v>152</v>
      </c>
      <c r="F139" s="211">
        <v>824.81</v>
      </c>
      <c r="H139" s="32"/>
    </row>
    <row r="140" spans="2:8" s="1" customFormat="1" ht="16.9" customHeight="1">
      <c r="B140" s="32"/>
      <c r="C140" s="210" t="s">
        <v>2501</v>
      </c>
      <c r="D140" s="210" t="s">
        <v>2502</v>
      </c>
      <c r="E140" s="17" t="s">
        <v>152</v>
      </c>
      <c r="F140" s="211">
        <v>225.71</v>
      </c>
      <c r="H140" s="32"/>
    </row>
    <row r="141" spans="2:8" s="1" customFormat="1" ht="16.9" customHeight="1">
      <c r="B141" s="32"/>
      <c r="C141" s="210" t="s">
        <v>934</v>
      </c>
      <c r="D141" s="210" t="s">
        <v>935</v>
      </c>
      <c r="E141" s="17" t="s">
        <v>152</v>
      </c>
      <c r="F141" s="211">
        <v>824.81</v>
      </c>
      <c r="H141" s="32"/>
    </row>
    <row r="142" spans="2:8" s="1" customFormat="1" ht="16.9" customHeight="1">
      <c r="B142" s="32"/>
      <c r="C142" s="206" t="s">
        <v>6782</v>
      </c>
      <c r="D142" s="207" t="s">
        <v>1</v>
      </c>
      <c r="E142" s="208" t="s">
        <v>416</v>
      </c>
      <c r="F142" s="209">
        <v>149.61</v>
      </c>
      <c r="H142" s="32"/>
    </row>
    <row r="143" spans="2:8" s="1" customFormat="1" ht="16.9" customHeight="1">
      <c r="B143" s="32"/>
      <c r="C143" s="210" t="s">
        <v>1</v>
      </c>
      <c r="D143" s="210" t="s">
        <v>6783</v>
      </c>
      <c r="E143" s="17" t="s">
        <v>1</v>
      </c>
      <c r="F143" s="211">
        <v>29.15</v>
      </c>
      <c r="H143" s="32"/>
    </row>
    <row r="144" spans="2:8" s="1" customFormat="1" ht="16.9" customHeight="1">
      <c r="B144" s="32"/>
      <c r="C144" s="210" t="s">
        <v>1</v>
      </c>
      <c r="D144" s="210" t="s">
        <v>6784</v>
      </c>
      <c r="E144" s="17" t="s">
        <v>1</v>
      </c>
      <c r="F144" s="211">
        <v>29.15</v>
      </c>
      <c r="H144" s="32"/>
    </row>
    <row r="145" spans="2:8" s="1" customFormat="1" ht="16.9" customHeight="1">
      <c r="B145" s="32"/>
      <c r="C145" s="210" t="s">
        <v>1</v>
      </c>
      <c r="D145" s="210" t="s">
        <v>6785</v>
      </c>
      <c r="E145" s="17" t="s">
        <v>1</v>
      </c>
      <c r="F145" s="211">
        <v>14.58</v>
      </c>
      <c r="H145" s="32"/>
    </row>
    <row r="146" spans="2:8" s="1" customFormat="1" ht="16.9" customHeight="1">
      <c r="B146" s="32"/>
      <c r="C146" s="210" t="s">
        <v>1</v>
      </c>
      <c r="D146" s="210" t="s">
        <v>6786</v>
      </c>
      <c r="E146" s="17" t="s">
        <v>1</v>
      </c>
      <c r="F146" s="211">
        <v>29.15</v>
      </c>
      <c r="H146" s="32"/>
    </row>
    <row r="147" spans="2:8" s="1" customFormat="1" ht="16.9" customHeight="1">
      <c r="B147" s="32"/>
      <c r="C147" s="210" t="s">
        <v>1</v>
      </c>
      <c r="D147" s="210" t="s">
        <v>6787</v>
      </c>
      <c r="E147" s="17" t="s">
        <v>1</v>
      </c>
      <c r="F147" s="211">
        <v>15.05</v>
      </c>
      <c r="H147" s="32"/>
    </row>
    <row r="148" spans="2:8" s="1" customFormat="1" ht="16.9" customHeight="1">
      <c r="B148" s="32"/>
      <c r="C148" s="210" t="s">
        <v>1</v>
      </c>
      <c r="D148" s="210" t="s">
        <v>6788</v>
      </c>
      <c r="E148" s="17" t="s">
        <v>1</v>
      </c>
      <c r="F148" s="211">
        <v>6.55</v>
      </c>
      <c r="H148" s="32"/>
    </row>
    <row r="149" spans="2:8" s="1" customFormat="1" ht="16.9" customHeight="1">
      <c r="B149" s="32"/>
      <c r="C149" s="210" t="s">
        <v>1</v>
      </c>
      <c r="D149" s="210" t="s">
        <v>6789</v>
      </c>
      <c r="E149" s="17" t="s">
        <v>1</v>
      </c>
      <c r="F149" s="211">
        <v>25.98</v>
      </c>
      <c r="H149" s="32"/>
    </row>
    <row r="150" spans="2:8" s="1" customFormat="1" ht="16.9" customHeight="1">
      <c r="B150" s="32"/>
      <c r="C150" s="210" t="s">
        <v>1</v>
      </c>
      <c r="D150" s="210" t="s">
        <v>273</v>
      </c>
      <c r="E150" s="17" t="s">
        <v>1</v>
      </c>
      <c r="F150" s="211">
        <v>149.61</v>
      </c>
      <c r="H150" s="32"/>
    </row>
    <row r="151" spans="2:8" s="1" customFormat="1" ht="16.9" customHeight="1">
      <c r="B151" s="32"/>
      <c r="C151" s="206" t="s">
        <v>165</v>
      </c>
      <c r="D151" s="207" t="s">
        <v>1</v>
      </c>
      <c r="E151" s="208" t="s">
        <v>152</v>
      </c>
      <c r="F151" s="209">
        <v>216.08</v>
      </c>
      <c r="H151" s="32"/>
    </row>
    <row r="152" spans="2:8" s="1" customFormat="1" ht="16.9" customHeight="1">
      <c r="B152" s="32"/>
      <c r="C152" s="210" t="s">
        <v>1</v>
      </c>
      <c r="D152" s="210" t="s">
        <v>6790</v>
      </c>
      <c r="E152" s="17" t="s">
        <v>1</v>
      </c>
      <c r="F152" s="211">
        <v>5.97</v>
      </c>
      <c r="H152" s="32"/>
    </row>
    <row r="153" spans="2:8" s="1" customFormat="1" ht="16.9" customHeight="1">
      <c r="B153" s="32"/>
      <c r="C153" s="210" t="s">
        <v>1</v>
      </c>
      <c r="D153" s="210" t="s">
        <v>6791</v>
      </c>
      <c r="E153" s="17" t="s">
        <v>1</v>
      </c>
      <c r="F153" s="211">
        <v>71.5</v>
      </c>
      <c r="H153" s="32"/>
    </row>
    <row r="154" spans="2:8" s="1" customFormat="1" ht="16.9" customHeight="1">
      <c r="B154" s="32"/>
      <c r="C154" s="210" t="s">
        <v>1</v>
      </c>
      <c r="D154" s="210" t="s">
        <v>6792</v>
      </c>
      <c r="E154" s="17" t="s">
        <v>1</v>
      </c>
      <c r="F154" s="211">
        <v>0</v>
      </c>
      <c r="H154" s="32"/>
    </row>
    <row r="155" spans="2:8" s="1" customFormat="1" ht="16.9" customHeight="1">
      <c r="B155" s="32"/>
      <c r="C155" s="210" t="s">
        <v>1</v>
      </c>
      <c r="D155" s="210" t="s">
        <v>6793</v>
      </c>
      <c r="E155" s="17" t="s">
        <v>1</v>
      </c>
      <c r="F155" s="211">
        <v>61.6</v>
      </c>
      <c r="H155" s="32"/>
    </row>
    <row r="156" spans="2:8" s="1" customFormat="1" ht="16.9" customHeight="1">
      <c r="B156" s="32"/>
      <c r="C156" s="210" t="s">
        <v>1</v>
      </c>
      <c r="D156" s="210" t="s">
        <v>1318</v>
      </c>
      <c r="E156" s="17" t="s">
        <v>1</v>
      </c>
      <c r="F156" s="211">
        <v>6.6</v>
      </c>
      <c r="H156" s="32"/>
    </row>
    <row r="157" spans="2:8" s="1" customFormat="1" ht="16.9" customHeight="1">
      <c r="B157" s="32"/>
      <c r="C157" s="210" t="s">
        <v>1</v>
      </c>
      <c r="D157" s="210" t="s">
        <v>6794</v>
      </c>
      <c r="E157" s="17" t="s">
        <v>1</v>
      </c>
      <c r="F157" s="211">
        <v>31.03</v>
      </c>
      <c r="H157" s="32"/>
    </row>
    <row r="158" spans="2:8" s="1" customFormat="1" ht="16.9" customHeight="1">
      <c r="B158" s="32"/>
      <c r="C158" s="210" t="s">
        <v>1</v>
      </c>
      <c r="D158" s="210" t="s">
        <v>6795</v>
      </c>
      <c r="E158" s="17" t="s">
        <v>1</v>
      </c>
      <c r="F158" s="211">
        <v>39.38</v>
      </c>
      <c r="H158" s="32"/>
    </row>
    <row r="159" spans="2:8" s="1" customFormat="1" ht="16.9" customHeight="1">
      <c r="B159" s="32"/>
      <c r="C159" s="210" t="s">
        <v>1</v>
      </c>
      <c r="D159" s="210" t="s">
        <v>273</v>
      </c>
      <c r="E159" s="17" t="s">
        <v>1</v>
      </c>
      <c r="F159" s="211">
        <v>216.08</v>
      </c>
      <c r="H159" s="32"/>
    </row>
    <row r="160" spans="2:8" s="1" customFormat="1" ht="16.9" customHeight="1">
      <c r="B160" s="32"/>
      <c r="C160" s="212" t="s">
        <v>6744</v>
      </c>
      <c r="H160" s="32"/>
    </row>
    <row r="161" spans="2:8" s="1" customFormat="1" ht="16.9" customHeight="1">
      <c r="B161" s="32"/>
      <c r="C161" s="210" t="s">
        <v>568</v>
      </c>
      <c r="D161" s="210" t="s">
        <v>569</v>
      </c>
      <c r="E161" s="17" t="s">
        <v>152</v>
      </c>
      <c r="F161" s="211">
        <v>778.7</v>
      </c>
      <c r="H161" s="32"/>
    </row>
    <row r="162" spans="2:8" s="1" customFormat="1" ht="16.9" customHeight="1">
      <c r="B162" s="32"/>
      <c r="C162" s="210" t="s">
        <v>572</v>
      </c>
      <c r="D162" s="210" t="s">
        <v>573</v>
      </c>
      <c r="E162" s="17" t="s">
        <v>152</v>
      </c>
      <c r="F162" s="211">
        <v>771</v>
      </c>
      <c r="H162" s="32"/>
    </row>
    <row r="163" spans="2:8" s="1" customFormat="1" ht="16.9" customHeight="1">
      <c r="B163" s="32"/>
      <c r="C163" s="210" t="s">
        <v>580</v>
      </c>
      <c r="D163" s="210" t="s">
        <v>581</v>
      </c>
      <c r="E163" s="17" t="s">
        <v>152</v>
      </c>
      <c r="F163" s="211">
        <v>984.43</v>
      </c>
      <c r="H163" s="32"/>
    </row>
    <row r="164" spans="2:8" s="1" customFormat="1" ht="16.9" customHeight="1">
      <c r="B164" s="32"/>
      <c r="C164" s="210" t="s">
        <v>2606</v>
      </c>
      <c r="D164" s="210" t="s">
        <v>2607</v>
      </c>
      <c r="E164" s="17" t="s">
        <v>152</v>
      </c>
      <c r="F164" s="211">
        <v>2450.32</v>
      </c>
      <c r="H164" s="32"/>
    </row>
    <row r="165" spans="2:8" s="1" customFormat="1" ht="16.9" customHeight="1">
      <c r="B165" s="32"/>
      <c r="C165" s="210" t="s">
        <v>2629</v>
      </c>
      <c r="D165" s="210" t="s">
        <v>2630</v>
      </c>
      <c r="E165" s="17" t="s">
        <v>152</v>
      </c>
      <c r="F165" s="211">
        <v>465.41</v>
      </c>
      <c r="H165" s="32"/>
    </row>
    <row r="166" spans="2:8" s="1" customFormat="1" ht="22.5">
      <c r="B166" s="32"/>
      <c r="C166" s="210" t="s">
        <v>2642</v>
      </c>
      <c r="D166" s="210" t="s">
        <v>2643</v>
      </c>
      <c r="E166" s="17" t="s">
        <v>152</v>
      </c>
      <c r="F166" s="211">
        <v>484.93</v>
      </c>
      <c r="H166" s="32"/>
    </row>
    <row r="167" spans="2:8" s="1" customFormat="1" ht="16.9" customHeight="1">
      <c r="B167" s="32"/>
      <c r="C167" s="210" t="s">
        <v>924</v>
      </c>
      <c r="D167" s="210" t="s">
        <v>925</v>
      </c>
      <c r="E167" s="17" t="s">
        <v>152</v>
      </c>
      <c r="F167" s="211">
        <v>824.81</v>
      </c>
      <c r="H167" s="32"/>
    </row>
    <row r="168" spans="2:8" s="1" customFormat="1" ht="16.9" customHeight="1">
      <c r="B168" s="32"/>
      <c r="C168" s="210" t="s">
        <v>934</v>
      </c>
      <c r="D168" s="210" t="s">
        <v>935</v>
      </c>
      <c r="E168" s="17" t="s">
        <v>152</v>
      </c>
      <c r="F168" s="211">
        <v>824.81</v>
      </c>
      <c r="H168" s="32"/>
    </row>
    <row r="169" spans="2:8" s="1" customFormat="1" ht="16.9" customHeight="1">
      <c r="B169" s="32"/>
      <c r="C169" s="206" t="s">
        <v>168</v>
      </c>
      <c r="D169" s="207" t="s">
        <v>1</v>
      </c>
      <c r="E169" s="208" t="s">
        <v>152</v>
      </c>
      <c r="F169" s="209">
        <v>9.13</v>
      </c>
      <c r="H169" s="32"/>
    </row>
    <row r="170" spans="2:8" s="1" customFormat="1" ht="16.9" customHeight="1">
      <c r="B170" s="32"/>
      <c r="C170" s="210" t="s">
        <v>1</v>
      </c>
      <c r="D170" s="210" t="s">
        <v>6796</v>
      </c>
      <c r="E170" s="17" t="s">
        <v>1</v>
      </c>
      <c r="F170" s="211">
        <v>3.73</v>
      </c>
      <c r="H170" s="32"/>
    </row>
    <row r="171" spans="2:8" s="1" customFormat="1" ht="16.9" customHeight="1">
      <c r="B171" s="32"/>
      <c r="C171" s="210" t="s">
        <v>1</v>
      </c>
      <c r="D171" s="210" t="s">
        <v>6797</v>
      </c>
      <c r="E171" s="17" t="s">
        <v>1</v>
      </c>
      <c r="F171" s="211">
        <v>5.4</v>
      </c>
      <c r="H171" s="32"/>
    </row>
    <row r="172" spans="2:8" s="1" customFormat="1" ht="16.9" customHeight="1">
      <c r="B172" s="32"/>
      <c r="C172" s="210" t="s">
        <v>1</v>
      </c>
      <c r="D172" s="210" t="s">
        <v>273</v>
      </c>
      <c r="E172" s="17" t="s">
        <v>1</v>
      </c>
      <c r="F172" s="211">
        <v>9.13</v>
      </c>
      <c r="H172" s="32"/>
    </row>
    <row r="173" spans="2:8" s="1" customFormat="1" ht="16.9" customHeight="1">
      <c r="B173" s="32"/>
      <c r="C173" s="212" t="s">
        <v>6744</v>
      </c>
      <c r="H173" s="32"/>
    </row>
    <row r="174" spans="2:8" s="1" customFormat="1" ht="16.9" customHeight="1">
      <c r="B174" s="32"/>
      <c r="C174" s="210" t="s">
        <v>564</v>
      </c>
      <c r="D174" s="210" t="s">
        <v>565</v>
      </c>
      <c r="E174" s="17" t="s">
        <v>152</v>
      </c>
      <c r="F174" s="211">
        <v>304.6</v>
      </c>
      <c r="H174" s="32"/>
    </row>
    <row r="175" spans="2:8" s="1" customFormat="1" ht="16.9" customHeight="1">
      <c r="B175" s="32"/>
      <c r="C175" s="210" t="s">
        <v>580</v>
      </c>
      <c r="D175" s="210" t="s">
        <v>581</v>
      </c>
      <c r="E175" s="17" t="s">
        <v>152</v>
      </c>
      <c r="F175" s="211">
        <v>984.43</v>
      </c>
      <c r="H175" s="32"/>
    </row>
    <row r="176" spans="2:8" s="1" customFormat="1" ht="16.9" customHeight="1">
      <c r="B176" s="32"/>
      <c r="C176" s="210" t="s">
        <v>924</v>
      </c>
      <c r="D176" s="210" t="s">
        <v>925</v>
      </c>
      <c r="E176" s="17" t="s">
        <v>152</v>
      </c>
      <c r="F176" s="211">
        <v>824.81</v>
      </c>
      <c r="H176" s="32"/>
    </row>
    <row r="177" spans="2:8" s="1" customFormat="1" ht="16.9" customHeight="1">
      <c r="B177" s="32"/>
      <c r="C177" s="210" t="s">
        <v>934</v>
      </c>
      <c r="D177" s="210" t="s">
        <v>935</v>
      </c>
      <c r="E177" s="17" t="s">
        <v>152</v>
      </c>
      <c r="F177" s="211">
        <v>824.81</v>
      </c>
      <c r="H177" s="32"/>
    </row>
    <row r="178" spans="2:8" s="1" customFormat="1" ht="16.9" customHeight="1">
      <c r="B178" s="32"/>
      <c r="C178" s="206" t="s">
        <v>6798</v>
      </c>
      <c r="D178" s="207" t="s">
        <v>1</v>
      </c>
      <c r="E178" s="208" t="s">
        <v>416</v>
      </c>
      <c r="F178" s="209">
        <v>175.78</v>
      </c>
      <c r="H178" s="32"/>
    </row>
    <row r="179" spans="2:8" s="1" customFormat="1" ht="16.9" customHeight="1">
      <c r="B179" s="32"/>
      <c r="C179" s="210" t="s">
        <v>1</v>
      </c>
      <c r="D179" s="210" t="s">
        <v>6799</v>
      </c>
      <c r="E179" s="17" t="s">
        <v>1</v>
      </c>
      <c r="F179" s="211">
        <v>9.93</v>
      </c>
      <c r="H179" s="32"/>
    </row>
    <row r="180" spans="2:8" s="1" customFormat="1" ht="16.9" customHeight="1">
      <c r="B180" s="32"/>
      <c r="C180" s="210" t="s">
        <v>1</v>
      </c>
      <c r="D180" s="210" t="s">
        <v>6800</v>
      </c>
      <c r="E180" s="17" t="s">
        <v>1</v>
      </c>
      <c r="F180" s="211">
        <v>36.97</v>
      </c>
      <c r="H180" s="32"/>
    </row>
    <row r="181" spans="2:8" s="1" customFormat="1" ht="16.9" customHeight="1">
      <c r="B181" s="32"/>
      <c r="C181" s="210" t="s">
        <v>1</v>
      </c>
      <c r="D181" s="210" t="s">
        <v>6801</v>
      </c>
      <c r="E181" s="17" t="s">
        <v>1</v>
      </c>
      <c r="F181" s="211">
        <v>7.98</v>
      </c>
      <c r="H181" s="32"/>
    </row>
    <row r="182" spans="2:8" s="1" customFormat="1" ht="16.9" customHeight="1">
      <c r="B182" s="32"/>
      <c r="C182" s="210" t="s">
        <v>1</v>
      </c>
      <c r="D182" s="210" t="s">
        <v>6802</v>
      </c>
      <c r="E182" s="17" t="s">
        <v>1</v>
      </c>
      <c r="F182" s="211">
        <v>28.08</v>
      </c>
      <c r="H182" s="32"/>
    </row>
    <row r="183" spans="2:8" s="1" customFormat="1" ht="16.9" customHeight="1">
      <c r="B183" s="32"/>
      <c r="C183" s="210" t="s">
        <v>1</v>
      </c>
      <c r="D183" s="210" t="s">
        <v>6803</v>
      </c>
      <c r="E183" s="17" t="s">
        <v>1</v>
      </c>
      <c r="F183" s="211">
        <v>10.41</v>
      </c>
      <c r="H183" s="32"/>
    </row>
    <row r="184" spans="2:8" s="1" customFormat="1" ht="16.9" customHeight="1">
      <c r="B184" s="32"/>
      <c r="C184" s="210" t="s">
        <v>1</v>
      </c>
      <c r="D184" s="210" t="s">
        <v>6804</v>
      </c>
      <c r="E184" s="17" t="s">
        <v>1</v>
      </c>
      <c r="F184" s="211">
        <v>38.89</v>
      </c>
      <c r="H184" s="32"/>
    </row>
    <row r="185" spans="2:8" s="1" customFormat="1" ht="16.9" customHeight="1">
      <c r="B185" s="32"/>
      <c r="C185" s="210" t="s">
        <v>1</v>
      </c>
      <c r="D185" s="210" t="s">
        <v>6805</v>
      </c>
      <c r="E185" s="17" t="s">
        <v>1</v>
      </c>
      <c r="F185" s="211">
        <v>43.52</v>
      </c>
      <c r="H185" s="32"/>
    </row>
    <row r="186" spans="2:8" s="1" customFormat="1" ht="16.9" customHeight="1">
      <c r="B186" s="32"/>
      <c r="C186" s="210" t="s">
        <v>1</v>
      </c>
      <c r="D186" s="210" t="s">
        <v>273</v>
      </c>
      <c r="E186" s="17" t="s">
        <v>1</v>
      </c>
      <c r="F186" s="211">
        <v>175.78</v>
      </c>
      <c r="H186" s="32"/>
    </row>
    <row r="187" spans="2:8" s="1" customFormat="1" ht="16.9" customHeight="1">
      <c r="B187" s="32"/>
      <c r="C187" s="206" t="s">
        <v>170</v>
      </c>
      <c r="D187" s="207" t="s">
        <v>1</v>
      </c>
      <c r="E187" s="208" t="s">
        <v>152</v>
      </c>
      <c r="F187" s="209">
        <v>10.7</v>
      </c>
      <c r="H187" s="32"/>
    </row>
    <row r="188" spans="2:8" s="1" customFormat="1" ht="16.9" customHeight="1">
      <c r="B188" s="32"/>
      <c r="C188" s="210" t="s">
        <v>1</v>
      </c>
      <c r="D188" s="210" t="s">
        <v>6806</v>
      </c>
      <c r="E188" s="17" t="s">
        <v>1</v>
      </c>
      <c r="F188" s="211">
        <v>3.9</v>
      </c>
      <c r="H188" s="32"/>
    </row>
    <row r="189" spans="2:8" s="1" customFormat="1" ht="16.9" customHeight="1">
      <c r="B189" s="32"/>
      <c r="C189" s="210" t="s">
        <v>1</v>
      </c>
      <c r="D189" s="210" t="s">
        <v>6807</v>
      </c>
      <c r="E189" s="17" t="s">
        <v>1</v>
      </c>
      <c r="F189" s="211">
        <v>6.8</v>
      </c>
      <c r="H189" s="32"/>
    </row>
    <row r="190" spans="2:8" s="1" customFormat="1" ht="16.9" customHeight="1">
      <c r="B190" s="32"/>
      <c r="C190" s="210" t="s">
        <v>1</v>
      </c>
      <c r="D190" s="210" t="s">
        <v>273</v>
      </c>
      <c r="E190" s="17" t="s">
        <v>1</v>
      </c>
      <c r="F190" s="211">
        <v>10.7</v>
      </c>
      <c r="H190" s="32"/>
    </row>
    <row r="191" spans="2:8" s="1" customFormat="1" ht="16.9" customHeight="1">
      <c r="B191" s="32"/>
      <c r="C191" s="212" t="s">
        <v>6744</v>
      </c>
      <c r="H191" s="32"/>
    </row>
    <row r="192" spans="2:8" s="1" customFormat="1" ht="16.9" customHeight="1">
      <c r="B192" s="32"/>
      <c r="C192" s="210" t="s">
        <v>568</v>
      </c>
      <c r="D192" s="210" t="s">
        <v>569</v>
      </c>
      <c r="E192" s="17" t="s">
        <v>152</v>
      </c>
      <c r="F192" s="211">
        <v>778.7</v>
      </c>
      <c r="H192" s="32"/>
    </row>
    <row r="193" spans="2:8" s="1" customFormat="1" ht="16.9" customHeight="1">
      <c r="B193" s="32"/>
      <c r="C193" s="210" t="s">
        <v>572</v>
      </c>
      <c r="D193" s="210" t="s">
        <v>573</v>
      </c>
      <c r="E193" s="17" t="s">
        <v>152</v>
      </c>
      <c r="F193" s="211">
        <v>771</v>
      </c>
      <c r="H193" s="32"/>
    </row>
    <row r="194" spans="2:8" s="1" customFormat="1" ht="16.9" customHeight="1">
      <c r="B194" s="32"/>
      <c r="C194" s="210" t="s">
        <v>580</v>
      </c>
      <c r="D194" s="210" t="s">
        <v>581</v>
      </c>
      <c r="E194" s="17" t="s">
        <v>152</v>
      </c>
      <c r="F194" s="211">
        <v>984.43</v>
      </c>
      <c r="H194" s="32"/>
    </row>
    <row r="195" spans="2:8" s="1" customFormat="1" ht="16.9" customHeight="1">
      <c r="B195" s="32"/>
      <c r="C195" s="210" t="s">
        <v>2629</v>
      </c>
      <c r="D195" s="210" t="s">
        <v>2630</v>
      </c>
      <c r="E195" s="17" t="s">
        <v>152</v>
      </c>
      <c r="F195" s="211">
        <v>465.41</v>
      </c>
      <c r="H195" s="32"/>
    </row>
    <row r="196" spans="2:8" s="1" customFormat="1" ht="22.5">
      <c r="B196" s="32"/>
      <c r="C196" s="210" t="s">
        <v>2642</v>
      </c>
      <c r="D196" s="210" t="s">
        <v>2643</v>
      </c>
      <c r="E196" s="17" t="s">
        <v>152</v>
      </c>
      <c r="F196" s="211">
        <v>484.93</v>
      </c>
      <c r="H196" s="32"/>
    </row>
    <row r="197" spans="2:8" s="1" customFormat="1" ht="16.9" customHeight="1">
      <c r="B197" s="32"/>
      <c r="C197" s="210" t="s">
        <v>924</v>
      </c>
      <c r="D197" s="210" t="s">
        <v>925</v>
      </c>
      <c r="E197" s="17" t="s">
        <v>152</v>
      </c>
      <c r="F197" s="211">
        <v>824.81</v>
      </c>
      <c r="H197" s="32"/>
    </row>
    <row r="198" spans="2:8" s="1" customFormat="1" ht="16.9" customHeight="1">
      <c r="B198" s="32"/>
      <c r="C198" s="210" t="s">
        <v>934</v>
      </c>
      <c r="D198" s="210" t="s">
        <v>935</v>
      </c>
      <c r="E198" s="17" t="s">
        <v>152</v>
      </c>
      <c r="F198" s="211">
        <v>824.81</v>
      </c>
      <c r="H198" s="32"/>
    </row>
    <row r="199" spans="2:8" s="1" customFormat="1" ht="16.9" customHeight="1">
      <c r="B199" s="32"/>
      <c r="C199" s="206" t="s">
        <v>6808</v>
      </c>
      <c r="D199" s="207" t="s">
        <v>1</v>
      </c>
      <c r="E199" s="208" t="s">
        <v>416</v>
      </c>
      <c r="F199" s="209">
        <v>2.05</v>
      </c>
      <c r="H199" s="32"/>
    </row>
    <row r="200" spans="2:8" s="1" customFormat="1" ht="16.9" customHeight="1">
      <c r="B200" s="32"/>
      <c r="C200" s="210" t="s">
        <v>1</v>
      </c>
      <c r="D200" s="210" t="s">
        <v>6809</v>
      </c>
      <c r="E200" s="17" t="s">
        <v>1</v>
      </c>
      <c r="F200" s="211">
        <v>0.75</v>
      </c>
      <c r="H200" s="32"/>
    </row>
    <row r="201" spans="2:8" s="1" customFormat="1" ht="16.9" customHeight="1">
      <c r="B201" s="32"/>
      <c r="C201" s="210" t="s">
        <v>1</v>
      </c>
      <c r="D201" s="210" t="s">
        <v>6810</v>
      </c>
      <c r="E201" s="17" t="s">
        <v>1</v>
      </c>
      <c r="F201" s="211">
        <v>1.3</v>
      </c>
      <c r="H201" s="32"/>
    </row>
    <row r="202" spans="2:8" s="1" customFormat="1" ht="16.9" customHeight="1">
      <c r="B202" s="32"/>
      <c r="C202" s="210" t="s">
        <v>1</v>
      </c>
      <c r="D202" s="210" t="s">
        <v>273</v>
      </c>
      <c r="E202" s="17" t="s">
        <v>1</v>
      </c>
      <c r="F202" s="211">
        <v>2.05</v>
      </c>
      <c r="H202" s="32"/>
    </row>
    <row r="203" spans="2:8" s="1" customFormat="1" ht="16.9" customHeight="1">
      <c r="B203" s="32"/>
      <c r="C203" s="206" t="s">
        <v>172</v>
      </c>
      <c r="D203" s="207" t="s">
        <v>1</v>
      </c>
      <c r="E203" s="208" t="s">
        <v>152</v>
      </c>
      <c r="F203" s="209">
        <v>18.65</v>
      </c>
      <c r="H203" s="32"/>
    </row>
    <row r="204" spans="2:8" s="1" customFormat="1" ht="16.9" customHeight="1">
      <c r="B204" s="32"/>
      <c r="C204" s="210" t="s">
        <v>1</v>
      </c>
      <c r="D204" s="210" t="s">
        <v>6811</v>
      </c>
      <c r="E204" s="17" t="s">
        <v>1</v>
      </c>
      <c r="F204" s="211">
        <v>6.47</v>
      </c>
      <c r="H204" s="32"/>
    </row>
    <row r="205" spans="2:8" s="1" customFormat="1" ht="16.9" customHeight="1">
      <c r="B205" s="32"/>
      <c r="C205" s="210" t="s">
        <v>1</v>
      </c>
      <c r="D205" s="210" t="s">
        <v>6812</v>
      </c>
      <c r="E205" s="17" t="s">
        <v>1</v>
      </c>
      <c r="F205" s="211">
        <v>12.18</v>
      </c>
      <c r="H205" s="32"/>
    </row>
    <row r="206" spans="2:8" s="1" customFormat="1" ht="16.9" customHeight="1">
      <c r="B206" s="32"/>
      <c r="C206" s="210" t="s">
        <v>1</v>
      </c>
      <c r="D206" s="210" t="s">
        <v>273</v>
      </c>
      <c r="E206" s="17" t="s">
        <v>1</v>
      </c>
      <c r="F206" s="211">
        <v>18.65</v>
      </c>
      <c r="H206" s="32"/>
    </row>
    <row r="207" spans="2:8" s="1" customFormat="1" ht="16.9" customHeight="1">
      <c r="B207" s="32"/>
      <c r="C207" s="212" t="s">
        <v>6744</v>
      </c>
      <c r="H207" s="32"/>
    </row>
    <row r="208" spans="2:8" s="1" customFormat="1" ht="22.5">
      <c r="B208" s="32"/>
      <c r="C208" s="210" t="s">
        <v>550</v>
      </c>
      <c r="D208" s="210" t="s">
        <v>551</v>
      </c>
      <c r="E208" s="17" t="s">
        <v>552</v>
      </c>
      <c r="F208" s="211">
        <v>6.97</v>
      </c>
      <c r="H208" s="32"/>
    </row>
    <row r="209" spans="2:8" s="1" customFormat="1" ht="16.9" customHeight="1">
      <c r="B209" s="32"/>
      <c r="C209" s="210" t="s">
        <v>2606</v>
      </c>
      <c r="D209" s="210" t="s">
        <v>2607</v>
      </c>
      <c r="E209" s="17" t="s">
        <v>152</v>
      </c>
      <c r="F209" s="211">
        <v>2450.32</v>
      </c>
      <c r="H209" s="32"/>
    </row>
    <row r="210" spans="2:8" s="1" customFormat="1" ht="16.9" customHeight="1">
      <c r="B210" s="32"/>
      <c r="C210" s="210" t="s">
        <v>2629</v>
      </c>
      <c r="D210" s="210" t="s">
        <v>2630</v>
      </c>
      <c r="E210" s="17" t="s">
        <v>152</v>
      </c>
      <c r="F210" s="211">
        <v>465.41</v>
      </c>
      <c r="H210" s="32"/>
    </row>
    <row r="211" spans="2:8" s="1" customFormat="1" ht="22.5">
      <c r="B211" s="32"/>
      <c r="C211" s="210" t="s">
        <v>2642</v>
      </c>
      <c r="D211" s="210" t="s">
        <v>2643</v>
      </c>
      <c r="E211" s="17" t="s">
        <v>152</v>
      </c>
      <c r="F211" s="211">
        <v>484.93</v>
      </c>
      <c r="H211" s="32"/>
    </row>
    <row r="212" spans="2:8" s="1" customFormat="1" ht="16.9" customHeight="1">
      <c r="B212" s="32"/>
      <c r="C212" s="206" t="s">
        <v>174</v>
      </c>
      <c r="D212" s="207" t="s">
        <v>1</v>
      </c>
      <c r="E212" s="208" t="s">
        <v>152</v>
      </c>
      <c r="F212" s="209">
        <v>141.2</v>
      </c>
      <c r="H212" s="32"/>
    </row>
    <row r="213" spans="2:8" s="1" customFormat="1" ht="16.9" customHeight="1">
      <c r="B213" s="32"/>
      <c r="C213" s="210" t="s">
        <v>1</v>
      </c>
      <c r="D213" s="210" t="s">
        <v>6813</v>
      </c>
      <c r="E213" s="17" t="s">
        <v>1</v>
      </c>
      <c r="F213" s="211">
        <v>30.96</v>
      </c>
      <c r="H213" s="32"/>
    </row>
    <row r="214" spans="2:8" s="1" customFormat="1" ht="16.9" customHeight="1">
      <c r="B214" s="32"/>
      <c r="C214" s="210" t="s">
        <v>1</v>
      </c>
      <c r="D214" s="210" t="s">
        <v>6814</v>
      </c>
      <c r="E214" s="17" t="s">
        <v>1</v>
      </c>
      <c r="F214" s="211">
        <v>40.49</v>
      </c>
      <c r="H214" s="32"/>
    </row>
    <row r="215" spans="2:8" s="1" customFormat="1" ht="16.9" customHeight="1">
      <c r="B215" s="32"/>
      <c r="C215" s="210" t="s">
        <v>1</v>
      </c>
      <c r="D215" s="210" t="s">
        <v>6815</v>
      </c>
      <c r="E215" s="17" t="s">
        <v>1</v>
      </c>
      <c r="F215" s="211">
        <v>30.88</v>
      </c>
      <c r="H215" s="32"/>
    </row>
    <row r="216" spans="2:8" s="1" customFormat="1" ht="16.9" customHeight="1">
      <c r="B216" s="32"/>
      <c r="C216" s="210" t="s">
        <v>1</v>
      </c>
      <c r="D216" s="210" t="s">
        <v>6816</v>
      </c>
      <c r="E216" s="17" t="s">
        <v>1</v>
      </c>
      <c r="F216" s="211">
        <v>38.87</v>
      </c>
      <c r="H216" s="32"/>
    </row>
    <row r="217" spans="2:8" s="1" customFormat="1" ht="16.9" customHeight="1">
      <c r="B217" s="32"/>
      <c r="C217" s="210" t="s">
        <v>1</v>
      </c>
      <c r="D217" s="210" t="s">
        <v>273</v>
      </c>
      <c r="E217" s="17" t="s">
        <v>1</v>
      </c>
      <c r="F217" s="211">
        <v>141.2</v>
      </c>
      <c r="H217" s="32"/>
    </row>
    <row r="218" spans="2:8" s="1" customFormat="1" ht="16.9" customHeight="1">
      <c r="B218" s="32"/>
      <c r="C218" s="212" t="s">
        <v>6744</v>
      </c>
      <c r="H218" s="32"/>
    </row>
    <row r="219" spans="2:8" s="1" customFormat="1" ht="16.9" customHeight="1">
      <c r="B219" s="32"/>
      <c r="C219" s="210" t="s">
        <v>568</v>
      </c>
      <c r="D219" s="210" t="s">
        <v>569</v>
      </c>
      <c r="E219" s="17" t="s">
        <v>152</v>
      </c>
      <c r="F219" s="211">
        <v>778.7</v>
      </c>
      <c r="H219" s="32"/>
    </row>
    <row r="220" spans="2:8" s="1" customFormat="1" ht="16.9" customHeight="1">
      <c r="B220" s="32"/>
      <c r="C220" s="210" t="s">
        <v>580</v>
      </c>
      <c r="D220" s="210" t="s">
        <v>581</v>
      </c>
      <c r="E220" s="17" t="s">
        <v>152</v>
      </c>
      <c r="F220" s="211">
        <v>984.43</v>
      </c>
      <c r="H220" s="32"/>
    </row>
    <row r="221" spans="2:8" s="1" customFormat="1" ht="16.9" customHeight="1">
      <c r="B221" s="32"/>
      <c r="C221" s="210" t="s">
        <v>2606</v>
      </c>
      <c r="D221" s="210" t="s">
        <v>2607</v>
      </c>
      <c r="E221" s="17" t="s">
        <v>152</v>
      </c>
      <c r="F221" s="211">
        <v>2450.32</v>
      </c>
      <c r="H221" s="32"/>
    </row>
    <row r="222" spans="2:8" s="1" customFormat="1" ht="16.9" customHeight="1">
      <c r="B222" s="32"/>
      <c r="C222" s="210" t="s">
        <v>2629</v>
      </c>
      <c r="D222" s="210" t="s">
        <v>2630</v>
      </c>
      <c r="E222" s="17" t="s">
        <v>152</v>
      </c>
      <c r="F222" s="211">
        <v>465.41</v>
      </c>
      <c r="H222" s="32"/>
    </row>
    <row r="223" spans="2:8" s="1" customFormat="1" ht="22.5">
      <c r="B223" s="32"/>
      <c r="C223" s="210" t="s">
        <v>2642</v>
      </c>
      <c r="D223" s="210" t="s">
        <v>2643</v>
      </c>
      <c r="E223" s="17" t="s">
        <v>152</v>
      </c>
      <c r="F223" s="211">
        <v>484.93</v>
      </c>
      <c r="H223" s="32"/>
    </row>
    <row r="224" spans="2:8" s="1" customFormat="1" ht="16.9" customHeight="1">
      <c r="B224" s="32"/>
      <c r="C224" s="210" t="s">
        <v>924</v>
      </c>
      <c r="D224" s="210" t="s">
        <v>925</v>
      </c>
      <c r="E224" s="17" t="s">
        <v>152</v>
      </c>
      <c r="F224" s="211">
        <v>824.81</v>
      </c>
      <c r="H224" s="32"/>
    </row>
    <row r="225" spans="2:8" s="1" customFormat="1" ht="16.9" customHeight="1">
      <c r="B225" s="32"/>
      <c r="C225" s="210" t="s">
        <v>934</v>
      </c>
      <c r="D225" s="210" t="s">
        <v>935</v>
      </c>
      <c r="E225" s="17" t="s">
        <v>152</v>
      </c>
      <c r="F225" s="211">
        <v>824.81</v>
      </c>
      <c r="H225" s="32"/>
    </row>
    <row r="226" spans="2:8" s="1" customFormat="1" ht="16.9" customHeight="1">
      <c r="B226" s="32"/>
      <c r="C226" s="206" t="s">
        <v>6817</v>
      </c>
      <c r="D226" s="207" t="s">
        <v>1</v>
      </c>
      <c r="E226" s="208" t="s">
        <v>416</v>
      </c>
      <c r="F226" s="209">
        <v>156.27</v>
      </c>
      <c r="H226" s="32"/>
    </row>
    <row r="227" spans="2:8" s="1" customFormat="1" ht="16.9" customHeight="1">
      <c r="B227" s="32"/>
      <c r="C227" s="210" t="s">
        <v>1</v>
      </c>
      <c r="D227" s="210" t="s">
        <v>6818</v>
      </c>
      <c r="E227" s="17" t="s">
        <v>1</v>
      </c>
      <c r="F227" s="211">
        <v>37.2</v>
      </c>
      <c r="H227" s="32"/>
    </row>
    <row r="228" spans="2:8" s="1" customFormat="1" ht="16.9" customHeight="1">
      <c r="B228" s="32"/>
      <c r="C228" s="210" t="s">
        <v>1</v>
      </c>
      <c r="D228" s="210" t="s">
        <v>6819</v>
      </c>
      <c r="E228" s="17" t="s">
        <v>1</v>
      </c>
      <c r="F228" s="211">
        <v>37.48</v>
      </c>
      <c r="H228" s="32"/>
    </row>
    <row r="229" spans="2:8" s="1" customFormat="1" ht="16.9" customHeight="1">
      <c r="B229" s="32"/>
      <c r="C229" s="210" t="s">
        <v>1</v>
      </c>
      <c r="D229" s="210" t="s">
        <v>6820</v>
      </c>
      <c r="E229" s="17" t="s">
        <v>1</v>
      </c>
      <c r="F229" s="211">
        <v>42.54</v>
      </c>
      <c r="H229" s="32"/>
    </row>
    <row r="230" spans="2:8" s="1" customFormat="1" ht="16.9" customHeight="1">
      <c r="B230" s="32"/>
      <c r="C230" s="210" t="s">
        <v>1</v>
      </c>
      <c r="D230" s="210" t="s">
        <v>6821</v>
      </c>
      <c r="E230" s="17" t="s">
        <v>1</v>
      </c>
      <c r="F230" s="211">
        <v>39.05</v>
      </c>
      <c r="H230" s="32"/>
    </row>
    <row r="231" spans="2:8" s="1" customFormat="1" ht="16.9" customHeight="1">
      <c r="B231" s="32"/>
      <c r="C231" s="210" t="s">
        <v>1</v>
      </c>
      <c r="D231" s="210" t="s">
        <v>273</v>
      </c>
      <c r="E231" s="17" t="s">
        <v>1</v>
      </c>
      <c r="F231" s="211">
        <v>156.27</v>
      </c>
      <c r="H231" s="32"/>
    </row>
    <row r="232" spans="2:8" s="1" customFormat="1" ht="16.9" customHeight="1">
      <c r="B232" s="32"/>
      <c r="C232" s="206" t="s">
        <v>176</v>
      </c>
      <c r="D232" s="207" t="s">
        <v>1</v>
      </c>
      <c r="E232" s="208" t="s">
        <v>152</v>
      </c>
      <c r="F232" s="209">
        <v>36.3</v>
      </c>
      <c r="H232" s="32"/>
    </row>
    <row r="233" spans="2:8" s="1" customFormat="1" ht="16.9" customHeight="1">
      <c r="B233" s="32"/>
      <c r="C233" s="210" t="s">
        <v>1</v>
      </c>
      <c r="D233" s="210" t="s">
        <v>6822</v>
      </c>
      <c r="E233" s="17" t="s">
        <v>1</v>
      </c>
      <c r="F233" s="211">
        <v>6.54</v>
      </c>
      <c r="H233" s="32"/>
    </row>
    <row r="234" spans="2:8" s="1" customFormat="1" ht="16.9" customHeight="1">
      <c r="B234" s="32"/>
      <c r="C234" s="210" t="s">
        <v>1</v>
      </c>
      <c r="D234" s="210" t="s">
        <v>6823</v>
      </c>
      <c r="E234" s="17" t="s">
        <v>1</v>
      </c>
      <c r="F234" s="211">
        <v>10.71</v>
      </c>
      <c r="H234" s="32"/>
    </row>
    <row r="235" spans="2:8" s="1" customFormat="1" ht="16.9" customHeight="1">
      <c r="B235" s="32"/>
      <c r="C235" s="210" t="s">
        <v>1</v>
      </c>
      <c r="D235" s="210" t="s">
        <v>6824</v>
      </c>
      <c r="E235" s="17" t="s">
        <v>1</v>
      </c>
      <c r="F235" s="211">
        <v>6.72</v>
      </c>
      <c r="H235" s="32"/>
    </row>
    <row r="236" spans="2:8" s="1" customFormat="1" ht="16.9" customHeight="1">
      <c r="B236" s="32"/>
      <c r="C236" s="210" t="s">
        <v>1</v>
      </c>
      <c r="D236" s="210" t="s">
        <v>6825</v>
      </c>
      <c r="E236" s="17" t="s">
        <v>1</v>
      </c>
      <c r="F236" s="211">
        <v>12.33</v>
      </c>
      <c r="H236" s="32"/>
    </row>
    <row r="237" spans="2:8" s="1" customFormat="1" ht="16.9" customHeight="1">
      <c r="B237" s="32"/>
      <c r="C237" s="210" t="s">
        <v>1</v>
      </c>
      <c r="D237" s="210" t="s">
        <v>273</v>
      </c>
      <c r="E237" s="17" t="s">
        <v>1</v>
      </c>
      <c r="F237" s="211">
        <v>36.3</v>
      </c>
      <c r="H237" s="32"/>
    </row>
    <row r="238" spans="2:8" s="1" customFormat="1" ht="16.9" customHeight="1">
      <c r="B238" s="32"/>
      <c r="C238" s="212" t="s">
        <v>6744</v>
      </c>
      <c r="H238" s="32"/>
    </row>
    <row r="239" spans="2:8" s="1" customFormat="1" ht="22.5">
      <c r="B239" s="32"/>
      <c r="C239" s="210" t="s">
        <v>550</v>
      </c>
      <c r="D239" s="210" t="s">
        <v>551</v>
      </c>
      <c r="E239" s="17" t="s">
        <v>552</v>
      </c>
      <c r="F239" s="211">
        <v>6.97</v>
      </c>
      <c r="H239" s="32"/>
    </row>
    <row r="240" spans="2:8" s="1" customFormat="1" ht="16.9" customHeight="1">
      <c r="B240" s="32"/>
      <c r="C240" s="210" t="s">
        <v>2629</v>
      </c>
      <c r="D240" s="210" t="s">
        <v>2630</v>
      </c>
      <c r="E240" s="17" t="s">
        <v>152</v>
      </c>
      <c r="F240" s="211">
        <v>465.41</v>
      </c>
      <c r="H240" s="32"/>
    </row>
    <row r="241" spans="2:8" s="1" customFormat="1" ht="22.5">
      <c r="B241" s="32"/>
      <c r="C241" s="210" t="s">
        <v>2642</v>
      </c>
      <c r="D241" s="210" t="s">
        <v>2643</v>
      </c>
      <c r="E241" s="17" t="s">
        <v>152</v>
      </c>
      <c r="F241" s="211">
        <v>484.93</v>
      </c>
      <c r="H241" s="32"/>
    </row>
    <row r="242" spans="2:8" s="1" customFormat="1" ht="16.9" customHeight="1">
      <c r="B242" s="32"/>
      <c r="C242" s="206" t="s">
        <v>178</v>
      </c>
      <c r="D242" s="207" t="s">
        <v>1</v>
      </c>
      <c r="E242" s="208" t="s">
        <v>152</v>
      </c>
      <c r="F242" s="209">
        <v>14.1</v>
      </c>
      <c r="H242" s="32"/>
    </row>
    <row r="243" spans="2:8" s="1" customFormat="1" ht="16.9" customHeight="1">
      <c r="B243" s="32"/>
      <c r="C243" s="210" t="s">
        <v>1</v>
      </c>
      <c r="D243" s="210" t="s">
        <v>6826</v>
      </c>
      <c r="E243" s="17" t="s">
        <v>1</v>
      </c>
      <c r="F243" s="211">
        <v>2.4</v>
      </c>
      <c r="H243" s="32"/>
    </row>
    <row r="244" spans="2:8" s="1" customFormat="1" ht="16.9" customHeight="1">
      <c r="B244" s="32"/>
      <c r="C244" s="210" t="s">
        <v>1</v>
      </c>
      <c r="D244" s="210" t="s">
        <v>6827</v>
      </c>
      <c r="E244" s="17" t="s">
        <v>1</v>
      </c>
      <c r="F244" s="211">
        <v>2.4</v>
      </c>
      <c r="H244" s="32"/>
    </row>
    <row r="245" spans="2:8" s="1" customFormat="1" ht="16.9" customHeight="1">
      <c r="B245" s="32"/>
      <c r="C245" s="210" t="s">
        <v>1</v>
      </c>
      <c r="D245" s="210" t="s">
        <v>6828</v>
      </c>
      <c r="E245" s="17" t="s">
        <v>1</v>
      </c>
      <c r="F245" s="211">
        <v>2.4</v>
      </c>
      <c r="H245" s="32"/>
    </row>
    <row r="246" spans="2:8" s="1" customFormat="1" ht="16.9" customHeight="1">
      <c r="B246" s="32"/>
      <c r="C246" s="210" t="s">
        <v>1</v>
      </c>
      <c r="D246" s="210" t="s">
        <v>6829</v>
      </c>
      <c r="E246" s="17" t="s">
        <v>1</v>
      </c>
      <c r="F246" s="211">
        <v>4.5</v>
      </c>
      <c r="H246" s="32"/>
    </row>
    <row r="247" spans="2:8" s="1" customFormat="1" ht="16.9" customHeight="1">
      <c r="B247" s="32"/>
      <c r="C247" s="210" t="s">
        <v>1</v>
      </c>
      <c r="D247" s="210" t="s">
        <v>6830</v>
      </c>
      <c r="E247" s="17" t="s">
        <v>1</v>
      </c>
      <c r="F247" s="211">
        <v>2.4</v>
      </c>
      <c r="H247" s="32"/>
    </row>
    <row r="248" spans="2:8" s="1" customFormat="1" ht="16.9" customHeight="1">
      <c r="B248" s="32"/>
      <c r="C248" s="210" t="s">
        <v>1</v>
      </c>
      <c r="D248" s="210" t="s">
        <v>273</v>
      </c>
      <c r="E248" s="17" t="s">
        <v>1</v>
      </c>
      <c r="F248" s="211">
        <v>14.1</v>
      </c>
      <c r="H248" s="32"/>
    </row>
    <row r="249" spans="2:8" s="1" customFormat="1" ht="16.9" customHeight="1">
      <c r="B249" s="32"/>
      <c r="C249" s="212" t="s">
        <v>6744</v>
      </c>
      <c r="H249" s="32"/>
    </row>
    <row r="250" spans="2:8" s="1" customFormat="1" ht="16.9" customHeight="1">
      <c r="B250" s="32"/>
      <c r="C250" s="210" t="s">
        <v>564</v>
      </c>
      <c r="D250" s="210" t="s">
        <v>565</v>
      </c>
      <c r="E250" s="17" t="s">
        <v>152</v>
      </c>
      <c r="F250" s="211">
        <v>304.6</v>
      </c>
      <c r="H250" s="32"/>
    </row>
    <row r="251" spans="2:8" s="1" customFormat="1" ht="16.9" customHeight="1">
      <c r="B251" s="32"/>
      <c r="C251" s="210" t="s">
        <v>580</v>
      </c>
      <c r="D251" s="210" t="s">
        <v>581</v>
      </c>
      <c r="E251" s="17" t="s">
        <v>152</v>
      </c>
      <c r="F251" s="211">
        <v>984.43</v>
      </c>
      <c r="H251" s="32"/>
    </row>
    <row r="252" spans="2:8" s="1" customFormat="1" ht="16.9" customHeight="1">
      <c r="B252" s="32"/>
      <c r="C252" s="210" t="s">
        <v>2629</v>
      </c>
      <c r="D252" s="210" t="s">
        <v>2630</v>
      </c>
      <c r="E252" s="17" t="s">
        <v>152</v>
      </c>
      <c r="F252" s="211">
        <v>465.41</v>
      </c>
      <c r="H252" s="32"/>
    </row>
    <row r="253" spans="2:8" s="1" customFormat="1" ht="22.5">
      <c r="B253" s="32"/>
      <c r="C253" s="210" t="s">
        <v>2642</v>
      </c>
      <c r="D253" s="210" t="s">
        <v>2643</v>
      </c>
      <c r="E253" s="17" t="s">
        <v>152</v>
      </c>
      <c r="F253" s="211">
        <v>484.93</v>
      </c>
      <c r="H253" s="32"/>
    </row>
    <row r="254" spans="2:8" s="1" customFormat="1" ht="16.9" customHeight="1">
      <c r="B254" s="32"/>
      <c r="C254" s="210" t="s">
        <v>938</v>
      </c>
      <c r="D254" s="210" t="s">
        <v>939</v>
      </c>
      <c r="E254" s="17" t="s">
        <v>152</v>
      </c>
      <c r="F254" s="211">
        <v>14.81</v>
      </c>
      <c r="H254" s="32"/>
    </row>
    <row r="255" spans="2:8" s="1" customFormat="1" ht="16.9" customHeight="1">
      <c r="B255" s="32"/>
      <c r="C255" s="206" t="s">
        <v>180</v>
      </c>
      <c r="D255" s="207" t="s">
        <v>1</v>
      </c>
      <c r="E255" s="208" t="s">
        <v>152</v>
      </c>
      <c r="F255" s="209">
        <v>133.8</v>
      </c>
      <c r="H255" s="32"/>
    </row>
    <row r="256" spans="2:8" s="1" customFormat="1" ht="16.9" customHeight="1">
      <c r="B256" s="32"/>
      <c r="C256" s="210" t="s">
        <v>1</v>
      </c>
      <c r="D256" s="210" t="s">
        <v>6831</v>
      </c>
      <c r="E256" s="17" t="s">
        <v>1</v>
      </c>
      <c r="F256" s="211">
        <v>129.9</v>
      </c>
      <c r="H256" s="32"/>
    </row>
    <row r="257" spans="2:8" s="1" customFormat="1" ht="16.9" customHeight="1">
      <c r="B257" s="32"/>
      <c r="C257" s="210" t="s">
        <v>1</v>
      </c>
      <c r="D257" s="210" t="s">
        <v>6832</v>
      </c>
      <c r="E257" s="17" t="s">
        <v>1</v>
      </c>
      <c r="F257" s="211">
        <v>3.9</v>
      </c>
      <c r="H257" s="32"/>
    </row>
    <row r="258" spans="2:8" s="1" customFormat="1" ht="16.9" customHeight="1">
      <c r="B258" s="32"/>
      <c r="C258" s="210" t="s">
        <v>1</v>
      </c>
      <c r="D258" s="210" t="s">
        <v>273</v>
      </c>
      <c r="E258" s="17" t="s">
        <v>1</v>
      </c>
      <c r="F258" s="211">
        <v>133.8</v>
      </c>
      <c r="H258" s="32"/>
    </row>
    <row r="259" spans="2:8" s="1" customFormat="1" ht="16.9" customHeight="1">
      <c r="B259" s="32"/>
      <c r="C259" s="212" t="s">
        <v>6744</v>
      </c>
      <c r="H259" s="32"/>
    </row>
    <row r="260" spans="2:8" s="1" customFormat="1" ht="16.9" customHeight="1">
      <c r="B260" s="32"/>
      <c r="C260" s="210" t="s">
        <v>564</v>
      </c>
      <c r="D260" s="210" t="s">
        <v>565</v>
      </c>
      <c r="E260" s="17" t="s">
        <v>152</v>
      </c>
      <c r="F260" s="211">
        <v>304.6</v>
      </c>
      <c r="H260" s="32"/>
    </row>
    <row r="261" spans="2:8" s="1" customFormat="1" ht="16.9" customHeight="1">
      <c r="B261" s="32"/>
      <c r="C261" s="210" t="s">
        <v>580</v>
      </c>
      <c r="D261" s="210" t="s">
        <v>581</v>
      </c>
      <c r="E261" s="17" t="s">
        <v>152</v>
      </c>
      <c r="F261" s="211">
        <v>984.43</v>
      </c>
      <c r="H261" s="32"/>
    </row>
    <row r="262" spans="2:8" s="1" customFormat="1" ht="16.9" customHeight="1">
      <c r="B262" s="32"/>
      <c r="C262" s="210" t="s">
        <v>2518</v>
      </c>
      <c r="D262" s="210" t="s">
        <v>2519</v>
      </c>
      <c r="E262" s="17" t="s">
        <v>152</v>
      </c>
      <c r="F262" s="211">
        <v>498.4</v>
      </c>
      <c r="H262" s="32"/>
    </row>
    <row r="263" spans="2:8" s="1" customFormat="1" ht="22.5">
      <c r="B263" s="32"/>
      <c r="C263" s="210" t="s">
        <v>2541</v>
      </c>
      <c r="D263" s="210" t="s">
        <v>2542</v>
      </c>
      <c r="E263" s="17" t="s">
        <v>152</v>
      </c>
      <c r="F263" s="211">
        <v>498.4</v>
      </c>
      <c r="H263" s="32"/>
    </row>
    <row r="264" spans="2:8" s="1" customFormat="1" ht="16.9" customHeight="1">
      <c r="B264" s="32"/>
      <c r="C264" s="210" t="s">
        <v>929</v>
      </c>
      <c r="D264" s="210" t="s">
        <v>930</v>
      </c>
      <c r="E264" s="17" t="s">
        <v>152</v>
      </c>
      <c r="F264" s="211">
        <v>191.63</v>
      </c>
      <c r="H264" s="32"/>
    </row>
    <row r="265" spans="2:8" s="1" customFormat="1" ht="16.9" customHeight="1">
      <c r="B265" s="32"/>
      <c r="C265" s="210" t="s">
        <v>2536</v>
      </c>
      <c r="D265" s="210" t="s">
        <v>2537</v>
      </c>
      <c r="E265" s="17" t="s">
        <v>152</v>
      </c>
      <c r="F265" s="211">
        <v>538.27</v>
      </c>
      <c r="H265" s="32"/>
    </row>
    <row r="266" spans="2:8" s="1" customFormat="1" ht="16.9" customHeight="1">
      <c r="B266" s="32"/>
      <c r="C266" s="206" t="s">
        <v>6833</v>
      </c>
      <c r="D266" s="207" t="s">
        <v>1</v>
      </c>
      <c r="E266" s="208" t="s">
        <v>416</v>
      </c>
      <c r="F266" s="209">
        <v>48.34</v>
      </c>
      <c r="H266" s="32"/>
    </row>
    <row r="267" spans="2:8" s="1" customFormat="1" ht="16.9" customHeight="1">
      <c r="B267" s="32"/>
      <c r="C267" s="210" t="s">
        <v>1</v>
      </c>
      <c r="D267" s="210" t="s">
        <v>6834</v>
      </c>
      <c r="E267" s="17" t="s">
        <v>1</v>
      </c>
      <c r="F267" s="211">
        <v>41.19</v>
      </c>
      <c r="H267" s="32"/>
    </row>
    <row r="268" spans="2:8" s="1" customFormat="1" ht="16.9" customHeight="1">
      <c r="B268" s="32"/>
      <c r="C268" s="210" t="s">
        <v>1</v>
      </c>
      <c r="D268" s="210" t="s">
        <v>6835</v>
      </c>
      <c r="E268" s="17" t="s">
        <v>1</v>
      </c>
      <c r="F268" s="211">
        <v>7.15</v>
      </c>
      <c r="H268" s="32"/>
    </row>
    <row r="269" spans="2:8" s="1" customFormat="1" ht="16.9" customHeight="1">
      <c r="B269" s="32"/>
      <c r="C269" s="210" t="s">
        <v>1</v>
      </c>
      <c r="D269" s="210" t="s">
        <v>273</v>
      </c>
      <c r="E269" s="17" t="s">
        <v>1</v>
      </c>
      <c r="F269" s="211">
        <v>48.34</v>
      </c>
      <c r="H269" s="32"/>
    </row>
    <row r="270" spans="2:8" s="1" customFormat="1" ht="16.9" customHeight="1">
      <c r="B270" s="32"/>
      <c r="C270" s="206" t="s">
        <v>182</v>
      </c>
      <c r="D270" s="207" t="s">
        <v>1</v>
      </c>
      <c r="E270" s="208" t="s">
        <v>152</v>
      </c>
      <c r="F270" s="209">
        <v>104.2</v>
      </c>
      <c r="H270" s="32"/>
    </row>
    <row r="271" spans="2:8" s="1" customFormat="1" ht="16.9" customHeight="1">
      <c r="B271" s="32"/>
      <c r="C271" s="210" t="s">
        <v>1</v>
      </c>
      <c r="D271" s="210" t="s">
        <v>6836</v>
      </c>
      <c r="E271" s="17" t="s">
        <v>1</v>
      </c>
      <c r="F271" s="211">
        <v>61.9</v>
      </c>
      <c r="H271" s="32"/>
    </row>
    <row r="272" spans="2:8" s="1" customFormat="1" ht="16.9" customHeight="1">
      <c r="B272" s="32"/>
      <c r="C272" s="210" t="s">
        <v>1</v>
      </c>
      <c r="D272" s="210" t="s">
        <v>6837</v>
      </c>
      <c r="E272" s="17" t="s">
        <v>1</v>
      </c>
      <c r="F272" s="211">
        <v>42.3</v>
      </c>
      <c r="H272" s="32"/>
    </row>
    <row r="273" spans="2:8" s="1" customFormat="1" ht="16.9" customHeight="1">
      <c r="B273" s="32"/>
      <c r="C273" s="210" t="s">
        <v>1</v>
      </c>
      <c r="D273" s="210" t="s">
        <v>273</v>
      </c>
      <c r="E273" s="17" t="s">
        <v>1</v>
      </c>
      <c r="F273" s="211">
        <v>104.2</v>
      </c>
      <c r="H273" s="32"/>
    </row>
    <row r="274" spans="2:8" s="1" customFormat="1" ht="16.9" customHeight="1">
      <c r="B274" s="32"/>
      <c r="C274" s="212" t="s">
        <v>6744</v>
      </c>
      <c r="H274" s="32"/>
    </row>
    <row r="275" spans="2:8" s="1" customFormat="1" ht="16.9" customHeight="1">
      <c r="B275" s="32"/>
      <c r="C275" s="210" t="s">
        <v>564</v>
      </c>
      <c r="D275" s="210" t="s">
        <v>565</v>
      </c>
      <c r="E275" s="17" t="s">
        <v>152</v>
      </c>
      <c r="F275" s="211">
        <v>304.6</v>
      </c>
      <c r="H275" s="32"/>
    </row>
    <row r="276" spans="2:8" s="1" customFormat="1" ht="16.9" customHeight="1">
      <c r="B276" s="32"/>
      <c r="C276" s="210" t="s">
        <v>2518</v>
      </c>
      <c r="D276" s="210" t="s">
        <v>2519</v>
      </c>
      <c r="E276" s="17" t="s">
        <v>152</v>
      </c>
      <c r="F276" s="211">
        <v>498.4</v>
      </c>
      <c r="H276" s="32"/>
    </row>
    <row r="277" spans="2:8" s="1" customFormat="1" ht="22.5">
      <c r="B277" s="32"/>
      <c r="C277" s="210" t="s">
        <v>2541</v>
      </c>
      <c r="D277" s="210" t="s">
        <v>2542</v>
      </c>
      <c r="E277" s="17" t="s">
        <v>152</v>
      </c>
      <c r="F277" s="211">
        <v>498.4</v>
      </c>
      <c r="H277" s="32"/>
    </row>
    <row r="278" spans="2:8" s="1" customFormat="1" ht="16.9" customHeight="1">
      <c r="B278" s="32"/>
      <c r="C278" s="210" t="s">
        <v>2536</v>
      </c>
      <c r="D278" s="210" t="s">
        <v>2537</v>
      </c>
      <c r="E278" s="17" t="s">
        <v>152</v>
      </c>
      <c r="F278" s="211">
        <v>538.27</v>
      </c>
      <c r="H278" s="32"/>
    </row>
    <row r="279" spans="2:8" s="1" customFormat="1" ht="16.9" customHeight="1">
      <c r="B279" s="32"/>
      <c r="C279" s="206" t="s">
        <v>6838</v>
      </c>
      <c r="D279" s="207" t="s">
        <v>1</v>
      </c>
      <c r="E279" s="208" t="s">
        <v>416</v>
      </c>
      <c r="F279" s="209">
        <v>45.44</v>
      </c>
      <c r="H279" s="32"/>
    </row>
    <row r="280" spans="2:8" s="1" customFormat="1" ht="16.9" customHeight="1">
      <c r="B280" s="32"/>
      <c r="C280" s="210" t="s">
        <v>1</v>
      </c>
      <c r="D280" s="210" t="s">
        <v>6839</v>
      </c>
      <c r="E280" s="17" t="s">
        <v>1</v>
      </c>
      <c r="F280" s="211">
        <v>22.36</v>
      </c>
      <c r="H280" s="32"/>
    </row>
    <row r="281" spans="2:8" s="1" customFormat="1" ht="16.9" customHeight="1">
      <c r="B281" s="32"/>
      <c r="C281" s="210" t="s">
        <v>1</v>
      </c>
      <c r="D281" s="210" t="s">
        <v>6840</v>
      </c>
      <c r="E281" s="17" t="s">
        <v>1</v>
      </c>
      <c r="F281" s="211">
        <v>23.08</v>
      </c>
      <c r="H281" s="32"/>
    </row>
    <row r="282" spans="2:8" s="1" customFormat="1" ht="16.9" customHeight="1">
      <c r="B282" s="32"/>
      <c r="C282" s="210" t="s">
        <v>1</v>
      </c>
      <c r="D282" s="210" t="s">
        <v>273</v>
      </c>
      <c r="E282" s="17" t="s">
        <v>1</v>
      </c>
      <c r="F282" s="211">
        <v>45.44</v>
      </c>
      <c r="H282" s="32"/>
    </row>
    <row r="283" spans="2:8" s="1" customFormat="1" ht="16.9" customHeight="1">
      <c r="B283" s="32"/>
      <c r="C283" s="206" t="s">
        <v>184</v>
      </c>
      <c r="D283" s="207" t="s">
        <v>1</v>
      </c>
      <c r="E283" s="208" t="s">
        <v>152</v>
      </c>
      <c r="F283" s="209">
        <v>12.37</v>
      </c>
      <c r="H283" s="32"/>
    </row>
    <row r="284" spans="2:8" s="1" customFormat="1" ht="16.9" customHeight="1">
      <c r="B284" s="32"/>
      <c r="C284" s="210" t="s">
        <v>1</v>
      </c>
      <c r="D284" s="210" t="s">
        <v>1307</v>
      </c>
      <c r="E284" s="17" t="s">
        <v>1</v>
      </c>
      <c r="F284" s="211">
        <v>1.9</v>
      </c>
      <c r="H284" s="32"/>
    </row>
    <row r="285" spans="2:8" s="1" customFormat="1" ht="16.9" customHeight="1">
      <c r="B285" s="32"/>
      <c r="C285" s="210" t="s">
        <v>1</v>
      </c>
      <c r="D285" s="210" t="s">
        <v>1308</v>
      </c>
      <c r="E285" s="17" t="s">
        <v>1</v>
      </c>
      <c r="F285" s="211">
        <v>1.9</v>
      </c>
      <c r="H285" s="32"/>
    </row>
    <row r="286" spans="2:8" s="1" customFormat="1" ht="16.9" customHeight="1">
      <c r="B286" s="32"/>
      <c r="C286" s="210" t="s">
        <v>1</v>
      </c>
      <c r="D286" s="210" t="s">
        <v>1309</v>
      </c>
      <c r="E286" s="17" t="s">
        <v>1</v>
      </c>
      <c r="F286" s="211">
        <v>1.8</v>
      </c>
      <c r="H286" s="32"/>
    </row>
    <row r="287" spans="2:8" s="1" customFormat="1" ht="16.9" customHeight="1">
      <c r="B287" s="32"/>
      <c r="C287" s="210" t="s">
        <v>1</v>
      </c>
      <c r="D287" s="210" t="s">
        <v>1310</v>
      </c>
      <c r="E287" s="17" t="s">
        <v>1</v>
      </c>
      <c r="F287" s="211">
        <v>1.5</v>
      </c>
      <c r="H287" s="32"/>
    </row>
    <row r="288" spans="2:8" s="1" customFormat="1" ht="16.9" customHeight="1">
      <c r="B288" s="32"/>
      <c r="C288" s="210" t="s">
        <v>1</v>
      </c>
      <c r="D288" s="210" t="s">
        <v>6841</v>
      </c>
      <c r="E288" s="17" t="s">
        <v>1</v>
      </c>
      <c r="F288" s="211">
        <v>3.27</v>
      </c>
      <c r="H288" s="32"/>
    </row>
    <row r="289" spans="2:8" s="1" customFormat="1" ht="16.9" customHeight="1">
      <c r="B289" s="32"/>
      <c r="C289" s="210" t="s">
        <v>1</v>
      </c>
      <c r="D289" s="210" t="s">
        <v>6842</v>
      </c>
      <c r="E289" s="17" t="s">
        <v>1</v>
      </c>
      <c r="F289" s="211">
        <v>2</v>
      </c>
      <c r="H289" s="32"/>
    </row>
    <row r="290" spans="2:8" s="1" customFormat="1" ht="16.9" customHeight="1">
      <c r="B290" s="32"/>
      <c r="C290" s="210" t="s">
        <v>1</v>
      </c>
      <c r="D290" s="210" t="s">
        <v>273</v>
      </c>
      <c r="E290" s="17" t="s">
        <v>1</v>
      </c>
      <c r="F290" s="211">
        <v>12.37</v>
      </c>
      <c r="H290" s="32"/>
    </row>
    <row r="291" spans="2:8" s="1" customFormat="1" ht="16.9" customHeight="1">
      <c r="B291" s="32"/>
      <c r="C291" s="212" t="s">
        <v>6744</v>
      </c>
      <c r="H291" s="32"/>
    </row>
    <row r="292" spans="2:8" s="1" customFormat="1" ht="16.9" customHeight="1">
      <c r="B292" s="32"/>
      <c r="C292" s="210" t="s">
        <v>564</v>
      </c>
      <c r="D292" s="210" t="s">
        <v>565</v>
      </c>
      <c r="E292" s="17" t="s">
        <v>152</v>
      </c>
      <c r="F292" s="211">
        <v>304.6</v>
      </c>
      <c r="H292" s="32"/>
    </row>
    <row r="293" spans="2:8" s="1" customFormat="1" ht="16.9" customHeight="1">
      <c r="B293" s="32"/>
      <c r="C293" s="210" t="s">
        <v>580</v>
      </c>
      <c r="D293" s="210" t="s">
        <v>581</v>
      </c>
      <c r="E293" s="17" t="s">
        <v>152</v>
      </c>
      <c r="F293" s="211">
        <v>984.43</v>
      </c>
      <c r="H293" s="32"/>
    </row>
    <row r="294" spans="2:8" s="1" customFormat="1" ht="16.9" customHeight="1">
      <c r="B294" s="32"/>
      <c r="C294" s="210" t="s">
        <v>2480</v>
      </c>
      <c r="D294" s="210" t="s">
        <v>2481</v>
      </c>
      <c r="E294" s="17" t="s">
        <v>152</v>
      </c>
      <c r="F294" s="211">
        <v>196.27</v>
      </c>
      <c r="H294" s="32"/>
    </row>
    <row r="295" spans="2:8" s="1" customFormat="1" ht="16.9" customHeight="1">
      <c r="B295" s="32"/>
      <c r="C295" s="210" t="s">
        <v>2506</v>
      </c>
      <c r="D295" s="210" t="s">
        <v>2507</v>
      </c>
      <c r="E295" s="17" t="s">
        <v>152</v>
      </c>
      <c r="F295" s="211">
        <v>57.06</v>
      </c>
      <c r="H295" s="32"/>
    </row>
    <row r="296" spans="2:8" s="1" customFormat="1" ht="16.9" customHeight="1">
      <c r="B296" s="32"/>
      <c r="C296" s="210" t="s">
        <v>929</v>
      </c>
      <c r="D296" s="210" t="s">
        <v>930</v>
      </c>
      <c r="E296" s="17" t="s">
        <v>152</v>
      </c>
      <c r="F296" s="211">
        <v>191.63</v>
      </c>
      <c r="H296" s="32"/>
    </row>
    <row r="297" spans="2:8" s="1" customFormat="1" ht="16.9" customHeight="1">
      <c r="B297" s="32"/>
      <c r="C297" s="210" t="s">
        <v>2501</v>
      </c>
      <c r="D297" s="210" t="s">
        <v>2502</v>
      </c>
      <c r="E297" s="17" t="s">
        <v>152</v>
      </c>
      <c r="F297" s="211">
        <v>225.71</v>
      </c>
      <c r="H297" s="32"/>
    </row>
    <row r="298" spans="2:8" s="1" customFormat="1" ht="16.9" customHeight="1">
      <c r="B298" s="32"/>
      <c r="C298" s="206" t="s">
        <v>186</v>
      </c>
      <c r="D298" s="207" t="s">
        <v>1</v>
      </c>
      <c r="E298" s="208" t="s">
        <v>152</v>
      </c>
      <c r="F298" s="209">
        <v>5.33</v>
      </c>
      <c r="H298" s="32"/>
    </row>
    <row r="299" spans="2:8" s="1" customFormat="1" ht="16.9" customHeight="1">
      <c r="B299" s="32"/>
      <c r="C299" s="210" t="s">
        <v>1</v>
      </c>
      <c r="D299" s="210" t="s">
        <v>6843</v>
      </c>
      <c r="E299" s="17" t="s">
        <v>1</v>
      </c>
      <c r="F299" s="211">
        <v>5.33</v>
      </c>
      <c r="H299" s="32"/>
    </row>
    <row r="300" spans="2:8" s="1" customFormat="1" ht="16.9" customHeight="1">
      <c r="B300" s="32"/>
      <c r="C300" s="210" t="s">
        <v>1</v>
      </c>
      <c r="D300" s="210" t="s">
        <v>273</v>
      </c>
      <c r="E300" s="17" t="s">
        <v>1</v>
      </c>
      <c r="F300" s="211">
        <v>5.33</v>
      </c>
      <c r="H300" s="32"/>
    </row>
    <row r="301" spans="2:8" s="1" customFormat="1" ht="16.9" customHeight="1">
      <c r="B301" s="32"/>
      <c r="C301" s="212" t="s">
        <v>6744</v>
      </c>
      <c r="H301" s="32"/>
    </row>
    <row r="302" spans="2:8" s="1" customFormat="1" ht="16.9" customHeight="1">
      <c r="B302" s="32"/>
      <c r="C302" s="210" t="s">
        <v>560</v>
      </c>
      <c r="D302" s="210" t="s">
        <v>561</v>
      </c>
      <c r="E302" s="17" t="s">
        <v>152</v>
      </c>
      <c r="F302" s="211">
        <v>5.33</v>
      </c>
      <c r="H302" s="32"/>
    </row>
    <row r="303" spans="2:8" s="1" customFormat="1" ht="16.9" customHeight="1">
      <c r="B303" s="32"/>
      <c r="C303" s="210" t="s">
        <v>580</v>
      </c>
      <c r="D303" s="210" t="s">
        <v>581</v>
      </c>
      <c r="E303" s="17" t="s">
        <v>152</v>
      </c>
      <c r="F303" s="211">
        <v>984.43</v>
      </c>
      <c r="H303" s="32"/>
    </row>
    <row r="304" spans="2:8" s="1" customFormat="1" ht="16.9" customHeight="1">
      <c r="B304" s="32"/>
      <c r="C304" s="210" t="s">
        <v>929</v>
      </c>
      <c r="D304" s="210" t="s">
        <v>930</v>
      </c>
      <c r="E304" s="17" t="s">
        <v>152</v>
      </c>
      <c r="F304" s="211">
        <v>191.63</v>
      </c>
      <c r="H304" s="32"/>
    </row>
    <row r="305" spans="2:8" s="1" customFormat="1" ht="16.9" customHeight="1">
      <c r="B305" s="32"/>
      <c r="C305" s="206" t="s">
        <v>6844</v>
      </c>
      <c r="D305" s="207" t="s">
        <v>1</v>
      </c>
      <c r="E305" s="208" t="s">
        <v>416</v>
      </c>
      <c r="F305" s="209">
        <v>27.73</v>
      </c>
      <c r="H305" s="32"/>
    </row>
    <row r="306" spans="2:8" s="1" customFormat="1" ht="16.9" customHeight="1">
      <c r="B306" s="32"/>
      <c r="C306" s="210" t="s">
        <v>1</v>
      </c>
      <c r="D306" s="210" t="s">
        <v>6845</v>
      </c>
      <c r="E306" s="17" t="s">
        <v>1</v>
      </c>
      <c r="F306" s="211">
        <v>2.68</v>
      </c>
      <c r="H306" s="32"/>
    </row>
    <row r="307" spans="2:8" s="1" customFormat="1" ht="16.9" customHeight="1">
      <c r="B307" s="32"/>
      <c r="C307" s="210" t="s">
        <v>1</v>
      </c>
      <c r="D307" s="210" t="s">
        <v>6846</v>
      </c>
      <c r="E307" s="17" t="s">
        <v>1</v>
      </c>
      <c r="F307" s="211">
        <v>3.57</v>
      </c>
      <c r="H307" s="32"/>
    </row>
    <row r="308" spans="2:8" s="1" customFormat="1" ht="16.9" customHeight="1">
      <c r="B308" s="32"/>
      <c r="C308" s="210" t="s">
        <v>1</v>
      </c>
      <c r="D308" s="210" t="s">
        <v>6847</v>
      </c>
      <c r="E308" s="17" t="s">
        <v>1</v>
      </c>
      <c r="F308" s="211">
        <v>2.63</v>
      </c>
      <c r="H308" s="32"/>
    </row>
    <row r="309" spans="2:8" s="1" customFormat="1" ht="16.9" customHeight="1">
      <c r="B309" s="32"/>
      <c r="C309" s="210" t="s">
        <v>1</v>
      </c>
      <c r="D309" s="210" t="s">
        <v>6848</v>
      </c>
      <c r="E309" s="17" t="s">
        <v>1</v>
      </c>
      <c r="F309" s="211">
        <v>2.85</v>
      </c>
      <c r="H309" s="32"/>
    </row>
    <row r="310" spans="2:8" s="1" customFormat="1" ht="16.9" customHeight="1">
      <c r="B310" s="32"/>
      <c r="C310" s="210" t="s">
        <v>1</v>
      </c>
      <c r="D310" s="210" t="s">
        <v>6849</v>
      </c>
      <c r="E310" s="17" t="s">
        <v>1</v>
      </c>
      <c r="F310" s="211">
        <v>11.11</v>
      </c>
      <c r="H310" s="32"/>
    </row>
    <row r="311" spans="2:8" s="1" customFormat="1" ht="16.9" customHeight="1">
      <c r="B311" s="32"/>
      <c r="C311" s="210" t="s">
        <v>1</v>
      </c>
      <c r="D311" s="210" t="s">
        <v>6850</v>
      </c>
      <c r="E311" s="17" t="s">
        <v>1</v>
      </c>
      <c r="F311" s="211">
        <v>4.89</v>
      </c>
      <c r="H311" s="32"/>
    </row>
    <row r="312" spans="2:8" s="1" customFormat="1" ht="16.9" customHeight="1">
      <c r="B312" s="32"/>
      <c r="C312" s="210" t="s">
        <v>1</v>
      </c>
      <c r="D312" s="210" t="s">
        <v>273</v>
      </c>
      <c r="E312" s="17" t="s">
        <v>1</v>
      </c>
      <c r="F312" s="211">
        <v>27.73</v>
      </c>
      <c r="H312" s="32"/>
    </row>
    <row r="313" spans="2:8" s="1" customFormat="1" ht="16.9" customHeight="1">
      <c r="B313" s="32"/>
      <c r="C313" s="206" t="s">
        <v>188</v>
      </c>
      <c r="D313" s="207" t="s">
        <v>1</v>
      </c>
      <c r="E313" s="208" t="s">
        <v>152</v>
      </c>
      <c r="F313" s="209">
        <v>31</v>
      </c>
      <c r="H313" s="32"/>
    </row>
    <row r="314" spans="2:8" s="1" customFormat="1" ht="16.9" customHeight="1">
      <c r="B314" s="32"/>
      <c r="C314" s="210" t="s">
        <v>1</v>
      </c>
      <c r="D314" s="210" t="s">
        <v>6851</v>
      </c>
      <c r="E314" s="17" t="s">
        <v>1</v>
      </c>
      <c r="F314" s="211">
        <v>5.4</v>
      </c>
      <c r="H314" s="32"/>
    </row>
    <row r="315" spans="2:8" s="1" customFormat="1" ht="16.9" customHeight="1">
      <c r="B315" s="32"/>
      <c r="C315" s="210" t="s">
        <v>1</v>
      </c>
      <c r="D315" s="210" t="s">
        <v>1306</v>
      </c>
      <c r="E315" s="17" t="s">
        <v>1</v>
      </c>
      <c r="F315" s="211">
        <v>7</v>
      </c>
      <c r="H315" s="32"/>
    </row>
    <row r="316" spans="2:8" s="1" customFormat="1" ht="16.9" customHeight="1">
      <c r="B316" s="32"/>
      <c r="C316" s="210" t="s">
        <v>1</v>
      </c>
      <c r="D316" s="210" t="s">
        <v>6852</v>
      </c>
      <c r="E316" s="17" t="s">
        <v>1</v>
      </c>
      <c r="F316" s="211">
        <v>3</v>
      </c>
      <c r="H316" s="32"/>
    </row>
    <row r="317" spans="2:8" s="1" customFormat="1" ht="16.9" customHeight="1">
      <c r="B317" s="32"/>
      <c r="C317" s="210" t="s">
        <v>1</v>
      </c>
      <c r="D317" s="210" t="s">
        <v>6853</v>
      </c>
      <c r="E317" s="17" t="s">
        <v>1</v>
      </c>
      <c r="F317" s="211">
        <v>15.6</v>
      </c>
      <c r="H317" s="32"/>
    </row>
    <row r="318" spans="2:8" s="1" customFormat="1" ht="16.9" customHeight="1">
      <c r="B318" s="32"/>
      <c r="C318" s="210" t="s">
        <v>1</v>
      </c>
      <c r="D318" s="210" t="s">
        <v>273</v>
      </c>
      <c r="E318" s="17" t="s">
        <v>1</v>
      </c>
      <c r="F318" s="211">
        <v>31</v>
      </c>
      <c r="H318" s="32"/>
    </row>
    <row r="319" spans="2:8" s="1" customFormat="1" ht="16.9" customHeight="1">
      <c r="B319" s="32"/>
      <c r="C319" s="212" t="s">
        <v>6744</v>
      </c>
      <c r="H319" s="32"/>
    </row>
    <row r="320" spans="2:8" s="1" customFormat="1" ht="16.9" customHeight="1">
      <c r="B320" s="32"/>
      <c r="C320" s="210" t="s">
        <v>564</v>
      </c>
      <c r="D320" s="210" t="s">
        <v>565</v>
      </c>
      <c r="E320" s="17" t="s">
        <v>152</v>
      </c>
      <c r="F320" s="211">
        <v>304.6</v>
      </c>
      <c r="H320" s="32"/>
    </row>
    <row r="321" spans="2:8" s="1" customFormat="1" ht="16.9" customHeight="1">
      <c r="B321" s="32"/>
      <c r="C321" s="210" t="s">
        <v>580</v>
      </c>
      <c r="D321" s="210" t="s">
        <v>581</v>
      </c>
      <c r="E321" s="17" t="s">
        <v>152</v>
      </c>
      <c r="F321" s="211">
        <v>984.43</v>
      </c>
      <c r="H321" s="32"/>
    </row>
    <row r="322" spans="2:8" s="1" customFormat="1" ht="16.9" customHeight="1">
      <c r="B322" s="32"/>
      <c r="C322" s="210" t="s">
        <v>2480</v>
      </c>
      <c r="D322" s="210" t="s">
        <v>2481</v>
      </c>
      <c r="E322" s="17" t="s">
        <v>152</v>
      </c>
      <c r="F322" s="211">
        <v>196.27</v>
      </c>
      <c r="H322" s="32"/>
    </row>
    <row r="323" spans="2:8" s="1" customFormat="1" ht="16.9" customHeight="1">
      <c r="B323" s="32"/>
      <c r="C323" s="210" t="s">
        <v>929</v>
      </c>
      <c r="D323" s="210" t="s">
        <v>930</v>
      </c>
      <c r="E323" s="17" t="s">
        <v>152</v>
      </c>
      <c r="F323" s="211">
        <v>191.63</v>
      </c>
      <c r="H323" s="32"/>
    </row>
    <row r="324" spans="2:8" s="1" customFormat="1" ht="16.9" customHeight="1">
      <c r="B324" s="32"/>
      <c r="C324" s="210" t="s">
        <v>2501</v>
      </c>
      <c r="D324" s="210" t="s">
        <v>2502</v>
      </c>
      <c r="E324" s="17" t="s">
        <v>152</v>
      </c>
      <c r="F324" s="211">
        <v>225.71</v>
      </c>
      <c r="H324" s="32"/>
    </row>
    <row r="325" spans="2:8" s="1" customFormat="1" ht="16.9" customHeight="1">
      <c r="B325" s="32"/>
      <c r="C325" s="206" t="s">
        <v>190</v>
      </c>
      <c r="D325" s="207" t="s">
        <v>1</v>
      </c>
      <c r="E325" s="208" t="s">
        <v>152</v>
      </c>
      <c r="F325" s="209">
        <v>10.6</v>
      </c>
      <c r="H325" s="32"/>
    </row>
    <row r="326" spans="2:8" s="1" customFormat="1" ht="16.9" customHeight="1">
      <c r="B326" s="32"/>
      <c r="C326" s="210" t="s">
        <v>1</v>
      </c>
      <c r="D326" s="210" t="s">
        <v>6854</v>
      </c>
      <c r="E326" s="17" t="s">
        <v>1</v>
      </c>
      <c r="F326" s="211">
        <v>10.6</v>
      </c>
      <c r="H326" s="32"/>
    </row>
    <row r="327" spans="2:8" s="1" customFormat="1" ht="16.9" customHeight="1">
      <c r="B327" s="32"/>
      <c r="C327" s="210" t="s">
        <v>1</v>
      </c>
      <c r="D327" s="210" t="s">
        <v>273</v>
      </c>
      <c r="E327" s="17" t="s">
        <v>1</v>
      </c>
      <c r="F327" s="211">
        <v>10.6</v>
      </c>
      <c r="H327" s="32"/>
    </row>
    <row r="328" spans="2:8" s="1" customFormat="1" ht="16.9" customHeight="1">
      <c r="B328" s="32"/>
      <c r="C328" s="212" t="s">
        <v>6744</v>
      </c>
      <c r="H328" s="32"/>
    </row>
    <row r="329" spans="2:8" s="1" customFormat="1" ht="16.9" customHeight="1">
      <c r="B329" s="32"/>
      <c r="C329" s="210" t="s">
        <v>568</v>
      </c>
      <c r="D329" s="210" t="s">
        <v>569</v>
      </c>
      <c r="E329" s="17" t="s">
        <v>152</v>
      </c>
      <c r="F329" s="211">
        <v>778.7</v>
      </c>
      <c r="H329" s="32"/>
    </row>
    <row r="330" spans="2:8" s="1" customFormat="1" ht="16.9" customHeight="1">
      <c r="B330" s="32"/>
      <c r="C330" s="210" t="s">
        <v>572</v>
      </c>
      <c r="D330" s="210" t="s">
        <v>573</v>
      </c>
      <c r="E330" s="17" t="s">
        <v>152</v>
      </c>
      <c r="F330" s="211">
        <v>771</v>
      </c>
      <c r="H330" s="32"/>
    </row>
    <row r="331" spans="2:8" s="1" customFormat="1" ht="16.9" customHeight="1">
      <c r="B331" s="32"/>
      <c r="C331" s="210" t="s">
        <v>580</v>
      </c>
      <c r="D331" s="210" t="s">
        <v>581</v>
      </c>
      <c r="E331" s="17" t="s">
        <v>152</v>
      </c>
      <c r="F331" s="211">
        <v>984.43</v>
      </c>
      <c r="H331" s="32"/>
    </row>
    <row r="332" spans="2:8" s="1" customFormat="1" ht="16.9" customHeight="1">
      <c r="B332" s="32"/>
      <c r="C332" s="210" t="s">
        <v>2606</v>
      </c>
      <c r="D332" s="210" t="s">
        <v>2607</v>
      </c>
      <c r="E332" s="17" t="s">
        <v>152</v>
      </c>
      <c r="F332" s="211">
        <v>2450.32</v>
      </c>
      <c r="H332" s="32"/>
    </row>
    <row r="333" spans="2:8" s="1" customFormat="1" ht="16.9" customHeight="1">
      <c r="B333" s="32"/>
      <c r="C333" s="210" t="s">
        <v>2629</v>
      </c>
      <c r="D333" s="210" t="s">
        <v>2630</v>
      </c>
      <c r="E333" s="17" t="s">
        <v>152</v>
      </c>
      <c r="F333" s="211">
        <v>465.41</v>
      </c>
      <c r="H333" s="32"/>
    </row>
    <row r="334" spans="2:8" s="1" customFormat="1" ht="22.5">
      <c r="B334" s="32"/>
      <c r="C334" s="210" t="s">
        <v>2642</v>
      </c>
      <c r="D334" s="210" t="s">
        <v>2643</v>
      </c>
      <c r="E334" s="17" t="s">
        <v>152</v>
      </c>
      <c r="F334" s="211">
        <v>484.93</v>
      </c>
      <c r="H334" s="32"/>
    </row>
    <row r="335" spans="2:8" s="1" customFormat="1" ht="16.9" customHeight="1">
      <c r="B335" s="32"/>
      <c r="C335" s="210" t="s">
        <v>924</v>
      </c>
      <c r="D335" s="210" t="s">
        <v>925</v>
      </c>
      <c r="E335" s="17" t="s">
        <v>152</v>
      </c>
      <c r="F335" s="211">
        <v>824.81</v>
      </c>
      <c r="H335" s="32"/>
    </row>
    <row r="336" spans="2:8" s="1" customFormat="1" ht="16.9" customHeight="1">
      <c r="B336" s="32"/>
      <c r="C336" s="210" t="s">
        <v>934</v>
      </c>
      <c r="D336" s="210" t="s">
        <v>935</v>
      </c>
      <c r="E336" s="17" t="s">
        <v>152</v>
      </c>
      <c r="F336" s="211">
        <v>824.81</v>
      </c>
      <c r="H336" s="32"/>
    </row>
    <row r="337" spans="2:8" s="1" customFormat="1" ht="16.9" customHeight="1">
      <c r="B337" s="32"/>
      <c r="C337" s="206" t="s">
        <v>192</v>
      </c>
      <c r="D337" s="207" t="s">
        <v>193</v>
      </c>
      <c r="E337" s="208" t="s">
        <v>152</v>
      </c>
      <c r="F337" s="209">
        <v>133.61</v>
      </c>
      <c r="H337" s="32"/>
    </row>
    <row r="338" spans="2:8" s="1" customFormat="1" ht="16.9" customHeight="1">
      <c r="B338" s="32"/>
      <c r="C338" s="210" t="s">
        <v>1</v>
      </c>
      <c r="D338" s="210" t="s">
        <v>6855</v>
      </c>
      <c r="E338" s="17" t="s">
        <v>1</v>
      </c>
      <c r="F338" s="211">
        <v>94.07</v>
      </c>
      <c r="H338" s="32"/>
    </row>
    <row r="339" spans="2:8" s="1" customFormat="1" ht="16.9" customHeight="1">
      <c r="B339" s="32"/>
      <c r="C339" s="210" t="s">
        <v>1</v>
      </c>
      <c r="D339" s="210" t="s">
        <v>6856</v>
      </c>
      <c r="E339" s="17" t="s">
        <v>1</v>
      </c>
      <c r="F339" s="211">
        <v>39.54</v>
      </c>
      <c r="H339" s="32"/>
    </row>
    <row r="340" spans="2:8" s="1" customFormat="1" ht="16.9" customHeight="1">
      <c r="B340" s="32"/>
      <c r="C340" s="210" t="s">
        <v>1</v>
      </c>
      <c r="D340" s="210" t="s">
        <v>273</v>
      </c>
      <c r="E340" s="17" t="s">
        <v>1</v>
      </c>
      <c r="F340" s="211">
        <v>133.61</v>
      </c>
      <c r="H340" s="32"/>
    </row>
    <row r="341" spans="2:8" s="1" customFormat="1" ht="16.9" customHeight="1">
      <c r="B341" s="32"/>
      <c r="C341" s="212" t="s">
        <v>6744</v>
      </c>
      <c r="H341" s="32"/>
    </row>
    <row r="342" spans="2:8" s="1" customFormat="1" ht="16.9" customHeight="1">
      <c r="B342" s="32"/>
      <c r="C342" s="210" t="s">
        <v>370</v>
      </c>
      <c r="D342" s="210" t="s">
        <v>371</v>
      </c>
      <c r="E342" s="17" t="s">
        <v>152</v>
      </c>
      <c r="F342" s="211">
        <v>1609.63</v>
      </c>
      <c r="H342" s="32"/>
    </row>
    <row r="343" spans="2:8" s="1" customFormat="1" ht="16.9" customHeight="1">
      <c r="B343" s="32"/>
      <c r="C343" s="210" t="s">
        <v>377</v>
      </c>
      <c r="D343" s="210" t="s">
        <v>378</v>
      </c>
      <c r="E343" s="17" t="s">
        <v>152</v>
      </c>
      <c r="F343" s="211">
        <v>1595.97</v>
      </c>
      <c r="H343" s="32"/>
    </row>
    <row r="344" spans="2:8" s="1" customFormat="1" ht="22.5">
      <c r="B344" s="32"/>
      <c r="C344" s="210" t="s">
        <v>473</v>
      </c>
      <c r="D344" s="210" t="s">
        <v>474</v>
      </c>
      <c r="E344" s="17" t="s">
        <v>152</v>
      </c>
      <c r="F344" s="211">
        <v>456.39</v>
      </c>
      <c r="H344" s="32"/>
    </row>
    <row r="345" spans="2:8" s="1" customFormat="1" ht="16.9" customHeight="1">
      <c r="B345" s="32"/>
      <c r="C345" s="210" t="s">
        <v>546</v>
      </c>
      <c r="D345" s="210" t="s">
        <v>547</v>
      </c>
      <c r="E345" s="17" t="s">
        <v>152</v>
      </c>
      <c r="F345" s="211">
        <v>1525.64</v>
      </c>
      <c r="H345" s="32"/>
    </row>
    <row r="346" spans="2:8" s="1" customFormat="1" ht="16.9" customHeight="1">
      <c r="B346" s="32"/>
      <c r="C346" s="210" t="s">
        <v>768</v>
      </c>
      <c r="D346" s="210" t="s">
        <v>769</v>
      </c>
      <c r="E346" s="17" t="s">
        <v>152</v>
      </c>
      <c r="F346" s="211">
        <v>187.87</v>
      </c>
      <c r="H346" s="32"/>
    </row>
    <row r="347" spans="2:8" s="1" customFormat="1" ht="16.9" customHeight="1">
      <c r="B347" s="32"/>
      <c r="C347" s="210" t="s">
        <v>778</v>
      </c>
      <c r="D347" s="210" t="s">
        <v>779</v>
      </c>
      <c r="E347" s="17" t="s">
        <v>152</v>
      </c>
      <c r="F347" s="211">
        <v>244.23</v>
      </c>
      <c r="H347" s="32"/>
    </row>
    <row r="348" spans="2:8" s="1" customFormat="1" ht="16.9" customHeight="1">
      <c r="B348" s="32"/>
      <c r="C348" s="210" t="s">
        <v>408</v>
      </c>
      <c r="D348" s="210" t="s">
        <v>409</v>
      </c>
      <c r="E348" s="17" t="s">
        <v>152</v>
      </c>
      <c r="F348" s="211">
        <v>401.36</v>
      </c>
      <c r="H348" s="32"/>
    </row>
    <row r="349" spans="2:8" s="1" customFormat="1" ht="16.9" customHeight="1">
      <c r="B349" s="32"/>
      <c r="C349" s="210" t="s">
        <v>360</v>
      </c>
      <c r="D349" s="210" t="s">
        <v>361</v>
      </c>
      <c r="E349" s="17" t="s">
        <v>362</v>
      </c>
      <c r="F349" s="211">
        <v>1597.37</v>
      </c>
      <c r="H349" s="32"/>
    </row>
    <row r="350" spans="2:8" s="1" customFormat="1" ht="16.9" customHeight="1">
      <c r="B350" s="32"/>
      <c r="C350" s="206" t="s">
        <v>195</v>
      </c>
      <c r="D350" s="207" t="s">
        <v>196</v>
      </c>
      <c r="E350" s="208" t="s">
        <v>152</v>
      </c>
      <c r="F350" s="209">
        <v>13.66</v>
      </c>
      <c r="H350" s="32"/>
    </row>
    <row r="351" spans="2:8" s="1" customFormat="1" ht="16.9" customHeight="1">
      <c r="B351" s="32"/>
      <c r="C351" s="210" t="s">
        <v>1</v>
      </c>
      <c r="D351" s="210" t="s">
        <v>6857</v>
      </c>
      <c r="E351" s="17" t="s">
        <v>1</v>
      </c>
      <c r="F351" s="211">
        <v>13.66</v>
      </c>
      <c r="H351" s="32"/>
    </row>
    <row r="352" spans="2:8" s="1" customFormat="1" ht="16.9" customHeight="1">
      <c r="B352" s="32"/>
      <c r="C352" s="212" t="s">
        <v>6744</v>
      </c>
      <c r="H352" s="32"/>
    </row>
    <row r="353" spans="2:8" s="1" customFormat="1" ht="16.9" customHeight="1">
      <c r="B353" s="32"/>
      <c r="C353" s="210" t="s">
        <v>370</v>
      </c>
      <c r="D353" s="210" t="s">
        <v>371</v>
      </c>
      <c r="E353" s="17" t="s">
        <v>152</v>
      </c>
      <c r="F353" s="211">
        <v>1609.63</v>
      </c>
      <c r="H353" s="32"/>
    </row>
    <row r="354" spans="2:8" s="1" customFormat="1" ht="22.5">
      <c r="B354" s="32"/>
      <c r="C354" s="210" t="s">
        <v>473</v>
      </c>
      <c r="D354" s="210" t="s">
        <v>474</v>
      </c>
      <c r="E354" s="17" t="s">
        <v>152</v>
      </c>
      <c r="F354" s="211">
        <v>456.39</v>
      </c>
      <c r="H354" s="32"/>
    </row>
    <row r="355" spans="2:8" s="1" customFormat="1" ht="16.9" customHeight="1">
      <c r="B355" s="32"/>
      <c r="C355" s="210" t="s">
        <v>546</v>
      </c>
      <c r="D355" s="210" t="s">
        <v>547</v>
      </c>
      <c r="E355" s="17" t="s">
        <v>152</v>
      </c>
      <c r="F355" s="211">
        <v>1525.64</v>
      </c>
      <c r="H355" s="32"/>
    </row>
    <row r="356" spans="2:8" s="1" customFormat="1" ht="16.9" customHeight="1">
      <c r="B356" s="32"/>
      <c r="C356" s="210" t="s">
        <v>768</v>
      </c>
      <c r="D356" s="210" t="s">
        <v>769</v>
      </c>
      <c r="E356" s="17" t="s">
        <v>152</v>
      </c>
      <c r="F356" s="211">
        <v>187.87</v>
      </c>
      <c r="H356" s="32"/>
    </row>
    <row r="357" spans="2:8" s="1" customFormat="1" ht="16.9" customHeight="1">
      <c r="B357" s="32"/>
      <c r="C357" s="210" t="s">
        <v>778</v>
      </c>
      <c r="D357" s="210" t="s">
        <v>779</v>
      </c>
      <c r="E357" s="17" t="s">
        <v>152</v>
      </c>
      <c r="F357" s="211">
        <v>244.23</v>
      </c>
      <c r="H357" s="32"/>
    </row>
    <row r="358" spans="2:8" s="1" customFormat="1" ht="16.9" customHeight="1">
      <c r="B358" s="32"/>
      <c r="C358" s="210" t="s">
        <v>408</v>
      </c>
      <c r="D358" s="210" t="s">
        <v>409</v>
      </c>
      <c r="E358" s="17" t="s">
        <v>152</v>
      </c>
      <c r="F358" s="211">
        <v>401.36</v>
      </c>
      <c r="H358" s="32"/>
    </row>
    <row r="359" spans="2:8" s="1" customFormat="1" ht="16.9" customHeight="1">
      <c r="B359" s="32"/>
      <c r="C359" s="210" t="s">
        <v>360</v>
      </c>
      <c r="D359" s="210" t="s">
        <v>361</v>
      </c>
      <c r="E359" s="17" t="s">
        <v>362</v>
      </c>
      <c r="F359" s="211">
        <v>1597.37</v>
      </c>
      <c r="H359" s="32"/>
    </row>
    <row r="360" spans="2:8" s="1" customFormat="1" ht="16.9" customHeight="1">
      <c r="B360" s="32"/>
      <c r="C360" s="206" t="s">
        <v>198</v>
      </c>
      <c r="D360" s="207" t="s">
        <v>199</v>
      </c>
      <c r="E360" s="208" t="s">
        <v>152</v>
      </c>
      <c r="F360" s="209">
        <v>51.77</v>
      </c>
      <c r="H360" s="32"/>
    </row>
    <row r="361" spans="2:8" s="1" customFormat="1" ht="16.9" customHeight="1">
      <c r="B361" s="32"/>
      <c r="C361" s="210" t="s">
        <v>1</v>
      </c>
      <c r="D361" s="210" t="s">
        <v>6858</v>
      </c>
      <c r="E361" s="17" t="s">
        <v>1</v>
      </c>
      <c r="F361" s="211">
        <v>50.02</v>
      </c>
      <c r="H361" s="32"/>
    </row>
    <row r="362" spans="2:8" s="1" customFormat="1" ht="16.9" customHeight="1">
      <c r="B362" s="32"/>
      <c r="C362" s="210" t="s">
        <v>1</v>
      </c>
      <c r="D362" s="210" t="s">
        <v>6859</v>
      </c>
      <c r="E362" s="17" t="s">
        <v>1</v>
      </c>
      <c r="F362" s="211">
        <v>1.75</v>
      </c>
      <c r="H362" s="32"/>
    </row>
    <row r="363" spans="2:8" s="1" customFormat="1" ht="16.9" customHeight="1">
      <c r="B363" s="32"/>
      <c r="C363" s="210" t="s">
        <v>1</v>
      </c>
      <c r="D363" s="210" t="s">
        <v>273</v>
      </c>
      <c r="E363" s="17" t="s">
        <v>1</v>
      </c>
      <c r="F363" s="211">
        <v>51.77</v>
      </c>
      <c r="H363" s="32"/>
    </row>
    <row r="364" spans="2:8" s="1" customFormat="1" ht="16.9" customHeight="1">
      <c r="B364" s="32"/>
      <c r="C364" s="212" t="s">
        <v>6744</v>
      </c>
      <c r="H364" s="32"/>
    </row>
    <row r="365" spans="2:8" s="1" customFormat="1" ht="16.9" customHeight="1">
      <c r="B365" s="32"/>
      <c r="C365" s="210" t="s">
        <v>370</v>
      </c>
      <c r="D365" s="210" t="s">
        <v>371</v>
      </c>
      <c r="E365" s="17" t="s">
        <v>152</v>
      </c>
      <c r="F365" s="211">
        <v>1609.63</v>
      </c>
      <c r="H365" s="32"/>
    </row>
    <row r="366" spans="2:8" s="1" customFormat="1" ht="16.9" customHeight="1">
      <c r="B366" s="32"/>
      <c r="C366" s="210" t="s">
        <v>377</v>
      </c>
      <c r="D366" s="210" t="s">
        <v>378</v>
      </c>
      <c r="E366" s="17" t="s">
        <v>152</v>
      </c>
      <c r="F366" s="211">
        <v>1595.97</v>
      </c>
      <c r="H366" s="32"/>
    </row>
    <row r="367" spans="2:8" s="1" customFormat="1" ht="16.9" customHeight="1">
      <c r="B367" s="32"/>
      <c r="C367" s="210" t="s">
        <v>382</v>
      </c>
      <c r="D367" s="210" t="s">
        <v>383</v>
      </c>
      <c r="E367" s="17" t="s">
        <v>152</v>
      </c>
      <c r="F367" s="211">
        <v>2718.07</v>
      </c>
      <c r="H367" s="32"/>
    </row>
    <row r="368" spans="2:8" s="1" customFormat="1" ht="22.5">
      <c r="B368" s="32"/>
      <c r="C368" s="210" t="s">
        <v>473</v>
      </c>
      <c r="D368" s="210" t="s">
        <v>474</v>
      </c>
      <c r="E368" s="17" t="s">
        <v>152</v>
      </c>
      <c r="F368" s="211">
        <v>456.39</v>
      </c>
      <c r="H368" s="32"/>
    </row>
    <row r="369" spans="2:8" s="1" customFormat="1" ht="16.9" customHeight="1">
      <c r="B369" s="32"/>
      <c r="C369" s="210" t="s">
        <v>546</v>
      </c>
      <c r="D369" s="210" t="s">
        <v>547</v>
      </c>
      <c r="E369" s="17" t="s">
        <v>152</v>
      </c>
      <c r="F369" s="211">
        <v>1525.64</v>
      </c>
      <c r="H369" s="32"/>
    </row>
    <row r="370" spans="2:8" s="1" customFormat="1" ht="16.9" customHeight="1">
      <c r="B370" s="32"/>
      <c r="C370" s="210" t="s">
        <v>408</v>
      </c>
      <c r="D370" s="210" t="s">
        <v>409</v>
      </c>
      <c r="E370" s="17" t="s">
        <v>152</v>
      </c>
      <c r="F370" s="211">
        <v>401.36</v>
      </c>
      <c r="H370" s="32"/>
    </row>
    <row r="371" spans="2:8" s="1" customFormat="1" ht="16.9" customHeight="1">
      <c r="B371" s="32"/>
      <c r="C371" s="210" t="s">
        <v>360</v>
      </c>
      <c r="D371" s="210" t="s">
        <v>361</v>
      </c>
      <c r="E371" s="17" t="s">
        <v>362</v>
      </c>
      <c r="F371" s="211">
        <v>1597.37</v>
      </c>
      <c r="H371" s="32"/>
    </row>
    <row r="372" spans="2:8" s="1" customFormat="1" ht="16.9" customHeight="1">
      <c r="B372" s="32"/>
      <c r="C372" s="206" t="s">
        <v>201</v>
      </c>
      <c r="D372" s="207" t="s">
        <v>202</v>
      </c>
      <c r="E372" s="208" t="s">
        <v>152</v>
      </c>
      <c r="F372" s="209">
        <v>40.6</v>
      </c>
      <c r="H372" s="32"/>
    </row>
    <row r="373" spans="2:8" s="1" customFormat="1" ht="16.9" customHeight="1">
      <c r="B373" s="32"/>
      <c r="C373" s="210" t="s">
        <v>1</v>
      </c>
      <c r="D373" s="210" t="s">
        <v>6860</v>
      </c>
      <c r="E373" s="17" t="s">
        <v>1</v>
      </c>
      <c r="F373" s="211">
        <v>40.6</v>
      </c>
      <c r="H373" s="32"/>
    </row>
    <row r="374" spans="2:8" s="1" customFormat="1" ht="16.9" customHeight="1">
      <c r="B374" s="32"/>
      <c r="C374" s="212" t="s">
        <v>6744</v>
      </c>
      <c r="H374" s="32"/>
    </row>
    <row r="375" spans="2:8" s="1" customFormat="1" ht="16.9" customHeight="1">
      <c r="B375" s="32"/>
      <c r="C375" s="210" t="s">
        <v>370</v>
      </c>
      <c r="D375" s="210" t="s">
        <v>371</v>
      </c>
      <c r="E375" s="17" t="s">
        <v>152</v>
      </c>
      <c r="F375" s="211">
        <v>1609.63</v>
      </c>
      <c r="H375" s="32"/>
    </row>
    <row r="376" spans="2:8" s="1" customFormat="1" ht="16.9" customHeight="1">
      <c r="B376" s="32"/>
      <c r="C376" s="210" t="s">
        <v>377</v>
      </c>
      <c r="D376" s="210" t="s">
        <v>378</v>
      </c>
      <c r="E376" s="17" t="s">
        <v>152</v>
      </c>
      <c r="F376" s="211">
        <v>1595.97</v>
      </c>
      <c r="H376" s="32"/>
    </row>
    <row r="377" spans="2:8" s="1" customFormat="1" ht="22.5">
      <c r="B377" s="32"/>
      <c r="C377" s="210" t="s">
        <v>473</v>
      </c>
      <c r="D377" s="210" t="s">
        <v>474</v>
      </c>
      <c r="E377" s="17" t="s">
        <v>152</v>
      </c>
      <c r="F377" s="211">
        <v>456.39</v>
      </c>
      <c r="H377" s="32"/>
    </row>
    <row r="378" spans="2:8" s="1" customFormat="1" ht="16.9" customHeight="1">
      <c r="B378" s="32"/>
      <c r="C378" s="210" t="s">
        <v>546</v>
      </c>
      <c r="D378" s="210" t="s">
        <v>547</v>
      </c>
      <c r="E378" s="17" t="s">
        <v>152</v>
      </c>
      <c r="F378" s="211">
        <v>1525.64</v>
      </c>
      <c r="H378" s="32"/>
    </row>
    <row r="379" spans="2:8" s="1" customFormat="1" ht="16.9" customHeight="1">
      <c r="B379" s="32"/>
      <c r="C379" s="210" t="s">
        <v>768</v>
      </c>
      <c r="D379" s="210" t="s">
        <v>769</v>
      </c>
      <c r="E379" s="17" t="s">
        <v>152</v>
      </c>
      <c r="F379" s="211">
        <v>187.87</v>
      </c>
      <c r="H379" s="32"/>
    </row>
    <row r="380" spans="2:8" s="1" customFormat="1" ht="16.9" customHeight="1">
      <c r="B380" s="32"/>
      <c r="C380" s="210" t="s">
        <v>778</v>
      </c>
      <c r="D380" s="210" t="s">
        <v>779</v>
      </c>
      <c r="E380" s="17" t="s">
        <v>152</v>
      </c>
      <c r="F380" s="211">
        <v>244.23</v>
      </c>
      <c r="H380" s="32"/>
    </row>
    <row r="381" spans="2:8" s="1" customFormat="1" ht="16.9" customHeight="1">
      <c r="B381" s="32"/>
      <c r="C381" s="210" t="s">
        <v>365</v>
      </c>
      <c r="D381" s="210" t="s">
        <v>366</v>
      </c>
      <c r="E381" s="17" t="s">
        <v>152</v>
      </c>
      <c r="F381" s="211">
        <v>77.85</v>
      </c>
      <c r="H381" s="32"/>
    </row>
    <row r="382" spans="2:8" s="1" customFormat="1" ht="16.9" customHeight="1">
      <c r="B382" s="32"/>
      <c r="C382" s="210" t="s">
        <v>360</v>
      </c>
      <c r="D382" s="210" t="s">
        <v>361</v>
      </c>
      <c r="E382" s="17" t="s">
        <v>362</v>
      </c>
      <c r="F382" s="211">
        <v>1597.37</v>
      </c>
      <c r="H382" s="32"/>
    </row>
    <row r="383" spans="2:8" s="1" customFormat="1" ht="16.9" customHeight="1">
      <c r="B383" s="32"/>
      <c r="C383" s="206" t="s">
        <v>204</v>
      </c>
      <c r="D383" s="207" t="s">
        <v>205</v>
      </c>
      <c r="E383" s="208" t="s">
        <v>152</v>
      </c>
      <c r="F383" s="209">
        <v>71.36</v>
      </c>
      <c r="H383" s="32"/>
    </row>
    <row r="384" spans="2:8" s="1" customFormat="1" ht="16.9" customHeight="1">
      <c r="B384" s="32"/>
      <c r="C384" s="210" t="s">
        <v>1</v>
      </c>
      <c r="D384" s="210" t="s">
        <v>6861</v>
      </c>
      <c r="E384" s="17" t="s">
        <v>1</v>
      </c>
      <c r="F384" s="211">
        <v>27.71</v>
      </c>
      <c r="H384" s="32"/>
    </row>
    <row r="385" spans="2:8" s="1" customFormat="1" ht="16.9" customHeight="1">
      <c r="B385" s="32"/>
      <c r="C385" s="210" t="s">
        <v>1</v>
      </c>
      <c r="D385" s="210" t="s">
        <v>6862</v>
      </c>
      <c r="E385" s="17" t="s">
        <v>1</v>
      </c>
      <c r="F385" s="211">
        <v>43.65</v>
      </c>
      <c r="H385" s="32"/>
    </row>
    <row r="386" spans="2:8" s="1" customFormat="1" ht="16.9" customHeight="1">
      <c r="B386" s="32"/>
      <c r="C386" s="210" t="s">
        <v>1</v>
      </c>
      <c r="D386" s="210" t="s">
        <v>273</v>
      </c>
      <c r="E386" s="17" t="s">
        <v>1</v>
      </c>
      <c r="F386" s="211">
        <v>71.36</v>
      </c>
      <c r="H386" s="32"/>
    </row>
    <row r="387" spans="2:8" s="1" customFormat="1" ht="16.9" customHeight="1">
      <c r="B387" s="32"/>
      <c r="C387" s="212" t="s">
        <v>6744</v>
      </c>
      <c r="H387" s="32"/>
    </row>
    <row r="388" spans="2:8" s="1" customFormat="1" ht="16.9" customHeight="1">
      <c r="B388" s="32"/>
      <c r="C388" s="210" t="s">
        <v>370</v>
      </c>
      <c r="D388" s="210" t="s">
        <v>371</v>
      </c>
      <c r="E388" s="17" t="s">
        <v>152</v>
      </c>
      <c r="F388" s="211">
        <v>1609.63</v>
      </c>
      <c r="H388" s="32"/>
    </row>
    <row r="389" spans="2:8" s="1" customFormat="1" ht="16.9" customHeight="1">
      <c r="B389" s="32"/>
      <c r="C389" s="210" t="s">
        <v>377</v>
      </c>
      <c r="D389" s="210" t="s">
        <v>378</v>
      </c>
      <c r="E389" s="17" t="s">
        <v>152</v>
      </c>
      <c r="F389" s="211">
        <v>1595.97</v>
      </c>
      <c r="H389" s="32"/>
    </row>
    <row r="390" spans="2:8" s="1" customFormat="1" ht="22.5">
      <c r="B390" s="32"/>
      <c r="C390" s="210" t="s">
        <v>473</v>
      </c>
      <c r="D390" s="210" t="s">
        <v>474</v>
      </c>
      <c r="E390" s="17" t="s">
        <v>152</v>
      </c>
      <c r="F390" s="211">
        <v>456.39</v>
      </c>
      <c r="H390" s="32"/>
    </row>
    <row r="391" spans="2:8" s="1" customFormat="1" ht="16.9" customHeight="1">
      <c r="B391" s="32"/>
      <c r="C391" s="210" t="s">
        <v>546</v>
      </c>
      <c r="D391" s="210" t="s">
        <v>547</v>
      </c>
      <c r="E391" s="17" t="s">
        <v>152</v>
      </c>
      <c r="F391" s="211">
        <v>1525.64</v>
      </c>
      <c r="H391" s="32"/>
    </row>
    <row r="392" spans="2:8" s="1" customFormat="1" ht="16.9" customHeight="1">
      <c r="B392" s="32"/>
      <c r="C392" s="210" t="s">
        <v>408</v>
      </c>
      <c r="D392" s="210" t="s">
        <v>409</v>
      </c>
      <c r="E392" s="17" t="s">
        <v>152</v>
      </c>
      <c r="F392" s="211">
        <v>401.36</v>
      </c>
      <c r="H392" s="32"/>
    </row>
    <row r="393" spans="2:8" s="1" customFormat="1" ht="16.9" customHeight="1">
      <c r="B393" s="32"/>
      <c r="C393" s="210" t="s">
        <v>360</v>
      </c>
      <c r="D393" s="210" t="s">
        <v>361</v>
      </c>
      <c r="E393" s="17" t="s">
        <v>362</v>
      </c>
      <c r="F393" s="211">
        <v>1597.37</v>
      </c>
      <c r="H393" s="32"/>
    </row>
    <row r="394" spans="2:8" s="1" customFormat="1" ht="16.9" customHeight="1">
      <c r="B394" s="32"/>
      <c r="C394" s="206" t="s">
        <v>207</v>
      </c>
      <c r="D394" s="207" t="s">
        <v>208</v>
      </c>
      <c r="E394" s="208" t="s">
        <v>152</v>
      </c>
      <c r="F394" s="209">
        <v>33.54</v>
      </c>
      <c r="H394" s="32"/>
    </row>
    <row r="395" spans="2:8" s="1" customFormat="1" ht="16.9" customHeight="1">
      <c r="B395" s="32"/>
      <c r="C395" s="210" t="s">
        <v>1</v>
      </c>
      <c r="D395" s="210" t="s">
        <v>6863</v>
      </c>
      <c r="E395" s="17" t="s">
        <v>1</v>
      </c>
      <c r="F395" s="211">
        <v>23.49</v>
      </c>
      <c r="H395" s="32"/>
    </row>
    <row r="396" spans="2:8" s="1" customFormat="1" ht="16.9" customHeight="1">
      <c r="B396" s="32"/>
      <c r="C396" s="210" t="s">
        <v>1</v>
      </c>
      <c r="D396" s="210" t="s">
        <v>6864</v>
      </c>
      <c r="E396" s="17" t="s">
        <v>1</v>
      </c>
      <c r="F396" s="211">
        <v>10.05</v>
      </c>
      <c r="H396" s="32"/>
    </row>
    <row r="397" spans="2:8" s="1" customFormat="1" ht="16.9" customHeight="1">
      <c r="B397" s="32"/>
      <c r="C397" s="210" t="s">
        <v>1</v>
      </c>
      <c r="D397" s="210" t="s">
        <v>273</v>
      </c>
      <c r="E397" s="17" t="s">
        <v>1</v>
      </c>
      <c r="F397" s="211">
        <v>33.54</v>
      </c>
      <c r="H397" s="32"/>
    </row>
    <row r="398" spans="2:8" s="1" customFormat="1" ht="16.9" customHeight="1">
      <c r="B398" s="32"/>
      <c r="C398" s="212" t="s">
        <v>6744</v>
      </c>
      <c r="H398" s="32"/>
    </row>
    <row r="399" spans="2:8" s="1" customFormat="1" ht="16.9" customHeight="1">
      <c r="B399" s="32"/>
      <c r="C399" s="210" t="s">
        <v>370</v>
      </c>
      <c r="D399" s="210" t="s">
        <v>371</v>
      </c>
      <c r="E399" s="17" t="s">
        <v>152</v>
      </c>
      <c r="F399" s="211">
        <v>1609.63</v>
      </c>
      <c r="H399" s="32"/>
    </row>
    <row r="400" spans="2:8" s="1" customFormat="1" ht="16.9" customHeight="1">
      <c r="B400" s="32"/>
      <c r="C400" s="210" t="s">
        <v>377</v>
      </c>
      <c r="D400" s="210" t="s">
        <v>378</v>
      </c>
      <c r="E400" s="17" t="s">
        <v>152</v>
      </c>
      <c r="F400" s="211">
        <v>1595.97</v>
      </c>
      <c r="H400" s="32"/>
    </row>
    <row r="401" spans="2:8" s="1" customFormat="1" ht="22.5">
      <c r="B401" s="32"/>
      <c r="C401" s="210" t="s">
        <v>473</v>
      </c>
      <c r="D401" s="210" t="s">
        <v>474</v>
      </c>
      <c r="E401" s="17" t="s">
        <v>152</v>
      </c>
      <c r="F401" s="211">
        <v>456.39</v>
      </c>
      <c r="H401" s="32"/>
    </row>
    <row r="402" spans="2:8" s="1" customFormat="1" ht="16.9" customHeight="1">
      <c r="B402" s="32"/>
      <c r="C402" s="210" t="s">
        <v>546</v>
      </c>
      <c r="D402" s="210" t="s">
        <v>547</v>
      </c>
      <c r="E402" s="17" t="s">
        <v>152</v>
      </c>
      <c r="F402" s="211">
        <v>1525.64</v>
      </c>
      <c r="H402" s="32"/>
    </row>
    <row r="403" spans="2:8" s="1" customFormat="1" ht="16.9" customHeight="1">
      <c r="B403" s="32"/>
      <c r="C403" s="210" t="s">
        <v>365</v>
      </c>
      <c r="D403" s="210" t="s">
        <v>366</v>
      </c>
      <c r="E403" s="17" t="s">
        <v>152</v>
      </c>
      <c r="F403" s="211">
        <v>77.85</v>
      </c>
      <c r="H403" s="32"/>
    </row>
    <row r="404" spans="2:8" s="1" customFormat="1" ht="16.9" customHeight="1">
      <c r="B404" s="32"/>
      <c r="C404" s="210" t="s">
        <v>360</v>
      </c>
      <c r="D404" s="210" t="s">
        <v>361</v>
      </c>
      <c r="E404" s="17" t="s">
        <v>362</v>
      </c>
      <c r="F404" s="211">
        <v>1597.37</v>
      </c>
      <c r="H404" s="32"/>
    </row>
    <row r="405" spans="2:8" s="1" customFormat="1" ht="16.9" customHeight="1">
      <c r="B405" s="32"/>
      <c r="C405" s="206" t="s">
        <v>211</v>
      </c>
      <c r="D405" s="207" t="s">
        <v>212</v>
      </c>
      <c r="E405" s="208" t="s">
        <v>152</v>
      </c>
      <c r="F405" s="209">
        <v>111.85</v>
      </c>
      <c r="H405" s="32"/>
    </row>
    <row r="406" spans="2:8" s="1" customFormat="1" ht="16.9" customHeight="1">
      <c r="B406" s="32"/>
      <c r="C406" s="210" t="s">
        <v>1</v>
      </c>
      <c r="D406" s="210" t="s">
        <v>6865</v>
      </c>
      <c r="E406" s="17" t="s">
        <v>1</v>
      </c>
      <c r="F406" s="211">
        <v>21.45</v>
      </c>
      <c r="H406" s="32"/>
    </row>
    <row r="407" spans="2:8" s="1" customFormat="1" ht="16.9" customHeight="1">
      <c r="B407" s="32"/>
      <c r="C407" s="210" t="s">
        <v>1</v>
      </c>
      <c r="D407" s="210" t="s">
        <v>6866</v>
      </c>
      <c r="E407" s="17" t="s">
        <v>1</v>
      </c>
      <c r="F407" s="211">
        <v>32.1</v>
      </c>
      <c r="H407" s="32"/>
    </row>
    <row r="408" spans="2:8" s="1" customFormat="1" ht="16.9" customHeight="1">
      <c r="B408" s="32"/>
      <c r="C408" s="210" t="s">
        <v>1</v>
      </c>
      <c r="D408" s="210" t="s">
        <v>6867</v>
      </c>
      <c r="E408" s="17" t="s">
        <v>1</v>
      </c>
      <c r="F408" s="211">
        <v>46.26</v>
      </c>
      <c r="H408" s="32"/>
    </row>
    <row r="409" spans="2:8" s="1" customFormat="1" ht="16.9" customHeight="1">
      <c r="B409" s="32"/>
      <c r="C409" s="210" t="s">
        <v>1</v>
      </c>
      <c r="D409" s="210" t="s">
        <v>6868</v>
      </c>
      <c r="E409" s="17" t="s">
        <v>1</v>
      </c>
      <c r="F409" s="211">
        <v>12.04</v>
      </c>
      <c r="H409" s="32"/>
    </row>
    <row r="410" spans="2:8" s="1" customFormat="1" ht="16.9" customHeight="1">
      <c r="B410" s="32"/>
      <c r="C410" s="210" t="s">
        <v>1</v>
      </c>
      <c r="D410" s="210" t="s">
        <v>273</v>
      </c>
      <c r="E410" s="17" t="s">
        <v>1</v>
      </c>
      <c r="F410" s="211">
        <v>111.85</v>
      </c>
      <c r="H410" s="32"/>
    </row>
    <row r="411" spans="2:8" s="1" customFormat="1" ht="16.9" customHeight="1">
      <c r="B411" s="32"/>
      <c r="C411" s="212" t="s">
        <v>6744</v>
      </c>
      <c r="H411" s="32"/>
    </row>
    <row r="412" spans="2:8" s="1" customFormat="1" ht="16.9" customHeight="1">
      <c r="B412" s="32"/>
      <c r="C412" s="210" t="s">
        <v>370</v>
      </c>
      <c r="D412" s="210" t="s">
        <v>371</v>
      </c>
      <c r="E412" s="17" t="s">
        <v>152</v>
      </c>
      <c r="F412" s="211">
        <v>1609.63</v>
      </c>
      <c r="H412" s="32"/>
    </row>
    <row r="413" spans="2:8" s="1" customFormat="1" ht="16.9" customHeight="1">
      <c r="B413" s="32"/>
      <c r="C413" s="210" t="s">
        <v>377</v>
      </c>
      <c r="D413" s="210" t="s">
        <v>378</v>
      </c>
      <c r="E413" s="17" t="s">
        <v>152</v>
      </c>
      <c r="F413" s="211">
        <v>1595.97</v>
      </c>
      <c r="H413" s="32"/>
    </row>
    <row r="414" spans="2:8" s="1" customFormat="1" ht="22.5">
      <c r="B414" s="32"/>
      <c r="C414" s="210" t="s">
        <v>473</v>
      </c>
      <c r="D414" s="210" t="s">
        <v>474</v>
      </c>
      <c r="E414" s="17" t="s">
        <v>152</v>
      </c>
      <c r="F414" s="211">
        <v>456.39</v>
      </c>
      <c r="H414" s="32"/>
    </row>
    <row r="415" spans="2:8" s="1" customFormat="1" ht="16.9" customHeight="1">
      <c r="B415" s="32"/>
      <c r="C415" s="210" t="s">
        <v>546</v>
      </c>
      <c r="D415" s="210" t="s">
        <v>547</v>
      </c>
      <c r="E415" s="17" t="s">
        <v>152</v>
      </c>
      <c r="F415" s="211">
        <v>1525.64</v>
      </c>
      <c r="H415" s="32"/>
    </row>
    <row r="416" spans="2:8" s="1" customFormat="1" ht="16.9" customHeight="1">
      <c r="B416" s="32"/>
      <c r="C416" s="210" t="s">
        <v>408</v>
      </c>
      <c r="D416" s="210" t="s">
        <v>409</v>
      </c>
      <c r="E416" s="17" t="s">
        <v>152</v>
      </c>
      <c r="F416" s="211">
        <v>401.36</v>
      </c>
      <c r="H416" s="32"/>
    </row>
    <row r="417" spans="2:8" s="1" customFormat="1" ht="16.9" customHeight="1">
      <c r="B417" s="32"/>
      <c r="C417" s="210" t="s">
        <v>360</v>
      </c>
      <c r="D417" s="210" t="s">
        <v>361</v>
      </c>
      <c r="E417" s="17" t="s">
        <v>362</v>
      </c>
      <c r="F417" s="211">
        <v>1597.37</v>
      </c>
      <c r="H417" s="32"/>
    </row>
    <row r="418" spans="2:8" s="1" customFormat="1" ht="16.9" customHeight="1">
      <c r="B418" s="32"/>
      <c r="C418" s="206" t="s">
        <v>214</v>
      </c>
      <c r="D418" s="207" t="s">
        <v>212</v>
      </c>
      <c r="E418" s="208" t="s">
        <v>152</v>
      </c>
      <c r="F418" s="209">
        <v>1069.25</v>
      </c>
      <c r="H418" s="32"/>
    </row>
    <row r="419" spans="2:8" s="1" customFormat="1" ht="16.9" customHeight="1">
      <c r="B419" s="32"/>
      <c r="C419" s="210" t="s">
        <v>1</v>
      </c>
      <c r="D419" s="210" t="s">
        <v>6869</v>
      </c>
      <c r="E419" s="17" t="s">
        <v>1</v>
      </c>
      <c r="F419" s="211">
        <v>325.81</v>
      </c>
      <c r="H419" s="32"/>
    </row>
    <row r="420" spans="2:8" s="1" customFormat="1" ht="33.75">
      <c r="B420" s="32"/>
      <c r="C420" s="210" t="s">
        <v>1</v>
      </c>
      <c r="D420" s="210" t="s">
        <v>6870</v>
      </c>
      <c r="E420" s="17" t="s">
        <v>1</v>
      </c>
      <c r="F420" s="211">
        <v>120.77</v>
      </c>
      <c r="H420" s="32"/>
    </row>
    <row r="421" spans="2:8" s="1" customFormat="1" ht="16.9" customHeight="1">
      <c r="B421" s="32"/>
      <c r="C421" s="210" t="s">
        <v>1</v>
      </c>
      <c r="D421" s="210" t="s">
        <v>6871</v>
      </c>
      <c r="E421" s="17" t="s">
        <v>1</v>
      </c>
      <c r="F421" s="211">
        <v>391.14</v>
      </c>
      <c r="H421" s="32"/>
    </row>
    <row r="422" spans="2:8" s="1" customFormat="1" ht="22.5">
      <c r="B422" s="32"/>
      <c r="C422" s="210" t="s">
        <v>1</v>
      </c>
      <c r="D422" s="210" t="s">
        <v>6872</v>
      </c>
      <c r="E422" s="17" t="s">
        <v>1</v>
      </c>
      <c r="F422" s="211">
        <v>146.67</v>
      </c>
      <c r="H422" s="32"/>
    </row>
    <row r="423" spans="2:8" s="1" customFormat="1" ht="16.9" customHeight="1">
      <c r="B423" s="32"/>
      <c r="C423" s="210" t="s">
        <v>1</v>
      </c>
      <c r="D423" s="210" t="s">
        <v>6873</v>
      </c>
      <c r="E423" s="17" t="s">
        <v>1</v>
      </c>
      <c r="F423" s="211">
        <v>84.86</v>
      </c>
      <c r="H423" s="32"/>
    </row>
    <row r="424" spans="2:8" s="1" customFormat="1" ht="16.9" customHeight="1">
      <c r="B424" s="32"/>
      <c r="C424" s="210" t="s">
        <v>1</v>
      </c>
      <c r="D424" s="210" t="s">
        <v>273</v>
      </c>
      <c r="E424" s="17" t="s">
        <v>1</v>
      </c>
      <c r="F424" s="211">
        <v>1069.25</v>
      </c>
      <c r="H424" s="32"/>
    </row>
    <row r="425" spans="2:8" s="1" customFormat="1" ht="16.9" customHeight="1">
      <c r="B425" s="32"/>
      <c r="C425" s="212" t="s">
        <v>6744</v>
      </c>
      <c r="H425" s="32"/>
    </row>
    <row r="426" spans="2:8" s="1" customFormat="1" ht="16.9" customHeight="1">
      <c r="B426" s="32"/>
      <c r="C426" s="210" t="s">
        <v>370</v>
      </c>
      <c r="D426" s="210" t="s">
        <v>371</v>
      </c>
      <c r="E426" s="17" t="s">
        <v>152</v>
      </c>
      <c r="F426" s="211">
        <v>1609.63</v>
      </c>
      <c r="H426" s="32"/>
    </row>
    <row r="427" spans="2:8" s="1" customFormat="1" ht="16.9" customHeight="1">
      <c r="B427" s="32"/>
      <c r="C427" s="210" t="s">
        <v>377</v>
      </c>
      <c r="D427" s="210" t="s">
        <v>378</v>
      </c>
      <c r="E427" s="17" t="s">
        <v>152</v>
      </c>
      <c r="F427" s="211">
        <v>1595.97</v>
      </c>
      <c r="H427" s="32"/>
    </row>
    <row r="428" spans="2:8" s="1" customFormat="1" ht="16.9" customHeight="1">
      <c r="B428" s="32"/>
      <c r="C428" s="210" t="s">
        <v>382</v>
      </c>
      <c r="D428" s="210" t="s">
        <v>383</v>
      </c>
      <c r="E428" s="17" t="s">
        <v>152</v>
      </c>
      <c r="F428" s="211">
        <v>2718.07</v>
      </c>
      <c r="H428" s="32"/>
    </row>
    <row r="429" spans="2:8" s="1" customFormat="1" ht="22.5">
      <c r="B429" s="32"/>
      <c r="C429" s="210" t="s">
        <v>452</v>
      </c>
      <c r="D429" s="210" t="s">
        <v>453</v>
      </c>
      <c r="E429" s="17" t="s">
        <v>152</v>
      </c>
      <c r="F429" s="211">
        <v>1069.25</v>
      </c>
      <c r="H429" s="32"/>
    </row>
    <row r="430" spans="2:8" s="1" customFormat="1" ht="22.5">
      <c r="B430" s="32"/>
      <c r="C430" s="210" t="s">
        <v>477</v>
      </c>
      <c r="D430" s="210" t="s">
        <v>478</v>
      </c>
      <c r="E430" s="17" t="s">
        <v>152</v>
      </c>
      <c r="F430" s="211">
        <v>1078.03</v>
      </c>
      <c r="H430" s="32"/>
    </row>
    <row r="431" spans="2:8" s="1" customFormat="1" ht="16.9" customHeight="1">
      <c r="B431" s="32"/>
      <c r="C431" s="210" t="s">
        <v>535</v>
      </c>
      <c r="D431" s="210" t="s">
        <v>536</v>
      </c>
      <c r="E431" s="17" t="s">
        <v>152</v>
      </c>
      <c r="F431" s="211">
        <v>1307.25</v>
      </c>
      <c r="H431" s="32"/>
    </row>
    <row r="432" spans="2:8" s="1" customFormat="1" ht="16.9" customHeight="1">
      <c r="B432" s="32"/>
      <c r="C432" s="210" t="s">
        <v>546</v>
      </c>
      <c r="D432" s="210" t="s">
        <v>547</v>
      </c>
      <c r="E432" s="17" t="s">
        <v>152</v>
      </c>
      <c r="F432" s="211">
        <v>1525.64</v>
      </c>
      <c r="H432" s="32"/>
    </row>
    <row r="433" spans="2:8" s="1" customFormat="1" ht="22.5">
      <c r="B433" s="32"/>
      <c r="C433" s="210" t="s">
        <v>2617</v>
      </c>
      <c r="D433" s="210" t="s">
        <v>2618</v>
      </c>
      <c r="E433" s="17" t="s">
        <v>152</v>
      </c>
      <c r="F433" s="211">
        <v>1307.25</v>
      </c>
      <c r="H433" s="32"/>
    </row>
    <row r="434" spans="2:8" s="1" customFormat="1" ht="26.45" customHeight="1">
      <c r="B434" s="32"/>
      <c r="C434" s="205" t="s">
        <v>6874</v>
      </c>
      <c r="D434" s="205" t="s">
        <v>146</v>
      </c>
      <c r="H434" s="32"/>
    </row>
    <row r="435" spans="2:8" s="1" customFormat="1" ht="16.9" customHeight="1">
      <c r="B435" s="32"/>
      <c r="C435" s="206" t="s">
        <v>5961</v>
      </c>
      <c r="D435" s="207" t="s">
        <v>5962</v>
      </c>
      <c r="E435" s="208" t="s">
        <v>697</v>
      </c>
      <c r="F435" s="209">
        <v>4</v>
      </c>
      <c r="H435" s="32"/>
    </row>
    <row r="436" spans="2:8" s="1" customFormat="1" ht="16.9" customHeight="1">
      <c r="B436" s="32"/>
      <c r="C436" s="210" t="s">
        <v>1</v>
      </c>
      <c r="D436" s="210" t="s">
        <v>268</v>
      </c>
      <c r="E436" s="17" t="s">
        <v>1</v>
      </c>
      <c r="F436" s="211">
        <v>4</v>
      </c>
      <c r="H436" s="32"/>
    </row>
    <row r="437" spans="2:8" s="1" customFormat="1" ht="16.9" customHeight="1">
      <c r="B437" s="32"/>
      <c r="C437" s="212" t="s">
        <v>6744</v>
      </c>
      <c r="H437" s="32"/>
    </row>
    <row r="438" spans="2:8" s="1" customFormat="1" ht="16.9" customHeight="1">
      <c r="B438" s="32"/>
      <c r="C438" s="210" t="s">
        <v>6159</v>
      </c>
      <c r="D438" s="210" t="s">
        <v>6081</v>
      </c>
      <c r="E438" s="17" t="s">
        <v>303</v>
      </c>
      <c r="F438" s="211">
        <v>0</v>
      </c>
      <c r="H438" s="32"/>
    </row>
    <row r="439" spans="2:8" s="1" customFormat="1" ht="16.9" customHeight="1">
      <c r="B439" s="32"/>
      <c r="C439" s="210" t="s">
        <v>6162</v>
      </c>
      <c r="D439" s="210" t="s">
        <v>6163</v>
      </c>
      <c r="E439" s="17" t="s">
        <v>675</v>
      </c>
      <c r="F439" s="211">
        <v>16</v>
      </c>
      <c r="H439" s="32"/>
    </row>
    <row r="440" spans="2:8" s="1" customFormat="1" ht="16.9" customHeight="1">
      <c r="B440" s="32"/>
      <c r="C440" s="210" t="s">
        <v>6128</v>
      </c>
      <c r="D440" s="210" t="s">
        <v>6022</v>
      </c>
      <c r="E440" s="17" t="s">
        <v>362</v>
      </c>
      <c r="F440" s="211">
        <v>3</v>
      </c>
      <c r="H440" s="32"/>
    </row>
    <row r="441" spans="2:8" s="1" customFormat="1" ht="16.9" customHeight="1">
      <c r="B441" s="32"/>
      <c r="C441" s="210" t="s">
        <v>6155</v>
      </c>
      <c r="D441" s="210" t="s">
        <v>6156</v>
      </c>
      <c r="E441" s="17" t="s">
        <v>362</v>
      </c>
      <c r="F441" s="211">
        <v>0</v>
      </c>
      <c r="H441" s="32"/>
    </row>
    <row r="442" spans="2:8" s="1" customFormat="1" ht="16.9" customHeight="1">
      <c r="B442" s="32"/>
      <c r="C442" s="206" t="s">
        <v>5963</v>
      </c>
      <c r="D442" s="207" t="s">
        <v>5964</v>
      </c>
      <c r="E442" s="208" t="s">
        <v>697</v>
      </c>
      <c r="F442" s="209">
        <v>14</v>
      </c>
      <c r="H442" s="32"/>
    </row>
    <row r="443" spans="2:8" s="1" customFormat="1" ht="16.9" customHeight="1">
      <c r="B443" s="32"/>
      <c r="C443" s="210" t="s">
        <v>1</v>
      </c>
      <c r="D443" s="210" t="s">
        <v>359</v>
      </c>
      <c r="E443" s="17" t="s">
        <v>1</v>
      </c>
      <c r="F443" s="211">
        <v>14</v>
      </c>
      <c r="H443" s="32"/>
    </row>
    <row r="444" spans="2:8" s="1" customFormat="1" ht="16.9" customHeight="1">
      <c r="B444" s="32"/>
      <c r="C444" s="212" t="s">
        <v>6744</v>
      </c>
      <c r="H444" s="32"/>
    </row>
    <row r="445" spans="2:8" s="1" customFormat="1" ht="16.9" customHeight="1">
      <c r="B445" s="32"/>
      <c r="C445" s="210" t="s">
        <v>6351</v>
      </c>
      <c r="D445" s="210" t="s">
        <v>6081</v>
      </c>
      <c r="E445" s="17" t="s">
        <v>303</v>
      </c>
      <c r="F445" s="211">
        <v>0</v>
      </c>
      <c r="H445" s="32"/>
    </row>
    <row r="446" spans="2:8" s="1" customFormat="1" ht="16.9" customHeight="1">
      <c r="B446" s="32"/>
      <c r="C446" s="210" t="s">
        <v>6346</v>
      </c>
      <c r="D446" s="210" t="s">
        <v>6022</v>
      </c>
      <c r="E446" s="17" t="s">
        <v>362</v>
      </c>
      <c r="F446" s="211">
        <v>8.48</v>
      </c>
      <c r="H446" s="32"/>
    </row>
    <row r="447" spans="2:8" s="1" customFormat="1" ht="7.35" customHeight="1">
      <c r="B447" s="44"/>
      <c r="C447" s="45"/>
      <c r="D447" s="45"/>
      <c r="E447" s="45"/>
      <c r="F447" s="45"/>
      <c r="G447" s="45"/>
      <c r="H447" s="32"/>
    </row>
    <row r="448" s="1" customFormat="1" ht="12"/>
  </sheetData>
  <sheetProtection algorithmName="SHA-512" hashValue="aHM/1hmTnztyv8rYGh2nNT6pBtEYJMOQ+lPMHxxhu+7eTvVy3KBgE4Hb/qtEEZRTf1gC9VB00giHBDidlfOonw==" saltValue="+AKSxX4Tk0ZVrar8X4Y0nroxI9I+/P6wE+zAVnaYHmG1rzlFzcvMVNtBVbI1UR/wKSnuIYKp+JYU6jp0TMHstg=="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89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4"/>
      <c r="M2" s="234"/>
      <c r="N2" s="234"/>
      <c r="O2" s="234"/>
      <c r="P2" s="234"/>
      <c r="Q2" s="234"/>
      <c r="R2" s="234"/>
      <c r="S2" s="234"/>
      <c r="T2" s="234"/>
      <c r="U2" s="234"/>
      <c r="V2" s="234"/>
      <c r="AT2" s="17" t="s">
        <v>90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s="1" customFormat="1" ht="12" customHeight="1">
      <c r="B8" s="32"/>
      <c r="D8" s="27" t="s">
        <v>164</v>
      </c>
      <c r="L8" s="32"/>
    </row>
    <row r="9" spans="2:12" s="1" customFormat="1" ht="16.5" customHeight="1">
      <c r="B9" s="32"/>
      <c r="E9" s="256" t="s">
        <v>2701</v>
      </c>
      <c r="F9" s="266"/>
      <c r="G9" s="266"/>
      <c r="H9" s="266"/>
      <c r="L9" s="32"/>
    </row>
    <row r="10" spans="2:12" s="1" customFormat="1" ht="12">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25. 9. 2023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269" t="str">
        <f>'Rekapitulace stavby'!E14</f>
        <v>Vyplň údaj</v>
      </c>
      <c r="F18" s="238"/>
      <c r="G18" s="238"/>
      <c r="H18" s="238"/>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79.25" customHeight="1">
      <c r="B27" s="95"/>
      <c r="E27" s="242" t="s">
        <v>210</v>
      </c>
      <c r="F27" s="242"/>
      <c r="G27" s="242"/>
      <c r="H27" s="242"/>
      <c r="L27" s="95"/>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7" t="s">
        <v>37</v>
      </c>
      <c r="J30" s="66">
        <f>ROUND(J126,2)</f>
        <v>0</v>
      </c>
      <c r="L30" s="32"/>
    </row>
    <row r="31" spans="2:12" s="1" customFormat="1" ht="6.95" customHeight="1">
      <c r="B31" s="32"/>
      <c r="D31" s="53"/>
      <c r="E31" s="53"/>
      <c r="F31" s="53"/>
      <c r="G31" s="53"/>
      <c r="H31" s="53"/>
      <c r="I31" s="53"/>
      <c r="J31" s="53"/>
      <c r="K31" s="53"/>
      <c r="L31" s="32"/>
    </row>
    <row r="32" spans="2:12" s="1" customFormat="1" ht="14.45" customHeight="1">
      <c r="B32" s="32"/>
      <c r="F32" s="35" t="s">
        <v>39</v>
      </c>
      <c r="I32" s="35" t="s">
        <v>38</v>
      </c>
      <c r="J32" s="35" t="s">
        <v>40</v>
      </c>
      <c r="L32" s="32"/>
    </row>
    <row r="33" spans="2:12" s="1" customFormat="1" ht="14.45" customHeight="1">
      <c r="B33" s="32"/>
      <c r="D33" s="55" t="s">
        <v>41</v>
      </c>
      <c r="E33" s="27" t="s">
        <v>42</v>
      </c>
      <c r="F33" s="86">
        <f>ROUND((SUM(BE126:BE891)),2)</f>
        <v>0</v>
      </c>
      <c r="I33" s="98">
        <v>0.21</v>
      </c>
      <c r="J33" s="86">
        <f>ROUND(((SUM(BE126:BE891))*I33),2)</f>
        <v>0</v>
      </c>
      <c r="L33" s="32"/>
    </row>
    <row r="34" spans="2:12" s="1" customFormat="1" ht="14.45" customHeight="1">
      <c r="B34" s="32"/>
      <c r="E34" s="27" t="s">
        <v>43</v>
      </c>
      <c r="F34" s="86">
        <f>ROUND((SUM(BF126:BF891)),2)</f>
        <v>0</v>
      </c>
      <c r="I34" s="98">
        <v>0.15</v>
      </c>
      <c r="J34" s="86">
        <f>ROUND(((SUM(BF126:BF891))*I34),2)</f>
        <v>0</v>
      </c>
      <c r="L34" s="32"/>
    </row>
    <row r="35" spans="2:12" s="1" customFormat="1" ht="14.45" customHeight="1" hidden="1">
      <c r="B35" s="32"/>
      <c r="E35" s="27" t="s">
        <v>44</v>
      </c>
      <c r="F35" s="86">
        <f>ROUND((SUM(BG126:BG891)),2)</f>
        <v>0</v>
      </c>
      <c r="I35" s="98">
        <v>0.21</v>
      </c>
      <c r="J35" s="86">
        <f>0</f>
        <v>0</v>
      </c>
      <c r="L35" s="32"/>
    </row>
    <row r="36" spans="2:12" s="1" customFormat="1" ht="14.45" customHeight="1" hidden="1">
      <c r="B36" s="32"/>
      <c r="E36" s="27" t="s">
        <v>45</v>
      </c>
      <c r="F36" s="86">
        <f>ROUND((SUM(BH126:BH891)),2)</f>
        <v>0</v>
      </c>
      <c r="I36" s="98">
        <v>0.15</v>
      </c>
      <c r="J36" s="86">
        <f>0</f>
        <v>0</v>
      </c>
      <c r="L36" s="32"/>
    </row>
    <row r="37" spans="2:12" s="1" customFormat="1" ht="14.45" customHeight="1" hidden="1">
      <c r="B37" s="32"/>
      <c r="E37" s="27" t="s">
        <v>46</v>
      </c>
      <c r="F37" s="86">
        <f>ROUND((SUM(BI126:BI891)),2)</f>
        <v>0</v>
      </c>
      <c r="I37" s="98">
        <v>0</v>
      </c>
      <c r="J37" s="86">
        <f>0</f>
        <v>0</v>
      </c>
      <c r="L37" s="32"/>
    </row>
    <row r="38" spans="2:12" s="1" customFormat="1" ht="6.95" customHeight="1">
      <c r="B38" s="32"/>
      <c r="L38" s="32"/>
    </row>
    <row r="39" spans="2:12" s="1" customFormat="1" ht="25.35" customHeight="1">
      <c r="B39" s="32"/>
      <c r="C39" s="99"/>
      <c r="D39" s="100" t="s">
        <v>47</v>
      </c>
      <c r="E39" s="57"/>
      <c r="F39" s="57"/>
      <c r="G39" s="101" t="s">
        <v>48</v>
      </c>
      <c r="H39" s="102" t="s">
        <v>49</v>
      </c>
      <c r="I39" s="57"/>
      <c r="J39" s="103">
        <f>SUM(J30:J37)</f>
        <v>0</v>
      </c>
      <c r="K39" s="104"/>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s="1" customFormat="1" ht="12" customHeight="1">
      <c r="B86" s="32"/>
      <c r="C86" s="27" t="s">
        <v>164</v>
      </c>
      <c r="L86" s="32"/>
    </row>
    <row r="87" spans="2:12" s="1" customFormat="1" ht="16.5" customHeight="1">
      <c r="B87" s="32"/>
      <c r="E87" s="256" t="str">
        <f>E9</f>
        <v>ST - Statická část</v>
      </c>
      <c r="F87" s="266"/>
      <c r="G87" s="266"/>
      <c r="H87" s="266"/>
      <c r="L87" s="32"/>
    </row>
    <row r="88" spans="2:12" s="1" customFormat="1" ht="6.95" customHeight="1">
      <c r="B88" s="32"/>
      <c r="L88" s="32"/>
    </row>
    <row r="89" spans="2:12" s="1" customFormat="1" ht="12" customHeight="1">
      <c r="B89" s="32"/>
      <c r="C89" s="27" t="s">
        <v>20</v>
      </c>
      <c r="F89" s="25" t="str">
        <f>F12</f>
        <v>Turnov, p.č. 662/2</v>
      </c>
      <c r="I89" s="27" t="s">
        <v>22</v>
      </c>
      <c r="J89" s="52" t="str">
        <f>IF(J12="","",J12)</f>
        <v>25. 9. 2023</v>
      </c>
      <c r="L89" s="32"/>
    </row>
    <row r="90" spans="2:12" s="1" customFormat="1" ht="6.95" customHeight="1">
      <c r="B90" s="32"/>
      <c r="L90" s="32"/>
    </row>
    <row r="91" spans="2:12" s="1" customFormat="1" ht="15.2" customHeight="1">
      <c r="B91" s="32"/>
      <c r="C91" s="27" t="s">
        <v>24</v>
      </c>
      <c r="F91" s="25" t="str">
        <f>E15</f>
        <v>Město Turnov</v>
      </c>
      <c r="I91" s="27" t="s">
        <v>30</v>
      </c>
      <c r="J91" s="30" t="str">
        <f>E21</f>
        <v>A69 - architekti s.r.o.</v>
      </c>
      <c r="L91" s="32"/>
    </row>
    <row r="92" spans="2:12" s="1" customFormat="1" ht="15.2" customHeight="1">
      <c r="B92" s="32"/>
      <c r="C92" s="27" t="s">
        <v>28</v>
      </c>
      <c r="F92" s="25" t="str">
        <f>IF(E18="","",E18)</f>
        <v>Vyplň údaj</v>
      </c>
      <c r="I92" s="27" t="s">
        <v>33</v>
      </c>
      <c r="J92" s="30" t="str">
        <f>E24</f>
        <v>QSB s.r.o.</v>
      </c>
      <c r="L92" s="32"/>
    </row>
    <row r="93" spans="2:12" s="1" customFormat="1" ht="10.35" customHeight="1">
      <c r="B93" s="32"/>
      <c r="L93" s="32"/>
    </row>
    <row r="94" spans="2:12" s="1" customFormat="1" ht="29.25" customHeight="1">
      <c r="B94" s="32"/>
      <c r="C94" s="107" t="s">
        <v>217</v>
      </c>
      <c r="D94" s="99"/>
      <c r="E94" s="99"/>
      <c r="F94" s="99"/>
      <c r="G94" s="99"/>
      <c r="H94" s="99"/>
      <c r="I94" s="99"/>
      <c r="J94" s="108" t="s">
        <v>218</v>
      </c>
      <c r="K94" s="99"/>
      <c r="L94" s="32"/>
    </row>
    <row r="95" spans="2:12" s="1" customFormat="1" ht="10.35" customHeight="1">
      <c r="B95" s="32"/>
      <c r="L95" s="32"/>
    </row>
    <row r="96" spans="2:47" s="1" customFormat="1" ht="22.9" customHeight="1">
      <c r="B96" s="32"/>
      <c r="C96" s="109" t="s">
        <v>219</v>
      </c>
      <c r="J96" s="66">
        <f>J126</f>
        <v>0</v>
      </c>
      <c r="L96" s="32"/>
      <c r="AU96" s="17" t="s">
        <v>220</v>
      </c>
    </row>
    <row r="97" spans="2:12" s="8" customFormat="1" ht="24.95" customHeight="1">
      <c r="B97" s="110"/>
      <c r="D97" s="111" t="s">
        <v>221</v>
      </c>
      <c r="E97" s="112"/>
      <c r="F97" s="112"/>
      <c r="G97" s="112"/>
      <c r="H97" s="112"/>
      <c r="I97" s="112"/>
      <c r="J97" s="113">
        <f>J127</f>
        <v>0</v>
      </c>
      <c r="L97" s="110"/>
    </row>
    <row r="98" spans="2:12" s="9" customFormat="1" ht="19.9" customHeight="1">
      <c r="B98" s="114"/>
      <c r="D98" s="115" t="s">
        <v>2702</v>
      </c>
      <c r="E98" s="116"/>
      <c r="F98" s="116"/>
      <c r="G98" s="116"/>
      <c r="H98" s="116"/>
      <c r="I98" s="116"/>
      <c r="J98" s="117">
        <f>J128</f>
        <v>0</v>
      </c>
      <c r="L98" s="114"/>
    </row>
    <row r="99" spans="2:12" s="9" customFormat="1" ht="19.9" customHeight="1">
      <c r="B99" s="114"/>
      <c r="D99" s="115" t="s">
        <v>2703</v>
      </c>
      <c r="E99" s="116"/>
      <c r="F99" s="116"/>
      <c r="G99" s="116"/>
      <c r="H99" s="116"/>
      <c r="I99" s="116"/>
      <c r="J99" s="117">
        <f>J164</f>
        <v>0</v>
      </c>
      <c r="L99" s="114"/>
    </row>
    <row r="100" spans="2:12" s="9" customFormat="1" ht="19.9" customHeight="1">
      <c r="B100" s="114"/>
      <c r="D100" s="115" t="s">
        <v>222</v>
      </c>
      <c r="E100" s="116"/>
      <c r="F100" s="116"/>
      <c r="G100" s="116"/>
      <c r="H100" s="116"/>
      <c r="I100" s="116"/>
      <c r="J100" s="117">
        <f>J387</f>
        <v>0</v>
      </c>
      <c r="L100" s="114"/>
    </row>
    <row r="101" spans="2:12" s="9" customFormat="1" ht="19.9" customHeight="1">
      <c r="B101" s="114"/>
      <c r="D101" s="115" t="s">
        <v>2704</v>
      </c>
      <c r="E101" s="116"/>
      <c r="F101" s="116"/>
      <c r="G101" s="116"/>
      <c r="H101" s="116"/>
      <c r="I101" s="116"/>
      <c r="J101" s="117">
        <f>J566</f>
        <v>0</v>
      </c>
      <c r="L101" s="114"/>
    </row>
    <row r="102" spans="2:12" s="9" customFormat="1" ht="19.9" customHeight="1">
      <c r="B102" s="114"/>
      <c r="D102" s="115" t="s">
        <v>225</v>
      </c>
      <c r="E102" s="116"/>
      <c r="F102" s="116"/>
      <c r="G102" s="116"/>
      <c r="H102" s="116"/>
      <c r="I102" s="116"/>
      <c r="J102" s="117">
        <f>J842</f>
        <v>0</v>
      </c>
      <c r="L102" s="114"/>
    </row>
    <row r="103" spans="2:12" s="9" customFormat="1" ht="19.9" customHeight="1">
      <c r="B103" s="114"/>
      <c r="D103" s="115" t="s">
        <v>226</v>
      </c>
      <c r="E103" s="116"/>
      <c r="F103" s="116"/>
      <c r="G103" s="116"/>
      <c r="H103" s="116"/>
      <c r="I103" s="116"/>
      <c r="J103" s="117">
        <f>J857</f>
        <v>0</v>
      </c>
      <c r="L103" s="114"/>
    </row>
    <row r="104" spans="2:12" s="8" customFormat="1" ht="24.95" customHeight="1">
      <c r="B104" s="110"/>
      <c r="D104" s="111" t="s">
        <v>227</v>
      </c>
      <c r="E104" s="112"/>
      <c r="F104" s="112"/>
      <c r="G104" s="112"/>
      <c r="H104" s="112"/>
      <c r="I104" s="112"/>
      <c r="J104" s="113">
        <f>J862</f>
        <v>0</v>
      </c>
      <c r="L104" s="110"/>
    </row>
    <row r="105" spans="2:12" s="9" customFormat="1" ht="19.9" customHeight="1">
      <c r="B105" s="114"/>
      <c r="D105" s="115" t="s">
        <v>236</v>
      </c>
      <c r="E105" s="116"/>
      <c r="F105" s="116"/>
      <c r="G105" s="116"/>
      <c r="H105" s="116"/>
      <c r="I105" s="116"/>
      <c r="J105" s="117">
        <f>J863</f>
        <v>0</v>
      </c>
      <c r="L105" s="114"/>
    </row>
    <row r="106" spans="2:12" s="8" customFormat="1" ht="24.95" customHeight="1">
      <c r="B106" s="110"/>
      <c r="D106" s="111" t="s">
        <v>2705</v>
      </c>
      <c r="E106" s="112"/>
      <c r="F106" s="112"/>
      <c r="G106" s="112"/>
      <c r="H106" s="112"/>
      <c r="I106" s="112"/>
      <c r="J106" s="113">
        <f>J889</f>
        <v>0</v>
      </c>
      <c r="L106" s="110"/>
    </row>
    <row r="107" spans="2:12" s="1" customFormat="1" ht="21.75" customHeight="1">
      <c r="B107" s="32"/>
      <c r="L107" s="32"/>
    </row>
    <row r="108" spans="2:12" s="1" customFormat="1" ht="6.95" customHeight="1">
      <c r="B108" s="44"/>
      <c r="C108" s="45"/>
      <c r="D108" s="45"/>
      <c r="E108" s="45"/>
      <c r="F108" s="45"/>
      <c r="G108" s="45"/>
      <c r="H108" s="45"/>
      <c r="I108" s="45"/>
      <c r="J108" s="45"/>
      <c r="K108" s="45"/>
      <c r="L108" s="32"/>
    </row>
    <row r="112" spans="2:12" s="1" customFormat="1" ht="6.95" customHeight="1">
      <c r="B112" s="46"/>
      <c r="C112" s="47"/>
      <c r="D112" s="47"/>
      <c r="E112" s="47"/>
      <c r="F112" s="47"/>
      <c r="G112" s="47"/>
      <c r="H112" s="47"/>
      <c r="I112" s="47"/>
      <c r="J112" s="47"/>
      <c r="K112" s="47"/>
      <c r="L112" s="32"/>
    </row>
    <row r="113" spans="2:12" s="1" customFormat="1" ht="24.95" customHeight="1">
      <c r="B113" s="32"/>
      <c r="C113" s="21" t="s">
        <v>247</v>
      </c>
      <c r="L113" s="32"/>
    </row>
    <row r="114" spans="2:12" s="1" customFormat="1" ht="6.95" customHeight="1">
      <c r="B114" s="32"/>
      <c r="L114" s="32"/>
    </row>
    <row r="115" spans="2:12" s="1" customFormat="1" ht="12" customHeight="1">
      <c r="B115" s="32"/>
      <c r="C115" s="27" t="s">
        <v>16</v>
      </c>
      <c r="L115" s="32"/>
    </row>
    <row r="116" spans="2:12" s="1" customFormat="1" ht="16.5" customHeight="1">
      <c r="B116" s="32"/>
      <c r="E116" s="267" t="str">
        <f>E7</f>
        <v>Novostavba knihovny Antonína Marka v Turnově</v>
      </c>
      <c r="F116" s="268"/>
      <c r="G116" s="268"/>
      <c r="H116" s="268"/>
      <c r="L116" s="32"/>
    </row>
    <row r="117" spans="2:12" s="1" customFormat="1" ht="12" customHeight="1">
      <c r="B117" s="32"/>
      <c r="C117" s="27" t="s">
        <v>164</v>
      </c>
      <c r="L117" s="32"/>
    </row>
    <row r="118" spans="2:12" s="1" customFormat="1" ht="16.5" customHeight="1">
      <c r="B118" s="32"/>
      <c r="E118" s="256" t="str">
        <f>E9</f>
        <v>ST - Statická část</v>
      </c>
      <c r="F118" s="266"/>
      <c r="G118" s="266"/>
      <c r="H118" s="266"/>
      <c r="L118" s="32"/>
    </row>
    <row r="119" spans="2:12" s="1" customFormat="1" ht="6.95" customHeight="1">
      <c r="B119" s="32"/>
      <c r="L119" s="32"/>
    </row>
    <row r="120" spans="2:12" s="1" customFormat="1" ht="12" customHeight="1">
      <c r="B120" s="32"/>
      <c r="C120" s="27" t="s">
        <v>20</v>
      </c>
      <c r="F120" s="25" t="str">
        <f>F12</f>
        <v>Turnov, p.č. 662/2</v>
      </c>
      <c r="I120" s="27" t="s">
        <v>22</v>
      </c>
      <c r="J120" s="52" t="str">
        <f>IF(J12="","",J12)</f>
        <v>25. 9. 2023</v>
      </c>
      <c r="L120" s="32"/>
    </row>
    <row r="121" spans="2:12" s="1" customFormat="1" ht="6.95" customHeight="1">
      <c r="B121" s="32"/>
      <c r="L121" s="32"/>
    </row>
    <row r="122" spans="2:12" s="1" customFormat="1" ht="15.2" customHeight="1">
      <c r="B122" s="32"/>
      <c r="C122" s="27" t="s">
        <v>24</v>
      </c>
      <c r="F122" s="25" t="str">
        <f>E15</f>
        <v>Město Turnov</v>
      </c>
      <c r="I122" s="27" t="s">
        <v>30</v>
      </c>
      <c r="J122" s="30" t="str">
        <f>E21</f>
        <v>A69 - architekti s.r.o.</v>
      </c>
      <c r="L122" s="32"/>
    </row>
    <row r="123" spans="2:12" s="1" customFormat="1" ht="15.2" customHeight="1">
      <c r="B123" s="32"/>
      <c r="C123" s="27" t="s">
        <v>28</v>
      </c>
      <c r="F123" s="25" t="str">
        <f>IF(E18="","",E18)</f>
        <v>Vyplň údaj</v>
      </c>
      <c r="I123" s="27" t="s">
        <v>33</v>
      </c>
      <c r="J123" s="30" t="str">
        <f>E24</f>
        <v>QSB s.r.o.</v>
      </c>
      <c r="L123" s="32"/>
    </row>
    <row r="124" spans="2:12" s="1" customFormat="1" ht="10.35" customHeight="1">
      <c r="B124" s="32"/>
      <c r="L124" s="32"/>
    </row>
    <row r="125" spans="2:20" s="10" customFormat="1" ht="29.25" customHeight="1">
      <c r="B125" s="118"/>
      <c r="C125" s="119" t="s">
        <v>248</v>
      </c>
      <c r="D125" s="120" t="s">
        <v>62</v>
      </c>
      <c r="E125" s="120" t="s">
        <v>58</v>
      </c>
      <c r="F125" s="120" t="s">
        <v>59</v>
      </c>
      <c r="G125" s="120" t="s">
        <v>249</v>
      </c>
      <c r="H125" s="120" t="s">
        <v>250</v>
      </c>
      <c r="I125" s="120" t="s">
        <v>251</v>
      </c>
      <c r="J125" s="120" t="s">
        <v>218</v>
      </c>
      <c r="K125" s="121" t="s">
        <v>252</v>
      </c>
      <c r="L125" s="118"/>
      <c r="M125" s="59" t="s">
        <v>1</v>
      </c>
      <c r="N125" s="60" t="s">
        <v>41</v>
      </c>
      <c r="O125" s="60" t="s">
        <v>253</v>
      </c>
      <c r="P125" s="60" t="s">
        <v>254</v>
      </c>
      <c r="Q125" s="60" t="s">
        <v>255</v>
      </c>
      <c r="R125" s="60" t="s">
        <v>256</v>
      </c>
      <c r="S125" s="60" t="s">
        <v>257</v>
      </c>
      <c r="T125" s="61" t="s">
        <v>258</v>
      </c>
    </row>
    <row r="126" spans="2:63" s="1" customFormat="1" ht="22.9" customHeight="1">
      <c r="B126" s="32"/>
      <c r="C126" s="64" t="s">
        <v>259</v>
      </c>
      <c r="J126" s="122">
        <f>BK126</f>
        <v>0</v>
      </c>
      <c r="L126" s="32"/>
      <c r="M126" s="62"/>
      <c r="N126" s="53"/>
      <c r="O126" s="53"/>
      <c r="P126" s="123">
        <f>P127+P862+P889</f>
        <v>0</v>
      </c>
      <c r="Q126" s="53"/>
      <c r="R126" s="123">
        <f>R127+R862+R889</f>
        <v>3680.0334537999993</v>
      </c>
      <c r="S126" s="53"/>
      <c r="T126" s="124">
        <f>T127+T862+T889</f>
        <v>3.4139999999999997</v>
      </c>
      <c r="AT126" s="17" t="s">
        <v>76</v>
      </c>
      <c r="AU126" s="17" t="s">
        <v>220</v>
      </c>
      <c r="BK126" s="125">
        <f>BK127+BK862+BK889</f>
        <v>0</v>
      </c>
    </row>
    <row r="127" spans="2:63" s="11" customFormat="1" ht="25.9" customHeight="1">
      <c r="B127" s="126"/>
      <c r="D127" s="127" t="s">
        <v>76</v>
      </c>
      <c r="E127" s="128" t="s">
        <v>260</v>
      </c>
      <c r="F127" s="128" t="s">
        <v>261</v>
      </c>
      <c r="I127" s="129"/>
      <c r="J127" s="130">
        <f>BK127</f>
        <v>0</v>
      </c>
      <c r="L127" s="126"/>
      <c r="M127" s="131"/>
      <c r="P127" s="132">
        <f>P128+P164+P387+P566+P842+P857</f>
        <v>0</v>
      </c>
      <c r="R127" s="132">
        <f>R128+R164+R387+R566+R842+R857</f>
        <v>3679.1624637999994</v>
      </c>
      <c r="T127" s="133">
        <f>T128+T164+T387+T566+T842+T857</f>
        <v>3.4139999999999997</v>
      </c>
      <c r="AR127" s="127" t="s">
        <v>85</v>
      </c>
      <c r="AT127" s="134" t="s">
        <v>76</v>
      </c>
      <c r="AU127" s="134" t="s">
        <v>77</v>
      </c>
      <c r="AY127" s="127" t="s">
        <v>262</v>
      </c>
      <c r="BK127" s="135">
        <f>BK128+BK164+BK387+BK566+BK842+BK857</f>
        <v>0</v>
      </c>
    </row>
    <row r="128" spans="2:63" s="11" customFormat="1" ht="22.9" customHeight="1">
      <c r="B128" s="126"/>
      <c r="D128" s="127" t="s">
        <v>76</v>
      </c>
      <c r="E128" s="136" t="s">
        <v>85</v>
      </c>
      <c r="F128" s="136" t="s">
        <v>2706</v>
      </c>
      <c r="I128" s="129"/>
      <c r="J128" s="137">
        <f>BK128</f>
        <v>0</v>
      </c>
      <c r="L128" s="126"/>
      <c r="M128" s="131"/>
      <c r="P128" s="132">
        <f>SUM(P129:P163)</f>
        <v>0</v>
      </c>
      <c r="R128" s="132">
        <f>SUM(R129:R163)</f>
        <v>37.14072</v>
      </c>
      <c r="T128" s="133">
        <f>SUM(T129:T163)</f>
        <v>0</v>
      </c>
      <c r="AR128" s="127" t="s">
        <v>85</v>
      </c>
      <c r="AT128" s="134" t="s">
        <v>76</v>
      </c>
      <c r="AU128" s="134" t="s">
        <v>85</v>
      </c>
      <c r="AY128" s="127" t="s">
        <v>262</v>
      </c>
      <c r="BK128" s="135">
        <f>SUM(BK129:BK163)</f>
        <v>0</v>
      </c>
    </row>
    <row r="129" spans="2:65" s="1" customFormat="1" ht="33" customHeight="1">
      <c r="B129" s="32"/>
      <c r="C129" s="138" t="s">
        <v>85</v>
      </c>
      <c r="D129" s="138" t="s">
        <v>264</v>
      </c>
      <c r="E129" s="139" t="s">
        <v>2707</v>
      </c>
      <c r="F129" s="140" t="s">
        <v>2708</v>
      </c>
      <c r="G129" s="141" t="s">
        <v>552</v>
      </c>
      <c r="H129" s="142">
        <v>1850</v>
      </c>
      <c r="I129" s="143"/>
      <c r="J129" s="142">
        <f>ROUND(I129*H129,2)</f>
        <v>0</v>
      </c>
      <c r="K129" s="140" t="s">
        <v>267</v>
      </c>
      <c r="L129" s="32"/>
      <c r="M129" s="144" t="s">
        <v>1</v>
      </c>
      <c r="N129" s="145" t="s">
        <v>42</v>
      </c>
      <c r="P129" s="146">
        <f>O129*H129</f>
        <v>0</v>
      </c>
      <c r="Q129" s="146">
        <v>0</v>
      </c>
      <c r="R129" s="146">
        <f>Q129*H129</f>
        <v>0</v>
      </c>
      <c r="S129" s="146">
        <v>0</v>
      </c>
      <c r="T129" s="147">
        <f>S129*H129</f>
        <v>0</v>
      </c>
      <c r="AR129" s="148" t="s">
        <v>268</v>
      </c>
      <c r="AT129" s="148" t="s">
        <v>264</v>
      </c>
      <c r="AU129" s="148" t="s">
        <v>87</v>
      </c>
      <c r="AY129" s="17" t="s">
        <v>262</v>
      </c>
      <c r="BE129" s="149">
        <f>IF(N129="základní",J129,0)</f>
        <v>0</v>
      </c>
      <c r="BF129" s="149">
        <f>IF(N129="snížená",J129,0)</f>
        <v>0</v>
      </c>
      <c r="BG129" s="149">
        <f>IF(N129="zákl. přenesená",J129,0)</f>
        <v>0</v>
      </c>
      <c r="BH129" s="149">
        <f>IF(N129="sníž. přenesená",J129,0)</f>
        <v>0</v>
      </c>
      <c r="BI129" s="149">
        <f>IF(N129="nulová",J129,0)</f>
        <v>0</v>
      </c>
      <c r="BJ129" s="17" t="s">
        <v>85</v>
      </c>
      <c r="BK129" s="149">
        <f>ROUND(I129*H129,2)</f>
        <v>0</v>
      </c>
      <c r="BL129" s="17" t="s">
        <v>268</v>
      </c>
      <c r="BM129" s="148" t="s">
        <v>2709</v>
      </c>
    </row>
    <row r="130" spans="2:51" s="12" customFormat="1" ht="12">
      <c r="B130" s="150"/>
      <c r="D130" s="151" t="s">
        <v>270</v>
      </c>
      <c r="E130" s="152" t="s">
        <v>1</v>
      </c>
      <c r="F130" s="153" t="s">
        <v>2710</v>
      </c>
      <c r="H130" s="154">
        <v>1850</v>
      </c>
      <c r="I130" s="155"/>
      <c r="L130" s="150"/>
      <c r="M130" s="156"/>
      <c r="T130" s="157"/>
      <c r="AT130" s="152" t="s">
        <v>270</v>
      </c>
      <c r="AU130" s="152" t="s">
        <v>87</v>
      </c>
      <c r="AV130" s="12" t="s">
        <v>87</v>
      </c>
      <c r="AW130" s="12" t="s">
        <v>32</v>
      </c>
      <c r="AX130" s="12" t="s">
        <v>77</v>
      </c>
      <c r="AY130" s="152" t="s">
        <v>262</v>
      </c>
    </row>
    <row r="131" spans="2:51" s="13" customFormat="1" ht="12">
      <c r="B131" s="158"/>
      <c r="D131" s="151" t="s">
        <v>270</v>
      </c>
      <c r="E131" s="159" t="s">
        <v>1</v>
      </c>
      <c r="F131" s="160" t="s">
        <v>273</v>
      </c>
      <c r="H131" s="161">
        <v>1850</v>
      </c>
      <c r="I131" s="162"/>
      <c r="L131" s="158"/>
      <c r="M131" s="163"/>
      <c r="T131" s="164"/>
      <c r="AT131" s="159" t="s">
        <v>270</v>
      </c>
      <c r="AU131" s="159" t="s">
        <v>87</v>
      </c>
      <c r="AV131" s="13" t="s">
        <v>268</v>
      </c>
      <c r="AW131" s="13" t="s">
        <v>32</v>
      </c>
      <c r="AX131" s="13" t="s">
        <v>85</v>
      </c>
      <c r="AY131" s="159" t="s">
        <v>262</v>
      </c>
    </row>
    <row r="132" spans="2:65" s="1" customFormat="1" ht="33" customHeight="1">
      <c r="B132" s="32"/>
      <c r="C132" s="138" t="s">
        <v>87</v>
      </c>
      <c r="D132" s="138" t="s">
        <v>264</v>
      </c>
      <c r="E132" s="139" t="s">
        <v>2711</v>
      </c>
      <c r="F132" s="140" t="s">
        <v>2712</v>
      </c>
      <c r="G132" s="141" t="s">
        <v>552</v>
      </c>
      <c r="H132" s="142">
        <v>28.8</v>
      </c>
      <c r="I132" s="143"/>
      <c r="J132" s="142">
        <f>ROUND(I132*H132,2)</f>
        <v>0</v>
      </c>
      <c r="K132" s="140" t="s">
        <v>267</v>
      </c>
      <c r="L132" s="32"/>
      <c r="M132" s="144" t="s">
        <v>1</v>
      </c>
      <c r="N132" s="145" t="s">
        <v>42</v>
      </c>
      <c r="P132" s="146">
        <f>O132*H132</f>
        <v>0</v>
      </c>
      <c r="Q132" s="146">
        <v>0</v>
      </c>
      <c r="R132" s="146">
        <f>Q132*H132</f>
        <v>0</v>
      </c>
      <c r="S132" s="146">
        <v>0</v>
      </c>
      <c r="T132" s="147">
        <f>S132*H132</f>
        <v>0</v>
      </c>
      <c r="AR132" s="148" t="s">
        <v>268</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268</v>
      </c>
      <c r="BM132" s="148" t="s">
        <v>2713</v>
      </c>
    </row>
    <row r="133" spans="2:51" s="12" customFormat="1" ht="12">
      <c r="B133" s="150"/>
      <c r="D133" s="151" t="s">
        <v>270</v>
      </c>
      <c r="E133" s="152" t="s">
        <v>1</v>
      </c>
      <c r="F133" s="153" t="s">
        <v>2714</v>
      </c>
      <c r="H133" s="154">
        <v>5.23</v>
      </c>
      <c r="I133" s="155"/>
      <c r="L133" s="150"/>
      <c r="M133" s="156"/>
      <c r="T133" s="157"/>
      <c r="AT133" s="152" t="s">
        <v>270</v>
      </c>
      <c r="AU133" s="152" t="s">
        <v>87</v>
      </c>
      <c r="AV133" s="12" t="s">
        <v>87</v>
      </c>
      <c r="AW133" s="12" t="s">
        <v>32</v>
      </c>
      <c r="AX133" s="12" t="s">
        <v>77</v>
      </c>
      <c r="AY133" s="152" t="s">
        <v>262</v>
      </c>
    </row>
    <row r="134" spans="2:51" s="12" customFormat="1" ht="12">
      <c r="B134" s="150"/>
      <c r="D134" s="151" t="s">
        <v>270</v>
      </c>
      <c r="E134" s="152" t="s">
        <v>1</v>
      </c>
      <c r="F134" s="153" t="s">
        <v>2715</v>
      </c>
      <c r="H134" s="154">
        <v>3.73</v>
      </c>
      <c r="I134" s="155"/>
      <c r="L134" s="150"/>
      <c r="M134" s="156"/>
      <c r="T134" s="157"/>
      <c r="AT134" s="152" t="s">
        <v>270</v>
      </c>
      <c r="AU134" s="152" t="s">
        <v>87</v>
      </c>
      <c r="AV134" s="12" t="s">
        <v>87</v>
      </c>
      <c r="AW134" s="12" t="s">
        <v>32</v>
      </c>
      <c r="AX134" s="12" t="s">
        <v>77</v>
      </c>
      <c r="AY134" s="152" t="s">
        <v>262</v>
      </c>
    </row>
    <row r="135" spans="2:51" s="12" customFormat="1" ht="12">
      <c r="B135" s="150"/>
      <c r="D135" s="151" t="s">
        <v>270</v>
      </c>
      <c r="E135" s="152" t="s">
        <v>1</v>
      </c>
      <c r="F135" s="153" t="s">
        <v>2716</v>
      </c>
      <c r="H135" s="154">
        <v>3.29</v>
      </c>
      <c r="I135" s="155"/>
      <c r="L135" s="150"/>
      <c r="M135" s="156"/>
      <c r="T135" s="157"/>
      <c r="AT135" s="152" t="s">
        <v>270</v>
      </c>
      <c r="AU135" s="152" t="s">
        <v>87</v>
      </c>
      <c r="AV135" s="12" t="s">
        <v>87</v>
      </c>
      <c r="AW135" s="12" t="s">
        <v>32</v>
      </c>
      <c r="AX135" s="12" t="s">
        <v>77</v>
      </c>
      <c r="AY135" s="152" t="s">
        <v>262</v>
      </c>
    </row>
    <row r="136" spans="2:51" s="12" customFormat="1" ht="12">
      <c r="B136" s="150"/>
      <c r="D136" s="151" t="s">
        <v>270</v>
      </c>
      <c r="E136" s="152" t="s">
        <v>1</v>
      </c>
      <c r="F136" s="153" t="s">
        <v>2717</v>
      </c>
      <c r="H136" s="154">
        <v>2</v>
      </c>
      <c r="I136" s="155"/>
      <c r="L136" s="150"/>
      <c r="M136" s="156"/>
      <c r="T136" s="157"/>
      <c r="AT136" s="152" t="s">
        <v>270</v>
      </c>
      <c r="AU136" s="152" t="s">
        <v>87</v>
      </c>
      <c r="AV136" s="12" t="s">
        <v>87</v>
      </c>
      <c r="AW136" s="12" t="s">
        <v>32</v>
      </c>
      <c r="AX136" s="12" t="s">
        <v>77</v>
      </c>
      <c r="AY136" s="152" t="s">
        <v>262</v>
      </c>
    </row>
    <row r="137" spans="2:51" s="12" customFormat="1" ht="12">
      <c r="B137" s="150"/>
      <c r="D137" s="151" t="s">
        <v>270</v>
      </c>
      <c r="E137" s="152" t="s">
        <v>1</v>
      </c>
      <c r="F137" s="153" t="s">
        <v>2718</v>
      </c>
      <c r="H137" s="154">
        <v>4.69</v>
      </c>
      <c r="I137" s="155"/>
      <c r="L137" s="150"/>
      <c r="M137" s="156"/>
      <c r="T137" s="157"/>
      <c r="AT137" s="152" t="s">
        <v>270</v>
      </c>
      <c r="AU137" s="152" t="s">
        <v>87</v>
      </c>
      <c r="AV137" s="12" t="s">
        <v>87</v>
      </c>
      <c r="AW137" s="12" t="s">
        <v>32</v>
      </c>
      <c r="AX137" s="12" t="s">
        <v>77</v>
      </c>
      <c r="AY137" s="152" t="s">
        <v>262</v>
      </c>
    </row>
    <row r="138" spans="2:51" s="12" customFormat="1" ht="12">
      <c r="B138" s="150"/>
      <c r="D138" s="151" t="s">
        <v>270</v>
      </c>
      <c r="E138" s="152" t="s">
        <v>1</v>
      </c>
      <c r="F138" s="153" t="s">
        <v>2719</v>
      </c>
      <c r="H138" s="154">
        <v>3.98</v>
      </c>
      <c r="I138" s="155"/>
      <c r="L138" s="150"/>
      <c r="M138" s="156"/>
      <c r="T138" s="157"/>
      <c r="AT138" s="152" t="s">
        <v>270</v>
      </c>
      <c r="AU138" s="152" t="s">
        <v>87</v>
      </c>
      <c r="AV138" s="12" t="s">
        <v>87</v>
      </c>
      <c r="AW138" s="12" t="s">
        <v>32</v>
      </c>
      <c r="AX138" s="12" t="s">
        <v>77</v>
      </c>
      <c r="AY138" s="152" t="s">
        <v>262</v>
      </c>
    </row>
    <row r="139" spans="2:51" s="12" customFormat="1" ht="12">
      <c r="B139" s="150"/>
      <c r="D139" s="151" t="s">
        <v>270</v>
      </c>
      <c r="E139" s="152" t="s">
        <v>1</v>
      </c>
      <c r="F139" s="153" t="s">
        <v>2720</v>
      </c>
      <c r="H139" s="154">
        <v>5.88</v>
      </c>
      <c r="I139" s="155"/>
      <c r="L139" s="150"/>
      <c r="M139" s="156"/>
      <c r="T139" s="157"/>
      <c r="AT139" s="152" t="s">
        <v>270</v>
      </c>
      <c r="AU139" s="152" t="s">
        <v>87</v>
      </c>
      <c r="AV139" s="12" t="s">
        <v>87</v>
      </c>
      <c r="AW139" s="12" t="s">
        <v>32</v>
      </c>
      <c r="AX139" s="12" t="s">
        <v>77</v>
      </c>
      <c r="AY139" s="152" t="s">
        <v>262</v>
      </c>
    </row>
    <row r="140" spans="2:51" s="13" customFormat="1" ht="12">
      <c r="B140" s="158"/>
      <c r="D140" s="151" t="s">
        <v>270</v>
      </c>
      <c r="E140" s="159" t="s">
        <v>1</v>
      </c>
      <c r="F140" s="160" t="s">
        <v>273</v>
      </c>
      <c r="H140" s="161">
        <v>28.8</v>
      </c>
      <c r="I140" s="162"/>
      <c r="L140" s="158"/>
      <c r="M140" s="163"/>
      <c r="T140" s="164"/>
      <c r="AT140" s="159" t="s">
        <v>270</v>
      </c>
      <c r="AU140" s="159" t="s">
        <v>87</v>
      </c>
      <c r="AV140" s="13" t="s">
        <v>268</v>
      </c>
      <c r="AW140" s="13" t="s">
        <v>32</v>
      </c>
      <c r="AX140" s="13" t="s">
        <v>85</v>
      </c>
      <c r="AY140" s="159" t="s">
        <v>262</v>
      </c>
    </row>
    <row r="141" spans="2:65" s="1" customFormat="1" ht="16.5" customHeight="1">
      <c r="B141" s="32"/>
      <c r="C141" s="138" t="s">
        <v>103</v>
      </c>
      <c r="D141" s="138" t="s">
        <v>264</v>
      </c>
      <c r="E141" s="139" t="s">
        <v>2721</v>
      </c>
      <c r="F141" s="140" t="s">
        <v>2722</v>
      </c>
      <c r="G141" s="141" t="s">
        <v>416</v>
      </c>
      <c r="H141" s="142">
        <v>72</v>
      </c>
      <c r="I141" s="143"/>
      <c r="J141" s="142">
        <f>ROUND(I141*H141,2)</f>
        <v>0</v>
      </c>
      <c r="K141" s="140" t="s">
        <v>267</v>
      </c>
      <c r="L141" s="32"/>
      <c r="M141" s="144" t="s">
        <v>1</v>
      </c>
      <c r="N141" s="145" t="s">
        <v>42</v>
      </c>
      <c r="P141" s="146">
        <f>O141*H141</f>
        <v>0</v>
      </c>
      <c r="Q141" s="146">
        <v>0.00088</v>
      </c>
      <c r="R141" s="146">
        <f>Q141*H141</f>
        <v>0.06336</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2723</v>
      </c>
    </row>
    <row r="142" spans="2:51" s="12" customFormat="1" ht="12">
      <c r="B142" s="150"/>
      <c r="D142" s="151" t="s">
        <v>270</v>
      </c>
      <c r="E142" s="152" t="s">
        <v>1</v>
      </c>
      <c r="F142" s="153" t="s">
        <v>2724</v>
      </c>
      <c r="H142" s="154">
        <v>72</v>
      </c>
      <c r="I142" s="155"/>
      <c r="L142" s="150"/>
      <c r="M142" s="156"/>
      <c r="T142" s="157"/>
      <c r="AT142" s="152" t="s">
        <v>270</v>
      </c>
      <c r="AU142" s="152" t="s">
        <v>87</v>
      </c>
      <c r="AV142" s="12" t="s">
        <v>87</v>
      </c>
      <c r="AW142" s="12" t="s">
        <v>32</v>
      </c>
      <c r="AX142" s="12" t="s">
        <v>85</v>
      </c>
      <c r="AY142" s="152" t="s">
        <v>262</v>
      </c>
    </row>
    <row r="143" spans="2:65" s="1" customFormat="1" ht="21.75" customHeight="1">
      <c r="B143" s="32"/>
      <c r="C143" s="178" t="s">
        <v>268</v>
      </c>
      <c r="D143" s="178" t="s">
        <v>300</v>
      </c>
      <c r="E143" s="179" t="s">
        <v>2725</v>
      </c>
      <c r="F143" s="180" t="s">
        <v>2726</v>
      </c>
      <c r="G143" s="181" t="s">
        <v>303</v>
      </c>
      <c r="H143" s="182">
        <v>6.29</v>
      </c>
      <c r="I143" s="183"/>
      <c r="J143" s="182">
        <f>ROUND(I143*H143,2)</f>
        <v>0</v>
      </c>
      <c r="K143" s="180" t="s">
        <v>267</v>
      </c>
      <c r="L143" s="184"/>
      <c r="M143" s="185" t="s">
        <v>1</v>
      </c>
      <c r="N143" s="186" t="s">
        <v>42</v>
      </c>
      <c r="P143" s="146">
        <f>O143*H143</f>
        <v>0</v>
      </c>
      <c r="Q143" s="146">
        <v>1</v>
      </c>
      <c r="R143" s="146">
        <f>Q143*H143</f>
        <v>6.29</v>
      </c>
      <c r="S143" s="146">
        <v>0</v>
      </c>
      <c r="T143" s="147">
        <f>S143*H143</f>
        <v>0</v>
      </c>
      <c r="AR143" s="148" t="s">
        <v>304</v>
      </c>
      <c r="AT143" s="148" t="s">
        <v>300</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2727</v>
      </c>
    </row>
    <row r="144" spans="2:51" s="12" customFormat="1" ht="12">
      <c r="B144" s="150"/>
      <c r="D144" s="151" t="s">
        <v>270</v>
      </c>
      <c r="E144" s="152" t="s">
        <v>1</v>
      </c>
      <c r="F144" s="153" t="s">
        <v>2728</v>
      </c>
      <c r="H144" s="154">
        <v>5.99</v>
      </c>
      <c r="I144" s="155"/>
      <c r="L144" s="150"/>
      <c r="M144" s="156"/>
      <c r="T144" s="157"/>
      <c r="AT144" s="152" t="s">
        <v>270</v>
      </c>
      <c r="AU144" s="152" t="s">
        <v>87</v>
      </c>
      <c r="AV144" s="12" t="s">
        <v>87</v>
      </c>
      <c r="AW144" s="12" t="s">
        <v>32</v>
      </c>
      <c r="AX144" s="12" t="s">
        <v>77</v>
      </c>
      <c r="AY144" s="152" t="s">
        <v>262</v>
      </c>
    </row>
    <row r="145" spans="2:51" s="13" customFormat="1" ht="12">
      <c r="B145" s="158"/>
      <c r="D145" s="151" t="s">
        <v>270</v>
      </c>
      <c r="E145" s="159" t="s">
        <v>1</v>
      </c>
      <c r="F145" s="160" t="s">
        <v>273</v>
      </c>
      <c r="H145" s="161">
        <v>5.99</v>
      </c>
      <c r="I145" s="162"/>
      <c r="L145" s="158"/>
      <c r="M145" s="163"/>
      <c r="T145" s="164"/>
      <c r="AT145" s="159" t="s">
        <v>270</v>
      </c>
      <c r="AU145" s="159" t="s">
        <v>87</v>
      </c>
      <c r="AV145" s="13" t="s">
        <v>268</v>
      </c>
      <c r="AW145" s="13" t="s">
        <v>32</v>
      </c>
      <c r="AX145" s="13" t="s">
        <v>85</v>
      </c>
      <c r="AY145" s="159" t="s">
        <v>262</v>
      </c>
    </row>
    <row r="146" spans="2:51" s="12" customFormat="1" ht="12">
      <c r="B146" s="150"/>
      <c r="D146" s="151" t="s">
        <v>270</v>
      </c>
      <c r="F146" s="153" t="s">
        <v>2729</v>
      </c>
      <c r="H146" s="154">
        <v>6.29</v>
      </c>
      <c r="I146" s="155"/>
      <c r="L146" s="150"/>
      <c r="M146" s="156"/>
      <c r="T146" s="157"/>
      <c r="AT146" s="152" t="s">
        <v>270</v>
      </c>
      <c r="AU146" s="152" t="s">
        <v>87</v>
      </c>
      <c r="AV146" s="12" t="s">
        <v>87</v>
      </c>
      <c r="AW146" s="12" t="s">
        <v>4</v>
      </c>
      <c r="AX146" s="12" t="s">
        <v>85</v>
      </c>
      <c r="AY146" s="152" t="s">
        <v>262</v>
      </c>
    </row>
    <row r="147" spans="2:65" s="1" customFormat="1" ht="16.5" customHeight="1">
      <c r="B147" s="32"/>
      <c r="C147" s="138" t="s">
        <v>295</v>
      </c>
      <c r="D147" s="138" t="s">
        <v>264</v>
      </c>
      <c r="E147" s="139" t="s">
        <v>2730</v>
      </c>
      <c r="F147" s="140" t="s">
        <v>2731</v>
      </c>
      <c r="G147" s="141" t="s">
        <v>416</v>
      </c>
      <c r="H147" s="142">
        <v>72</v>
      </c>
      <c r="I147" s="143"/>
      <c r="J147" s="142">
        <f>ROUND(I147*H147,2)</f>
        <v>0</v>
      </c>
      <c r="K147" s="140" t="s">
        <v>267</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2732</v>
      </c>
    </row>
    <row r="148" spans="2:65" s="1" customFormat="1" ht="21.75" customHeight="1">
      <c r="B148" s="32"/>
      <c r="C148" s="138" t="s">
        <v>312</v>
      </c>
      <c r="D148" s="138" t="s">
        <v>264</v>
      </c>
      <c r="E148" s="139" t="s">
        <v>2733</v>
      </c>
      <c r="F148" s="140" t="s">
        <v>2734</v>
      </c>
      <c r="G148" s="141" t="s">
        <v>675</v>
      </c>
      <c r="H148" s="142">
        <v>8</v>
      </c>
      <c r="I148" s="143"/>
      <c r="J148" s="142">
        <f>ROUND(I148*H148,2)</f>
        <v>0</v>
      </c>
      <c r="K148" s="140" t="s">
        <v>267</v>
      </c>
      <c r="L148" s="32"/>
      <c r="M148" s="144" t="s">
        <v>1</v>
      </c>
      <c r="N148" s="145" t="s">
        <v>42</v>
      </c>
      <c r="P148" s="146">
        <f>O148*H148</f>
        <v>0</v>
      </c>
      <c r="Q148" s="146">
        <v>3.70982</v>
      </c>
      <c r="R148" s="146">
        <f>Q148*H148</f>
        <v>29.67856</v>
      </c>
      <c r="S148" s="146">
        <v>0</v>
      </c>
      <c r="T148" s="147">
        <f>S148*H148</f>
        <v>0</v>
      </c>
      <c r="AR148" s="148" t="s">
        <v>268</v>
      </c>
      <c r="AT148" s="148" t="s">
        <v>264</v>
      </c>
      <c r="AU148" s="148" t="s">
        <v>87</v>
      </c>
      <c r="AY148" s="17" t="s">
        <v>262</v>
      </c>
      <c r="BE148" s="149">
        <f>IF(N148="základní",J148,0)</f>
        <v>0</v>
      </c>
      <c r="BF148" s="149">
        <f>IF(N148="snížená",J148,0)</f>
        <v>0</v>
      </c>
      <c r="BG148" s="149">
        <f>IF(N148="zákl. přenesená",J148,0)</f>
        <v>0</v>
      </c>
      <c r="BH148" s="149">
        <f>IF(N148="sníž. přenesená",J148,0)</f>
        <v>0</v>
      </c>
      <c r="BI148" s="149">
        <f>IF(N148="nulová",J148,0)</f>
        <v>0</v>
      </c>
      <c r="BJ148" s="17" t="s">
        <v>85</v>
      </c>
      <c r="BK148" s="149">
        <f>ROUND(I148*H148,2)</f>
        <v>0</v>
      </c>
      <c r="BL148" s="17" t="s">
        <v>268</v>
      </c>
      <c r="BM148" s="148" t="s">
        <v>2735</v>
      </c>
    </row>
    <row r="149" spans="2:65" s="1" customFormat="1" ht="24.2" customHeight="1">
      <c r="B149" s="32"/>
      <c r="C149" s="138" t="s">
        <v>317</v>
      </c>
      <c r="D149" s="138" t="s">
        <v>264</v>
      </c>
      <c r="E149" s="139" t="s">
        <v>2736</v>
      </c>
      <c r="F149" s="140" t="s">
        <v>2737</v>
      </c>
      <c r="G149" s="141" t="s">
        <v>675</v>
      </c>
      <c r="H149" s="142">
        <v>8</v>
      </c>
      <c r="I149" s="143"/>
      <c r="J149" s="142">
        <f>ROUND(I149*H149,2)</f>
        <v>0</v>
      </c>
      <c r="K149" s="140" t="s">
        <v>267</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2738</v>
      </c>
    </row>
    <row r="150" spans="2:65" s="1" customFormat="1" ht="24.2" customHeight="1">
      <c r="B150" s="32"/>
      <c r="C150" s="138" t="s">
        <v>304</v>
      </c>
      <c r="D150" s="138" t="s">
        <v>264</v>
      </c>
      <c r="E150" s="139" t="s">
        <v>2739</v>
      </c>
      <c r="F150" s="140" t="s">
        <v>2740</v>
      </c>
      <c r="G150" s="141" t="s">
        <v>152</v>
      </c>
      <c r="H150" s="142">
        <v>42</v>
      </c>
      <c r="I150" s="143"/>
      <c r="J150" s="142">
        <f>ROUND(I150*H150,2)</f>
        <v>0</v>
      </c>
      <c r="K150" s="140" t="s">
        <v>267</v>
      </c>
      <c r="L150" s="32"/>
      <c r="M150" s="144" t="s">
        <v>1</v>
      </c>
      <c r="N150" s="145" t="s">
        <v>42</v>
      </c>
      <c r="P150" s="146">
        <f>O150*H150</f>
        <v>0</v>
      </c>
      <c r="Q150" s="146">
        <v>0.0264</v>
      </c>
      <c r="R150" s="146">
        <f>Q150*H150</f>
        <v>1.1088</v>
      </c>
      <c r="S150" s="146">
        <v>0</v>
      </c>
      <c r="T150" s="147">
        <f>S150*H150</f>
        <v>0</v>
      </c>
      <c r="AR150" s="148" t="s">
        <v>268</v>
      </c>
      <c r="AT150" s="148" t="s">
        <v>264</v>
      </c>
      <c r="AU150" s="148" t="s">
        <v>87</v>
      </c>
      <c r="AY150" s="17" t="s">
        <v>262</v>
      </c>
      <c r="BE150" s="149">
        <f>IF(N150="základní",J150,0)</f>
        <v>0</v>
      </c>
      <c r="BF150" s="149">
        <f>IF(N150="snížená",J150,0)</f>
        <v>0</v>
      </c>
      <c r="BG150" s="149">
        <f>IF(N150="zákl. přenesená",J150,0)</f>
        <v>0</v>
      </c>
      <c r="BH150" s="149">
        <f>IF(N150="sníž. přenesená",J150,0)</f>
        <v>0</v>
      </c>
      <c r="BI150" s="149">
        <f>IF(N150="nulová",J150,0)</f>
        <v>0</v>
      </c>
      <c r="BJ150" s="17" t="s">
        <v>85</v>
      </c>
      <c r="BK150" s="149">
        <f>ROUND(I150*H150,2)</f>
        <v>0</v>
      </c>
      <c r="BL150" s="17" t="s">
        <v>268</v>
      </c>
      <c r="BM150" s="148" t="s">
        <v>2741</v>
      </c>
    </row>
    <row r="151" spans="2:51" s="12" customFormat="1" ht="12">
      <c r="B151" s="150"/>
      <c r="D151" s="151" t="s">
        <v>270</v>
      </c>
      <c r="E151" s="152" t="s">
        <v>1</v>
      </c>
      <c r="F151" s="153" t="s">
        <v>2742</v>
      </c>
      <c r="H151" s="154">
        <v>42</v>
      </c>
      <c r="I151" s="155"/>
      <c r="L151" s="150"/>
      <c r="M151" s="156"/>
      <c r="T151" s="157"/>
      <c r="AT151" s="152" t="s">
        <v>270</v>
      </c>
      <c r="AU151" s="152" t="s">
        <v>87</v>
      </c>
      <c r="AV151" s="12" t="s">
        <v>87</v>
      </c>
      <c r="AW151" s="12" t="s">
        <v>32</v>
      </c>
      <c r="AX151" s="12" t="s">
        <v>85</v>
      </c>
      <c r="AY151" s="152" t="s">
        <v>262</v>
      </c>
    </row>
    <row r="152" spans="2:65" s="1" customFormat="1" ht="33" customHeight="1">
      <c r="B152" s="32"/>
      <c r="C152" s="138" t="s">
        <v>325</v>
      </c>
      <c r="D152" s="138" t="s">
        <v>264</v>
      </c>
      <c r="E152" s="139" t="s">
        <v>2743</v>
      </c>
      <c r="F152" s="140" t="s">
        <v>2744</v>
      </c>
      <c r="G152" s="141" t="s">
        <v>552</v>
      </c>
      <c r="H152" s="142">
        <v>1878.81</v>
      </c>
      <c r="I152" s="143"/>
      <c r="J152" s="142">
        <f>ROUND(I152*H152,2)</f>
        <v>0</v>
      </c>
      <c r="K152" s="140" t="s">
        <v>267</v>
      </c>
      <c r="L152" s="32"/>
      <c r="M152" s="144" t="s">
        <v>1</v>
      </c>
      <c r="N152" s="145" t="s">
        <v>42</v>
      </c>
      <c r="P152" s="146">
        <f>O152*H152</f>
        <v>0</v>
      </c>
      <c r="Q152" s="146">
        <v>0</v>
      </c>
      <c r="R152" s="146">
        <f>Q152*H152</f>
        <v>0</v>
      </c>
      <c r="S152" s="146">
        <v>0</v>
      </c>
      <c r="T152" s="147">
        <f>S152*H152</f>
        <v>0</v>
      </c>
      <c r="AR152" s="148" t="s">
        <v>268</v>
      </c>
      <c r="AT152" s="148" t="s">
        <v>264</v>
      </c>
      <c r="AU152" s="148" t="s">
        <v>87</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268</v>
      </c>
      <c r="BM152" s="148" t="s">
        <v>2745</v>
      </c>
    </row>
    <row r="153" spans="2:51" s="12" customFormat="1" ht="12">
      <c r="B153" s="150"/>
      <c r="D153" s="151" t="s">
        <v>270</v>
      </c>
      <c r="E153" s="152" t="s">
        <v>1</v>
      </c>
      <c r="F153" s="153" t="s">
        <v>2746</v>
      </c>
      <c r="H153" s="154">
        <v>1878.81</v>
      </c>
      <c r="I153" s="155"/>
      <c r="L153" s="150"/>
      <c r="M153" s="156"/>
      <c r="T153" s="157"/>
      <c r="AT153" s="152" t="s">
        <v>270</v>
      </c>
      <c r="AU153" s="152" t="s">
        <v>87</v>
      </c>
      <c r="AV153" s="12" t="s">
        <v>87</v>
      </c>
      <c r="AW153" s="12" t="s">
        <v>32</v>
      </c>
      <c r="AX153" s="12" t="s">
        <v>85</v>
      </c>
      <c r="AY153" s="152" t="s">
        <v>262</v>
      </c>
    </row>
    <row r="154" spans="2:65" s="1" customFormat="1" ht="37.9" customHeight="1">
      <c r="B154" s="32"/>
      <c r="C154" s="138" t="s">
        <v>342</v>
      </c>
      <c r="D154" s="138" t="s">
        <v>264</v>
      </c>
      <c r="E154" s="139" t="s">
        <v>2747</v>
      </c>
      <c r="F154" s="140" t="s">
        <v>2748</v>
      </c>
      <c r="G154" s="141" t="s">
        <v>552</v>
      </c>
      <c r="H154" s="142">
        <v>1878.81</v>
      </c>
      <c r="I154" s="143"/>
      <c r="J154" s="142">
        <f>ROUND(I154*H154,2)</f>
        <v>0</v>
      </c>
      <c r="K154" s="140" t="s">
        <v>267</v>
      </c>
      <c r="L154" s="32"/>
      <c r="M154" s="144" t="s">
        <v>1</v>
      </c>
      <c r="N154" s="145" t="s">
        <v>42</v>
      </c>
      <c r="P154" s="146">
        <f>O154*H154</f>
        <v>0</v>
      </c>
      <c r="Q154" s="146">
        <v>0</v>
      </c>
      <c r="R154" s="146">
        <f>Q154*H154</f>
        <v>0</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2749</v>
      </c>
    </row>
    <row r="155" spans="2:65" s="1" customFormat="1" ht="37.9" customHeight="1">
      <c r="B155" s="32"/>
      <c r="C155" s="138" t="s">
        <v>347</v>
      </c>
      <c r="D155" s="138" t="s">
        <v>264</v>
      </c>
      <c r="E155" s="139" t="s">
        <v>2750</v>
      </c>
      <c r="F155" s="140" t="s">
        <v>2751</v>
      </c>
      <c r="G155" s="141" t="s">
        <v>552</v>
      </c>
      <c r="H155" s="142">
        <v>1252.54</v>
      </c>
      <c r="I155" s="143"/>
      <c r="J155" s="142">
        <f>ROUND(I155*H155,2)</f>
        <v>0</v>
      </c>
      <c r="K155" s="140" t="s">
        <v>267</v>
      </c>
      <c r="L155" s="32"/>
      <c r="M155" s="144" t="s">
        <v>1</v>
      </c>
      <c r="N155" s="145" t="s">
        <v>42</v>
      </c>
      <c r="P155" s="146">
        <f>O155*H155</f>
        <v>0</v>
      </c>
      <c r="Q155" s="146">
        <v>0</v>
      </c>
      <c r="R155" s="146">
        <f>Q155*H155</f>
        <v>0</v>
      </c>
      <c r="S155" s="146">
        <v>0</v>
      </c>
      <c r="T155" s="147">
        <f>S155*H155</f>
        <v>0</v>
      </c>
      <c r="AR155" s="148" t="s">
        <v>268</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268</v>
      </c>
      <c r="BM155" s="148" t="s">
        <v>2752</v>
      </c>
    </row>
    <row r="156" spans="2:51" s="12" customFormat="1" ht="12">
      <c r="B156" s="150"/>
      <c r="D156" s="151" t="s">
        <v>270</v>
      </c>
      <c r="E156" s="152" t="s">
        <v>1</v>
      </c>
      <c r="F156" s="153" t="s">
        <v>2753</v>
      </c>
      <c r="H156" s="154">
        <v>1252.54</v>
      </c>
      <c r="I156" s="155"/>
      <c r="L156" s="150"/>
      <c r="M156" s="156"/>
      <c r="T156" s="157"/>
      <c r="AT156" s="152" t="s">
        <v>270</v>
      </c>
      <c r="AU156" s="152" t="s">
        <v>87</v>
      </c>
      <c r="AV156" s="12" t="s">
        <v>87</v>
      </c>
      <c r="AW156" s="12" t="s">
        <v>32</v>
      </c>
      <c r="AX156" s="12" t="s">
        <v>85</v>
      </c>
      <c r="AY156" s="152" t="s">
        <v>262</v>
      </c>
    </row>
    <row r="157" spans="2:65" s="1" customFormat="1" ht="37.9" customHeight="1">
      <c r="B157" s="32"/>
      <c r="C157" s="138" t="s">
        <v>351</v>
      </c>
      <c r="D157" s="138" t="s">
        <v>264</v>
      </c>
      <c r="E157" s="139" t="s">
        <v>2754</v>
      </c>
      <c r="F157" s="140" t="s">
        <v>2755</v>
      </c>
      <c r="G157" s="141" t="s">
        <v>552</v>
      </c>
      <c r="H157" s="142">
        <v>1252.54</v>
      </c>
      <c r="I157" s="143"/>
      <c r="J157" s="142">
        <f>ROUND(I157*H157,2)</f>
        <v>0</v>
      </c>
      <c r="K157" s="140" t="s">
        <v>267</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2756</v>
      </c>
    </row>
    <row r="158" spans="2:65" s="1" customFormat="1" ht="24.2" customHeight="1">
      <c r="B158" s="32"/>
      <c r="C158" s="138" t="s">
        <v>355</v>
      </c>
      <c r="D158" s="138" t="s">
        <v>264</v>
      </c>
      <c r="E158" s="139" t="s">
        <v>2757</v>
      </c>
      <c r="F158" s="140" t="s">
        <v>2758</v>
      </c>
      <c r="G158" s="141" t="s">
        <v>552</v>
      </c>
      <c r="H158" s="142">
        <v>1252.54</v>
      </c>
      <c r="I158" s="143"/>
      <c r="J158" s="142">
        <f>ROUND(I158*H158,2)</f>
        <v>0</v>
      </c>
      <c r="K158" s="140" t="s">
        <v>267</v>
      </c>
      <c r="L158" s="32"/>
      <c r="M158" s="144" t="s">
        <v>1</v>
      </c>
      <c r="N158" s="145" t="s">
        <v>42</v>
      </c>
      <c r="P158" s="146">
        <f>O158*H158</f>
        <v>0</v>
      </c>
      <c r="Q158" s="146">
        <v>0</v>
      </c>
      <c r="R158" s="146">
        <f>Q158*H158</f>
        <v>0</v>
      </c>
      <c r="S158" s="146">
        <v>0</v>
      </c>
      <c r="T158" s="147">
        <f>S158*H158</f>
        <v>0</v>
      </c>
      <c r="AR158" s="148" t="s">
        <v>268</v>
      </c>
      <c r="AT158" s="148" t="s">
        <v>264</v>
      </c>
      <c r="AU158" s="148" t="s">
        <v>87</v>
      </c>
      <c r="AY158" s="17" t="s">
        <v>262</v>
      </c>
      <c r="BE158" s="149">
        <f>IF(N158="základní",J158,0)</f>
        <v>0</v>
      </c>
      <c r="BF158" s="149">
        <f>IF(N158="snížená",J158,0)</f>
        <v>0</v>
      </c>
      <c r="BG158" s="149">
        <f>IF(N158="zákl. přenesená",J158,0)</f>
        <v>0</v>
      </c>
      <c r="BH158" s="149">
        <f>IF(N158="sníž. přenesená",J158,0)</f>
        <v>0</v>
      </c>
      <c r="BI158" s="149">
        <f>IF(N158="nulová",J158,0)</f>
        <v>0</v>
      </c>
      <c r="BJ158" s="17" t="s">
        <v>85</v>
      </c>
      <c r="BK158" s="149">
        <f>ROUND(I158*H158,2)</f>
        <v>0</v>
      </c>
      <c r="BL158" s="17" t="s">
        <v>268</v>
      </c>
      <c r="BM158" s="148" t="s">
        <v>2759</v>
      </c>
    </row>
    <row r="159" spans="2:65" s="1" customFormat="1" ht="33" customHeight="1">
      <c r="B159" s="32"/>
      <c r="C159" s="138" t="s">
        <v>359</v>
      </c>
      <c r="D159" s="138" t="s">
        <v>264</v>
      </c>
      <c r="E159" s="139" t="s">
        <v>2760</v>
      </c>
      <c r="F159" s="140" t="s">
        <v>2761</v>
      </c>
      <c r="G159" s="141" t="s">
        <v>303</v>
      </c>
      <c r="H159" s="142">
        <v>2129.32</v>
      </c>
      <c r="I159" s="143"/>
      <c r="J159" s="142">
        <f>ROUND(I159*H159,2)</f>
        <v>0</v>
      </c>
      <c r="K159" s="140" t="s">
        <v>267</v>
      </c>
      <c r="L159" s="32"/>
      <c r="M159" s="144" t="s">
        <v>1</v>
      </c>
      <c r="N159" s="145" t="s">
        <v>42</v>
      </c>
      <c r="P159" s="146">
        <f>O159*H159</f>
        <v>0</v>
      </c>
      <c r="Q159" s="146">
        <v>0</v>
      </c>
      <c r="R159" s="146">
        <f>Q159*H159</f>
        <v>0</v>
      </c>
      <c r="S159" s="146">
        <v>0</v>
      </c>
      <c r="T159" s="147">
        <f>S159*H159</f>
        <v>0</v>
      </c>
      <c r="AR159" s="148" t="s">
        <v>268</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2762</v>
      </c>
    </row>
    <row r="160" spans="2:51" s="12" customFormat="1" ht="12">
      <c r="B160" s="150"/>
      <c r="D160" s="151" t="s">
        <v>270</v>
      </c>
      <c r="F160" s="153" t="s">
        <v>2763</v>
      </c>
      <c r="H160" s="154">
        <v>2129.32</v>
      </c>
      <c r="I160" s="155"/>
      <c r="L160" s="150"/>
      <c r="M160" s="156"/>
      <c r="T160" s="157"/>
      <c r="AT160" s="152" t="s">
        <v>270</v>
      </c>
      <c r="AU160" s="152" t="s">
        <v>87</v>
      </c>
      <c r="AV160" s="12" t="s">
        <v>87</v>
      </c>
      <c r="AW160" s="12" t="s">
        <v>4</v>
      </c>
      <c r="AX160" s="12" t="s">
        <v>85</v>
      </c>
      <c r="AY160" s="152" t="s">
        <v>262</v>
      </c>
    </row>
    <row r="161" spans="2:65" s="1" customFormat="1" ht="16.5" customHeight="1">
      <c r="B161" s="32"/>
      <c r="C161" s="138" t="s">
        <v>9</v>
      </c>
      <c r="D161" s="138" t="s">
        <v>264</v>
      </c>
      <c r="E161" s="139" t="s">
        <v>2764</v>
      </c>
      <c r="F161" s="140" t="s">
        <v>2765</v>
      </c>
      <c r="G161" s="141" t="s">
        <v>552</v>
      </c>
      <c r="H161" s="142">
        <v>1252.54</v>
      </c>
      <c r="I161" s="143"/>
      <c r="J161" s="142">
        <f>ROUND(I161*H161,2)</f>
        <v>0</v>
      </c>
      <c r="K161" s="140" t="s">
        <v>267</v>
      </c>
      <c r="L161" s="32"/>
      <c r="M161" s="144" t="s">
        <v>1</v>
      </c>
      <c r="N161" s="145" t="s">
        <v>42</v>
      </c>
      <c r="P161" s="146">
        <f>O161*H161</f>
        <v>0</v>
      </c>
      <c r="Q161" s="146">
        <v>0</v>
      </c>
      <c r="R161" s="146">
        <f>Q161*H161</f>
        <v>0</v>
      </c>
      <c r="S161" s="146">
        <v>0</v>
      </c>
      <c r="T161" s="147">
        <f>S161*H161</f>
        <v>0</v>
      </c>
      <c r="AR161" s="148" t="s">
        <v>268</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268</v>
      </c>
      <c r="BM161" s="148" t="s">
        <v>2766</v>
      </c>
    </row>
    <row r="162" spans="2:65" s="1" customFormat="1" ht="33" customHeight="1">
      <c r="B162" s="32"/>
      <c r="C162" s="138" t="s">
        <v>369</v>
      </c>
      <c r="D162" s="138" t="s">
        <v>264</v>
      </c>
      <c r="E162" s="139" t="s">
        <v>2767</v>
      </c>
      <c r="F162" s="140" t="s">
        <v>2768</v>
      </c>
      <c r="G162" s="141" t="s">
        <v>552</v>
      </c>
      <c r="H162" s="142">
        <v>626.27</v>
      </c>
      <c r="I162" s="143"/>
      <c r="J162" s="142">
        <f>ROUND(I162*H162,2)</f>
        <v>0</v>
      </c>
      <c r="K162" s="140" t="s">
        <v>267</v>
      </c>
      <c r="L162" s="32"/>
      <c r="M162" s="144" t="s">
        <v>1</v>
      </c>
      <c r="N162" s="145" t="s">
        <v>42</v>
      </c>
      <c r="P162" s="146">
        <f>O162*H162</f>
        <v>0</v>
      </c>
      <c r="Q162" s="146">
        <v>0</v>
      </c>
      <c r="R162" s="146">
        <f>Q162*H162</f>
        <v>0</v>
      </c>
      <c r="S162" s="146">
        <v>0</v>
      </c>
      <c r="T162" s="147">
        <f>S162*H162</f>
        <v>0</v>
      </c>
      <c r="AR162" s="148" t="s">
        <v>268</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2769</v>
      </c>
    </row>
    <row r="163" spans="2:51" s="12" customFormat="1" ht="12">
      <c r="B163" s="150"/>
      <c r="D163" s="151" t="s">
        <v>270</v>
      </c>
      <c r="E163" s="152" t="s">
        <v>1</v>
      </c>
      <c r="F163" s="153" t="s">
        <v>2770</v>
      </c>
      <c r="H163" s="154">
        <v>626.27</v>
      </c>
      <c r="I163" s="155"/>
      <c r="L163" s="150"/>
      <c r="M163" s="156"/>
      <c r="T163" s="157"/>
      <c r="AT163" s="152" t="s">
        <v>270</v>
      </c>
      <c r="AU163" s="152" t="s">
        <v>87</v>
      </c>
      <c r="AV163" s="12" t="s">
        <v>87</v>
      </c>
      <c r="AW163" s="12" t="s">
        <v>32</v>
      </c>
      <c r="AX163" s="12" t="s">
        <v>85</v>
      </c>
      <c r="AY163" s="152" t="s">
        <v>262</v>
      </c>
    </row>
    <row r="164" spans="2:63" s="11" customFormat="1" ht="22.9" customHeight="1">
      <c r="B164" s="126"/>
      <c r="D164" s="127" t="s">
        <v>76</v>
      </c>
      <c r="E164" s="136" t="s">
        <v>87</v>
      </c>
      <c r="F164" s="136" t="s">
        <v>2771</v>
      </c>
      <c r="I164" s="129"/>
      <c r="J164" s="137">
        <f>BK164</f>
        <v>0</v>
      </c>
      <c r="L164" s="126"/>
      <c r="M164" s="131"/>
      <c r="P164" s="132">
        <f>SUM(P165:P386)</f>
        <v>0</v>
      </c>
      <c r="R164" s="132">
        <f>SUM(R165:R386)</f>
        <v>1757.0469265999993</v>
      </c>
      <c r="T164" s="133">
        <f>SUM(T165:T386)</f>
        <v>3.4139999999999997</v>
      </c>
      <c r="AR164" s="127" t="s">
        <v>85</v>
      </c>
      <c r="AT164" s="134" t="s">
        <v>76</v>
      </c>
      <c r="AU164" s="134" t="s">
        <v>85</v>
      </c>
      <c r="AY164" s="127" t="s">
        <v>262</v>
      </c>
      <c r="BK164" s="135">
        <f>SUM(BK165:BK386)</f>
        <v>0</v>
      </c>
    </row>
    <row r="165" spans="2:65" s="1" customFormat="1" ht="24.2" customHeight="1">
      <c r="B165" s="32"/>
      <c r="C165" s="138" t="s">
        <v>376</v>
      </c>
      <c r="D165" s="138" t="s">
        <v>264</v>
      </c>
      <c r="E165" s="139" t="s">
        <v>2772</v>
      </c>
      <c r="F165" s="140" t="s">
        <v>2773</v>
      </c>
      <c r="G165" s="141" t="s">
        <v>416</v>
      </c>
      <c r="H165" s="142">
        <v>40</v>
      </c>
      <c r="I165" s="143"/>
      <c r="J165" s="142">
        <f>ROUND(I165*H165,2)</f>
        <v>0</v>
      </c>
      <c r="K165" s="140" t="s">
        <v>267</v>
      </c>
      <c r="L165" s="32"/>
      <c r="M165" s="144" t="s">
        <v>1</v>
      </c>
      <c r="N165" s="145" t="s">
        <v>42</v>
      </c>
      <c r="P165" s="146">
        <f>O165*H165</f>
        <v>0</v>
      </c>
      <c r="Q165" s="146">
        <v>9E-05</v>
      </c>
      <c r="R165" s="146">
        <f>Q165*H165</f>
        <v>0.0036000000000000003</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2774</v>
      </c>
    </row>
    <row r="166" spans="2:51" s="12" customFormat="1" ht="12">
      <c r="B166" s="150"/>
      <c r="D166" s="151" t="s">
        <v>270</v>
      </c>
      <c r="E166" s="152" t="s">
        <v>1</v>
      </c>
      <c r="F166" s="153" t="s">
        <v>2775</v>
      </c>
      <c r="H166" s="154">
        <v>40</v>
      </c>
      <c r="I166" s="155"/>
      <c r="L166" s="150"/>
      <c r="M166" s="156"/>
      <c r="T166" s="157"/>
      <c r="AT166" s="152" t="s">
        <v>270</v>
      </c>
      <c r="AU166" s="152" t="s">
        <v>87</v>
      </c>
      <c r="AV166" s="12" t="s">
        <v>87</v>
      </c>
      <c r="AW166" s="12" t="s">
        <v>32</v>
      </c>
      <c r="AX166" s="12" t="s">
        <v>77</v>
      </c>
      <c r="AY166" s="152" t="s">
        <v>262</v>
      </c>
    </row>
    <row r="167" spans="2:51" s="13" customFormat="1" ht="12">
      <c r="B167" s="158"/>
      <c r="D167" s="151" t="s">
        <v>270</v>
      </c>
      <c r="E167" s="159" t="s">
        <v>1</v>
      </c>
      <c r="F167" s="160" t="s">
        <v>273</v>
      </c>
      <c r="H167" s="161">
        <v>40</v>
      </c>
      <c r="I167" s="162"/>
      <c r="L167" s="158"/>
      <c r="M167" s="163"/>
      <c r="T167" s="164"/>
      <c r="AT167" s="159" t="s">
        <v>270</v>
      </c>
      <c r="AU167" s="159" t="s">
        <v>87</v>
      </c>
      <c r="AV167" s="13" t="s">
        <v>268</v>
      </c>
      <c r="AW167" s="13" t="s">
        <v>32</v>
      </c>
      <c r="AX167" s="13" t="s">
        <v>85</v>
      </c>
      <c r="AY167" s="159" t="s">
        <v>262</v>
      </c>
    </row>
    <row r="168" spans="2:65" s="1" customFormat="1" ht="24.2" customHeight="1">
      <c r="B168" s="32"/>
      <c r="C168" s="138" t="s">
        <v>381</v>
      </c>
      <c r="D168" s="138" t="s">
        <v>264</v>
      </c>
      <c r="E168" s="139" t="s">
        <v>2776</v>
      </c>
      <c r="F168" s="140" t="s">
        <v>2777</v>
      </c>
      <c r="G168" s="141" t="s">
        <v>416</v>
      </c>
      <c r="H168" s="142">
        <v>316.3</v>
      </c>
      <c r="I168" s="143"/>
      <c r="J168" s="142">
        <f>ROUND(I168*H168,2)</f>
        <v>0</v>
      </c>
      <c r="K168" s="140" t="s">
        <v>267</v>
      </c>
      <c r="L168" s="32"/>
      <c r="M168" s="144" t="s">
        <v>1</v>
      </c>
      <c r="N168" s="145" t="s">
        <v>42</v>
      </c>
      <c r="P168" s="146">
        <f>O168*H168</f>
        <v>0</v>
      </c>
      <c r="Q168" s="146">
        <v>0.00013</v>
      </c>
      <c r="R168" s="146">
        <f>Q168*H168</f>
        <v>0.041118999999999996</v>
      </c>
      <c r="S168" s="146">
        <v>0</v>
      </c>
      <c r="T168" s="147">
        <f>S168*H168</f>
        <v>0</v>
      </c>
      <c r="AR168" s="148" t="s">
        <v>268</v>
      </c>
      <c r="AT168" s="148" t="s">
        <v>264</v>
      </c>
      <c r="AU168" s="148" t="s">
        <v>87</v>
      </c>
      <c r="AY168" s="17" t="s">
        <v>262</v>
      </c>
      <c r="BE168" s="149">
        <f>IF(N168="základní",J168,0)</f>
        <v>0</v>
      </c>
      <c r="BF168" s="149">
        <f>IF(N168="snížená",J168,0)</f>
        <v>0</v>
      </c>
      <c r="BG168" s="149">
        <f>IF(N168="zákl. přenesená",J168,0)</f>
        <v>0</v>
      </c>
      <c r="BH168" s="149">
        <f>IF(N168="sníž. přenesená",J168,0)</f>
        <v>0</v>
      </c>
      <c r="BI168" s="149">
        <f>IF(N168="nulová",J168,0)</f>
        <v>0</v>
      </c>
      <c r="BJ168" s="17" t="s">
        <v>85</v>
      </c>
      <c r="BK168" s="149">
        <f>ROUND(I168*H168,2)</f>
        <v>0</v>
      </c>
      <c r="BL168" s="17" t="s">
        <v>268</v>
      </c>
      <c r="BM168" s="148" t="s">
        <v>2778</v>
      </c>
    </row>
    <row r="169" spans="2:51" s="12" customFormat="1" ht="12">
      <c r="B169" s="150"/>
      <c r="D169" s="151" t="s">
        <v>270</v>
      </c>
      <c r="E169" s="152" t="s">
        <v>1</v>
      </c>
      <c r="F169" s="153" t="s">
        <v>2779</v>
      </c>
      <c r="H169" s="154">
        <v>12.5</v>
      </c>
      <c r="I169" s="155"/>
      <c r="L169" s="150"/>
      <c r="M169" s="156"/>
      <c r="T169" s="157"/>
      <c r="AT169" s="152" t="s">
        <v>270</v>
      </c>
      <c r="AU169" s="152" t="s">
        <v>87</v>
      </c>
      <c r="AV169" s="12" t="s">
        <v>87</v>
      </c>
      <c r="AW169" s="12" t="s">
        <v>32</v>
      </c>
      <c r="AX169" s="12" t="s">
        <v>77</v>
      </c>
      <c r="AY169" s="152" t="s">
        <v>262</v>
      </c>
    </row>
    <row r="170" spans="2:51" s="12" customFormat="1" ht="12">
      <c r="B170" s="150"/>
      <c r="D170" s="151" t="s">
        <v>270</v>
      </c>
      <c r="E170" s="152" t="s">
        <v>1</v>
      </c>
      <c r="F170" s="153" t="s">
        <v>2780</v>
      </c>
      <c r="H170" s="154">
        <v>12.5</v>
      </c>
      <c r="I170" s="155"/>
      <c r="L170" s="150"/>
      <c r="M170" s="156"/>
      <c r="T170" s="157"/>
      <c r="AT170" s="152" t="s">
        <v>270</v>
      </c>
      <c r="AU170" s="152" t="s">
        <v>87</v>
      </c>
      <c r="AV170" s="12" t="s">
        <v>87</v>
      </c>
      <c r="AW170" s="12" t="s">
        <v>32</v>
      </c>
      <c r="AX170" s="12" t="s">
        <v>77</v>
      </c>
      <c r="AY170" s="152" t="s">
        <v>262</v>
      </c>
    </row>
    <row r="171" spans="2:51" s="12" customFormat="1" ht="12">
      <c r="B171" s="150"/>
      <c r="D171" s="151" t="s">
        <v>270</v>
      </c>
      <c r="E171" s="152" t="s">
        <v>1</v>
      </c>
      <c r="F171" s="153" t="s">
        <v>2781</v>
      </c>
      <c r="H171" s="154">
        <v>12.5</v>
      </c>
      <c r="I171" s="155"/>
      <c r="L171" s="150"/>
      <c r="M171" s="156"/>
      <c r="T171" s="157"/>
      <c r="AT171" s="152" t="s">
        <v>270</v>
      </c>
      <c r="AU171" s="152" t="s">
        <v>87</v>
      </c>
      <c r="AV171" s="12" t="s">
        <v>87</v>
      </c>
      <c r="AW171" s="12" t="s">
        <v>32</v>
      </c>
      <c r="AX171" s="12" t="s">
        <v>77</v>
      </c>
      <c r="AY171" s="152" t="s">
        <v>262</v>
      </c>
    </row>
    <row r="172" spans="2:51" s="12" customFormat="1" ht="12">
      <c r="B172" s="150"/>
      <c r="D172" s="151" t="s">
        <v>270</v>
      </c>
      <c r="E172" s="152" t="s">
        <v>1</v>
      </c>
      <c r="F172" s="153" t="s">
        <v>2782</v>
      </c>
      <c r="H172" s="154">
        <v>11.5</v>
      </c>
      <c r="I172" s="155"/>
      <c r="L172" s="150"/>
      <c r="M172" s="156"/>
      <c r="T172" s="157"/>
      <c r="AT172" s="152" t="s">
        <v>270</v>
      </c>
      <c r="AU172" s="152" t="s">
        <v>87</v>
      </c>
      <c r="AV172" s="12" t="s">
        <v>87</v>
      </c>
      <c r="AW172" s="12" t="s">
        <v>32</v>
      </c>
      <c r="AX172" s="12" t="s">
        <v>77</v>
      </c>
      <c r="AY172" s="152" t="s">
        <v>262</v>
      </c>
    </row>
    <row r="173" spans="2:51" s="12" customFormat="1" ht="12">
      <c r="B173" s="150"/>
      <c r="D173" s="151" t="s">
        <v>270</v>
      </c>
      <c r="E173" s="152" t="s">
        <v>1</v>
      </c>
      <c r="F173" s="153" t="s">
        <v>2783</v>
      </c>
      <c r="H173" s="154">
        <v>11.5</v>
      </c>
      <c r="I173" s="155"/>
      <c r="L173" s="150"/>
      <c r="M173" s="156"/>
      <c r="T173" s="157"/>
      <c r="AT173" s="152" t="s">
        <v>270</v>
      </c>
      <c r="AU173" s="152" t="s">
        <v>87</v>
      </c>
      <c r="AV173" s="12" t="s">
        <v>87</v>
      </c>
      <c r="AW173" s="12" t="s">
        <v>32</v>
      </c>
      <c r="AX173" s="12" t="s">
        <v>77</v>
      </c>
      <c r="AY173" s="152" t="s">
        <v>262</v>
      </c>
    </row>
    <row r="174" spans="2:51" s="12" customFormat="1" ht="12">
      <c r="B174" s="150"/>
      <c r="D174" s="151" t="s">
        <v>270</v>
      </c>
      <c r="E174" s="152" t="s">
        <v>1</v>
      </c>
      <c r="F174" s="153" t="s">
        <v>2784</v>
      </c>
      <c r="H174" s="154">
        <v>12.5</v>
      </c>
      <c r="I174" s="155"/>
      <c r="L174" s="150"/>
      <c r="M174" s="156"/>
      <c r="T174" s="157"/>
      <c r="AT174" s="152" t="s">
        <v>270</v>
      </c>
      <c r="AU174" s="152" t="s">
        <v>87</v>
      </c>
      <c r="AV174" s="12" t="s">
        <v>87</v>
      </c>
      <c r="AW174" s="12" t="s">
        <v>32</v>
      </c>
      <c r="AX174" s="12" t="s">
        <v>77</v>
      </c>
      <c r="AY174" s="152" t="s">
        <v>262</v>
      </c>
    </row>
    <row r="175" spans="2:51" s="12" customFormat="1" ht="12">
      <c r="B175" s="150"/>
      <c r="D175" s="151" t="s">
        <v>270</v>
      </c>
      <c r="E175" s="152" t="s">
        <v>1</v>
      </c>
      <c r="F175" s="153" t="s">
        <v>2785</v>
      </c>
      <c r="H175" s="154">
        <v>12.5</v>
      </c>
      <c r="I175" s="155"/>
      <c r="L175" s="150"/>
      <c r="M175" s="156"/>
      <c r="T175" s="157"/>
      <c r="AT175" s="152" t="s">
        <v>270</v>
      </c>
      <c r="AU175" s="152" t="s">
        <v>87</v>
      </c>
      <c r="AV175" s="12" t="s">
        <v>87</v>
      </c>
      <c r="AW175" s="12" t="s">
        <v>32</v>
      </c>
      <c r="AX175" s="12" t="s">
        <v>77</v>
      </c>
      <c r="AY175" s="152" t="s">
        <v>262</v>
      </c>
    </row>
    <row r="176" spans="2:51" s="12" customFormat="1" ht="12">
      <c r="B176" s="150"/>
      <c r="D176" s="151" t="s">
        <v>270</v>
      </c>
      <c r="E176" s="152" t="s">
        <v>1</v>
      </c>
      <c r="F176" s="153" t="s">
        <v>2786</v>
      </c>
      <c r="H176" s="154">
        <v>12.5</v>
      </c>
      <c r="I176" s="155"/>
      <c r="L176" s="150"/>
      <c r="M176" s="156"/>
      <c r="T176" s="157"/>
      <c r="AT176" s="152" t="s">
        <v>270</v>
      </c>
      <c r="AU176" s="152" t="s">
        <v>87</v>
      </c>
      <c r="AV176" s="12" t="s">
        <v>87</v>
      </c>
      <c r="AW176" s="12" t="s">
        <v>32</v>
      </c>
      <c r="AX176" s="12" t="s">
        <v>77</v>
      </c>
      <c r="AY176" s="152" t="s">
        <v>262</v>
      </c>
    </row>
    <row r="177" spans="2:51" s="12" customFormat="1" ht="12">
      <c r="B177" s="150"/>
      <c r="D177" s="151" t="s">
        <v>270</v>
      </c>
      <c r="E177" s="152" t="s">
        <v>1</v>
      </c>
      <c r="F177" s="153" t="s">
        <v>2787</v>
      </c>
      <c r="H177" s="154">
        <v>12.5</v>
      </c>
      <c r="I177" s="155"/>
      <c r="L177" s="150"/>
      <c r="M177" s="156"/>
      <c r="T177" s="157"/>
      <c r="AT177" s="152" t="s">
        <v>270</v>
      </c>
      <c r="AU177" s="152" t="s">
        <v>87</v>
      </c>
      <c r="AV177" s="12" t="s">
        <v>87</v>
      </c>
      <c r="AW177" s="12" t="s">
        <v>32</v>
      </c>
      <c r="AX177" s="12" t="s">
        <v>77</v>
      </c>
      <c r="AY177" s="152" t="s">
        <v>262</v>
      </c>
    </row>
    <row r="178" spans="2:51" s="12" customFormat="1" ht="12">
      <c r="B178" s="150"/>
      <c r="D178" s="151" t="s">
        <v>270</v>
      </c>
      <c r="E178" s="152" t="s">
        <v>1</v>
      </c>
      <c r="F178" s="153" t="s">
        <v>2788</v>
      </c>
      <c r="H178" s="154">
        <v>12.5</v>
      </c>
      <c r="I178" s="155"/>
      <c r="L178" s="150"/>
      <c r="M178" s="156"/>
      <c r="T178" s="157"/>
      <c r="AT178" s="152" t="s">
        <v>270</v>
      </c>
      <c r="AU178" s="152" t="s">
        <v>87</v>
      </c>
      <c r="AV178" s="12" t="s">
        <v>87</v>
      </c>
      <c r="AW178" s="12" t="s">
        <v>32</v>
      </c>
      <c r="AX178" s="12" t="s">
        <v>77</v>
      </c>
      <c r="AY178" s="152" t="s">
        <v>262</v>
      </c>
    </row>
    <row r="179" spans="2:51" s="12" customFormat="1" ht="12">
      <c r="B179" s="150"/>
      <c r="D179" s="151" t="s">
        <v>270</v>
      </c>
      <c r="E179" s="152" t="s">
        <v>1</v>
      </c>
      <c r="F179" s="153" t="s">
        <v>2789</v>
      </c>
      <c r="H179" s="154">
        <v>12.5</v>
      </c>
      <c r="I179" s="155"/>
      <c r="L179" s="150"/>
      <c r="M179" s="156"/>
      <c r="T179" s="157"/>
      <c r="AT179" s="152" t="s">
        <v>270</v>
      </c>
      <c r="AU179" s="152" t="s">
        <v>87</v>
      </c>
      <c r="AV179" s="12" t="s">
        <v>87</v>
      </c>
      <c r="AW179" s="12" t="s">
        <v>32</v>
      </c>
      <c r="AX179" s="12" t="s">
        <v>77</v>
      </c>
      <c r="AY179" s="152" t="s">
        <v>262</v>
      </c>
    </row>
    <row r="180" spans="2:51" s="12" customFormat="1" ht="12">
      <c r="B180" s="150"/>
      <c r="D180" s="151" t="s">
        <v>270</v>
      </c>
      <c r="E180" s="152" t="s">
        <v>1</v>
      </c>
      <c r="F180" s="153" t="s">
        <v>2790</v>
      </c>
      <c r="H180" s="154">
        <v>12.5</v>
      </c>
      <c r="I180" s="155"/>
      <c r="L180" s="150"/>
      <c r="M180" s="156"/>
      <c r="T180" s="157"/>
      <c r="AT180" s="152" t="s">
        <v>270</v>
      </c>
      <c r="AU180" s="152" t="s">
        <v>87</v>
      </c>
      <c r="AV180" s="12" t="s">
        <v>87</v>
      </c>
      <c r="AW180" s="12" t="s">
        <v>32</v>
      </c>
      <c r="AX180" s="12" t="s">
        <v>77</v>
      </c>
      <c r="AY180" s="152" t="s">
        <v>262</v>
      </c>
    </row>
    <row r="181" spans="2:51" s="12" customFormat="1" ht="12">
      <c r="B181" s="150"/>
      <c r="D181" s="151" t="s">
        <v>270</v>
      </c>
      <c r="E181" s="152" t="s">
        <v>1</v>
      </c>
      <c r="F181" s="153" t="s">
        <v>2791</v>
      </c>
      <c r="H181" s="154">
        <v>12.5</v>
      </c>
      <c r="I181" s="155"/>
      <c r="L181" s="150"/>
      <c r="M181" s="156"/>
      <c r="T181" s="157"/>
      <c r="AT181" s="152" t="s">
        <v>270</v>
      </c>
      <c r="AU181" s="152" t="s">
        <v>87</v>
      </c>
      <c r="AV181" s="12" t="s">
        <v>87</v>
      </c>
      <c r="AW181" s="12" t="s">
        <v>32</v>
      </c>
      <c r="AX181" s="12" t="s">
        <v>77</v>
      </c>
      <c r="AY181" s="152" t="s">
        <v>262</v>
      </c>
    </row>
    <row r="182" spans="2:51" s="12" customFormat="1" ht="12">
      <c r="B182" s="150"/>
      <c r="D182" s="151" t="s">
        <v>270</v>
      </c>
      <c r="E182" s="152" t="s">
        <v>1</v>
      </c>
      <c r="F182" s="153" t="s">
        <v>2792</v>
      </c>
      <c r="H182" s="154">
        <v>14.2</v>
      </c>
      <c r="I182" s="155"/>
      <c r="L182" s="150"/>
      <c r="M182" s="156"/>
      <c r="T182" s="157"/>
      <c r="AT182" s="152" t="s">
        <v>270</v>
      </c>
      <c r="AU182" s="152" t="s">
        <v>87</v>
      </c>
      <c r="AV182" s="12" t="s">
        <v>87</v>
      </c>
      <c r="AW182" s="12" t="s">
        <v>32</v>
      </c>
      <c r="AX182" s="12" t="s">
        <v>77</v>
      </c>
      <c r="AY182" s="152" t="s">
        <v>262</v>
      </c>
    </row>
    <row r="183" spans="2:51" s="12" customFormat="1" ht="12">
      <c r="B183" s="150"/>
      <c r="D183" s="151" t="s">
        <v>270</v>
      </c>
      <c r="E183" s="152" t="s">
        <v>1</v>
      </c>
      <c r="F183" s="153" t="s">
        <v>2793</v>
      </c>
      <c r="H183" s="154">
        <v>14.2</v>
      </c>
      <c r="I183" s="155"/>
      <c r="L183" s="150"/>
      <c r="M183" s="156"/>
      <c r="T183" s="157"/>
      <c r="AT183" s="152" t="s">
        <v>270</v>
      </c>
      <c r="AU183" s="152" t="s">
        <v>87</v>
      </c>
      <c r="AV183" s="12" t="s">
        <v>87</v>
      </c>
      <c r="AW183" s="12" t="s">
        <v>32</v>
      </c>
      <c r="AX183" s="12" t="s">
        <v>77</v>
      </c>
      <c r="AY183" s="152" t="s">
        <v>262</v>
      </c>
    </row>
    <row r="184" spans="2:51" s="12" customFormat="1" ht="12">
      <c r="B184" s="150"/>
      <c r="D184" s="151" t="s">
        <v>270</v>
      </c>
      <c r="E184" s="152" t="s">
        <v>1</v>
      </c>
      <c r="F184" s="153" t="s">
        <v>2794</v>
      </c>
      <c r="H184" s="154">
        <v>14.2</v>
      </c>
      <c r="I184" s="155"/>
      <c r="L184" s="150"/>
      <c r="M184" s="156"/>
      <c r="T184" s="157"/>
      <c r="AT184" s="152" t="s">
        <v>270</v>
      </c>
      <c r="AU184" s="152" t="s">
        <v>87</v>
      </c>
      <c r="AV184" s="12" t="s">
        <v>87</v>
      </c>
      <c r="AW184" s="12" t="s">
        <v>32</v>
      </c>
      <c r="AX184" s="12" t="s">
        <v>77</v>
      </c>
      <c r="AY184" s="152" t="s">
        <v>262</v>
      </c>
    </row>
    <row r="185" spans="2:51" s="12" customFormat="1" ht="12">
      <c r="B185" s="150"/>
      <c r="D185" s="151" t="s">
        <v>270</v>
      </c>
      <c r="E185" s="152" t="s">
        <v>1</v>
      </c>
      <c r="F185" s="153" t="s">
        <v>2795</v>
      </c>
      <c r="H185" s="154">
        <v>14.2</v>
      </c>
      <c r="I185" s="155"/>
      <c r="L185" s="150"/>
      <c r="M185" s="156"/>
      <c r="T185" s="157"/>
      <c r="AT185" s="152" t="s">
        <v>270</v>
      </c>
      <c r="AU185" s="152" t="s">
        <v>87</v>
      </c>
      <c r="AV185" s="12" t="s">
        <v>87</v>
      </c>
      <c r="AW185" s="12" t="s">
        <v>32</v>
      </c>
      <c r="AX185" s="12" t="s">
        <v>77</v>
      </c>
      <c r="AY185" s="152" t="s">
        <v>262</v>
      </c>
    </row>
    <row r="186" spans="2:51" s="12" customFormat="1" ht="12">
      <c r="B186" s="150"/>
      <c r="D186" s="151" t="s">
        <v>270</v>
      </c>
      <c r="E186" s="152" t="s">
        <v>1</v>
      </c>
      <c r="F186" s="153" t="s">
        <v>2796</v>
      </c>
      <c r="H186" s="154">
        <v>14.2</v>
      </c>
      <c r="I186" s="155"/>
      <c r="L186" s="150"/>
      <c r="M186" s="156"/>
      <c r="T186" s="157"/>
      <c r="AT186" s="152" t="s">
        <v>270</v>
      </c>
      <c r="AU186" s="152" t="s">
        <v>87</v>
      </c>
      <c r="AV186" s="12" t="s">
        <v>87</v>
      </c>
      <c r="AW186" s="12" t="s">
        <v>32</v>
      </c>
      <c r="AX186" s="12" t="s">
        <v>77</v>
      </c>
      <c r="AY186" s="152" t="s">
        <v>262</v>
      </c>
    </row>
    <row r="187" spans="2:51" s="12" customFormat="1" ht="12">
      <c r="B187" s="150"/>
      <c r="D187" s="151" t="s">
        <v>270</v>
      </c>
      <c r="E187" s="152" t="s">
        <v>1</v>
      </c>
      <c r="F187" s="153" t="s">
        <v>2797</v>
      </c>
      <c r="H187" s="154">
        <v>14.2</v>
      </c>
      <c r="I187" s="155"/>
      <c r="L187" s="150"/>
      <c r="M187" s="156"/>
      <c r="T187" s="157"/>
      <c r="AT187" s="152" t="s">
        <v>270</v>
      </c>
      <c r="AU187" s="152" t="s">
        <v>87</v>
      </c>
      <c r="AV187" s="12" t="s">
        <v>87</v>
      </c>
      <c r="AW187" s="12" t="s">
        <v>32</v>
      </c>
      <c r="AX187" s="12" t="s">
        <v>77</v>
      </c>
      <c r="AY187" s="152" t="s">
        <v>262</v>
      </c>
    </row>
    <row r="188" spans="2:51" s="12" customFormat="1" ht="12">
      <c r="B188" s="150"/>
      <c r="D188" s="151" t="s">
        <v>270</v>
      </c>
      <c r="E188" s="152" t="s">
        <v>1</v>
      </c>
      <c r="F188" s="153" t="s">
        <v>2798</v>
      </c>
      <c r="H188" s="154">
        <v>14.2</v>
      </c>
      <c r="I188" s="155"/>
      <c r="L188" s="150"/>
      <c r="M188" s="156"/>
      <c r="T188" s="157"/>
      <c r="AT188" s="152" t="s">
        <v>270</v>
      </c>
      <c r="AU188" s="152" t="s">
        <v>87</v>
      </c>
      <c r="AV188" s="12" t="s">
        <v>87</v>
      </c>
      <c r="AW188" s="12" t="s">
        <v>32</v>
      </c>
      <c r="AX188" s="12" t="s">
        <v>77</v>
      </c>
      <c r="AY188" s="152" t="s">
        <v>262</v>
      </c>
    </row>
    <row r="189" spans="2:51" s="12" customFormat="1" ht="12">
      <c r="B189" s="150"/>
      <c r="D189" s="151" t="s">
        <v>270</v>
      </c>
      <c r="E189" s="152" t="s">
        <v>1</v>
      </c>
      <c r="F189" s="153" t="s">
        <v>2799</v>
      </c>
      <c r="H189" s="154">
        <v>14.2</v>
      </c>
      <c r="I189" s="155"/>
      <c r="L189" s="150"/>
      <c r="M189" s="156"/>
      <c r="T189" s="157"/>
      <c r="AT189" s="152" t="s">
        <v>270</v>
      </c>
      <c r="AU189" s="152" t="s">
        <v>87</v>
      </c>
      <c r="AV189" s="12" t="s">
        <v>87</v>
      </c>
      <c r="AW189" s="12" t="s">
        <v>32</v>
      </c>
      <c r="AX189" s="12" t="s">
        <v>77</v>
      </c>
      <c r="AY189" s="152" t="s">
        <v>262</v>
      </c>
    </row>
    <row r="190" spans="2:51" s="12" customFormat="1" ht="12">
      <c r="B190" s="150"/>
      <c r="D190" s="151" t="s">
        <v>270</v>
      </c>
      <c r="E190" s="152" t="s">
        <v>1</v>
      </c>
      <c r="F190" s="153" t="s">
        <v>2800</v>
      </c>
      <c r="H190" s="154">
        <v>14.2</v>
      </c>
      <c r="I190" s="155"/>
      <c r="L190" s="150"/>
      <c r="M190" s="156"/>
      <c r="T190" s="157"/>
      <c r="AT190" s="152" t="s">
        <v>270</v>
      </c>
      <c r="AU190" s="152" t="s">
        <v>87</v>
      </c>
      <c r="AV190" s="12" t="s">
        <v>87</v>
      </c>
      <c r="AW190" s="12" t="s">
        <v>32</v>
      </c>
      <c r="AX190" s="12" t="s">
        <v>77</v>
      </c>
      <c r="AY190" s="152" t="s">
        <v>262</v>
      </c>
    </row>
    <row r="191" spans="2:51" s="12" customFormat="1" ht="12">
      <c r="B191" s="150"/>
      <c r="D191" s="151" t="s">
        <v>270</v>
      </c>
      <c r="E191" s="152" t="s">
        <v>1</v>
      </c>
      <c r="F191" s="153" t="s">
        <v>2801</v>
      </c>
      <c r="H191" s="154">
        <v>14</v>
      </c>
      <c r="I191" s="155"/>
      <c r="L191" s="150"/>
      <c r="M191" s="156"/>
      <c r="T191" s="157"/>
      <c r="AT191" s="152" t="s">
        <v>270</v>
      </c>
      <c r="AU191" s="152" t="s">
        <v>87</v>
      </c>
      <c r="AV191" s="12" t="s">
        <v>87</v>
      </c>
      <c r="AW191" s="12" t="s">
        <v>32</v>
      </c>
      <c r="AX191" s="12" t="s">
        <v>77</v>
      </c>
      <c r="AY191" s="152" t="s">
        <v>262</v>
      </c>
    </row>
    <row r="192" spans="2:51" s="12" customFormat="1" ht="12">
      <c r="B192" s="150"/>
      <c r="D192" s="151" t="s">
        <v>270</v>
      </c>
      <c r="E192" s="152" t="s">
        <v>1</v>
      </c>
      <c r="F192" s="153" t="s">
        <v>2802</v>
      </c>
      <c r="H192" s="154">
        <v>14</v>
      </c>
      <c r="I192" s="155"/>
      <c r="L192" s="150"/>
      <c r="M192" s="156"/>
      <c r="T192" s="157"/>
      <c r="AT192" s="152" t="s">
        <v>270</v>
      </c>
      <c r="AU192" s="152" t="s">
        <v>87</v>
      </c>
      <c r="AV192" s="12" t="s">
        <v>87</v>
      </c>
      <c r="AW192" s="12" t="s">
        <v>32</v>
      </c>
      <c r="AX192" s="12" t="s">
        <v>77</v>
      </c>
      <c r="AY192" s="152" t="s">
        <v>262</v>
      </c>
    </row>
    <row r="193" spans="2:51" s="13" customFormat="1" ht="12">
      <c r="B193" s="158"/>
      <c r="D193" s="151" t="s">
        <v>270</v>
      </c>
      <c r="E193" s="159" t="s">
        <v>1</v>
      </c>
      <c r="F193" s="160" t="s">
        <v>273</v>
      </c>
      <c r="H193" s="161">
        <v>316.3</v>
      </c>
      <c r="I193" s="162"/>
      <c r="L193" s="158"/>
      <c r="M193" s="163"/>
      <c r="T193" s="164"/>
      <c r="AT193" s="159" t="s">
        <v>270</v>
      </c>
      <c r="AU193" s="159" t="s">
        <v>87</v>
      </c>
      <c r="AV193" s="13" t="s">
        <v>268</v>
      </c>
      <c r="AW193" s="13" t="s">
        <v>32</v>
      </c>
      <c r="AX193" s="13" t="s">
        <v>85</v>
      </c>
      <c r="AY193" s="159" t="s">
        <v>262</v>
      </c>
    </row>
    <row r="194" spans="2:65" s="1" customFormat="1" ht="24.2" customHeight="1">
      <c r="B194" s="32"/>
      <c r="C194" s="138" t="s">
        <v>396</v>
      </c>
      <c r="D194" s="138" t="s">
        <v>264</v>
      </c>
      <c r="E194" s="139" t="s">
        <v>2803</v>
      </c>
      <c r="F194" s="140" t="s">
        <v>2804</v>
      </c>
      <c r="G194" s="141" t="s">
        <v>416</v>
      </c>
      <c r="H194" s="142">
        <v>316.3</v>
      </c>
      <c r="I194" s="143"/>
      <c r="J194" s="142">
        <f>ROUND(I194*H194,2)</f>
        <v>0</v>
      </c>
      <c r="K194" s="140" t="s">
        <v>267</v>
      </c>
      <c r="L194" s="32"/>
      <c r="M194" s="144" t="s">
        <v>1</v>
      </c>
      <c r="N194" s="145" t="s">
        <v>42</v>
      </c>
      <c r="P194" s="146">
        <f>O194*H194</f>
        <v>0</v>
      </c>
      <c r="Q194" s="146">
        <v>0</v>
      </c>
      <c r="R194" s="146">
        <f>Q194*H194</f>
        <v>0</v>
      </c>
      <c r="S194" s="146">
        <v>0</v>
      </c>
      <c r="T194" s="147">
        <f>S194*H194</f>
        <v>0</v>
      </c>
      <c r="AR194" s="148" t="s">
        <v>268</v>
      </c>
      <c r="AT194" s="148" t="s">
        <v>264</v>
      </c>
      <c r="AU194" s="148" t="s">
        <v>87</v>
      </c>
      <c r="AY194" s="17" t="s">
        <v>262</v>
      </c>
      <c r="BE194" s="149">
        <f>IF(N194="základní",J194,0)</f>
        <v>0</v>
      </c>
      <c r="BF194" s="149">
        <f>IF(N194="snížená",J194,0)</f>
        <v>0</v>
      </c>
      <c r="BG194" s="149">
        <f>IF(N194="zákl. přenesená",J194,0)</f>
        <v>0</v>
      </c>
      <c r="BH194" s="149">
        <f>IF(N194="sníž. přenesená",J194,0)</f>
        <v>0</v>
      </c>
      <c r="BI194" s="149">
        <f>IF(N194="nulová",J194,0)</f>
        <v>0</v>
      </c>
      <c r="BJ194" s="17" t="s">
        <v>85</v>
      </c>
      <c r="BK194" s="149">
        <f>ROUND(I194*H194,2)</f>
        <v>0</v>
      </c>
      <c r="BL194" s="17" t="s">
        <v>268</v>
      </c>
      <c r="BM194" s="148" t="s">
        <v>2805</v>
      </c>
    </row>
    <row r="195" spans="2:65" s="1" customFormat="1" ht="37.9" customHeight="1">
      <c r="B195" s="32"/>
      <c r="C195" s="138" t="s">
        <v>400</v>
      </c>
      <c r="D195" s="138" t="s">
        <v>264</v>
      </c>
      <c r="E195" s="139" t="s">
        <v>2806</v>
      </c>
      <c r="F195" s="140" t="s">
        <v>2807</v>
      </c>
      <c r="G195" s="141" t="s">
        <v>416</v>
      </c>
      <c r="H195" s="142">
        <v>316.3</v>
      </c>
      <c r="I195" s="143"/>
      <c r="J195" s="142">
        <f>ROUND(I195*H195,2)</f>
        <v>0</v>
      </c>
      <c r="K195" s="140" t="s">
        <v>267</v>
      </c>
      <c r="L195" s="32"/>
      <c r="M195" s="144" t="s">
        <v>1</v>
      </c>
      <c r="N195" s="145" t="s">
        <v>42</v>
      </c>
      <c r="P195" s="146">
        <f>O195*H195</f>
        <v>0</v>
      </c>
      <c r="Q195" s="146">
        <v>0</v>
      </c>
      <c r="R195" s="146">
        <f>Q195*H195</f>
        <v>0</v>
      </c>
      <c r="S195" s="146">
        <v>0</v>
      </c>
      <c r="T195" s="147">
        <f>S195*H195</f>
        <v>0</v>
      </c>
      <c r="AR195" s="148" t="s">
        <v>268</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268</v>
      </c>
      <c r="BM195" s="148" t="s">
        <v>2808</v>
      </c>
    </row>
    <row r="196" spans="2:65" s="1" customFormat="1" ht="16.5" customHeight="1">
      <c r="B196" s="32"/>
      <c r="C196" s="178" t="s">
        <v>7</v>
      </c>
      <c r="D196" s="178" t="s">
        <v>300</v>
      </c>
      <c r="E196" s="179" t="s">
        <v>2809</v>
      </c>
      <c r="F196" s="180" t="s">
        <v>2810</v>
      </c>
      <c r="G196" s="181" t="s">
        <v>552</v>
      </c>
      <c r="H196" s="182">
        <v>316.3</v>
      </c>
      <c r="I196" s="183"/>
      <c r="J196" s="182">
        <f>ROUND(I196*H196,2)</f>
        <v>0</v>
      </c>
      <c r="K196" s="180" t="s">
        <v>267</v>
      </c>
      <c r="L196" s="184"/>
      <c r="M196" s="185" t="s">
        <v>1</v>
      </c>
      <c r="N196" s="186" t="s">
        <v>42</v>
      </c>
      <c r="P196" s="146">
        <f>O196*H196</f>
        <v>0</v>
      </c>
      <c r="Q196" s="146">
        <v>2.429</v>
      </c>
      <c r="R196" s="146">
        <f>Q196*H196</f>
        <v>768.2927</v>
      </c>
      <c r="S196" s="146">
        <v>0</v>
      </c>
      <c r="T196" s="147">
        <f>S196*H196</f>
        <v>0</v>
      </c>
      <c r="AR196" s="148" t="s">
        <v>304</v>
      </c>
      <c r="AT196" s="148" t="s">
        <v>300</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2811</v>
      </c>
    </row>
    <row r="197" spans="2:65" s="1" customFormat="1" ht="24.2" customHeight="1">
      <c r="B197" s="32"/>
      <c r="C197" s="138" t="s">
        <v>407</v>
      </c>
      <c r="D197" s="138" t="s">
        <v>264</v>
      </c>
      <c r="E197" s="139" t="s">
        <v>2812</v>
      </c>
      <c r="F197" s="140" t="s">
        <v>2813</v>
      </c>
      <c r="G197" s="141" t="s">
        <v>303</v>
      </c>
      <c r="H197" s="142">
        <v>5.66</v>
      </c>
      <c r="I197" s="143"/>
      <c r="J197" s="142">
        <f>ROUND(I197*H197,2)</f>
        <v>0</v>
      </c>
      <c r="K197" s="140" t="s">
        <v>267</v>
      </c>
      <c r="L197" s="32"/>
      <c r="M197" s="144" t="s">
        <v>1</v>
      </c>
      <c r="N197" s="145" t="s">
        <v>42</v>
      </c>
      <c r="P197" s="146">
        <f>O197*H197</f>
        <v>0</v>
      </c>
      <c r="Q197" s="146">
        <v>1.1102</v>
      </c>
      <c r="R197" s="146">
        <f>Q197*H197</f>
        <v>6.2837320000000005</v>
      </c>
      <c r="S197" s="146">
        <v>0</v>
      </c>
      <c r="T197" s="147">
        <f>S197*H197</f>
        <v>0</v>
      </c>
      <c r="AR197" s="148" t="s">
        <v>268</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268</v>
      </c>
      <c r="BM197" s="148" t="s">
        <v>2814</v>
      </c>
    </row>
    <row r="198" spans="2:51" s="14" customFormat="1" ht="12">
      <c r="B198" s="165"/>
      <c r="D198" s="151" t="s">
        <v>270</v>
      </c>
      <c r="E198" s="166" t="s">
        <v>1</v>
      </c>
      <c r="F198" s="167" t="s">
        <v>2815</v>
      </c>
      <c r="H198" s="166" t="s">
        <v>1</v>
      </c>
      <c r="I198" s="168"/>
      <c r="L198" s="165"/>
      <c r="M198" s="169"/>
      <c r="T198" s="170"/>
      <c r="AT198" s="166" t="s">
        <v>270</v>
      </c>
      <c r="AU198" s="166" t="s">
        <v>87</v>
      </c>
      <c r="AV198" s="14" t="s">
        <v>85</v>
      </c>
      <c r="AW198" s="14" t="s">
        <v>32</v>
      </c>
      <c r="AX198" s="14" t="s">
        <v>77</v>
      </c>
      <c r="AY198" s="166" t="s">
        <v>262</v>
      </c>
    </row>
    <row r="199" spans="2:51" s="12" customFormat="1" ht="12">
      <c r="B199" s="150"/>
      <c r="D199" s="151" t="s">
        <v>270</v>
      </c>
      <c r="E199" s="152" t="s">
        <v>1</v>
      </c>
      <c r="F199" s="153" t="s">
        <v>2816</v>
      </c>
      <c r="H199" s="154">
        <v>5.66</v>
      </c>
      <c r="I199" s="155"/>
      <c r="L199" s="150"/>
      <c r="M199" s="156"/>
      <c r="T199" s="157"/>
      <c r="AT199" s="152" t="s">
        <v>270</v>
      </c>
      <c r="AU199" s="152" t="s">
        <v>87</v>
      </c>
      <c r="AV199" s="12" t="s">
        <v>87</v>
      </c>
      <c r="AW199" s="12" t="s">
        <v>32</v>
      </c>
      <c r="AX199" s="12" t="s">
        <v>85</v>
      </c>
      <c r="AY199" s="152" t="s">
        <v>262</v>
      </c>
    </row>
    <row r="200" spans="2:65" s="1" customFormat="1" ht="24.2" customHeight="1">
      <c r="B200" s="32"/>
      <c r="C200" s="138" t="s">
        <v>413</v>
      </c>
      <c r="D200" s="138" t="s">
        <v>264</v>
      </c>
      <c r="E200" s="139" t="s">
        <v>2817</v>
      </c>
      <c r="F200" s="140" t="s">
        <v>2818</v>
      </c>
      <c r="G200" s="141" t="s">
        <v>416</v>
      </c>
      <c r="H200" s="142">
        <v>6</v>
      </c>
      <c r="I200" s="143"/>
      <c r="J200" s="142">
        <f>ROUND(I200*H200,2)</f>
        <v>0</v>
      </c>
      <c r="K200" s="140" t="s">
        <v>267</v>
      </c>
      <c r="L200" s="32"/>
      <c r="M200" s="144" t="s">
        <v>1</v>
      </c>
      <c r="N200" s="145" t="s">
        <v>42</v>
      </c>
      <c r="P200" s="146">
        <f>O200*H200</f>
        <v>0</v>
      </c>
      <c r="Q200" s="146">
        <v>0</v>
      </c>
      <c r="R200" s="146">
        <f>Q200*H200</f>
        <v>0</v>
      </c>
      <c r="S200" s="146">
        <v>0.569</v>
      </c>
      <c r="T200" s="147">
        <f>S200*H200</f>
        <v>3.4139999999999997</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2819</v>
      </c>
    </row>
    <row r="201" spans="2:51" s="12" customFormat="1" ht="12">
      <c r="B201" s="150"/>
      <c r="D201" s="151" t="s">
        <v>270</v>
      </c>
      <c r="E201" s="152" t="s">
        <v>1</v>
      </c>
      <c r="F201" s="153" t="s">
        <v>2820</v>
      </c>
      <c r="H201" s="154">
        <v>6</v>
      </c>
      <c r="I201" s="155"/>
      <c r="L201" s="150"/>
      <c r="M201" s="156"/>
      <c r="T201" s="157"/>
      <c r="AT201" s="152" t="s">
        <v>270</v>
      </c>
      <c r="AU201" s="152" t="s">
        <v>87</v>
      </c>
      <c r="AV201" s="12" t="s">
        <v>87</v>
      </c>
      <c r="AW201" s="12" t="s">
        <v>32</v>
      </c>
      <c r="AX201" s="12" t="s">
        <v>85</v>
      </c>
      <c r="AY201" s="152" t="s">
        <v>262</v>
      </c>
    </row>
    <row r="202" spans="2:65" s="1" customFormat="1" ht="24.2" customHeight="1">
      <c r="B202" s="32"/>
      <c r="C202" s="138" t="s">
        <v>423</v>
      </c>
      <c r="D202" s="138" t="s">
        <v>264</v>
      </c>
      <c r="E202" s="139" t="s">
        <v>2821</v>
      </c>
      <c r="F202" s="140" t="s">
        <v>2822</v>
      </c>
      <c r="G202" s="141" t="s">
        <v>552</v>
      </c>
      <c r="H202" s="142">
        <v>40.51</v>
      </c>
      <c r="I202" s="143"/>
      <c r="J202" s="142">
        <f>ROUND(I202*H202,2)</f>
        <v>0</v>
      </c>
      <c r="K202" s="140" t="s">
        <v>267</v>
      </c>
      <c r="L202" s="32"/>
      <c r="M202" s="144" t="s">
        <v>1</v>
      </c>
      <c r="N202" s="145" t="s">
        <v>42</v>
      </c>
      <c r="P202" s="146">
        <f>O202*H202</f>
        <v>0</v>
      </c>
      <c r="Q202" s="146">
        <v>2.50187</v>
      </c>
      <c r="R202" s="146">
        <f>Q202*H202</f>
        <v>101.35075369999998</v>
      </c>
      <c r="S202" s="146">
        <v>0</v>
      </c>
      <c r="T202" s="147">
        <f>S202*H202</f>
        <v>0</v>
      </c>
      <c r="AR202" s="148" t="s">
        <v>268</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268</v>
      </c>
      <c r="BM202" s="148" t="s">
        <v>2823</v>
      </c>
    </row>
    <row r="203" spans="2:51" s="12" customFormat="1" ht="12">
      <c r="B203" s="150"/>
      <c r="D203" s="151" t="s">
        <v>270</v>
      </c>
      <c r="E203" s="152" t="s">
        <v>1</v>
      </c>
      <c r="F203" s="153" t="s">
        <v>2824</v>
      </c>
      <c r="H203" s="154">
        <v>16.66</v>
      </c>
      <c r="I203" s="155"/>
      <c r="L203" s="150"/>
      <c r="M203" s="156"/>
      <c r="T203" s="157"/>
      <c r="AT203" s="152" t="s">
        <v>270</v>
      </c>
      <c r="AU203" s="152" t="s">
        <v>87</v>
      </c>
      <c r="AV203" s="12" t="s">
        <v>87</v>
      </c>
      <c r="AW203" s="12" t="s">
        <v>32</v>
      </c>
      <c r="AX203" s="12" t="s">
        <v>77</v>
      </c>
      <c r="AY203" s="152" t="s">
        <v>262</v>
      </c>
    </row>
    <row r="204" spans="2:51" s="12" customFormat="1" ht="12">
      <c r="B204" s="150"/>
      <c r="D204" s="151" t="s">
        <v>270</v>
      </c>
      <c r="E204" s="152" t="s">
        <v>1</v>
      </c>
      <c r="F204" s="153" t="s">
        <v>2825</v>
      </c>
      <c r="H204" s="154">
        <v>2.97</v>
      </c>
      <c r="I204" s="155"/>
      <c r="L204" s="150"/>
      <c r="M204" s="156"/>
      <c r="T204" s="157"/>
      <c r="AT204" s="152" t="s">
        <v>270</v>
      </c>
      <c r="AU204" s="152" t="s">
        <v>87</v>
      </c>
      <c r="AV204" s="12" t="s">
        <v>87</v>
      </c>
      <c r="AW204" s="12" t="s">
        <v>32</v>
      </c>
      <c r="AX204" s="12" t="s">
        <v>77</v>
      </c>
      <c r="AY204" s="152" t="s">
        <v>262</v>
      </c>
    </row>
    <row r="205" spans="2:51" s="12" customFormat="1" ht="12">
      <c r="B205" s="150"/>
      <c r="D205" s="151" t="s">
        <v>270</v>
      </c>
      <c r="E205" s="152" t="s">
        <v>1</v>
      </c>
      <c r="F205" s="153" t="s">
        <v>2826</v>
      </c>
      <c r="H205" s="154">
        <v>2.11</v>
      </c>
      <c r="I205" s="155"/>
      <c r="L205" s="150"/>
      <c r="M205" s="156"/>
      <c r="T205" s="157"/>
      <c r="AT205" s="152" t="s">
        <v>270</v>
      </c>
      <c r="AU205" s="152" t="s">
        <v>87</v>
      </c>
      <c r="AV205" s="12" t="s">
        <v>87</v>
      </c>
      <c r="AW205" s="12" t="s">
        <v>32</v>
      </c>
      <c r="AX205" s="12" t="s">
        <v>77</v>
      </c>
      <c r="AY205" s="152" t="s">
        <v>262</v>
      </c>
    </row>
    <row r="206" spans="2:51" s="12" customFormat="1" ht="12">
      <c r="B206" s="150"/>
      <c r="D206" s="151" t="s">
        <v>270</v>
      </c>
      <c r="E206" s="152" t="s">
        <v>1</v>
      </c>
      <c r="F206" s="153" t="s">
        <v>2827</v>
      </c>
      <c r="H206" s="154">
        <v>15.3</v>
      </c>
      <c r="I206" s="155"/>
      <c r="L206" s="150"/>
      <c r="M206" s="156"/>
      <c r="T206" s="157"/>
      <c r="AT206" s="152" t="s">
        <v>270</v>
      </c>
      <c r="AU206" s="152" t="s">
        <v>87</v>
      </c>
      <c r="AV206" s="12" t="s">
        <v>87</v>
      </c>
      <c r="AW206" s="12" t="s">
        <v>32</v>
      </c>
      <c r="AX206" s="12" t="s">
        <v>77</v>
      </c>
      <c r="AY206" s="152" t="s">
        <v>262</v>
      </c>
    </row>
    <row r="207" spans="2:51" s="12" customFormat="1" ht="12">
      <c r="B207" s="150"/>
      <c r="D207" s="151" t="s">
        <v>270</v>
      </c>
      <c r="E207" s="152" t="s">
        <v>1</v>
      </c>
      <c r="F207" s="153" t="s">
        <v>2828</v>
      </c>
      <c r="H207" s="154">
        <v>1.82</v>
      </c>
      <c r="I207" s="155"/>
      <c r="L207" s="150"/>
      <c r="M207" s="156"/>
      <c r="T207" s="157"/>
      <c r="AT207" s="152" t="s">
        <v>270</v>
      </c>
      <c r="AU207" s="152" t="s">
        <v>87</v>
      </c>
      <c r="AV207" s="12" t="s">
        <v>87</v>
      </c>
      <c r="AW207" s="12" t="s">
        <v>32</v>
      </c>
      <c r="AX207" s="12" t="s">
        <v>77</v>
      </c>
      <c r="AY207" s="152" t="s">
        <v>262</v>
      </c>
    </row>
    <row r="208" spans="2:51" s="12" customFormat="1" ht="12">
      <c r="B208" s="150"/>
      <c r="D208" s="151" t="s">
        <v>270</v>
      </c>
      <c r="E208" s="152" t="s">
        <v>1</v>
      </c>
      <c r="F208" s="153" t="s">
        <v>2829</v>
      </c>
      <c r="H208" s="154">
        <v>0.21</v>
      </c>
      <c r="I208" s="155"/>
      <c r="L208" s="150"/>
      <c r="M208" s="156"/>
      <c r="T208" s="157"/>
      <c r="AT208" s="152" t="s">
        <v>270</v>
      </c>
      <c r="AU208" s="152" t="s">
        <v>87</v>
      </c>
      <c r="AV208" s="12" t="s">
        <v>87</v>
      </c>
      <c r="AW208" s="12" t="s">
        <v>32</v>
      </c>
      <c r="AX208" s="12" t="s">
        <v>77</v>
      </c>
      <c r="AY208" s="152" t="s">
        <v>262</v>
      </c>
    </row>
    <row r="209" spans="2:51" s="12" customFormat="1" ht="12">
      <c r="B209" s="150"/>
      <c r="D209" s="151" t="s">
        <v>270</v>
      </c>
      <c r="E209" s="152" t="s">
        <v>1</v>
      </c>
      <c r="F209" s="153" t="s">
        <v>2830</v>
      </c>
      <c r="H209" s="154">
        <v>1</v>
      </c>
      <c r="I209" s="155"/>
      <c r="L209" s="150"/>
      <c r="M209" s="156"/>
      <c r="T209" s="157"/>
      <c r="AT209" s="152" t="s">
        <v>270</v>
      </c>
      <c r="AU209" s="152" t="s">
        <v>87</v>
      </c>
      <c r="AV209" s="12" t="s">
        <v>87</v>
      </c>
      <c r="AW209" s="12" t="s">
        <v>32</v>
      </c>
      <c r="AX209" s="12" t="s">
        <v>77</v>
      </c>
      <c r="AY209" s="152" t="s">
        <v>262</v>
      </c>
    </row>
    <row r="210" spans="2:51" s="12" customFormat="1" ht="12">
      <c r="B210" s="150"/>
      <c r="D210" s="151" t="s">
        <v>270</v>
      </c>
      <c r="E210" s="152" t="s">
        <v>1</v>
      </c>
      <c r="F210" s="153" t="s">
        <v>2831</v>
      </c>
      <c r="H210" s="154">
        <v>0.44</v>
      </c>
      <c r="I210" s="155"/>
      <c r="L210" s="150"/>
      <c r="M210" s="156"/>
      <c r="T210" s="157"/>
      <c r="AT210" s="152" t="s">
        <v>270</v>
      </c>
      <c r="AU210" s="152" t="s">
        <v>87</v>
      </c>
      <c r="AV210" s="12" t="s">
        <v>87</v>
      </c>
      <c r="AW210" s="12" t="s">
        <v>32</v>
      </c>
      <c r="AX210" s="12" t="s">
        <v>77</v>
      </c>
      <c r="AY210" s="152" t="s">
        <v>262</v>
      </c>
    </row>
    <row r="211" spans="2:51" s="13" customFormat="1" ht="12">
      <c r="B211" s="158"/>
      <c r="D211" s="151" t="s">
        <v>270</v>
      </c>
      <c r="E211" s="159" t="s">
        <v>1</v>
      </c>
      <c r="F211" s="160" t="s">
        <v>273</v>
      </c>
      <c r="H211" s="161">
        <v>40.51</v>
      </c>
      <c r="I211" s="162"/>
      <c r="L211" s="158"/>
      <c r="M211" s="163"/>
      <c r="T211" s="164"/>
      <c r="AT211" s="159" t="s">
        <v>270</v>
      </c>
      <c r="AU211" s="159" t="s">
        <v>87</v>
      </c>
      <c r="AV211" s="13" t="s">
        <v>268</v>
      </c>
      <c r="AW211" s="13" t="s">
        <v>32</v>
      </c>
      <c r="AX211" s="13" t="s">
        <v>85</v>
      </c>
      <c r="AY211" s="159" t="s">
        <v>262</v>
      </c>
    </row>
    <row r="212" spans="2:65" s="1" customFormat="1" ht="21.75" customHeight="1">
      <c r="B212" s="32"/>
      <c r="C212" s="138" t="s">
        <v>426</v>
      </c>
      <c r="D212" s="138" t="s">
        <v>264</v>
      </c>
      <c r="E212" s="139" t="s">
        <v>2832</v>
      </c>
      <c r="F212" s="140" t="s">
        <v>2833</v>
      </c>
      <c r="G212" s="141" t="s">
        <v>552</v>
      </c>
      <c r="H212" s="142">
        <v>3.5</v>
      </c>
      <c r="I212" s="143"/>
      <c r="J212" s="142">
        <f>ROUND(I212*H212,2)</f>
        <v>0</v>
      </c>
      <c r="K212" s="140" t="s">
        <v>267</v>
      </c>
      <c r="L212" s="32"/>
      <c r="M212" s="144" t="s">
        <v>1</v>
      </c>
      <c r="N212" s="145" t="s">
        <v>42</v>
      </c>
      <c r="P212" s="146">
        <f>O212*H212</f>
        <v>0</v>
      </c>
      <c r="Q212" s="146">
        <v>2.55328</v>
      </c>
      <c r="R212" s="146">
        <f>Q212*H212</f>
        <v>8.93648</v>
      </c>
      <c r="S212" s="146">
        <v>0</v>
      </c>
      <c r="T212" s="147">
        <f>S212*H212</f>
        <v>0</v>
      </c>
      <c r="AR212" s="148" t="s">
        <v>268</v>
      </c>
      <c r="AT212" s="148" t="s">
        <v>264</v>
      </c>
      <c r="AU212" s="148" t="s">
        <v>87</v>
      </c>
      <c r="AY212" s="17" t="s">
        <v>262</v>
      </c>
      <c r="BE212" s="149">
        <f>IF(N212="základní",J212,0)</f>
        <v>0</v>
      </c>
      <c r="BF212" s="149">
        <f>IF(N212="snížená",J212,0)</f>
        <v>0</v>
      </c>
      <c r="BG212" s="149">
        <f>IF(N212="zákl. přenesená",J212,0)</f>
        <v>0</v>
      </c>
      <c r="BH212" s="149">
        <f>IF(N212="sníž. přenesená",J212,0)</f>
        <v>0</v>
      </c>
      <c r="BI212" s="149">
        <f>IF(N212="nulová",J212,0)</f>
        <v>0</v>
      </c>
      <c r="BJ212" s="17" t="s">
        <v>85</v>
      </c>
      <c r="BK212" s="149">
        <f>ROUND(I212*H212,2)</f>
        <v>0</v>
      </c>
      <c r="BL212" s="17" t="s">
        <v>268</v>
      </c>
      <c r="BM212" s="148" t="s">
        <v>2834</v>
      </c>
    </row>
    <row r="213" spans="2:51" s="14" customFormat="1" ht="12">
      <c r="B213" s="165"/>
      <c r="D213" s="151" t="s">
        <v>270</v>
      </c>
      <c r="E213" s="166" t="s">
        <v>1</v>
      </c>
      <c r="F213" s="167" t="s">
        <v>2835</v>
      </c>
      <c r="H213" s="166" t="s">
        <v>1</v>
      </c>
      <c r="I213" s="168"/>
      <c r="L213" s="165"/>
      <c r="M213" s="169"/>
      <c r="T213" s="170"/>
      <c r="AT213" s="166" t="s">
        <v>270</v>
      </c>
      <c r="AU213" s="166" t="s">
        <v>87</v>
      </c>
      <c r="AV213" s="14" t="s">
        <v>85</v>
      </c>
      <c r="AW213" s="14" t="s">
        <v>32</v>
      </c>
      <c r="AX213" s="14" t="s">
        <v>77</v>
      </c>
      <c r="AY213" s="166" t="s">
        <v>262</v>
      </c>
    </row>
    <row r="214" spans="2:51" s="12" customFormat="1" ht="12">
      <c r="B214" s="150"/>
      <c r="D214" s="151" t="s">
        <v>270</v>
      </c>
      <c r="E214" s="152" t="s">
        <v>1</v>
      </c>
      <c r="F214" s="153" t="s">
        <v>2836</v>
      </c>
      <c r="H214" s="154">
        <v>3.5</v>
      </c>
      <c r="I214" s="155"/>
      <c r="L214" s="150"/>
      <c r="M214" s="156"/>
      <c r="T214" s="157"/>
      <c r="AT214" s="152" t="s">
        <v>270</v>
      </c>
      <c r="AU214" s="152" t="s">
        <v>87</v>
      </c>
      <c r="AV214" s="12" t="s">
        <v>87</v>
      </c>
      <c r="AW214" s="12" t="s">
        <v>32</v>
      </c>
      <c r="AX214" s="12" t="s">
        <v>77</v>
      </c>
      <c r="AY214" s="152" t="s">
        <v>262</v>
      </c>
    </row>
    <row r="215" spans="2:51" s="13" customFormat="1" ht="12">
      <c r="B215" s="158"/>
      <c r="D215" s="151" t="s">
        <v>270</v>
      </c>
      <c r="E215" s="159" t="s">
        <v>1</v>
      </c>
      <c r="F215" s="160" t="s">
        <v>273</v>
      </c>
      <c r="H215" s="161">
        <v>3.5</v>
      </c>
      <c r="I215" s="162"/>
      <c r="L215" s="158"/>
      <c r="M215" s="163"/>
      <c r="T215" s="164"/>
      <c r="AT215" s="159" t="s">
        <v>270</v>
      </c>
      <c r="AU215" s="159" t="s">
        <v>87</v>
      </c>
      <c r="AV215" s="13" t="s">
        <v>268</v>
      </c>
      <c r="AW215" s="13" t="s">
        <v>32</v>
      </c>
      <c r="AX215" s="13" t="s">
        <v>85</v>
      </c>
      <c r="AY215" s="159" t="s">
        <v>262</v>
      </c>
    </row>
    <row r="216" spans="2:65" s="1" customFormat="1" ht="24.2" customHeight="1">
      <c r="B216" s="32"/>
      <c r="C216" s="138" t="s">
        <v>431</v>
      </c>
      <c r="D216" s="138" t="s">
        <v>264</v>
      </c>
      <c r="E216" s="139" t="s">
        <v>2837</v>
      </c>
      <c r="F216" s="140" t="s">
        <v>2838</v>
      </c>
      <c r="G216" s="141" t="s">
        <v>552</v>
      </c>
      <c r="H216" s="142">
        <v>118.03</v>
      </c>
      <c r="I216" s="143"/>
      <c r="J216" s="142">
        <f>ROUND(I216*H216,2)</f>
        <v>0</v>
      </c>
      <c r="K216" s="140" t="s">
        <v>267</v>
      </c>
      <c r="L216" s="32"/>
      <c r="M216" s="144" t="s">
        <v>1</v>
      </c>
      <c r="N216" s="145" t="s">
        <v>42</v>
      </c>
      <c r="P216" s="146">
        <f>O216*H216</f>
        <v>0</v>
      </c>
      <c r="Q216" s="146">
        <v>2.57533</v>
      </c>
      <c r="R216" s="146">
        <f>Q216*H216</f>
        <v>303.9661999</v>
      </c>
      <c r="S216" s="146">
        <v>0</v>
      </c>
      <c r="T216" s="147">
        <f>S216*H216</f>
        <v>0</v>
      </c>
      <c r="AR216" s="148" t="s">
        <v>268</v>
      </c>
      <c r="AT216" s="148" t="s">
        <v>264</v>
      </c>
      <c r="AU216" s="148" t="s">
        <v>87</v>
      </c>
      <c r="AY216" s="17" t="s">
        <v>262</v>
      </c>
      <c r="BE216" s="149">
        <f>IF(N216="základní",J216,0)</f>
        <v>0</v>
      </c>
      <c r="BF216" s="149">
        <f>IF(N216="snížená",J216,0)</f>
        <v>0</v>
      </c>
      <c r="BG216" s="149">
        <f>IF(N216="zákl. přenesená",J216,0)</f>
        <v>0</v>
      </c>
      <c r="BH216" s="149">
        <f>IF(N216="sníž. přenesená",J216,0)</f>
        <v>0</v>
      </c>
      <c r="BI216" s="149">
        <f>IF(N216="nulová",J216,0)</f>
        <v>0</v>
      </c>
      <c r="BJ216" s="17" t="s">
        <v>85</v>
      </c>
      <c r="BK216" s="149">
        <f>ROUND(I216*H216,2)</f>
        <v>0</v>
      </c>
      <c r="BL216" s="17" t="s">
        <v>268</v>
      </c>
      <c r="BM216" s="148" t="s">
        <v>2839</v>
      </c>
    </row>
    <row r="217" spans="2:51" s="14" customFormat="1" ht="12">
      <c r="B217" s="165"/>
      <c r="D217" s="151" t="s">
        <v>270</v>
      </c>
      <c r="E217" s="166" t="s">
        <v>1</v>
      </c>
      <c r="F217" s="167" t="s">
        <v>2840</v>
      </c>
      <c r="H217" s="166" t="s">
        <v>1</v>
      </c>
      <c r="I217" s="168"/>
      <c r="L217" s="165"/>
      <c r="M217" s="169"/>
      <c r="T217" s="170"/>
      <c r="AT217" s="166" t="s">
        <v>270</v>
      </c>
      <c r="AU217" s="166" t="s">
        <v>87</v>
      </c>
      <c r="AV217" s="14" t="s">
        <v>85</v>
      </c>
      <c r="AW217" s="14" t="s">
        <v>32</v>
      </c>
      <c r="AX217" s="14" t="s">
        <v>77</v>
      </c>
      <c r="AY217" s="166" t="s">
        <v>262</v>
      </c>
    </row>
    <row r="218" spans="2:51" s="12" customFormat="1" ht="12">
      <c r="B218" s="150"/>
      <c r="D218" s="151" t="s">
        <v>270</v>
      </c>
      <c r="E218" s="152" t="s">
        <v>1</v>
      </c>
      <c r="F218" s="153" t="s">
        <v>2841</v>
      </c>
      <c r="H218" s="154">
        <v>1.67</v>
      </c>
      <c r="I218" s="155"/>
      <c r="L218" s="150"/>
      <c r="M218" s="156"/>
      <c r="T218" s="157"/>
      <c r="AT218" s="152" t="s">
        <v>270</v>
      </c>
      <c r="AU218" s="152" t="s">
        <v>87</v>
      </c>
      <c r="AV218" s="12" t="s">
        <v>87</v>
      </c>
      <c r="AW218" s="12" t="s">
        <v>32</v>
      </c>
      <c r="AX218" s="12" t="s">
        <v>77</v>
      </c>
      <c r="AY218" s="152" t="s">
        <v>262</v>
      </c>
    </row>
    <row r="219" spans="2:51" s="12" customFormat="1" ht="12">
      <c r="B219" s="150"/>
      <c r="D219" s="151" t="s">
        <v>270</v>
      </c>
      <c r="E219" s="152" t="s">
        <v>1</v>
      </c>
      <c r="F219" s="153" t="s">
        <v>2842</v>
      </c>
      <c r="H219" s="154">
        <v>45.33</v>
      </c>
      <c r="I219" s="155"/>
      <c r="L219" s="150"/>
      <c r="M219" s="156"/>
      <c r="T219" s="157"/>
      <c r="AT219" s="152" t="s">
        <v>270</v>
      </c>
      <c r="AU219" s="152" t="s">
        <v>87</v>
      </c>
      <c r="AV219" s="12" t="s">
        <v>87</v>
      </c>
      <c r="AW219" s="12" t="s">
        <v>32</v>
      </c>
      <c r="AX219" s="12" t="s">
        <v>77</v>
      </c>
      <c r="AY219" s="152" t="s">
        <v>262</v>
      </c>
    </row>
    <row r="220" spans="2:51" s="12" customFormat="1" ht="12">
      <c r="B220" s="150"/>
      <c r="D220" s="151" t="s">
        <v>270</v>
      </c>
      <c r="E220" s="152" t="s">
        <v>1</v>
      </c>
      <c r="F220" s="153" t="s">
        <v>2843</v>
      </c>
      <c r="H220" s="154">
        <v>45</v>
      </c>
      <c r="I220" s="155"/>
      <c r="L220" s="150"/>
      <c r="M220" s="156"/>
      <c r="T220" s="157"/>
      <c r="AT220" s="152" t="s">
        <v>270</v>
      </c>
      <c r="AU220" s="152" t="s">
        <v>87</v>
      </c>
      <c r="AV220" s="12" t="s">
        <v>87</v>
      </c>
      <c r="AW220" s="12" t="s">
        <v>32</v>
      </c>
      <c r="AX220" s="12" t="s">
        <v>77</v>
      </c>
      <c r="AY220" s="152" t="s">
        <v>262</v>
      </c>
    </row>
    <row r="221" spans="2:51" s="12" customFormat="1" ht="12">
      <c r="B221" s="150"/>
      <c r="D221" s="151" t="s">
        <v>270</v>
      </c>
      <c r="E221" s="152" t="s">
        <v>1</v>
      </c>
      <c r="F221" s="153" t="s">
        <v>2844</v>
      </c>
      <c r="H221" s="154">
        <v>10.45</v>
      </c>
      <c r="I221" s="155"/>
      <c r="L221" s="150"/>
      <c r="M221" s="156"/>
      <c r="T221" s="157"/>
      <c r="AT221" s="152" t="s">
        <v>270</v>
      </c>
      <c r="AU221" s="152" t="s">
        <v>87</v>
      </c>
      <c r="AV221" s="12" t="s">
        <v>87</v>
      </c>
      <c r="AW221" s="12" t="s">
        <v>32</v>
      </c>
      <c r="AX221" s="12" t="s">
        <v>77</v>
      </c>
      <c r="AY221" s="152" t="s">
        <v>262</v>
      </c>
    </row>
    <row r="222" spans="2:51" s="12" customFormat="1" ht="12">
      <c r="B222" s="150"/>
      <c r="D222" s="151" t="s">
        <v>270</v>
      </c>
      <c r="E222" s="152" t="s">
        <v>1</v>
      </c>
      <c r="F222" s="153" t="s">
        <v>2845</v>
      </c>
      <c r="H222" s="154">
        <v>7.18</v>
      </c>
      <c r="I222" s="155"/>
      <c r="L222" s="150"/>
      <c r="M222" s="156"/>
      <c r="T222" s="157"/>
      <c r="AT222" s="152" t="s">
        <v>270</v>
      </c>
      <c r="AU222" s="152" t="s">
        <v>87</v>
      </c>
      <c r="AV222" s="12" t="s">
        <v>87</v>
      </c>
      <c r="AW222" s="12" t="s">
        <v>32</v>
      </c>
      <c r="AX222" s="12" t="s">
        <v>77</v>
      </c>
      <c r="AY222" s="152" t="s">
        <v>262</v>
      </c>
    </row>
    <row r="223" spans="2:51" s="12" customFormat="1" ht="12">
      <c r="B223" s="150"/>
      <c r="D223" s="151" t="s">
        <v>270</v>
      </c>
      <c r="E223" s="152" t="s">
        <v>1</v>
      </c>
      <c r="F223" s="153" t="s">
        <v>2846</v>
      </c>
      <c r="H223" s="154">
        <v>8.4</v>
      </c>
      <c r="I223" s="155"/>
      <c r="L223" s="150"/>
      <c r="M223" s="156"/>
      <c r="T223" s="157"/>
      <c r="AT223" s="152" t="s">
        <v>270</v>
      </c>
      <c r="AU223" s="152" t="s">
        <v>87</v>
      </c>
      <c r="AV223" s="12" t="s">
        <v>87</v>
      </c>
      <c r="AW223" s="12" t="s">
        <v>32</v>
      </c>
      <c r="AX223" s="12" t="s">
        <v>77</v>
      </c>
      <c r="AY223" s="152" t="s">
        <v>262</v>
      </c>
    </row>
    <row r="224" spans="2:51" s="13" customFormat="1" ht="12">
      <c r="B224" s="158"/>
      <c r="D224" s="151" t="s">
        <v>270</v>
      </c>
      <c r="E224" s="159" t="s">
        <v>1</v>
      </c>
      <c r="F224" s="160" t="s">
        <v>273</v>
      </c>
      <c r="H224" s="161">
        <v>118.03</v>
      </c>
      <c r="I224" s="162"/>
      <c r="L224" s="158"/>
      <c r="M224" s="163"/>
      <c r="T224" s="164"/>
      <c r="AT224" s="159" t="s">
        <v>270</v>
      </c>
      <c r="AU224" s="159" t="s">
        <v>87</v>
      </c>
      <c r="AV224" s="13" t="s">
        <v>268</v>
      </c>
      <c r="AW224" s="13" t="s">
        <v>32</v>
      </c>
      <c r="AX224" s="13" t="s">
        <v>85</v>
      </c>
      <c r="AY224" s="159" t="s">
        <v>262</v>
      </c>
    </row>
    <row r="225" spans="2:65" s="1" customFormat="1" ht="21.75" customHeight="1">
      <c r="B225" s="32"/>
      <c r="C225" s="138" t="s">
        <v>436</v>
      </c>
      <c r="D225" s="138" t="s">
        <v>264</v>
      </c>
      <c r="E225" s="139" t="s">
        <v>2847</v>
      </c>
      <c r="F225" s="140" t="s">
        <v>2848</v>
      </c>
      <c r="G225" s="141" t="s">
        <v>152</v>
      </c>
      <c r="H225" s="142">
        <v>4.8</v>
      </c>
      <c r="I225" s="143"/>
      <c r="J225" s="142">
        <f>ROUND(I225*H225,2)</f>
        <v>0</v>
      </c>
      <c r="K225" s="140" t="s">
        <v>267</v>
      </c>
      <c r="L225" s="32"/>
      <c r="M225" s="144" t="s">
        <v>1</v>
      </c>
      <c r="N225" s="145" t="s">
        <v>42</v>
      </c>
      <c r="P225" s="146">
        <f>O225*H225</f>
        <v>0</v>
      </c>
      <c r="Q225" s="146">
        <v>0.00458</v>
      </c>
      <c r="R225" s="146">
        <f>Q225*H225</f>
        <v>0.021984</v>
      </c>
      <c r="S225" s="146">
        <v>0</v>
      </c>
      <c r="T225" s="147">
        <f>S225*H225</f>
        <v>0</v>
      </c>
      <c r="AR225" s="148" t="s">
        <v>268</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2849</v>
      </c>
    </row>
    <row r="226" spans="2:51" s="12" customFormat="1" ht="12">
      <c r="B226" s="150"/>
      <c r="D226" s="151" t="s">
        <v>270</v>
      </c>
      <c r="E226" s="152" t="s">
        <v>1</v>
      </c>
      <c r="F226" s="153" t="s">
        <v>2850</v>
      </c>
      <c r="H226" s="154">
        <v>4.8</v>
      </c>
      <c r="I226" s="155"/>
      <c r="L226" s="150"/>
      <c r="M226" s="156"/>
      <c r="T226" s="157"/>
      <c r="AT226" s="152" t="s">
        <v>270</v>
      </c>
      <c r="AU226" s="152" t="s">
        <v>87</v>
      </c>
      <c r="AV226" s="12" t="s">
        <v>87</v>
      </c>
      <c r="AW226" s="12" t="s">
        <v>32</v>
      </c>
      <c r="AX226" s="12" t="s">
        <v>77</v>
      </c>
      <c r="AY226" s="152" t="s">
        <v>262</v>
      </c>
    </row>
    <row r="227" spans="2:51" s="13" customFormat="1" ht="12">
      <c r="B227" s="158"/>
      <c r="D227" s="151" t="s">
        <v>270</v>
      </c>
      <c r="E227" s="159" t="s">
        <v>1</v>
      </c>
      <c r="F227" s="160" t="s">
        <v>273</v>
      </c>
      <c r="H227" s="161">
        <v>4.8</v>
      </c>
      <c r="I227" s="162"/>
      <c r="L227" s="158"/>
      <c r="M227" s="163"/>
      <c r="T227" s="164"/>
      <c r="AT227" s="159" t="s">
        <v>270</v>
      </c>
      <c r="AU227" s="159" t="s">
        <v>87</v>
      </c>
      <c r="AV227" s="13" t="s">
        <v>268</v>
      </c>
      <c r="AW227" s="13" t="s">
        <v>32</v>
      </c>
      <c r="AX227" s="13" t="s">
        <v>85</v>
      </c>
      <c r="AY227" s="159" t="s">
        <v>262</v>
      </c>
    </row>
    <row r="228" spans="2:65" s="1" customFormat="1" ht="21.75" customHeight="1">
      <c r="B228" s="32"/>
      <c r="C228" s="138" t="s">
        <v>441</v>
      </c>
      <c r="D228" s="138" t="s">
        <v>264</v>
      </c>
      <c r="E228" s="139" t="s">
        <v>2851</v>
      </c>
      <c r="F228" s="140" t="s">
        <v>2852</v>
      </c>
      <c r="G228" s="141" t="s">
        <v>152</v>
      </c>
      <c r="H228" s="142">
        <v>4.8</v>
      </c>
      <c r="I228" s="143"/>
      <c r="J228" s="142">
        <f>ROUND(I228*H228,2)</f>
        <v>0</v>
      </c>
      <c r="K228" s="140" t="s">
        <v>267</v>
      </c>
      <c r="L228" s="32"/>
      <c r="M228" s="144" t="s">
        <v>1</v>
      </c>
      <c r="N228" s="145" t="s">
        <v>42</v>
      </c>
      <c r="P228" s="146">
        <f>O228*H228</f>
        <v>0</v>
      </c>
      <c r="Q228" s="146">
        <v>0</v>
      </c>
      <c r="R228" s="146">
        <f>Q228*H228</f>
        <v>0</v>
      </c>
      <c r="S228" s="146">
        <v>0</v>
      </c>
      <c r="T228" s="147">
        <f>S228*H228</f>
        <v>0</v>
      </c>
      <c r="AR228" s="148" t="s">
        <v>268</v>
      </c>
      <c r="AT228" s="148" t="s">
        <v>264</v>
      </c>
      <c r="AU228" s="148" t="s">
        <v>87</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268</v>
      </c>
      <c r="BM228" s="148" t="s">
        <v>2853</v>
      </c>
    </row>
    <row r="229" spans="2:65" s="1" customFormat="1" ht="21.75" customHeight="1">
      <c r="B229" s="32"/>
      <c r="C229" s="138" t="s">
        <v>446</v>
      </c>
      <c r="D229" s="138" t="s">
        <v>264</v>
      </c>
      <c r="E229" s="139" t="s">
        <v>2854</v>
      </c>
      <c r="F229" s="140" t="s">
        <v>2855</v>
      </c>
      <c r="G229" s="141" t="s">
        <v>152</v>
      </c>
      <c r="H229" s="142">
        <v>67.22</v>
      </c>
      <c r="I229" s="143"/>
      <c r="J229" s="142">
        <f>ROUND(I229*H229,2)</f>
        <v>0</v>
      </c>
      <c r="K229" s="140" t="s">
        <v>267</v>
      </c>
      <c r="L229" s="32"/>
      <c r="M229" s="144" t="s">
        <v>1</v>
      </c>
      <c r="N229" s="145" t="s">
        <v>42</v>
      </c>
      <c r="P229" s="146">
        <f>O229*H229</f>
        <v>0</v>
      </c>
      <c r="Q229" s="146">
        <v>0.01007</v>
      </c>
      <c r="R229" s="146">
        <f>Q229*H229</f>
        <v>0.6769054</v>
      </c>
      <c r="S229" s="146">
        <v>0</v>
      </c>
      <c r="T229" s="147">
        <f>S229*H229</f>
        <v>0</v>
      </c>
      <c r="AR229" s="148" t="s">
        <v>268</v>
      </c>
      <c r="AT229" s="148" t="s">
        <v>264</v>
      </c>
      <c r="AU229" s="148" t="s">
        <v>87</v>
      </c>
      <c r="AY229" s="17" t="s">
        <v>262</v>
      </c>
      <c r="BE229" s="149">
        <f>IF(N229="základní",J229,0)</f>
        <v>0</v>
      </c>
      <c r="BF229" s="149">
        <f>IF(N229="snížená",J229,0)</f>
        <v>0</v>
      </c>
      <c r="BG229" s="149">
        <f>IF(N229="zákl. přenesená",J229,0)</f>
        <v>0</v>
      </c>
      <c r="BH229" s="149">
        <f>IF(N229="sníž. přenesená",J229,0)</f>
        <v>0</v>
      </c>
      <c r="BI229" s="149">
        <f>IF(N229="nulová",J229,0)</f>
        <v>0</v>
      </c>
      <c r="BJ229" s="17" t="s">
        <v>85</v>
      </c>
      <c r="BK229" s="149">
        <f>ROUND(I229*H229,2)</f>
        <v>0</v>
      </c>
      <c r="BL229" s="17" t="s">
        <v>268</v>
      </c>
      <c r="BM229" s="148" t="s">
        <v>2856</v>
      </c>
    </row>
    <row r="230" spans="2:51" s="12" customFormat="1" ht="22.5">
      <c r="B230" s="150"/>
      <c r="D230" s="151" t="s">
        <v>270</v>
      </c>
      <c r="E230" s="152" t="s">
        <v>1</v>
      </c>
      <c r="F230" s="153" t="s">
        <v>2857</v>
      </c>
      <c r="H230" s="154">
        <v>17.68</v>
      </c>
      <c r="I230" s="155"/>
      <c r="L230" s="150"/>
      <c r="M230" s="156"/>
      <c r="T230" s="157"/>
      <c r="AT230" s="152" t="s">
        <v>270</v>
      </c>
      <c r="AU230" s="152" t="s">
        <v>87</v>
      </c>
      <c r="AV230" s="12" t="s">
        <v>87</v>
      </c>
      <c r="AW230" s="12" t="s">
        <v>32</v>
      </c>
      <c r="AX230" s="12" t="s">
        <v>77</v>
      </c>
      <c r="AY230" s="152" t="s">
        <v>262</v>
      </c>
    </row>
    <row r="231" spans="2:51" s="12" customFormat="1" ht="22.5">
      <c r="B231" s="150"/>
      <c r="D231" s="151" t="s">
        <v>270</v>
      </c>
      <c r="E231" s="152" t="s">
        <v>1</v>
      </c>
      <c r="F231" s="153" t="s">
        <v>2858</v>
      </c>
      <c r="H231" s="154">
        <v>15.96</v>
      </c>
      <c r="I231" s="155"/>
      <c r="L231" s="150"/>
      <c r="M231" s="156"/>
      <c r="T231" s="157"/>
      <c r="AT231" s="152" t="s">
        <v>270</v>
      </c>
      <c r="AU231" s="152" t="s">
        <v>87</v>
      </c>
      <c r="AV231" s="12" t="s">
        <v>87</v>
      </c>
      <c r="AW231" s="12" t="s">
        <v>32</v>
      </c>
      <c r="AX231" s="12" t="s">
        <v>77</v>
      </c>
      <c r="AY231" s="152" t="s">
        <v>262</v>
      </c>
    </row>
    <row r="232" spans="2:51" s="12" customFormat="1" ht="12">
      <c r="B232" s="150"/>
      <c r="D232" s="151" t="s">
        <v>270</v>
      </c>
      <c r="E232" s="152" t="s">
        <v>1</v>
      </c>
      <c r="F232" s="153" t="s">
        <v>2859</v>
      </c>
      <c r="H232" s="154">
        <v>8.15</v>
      </c>
      <c r="I232" s="155"/>
      <c r="L232" s="150"/>
      <c r="M232" s="156"/>
      <c r="T232" s="157"/>
      <c r="AT232" s="152" t="s">
        <v>270</v>
      </c>
      <c r="AU232" s="152" t="s">
        <v>87</v>
      </c>
      <c r="AV232" s="12" t="s">
        <v>87</v>
      </c>
      <c r="AW232" s="12" t="s">
        <v>32</v>
      </c>
      <c r="AX232" s="12" t="s">
        <v>77</v>
      </c>
      <c r="AY232" s="152" t="s">
        <v>262</v>
      </c>
    </row>
    <row r="233" spans="2:51" s="12" customFormat="1" ht="12">
      <c r="B233" s="150"/>
      <c r="D233" s="151" t="s">
        <v>270</v>
      </c>
      <c r="E233" s="152" t="s">
        <v>1</v>
      </c>
      <c r="F233" s="153" t="s">
        <v>2860</v>
      </c>
      <c r="H233" s="154">
        <v>11.49</v>
      </c>
      <c r="I233" s="155"/>
      <c r="L233" s="150"/>
      <c r="M233" s="156"/>
      <c r="T233" s="157"/>
      <c r="AT233" s="152" t="s">
        <v>270</v>
      </c>
      <c r="AU233" s="152" t="s">
        <v>87</v>
      </c>
      <c r="AV233" s="12" t="s">
        <v>87</v>
      </c>
      <c r="AW233" s="12" t="s">
        <v>32</v>
      </c>
      <c r="AX233" s="12" t="s">
        <v>77</v>
      </c>
      <c r="AY233" s="152" t="s">
        <v>262</v>
      </c>
    </row>
    <row r="234" spans="2:51" s="12" customFormat="1" ht="22.5">
      <c r="B234" s="150"/>
      <c r="D234" s="151" t="s">
        <v>270</v>
      </c>
      <c r="E234" s="152" t="s">
        <v>1</v>
      </c>
      <c r="F234" s="153" t="s">
        <v>2861</v>
      </c>
      <c r="H234" s="154">
        <v>13.94</v>
      </c>
      <c r="I234" s="155"/>
      <c r="L234" s="150"/>
      <c r="M234" s="156"/>
      <c r="T234" s="157"/>
      <c r="AT234" s="152" t="s">
        <v>270</v>
      </c>
      <c r="AU234" s="152" t="s">
        <v>87</v>
      </c>
      <c r="AV234" s="12" t="s">
        <v>87</v>
      </c>
      <c r="AW234" s="12" t="s">
        <v>32</v>
      </c>
      <c r="AX234" s="12" t="s">
        <v>77</v>
      </c>
      <c r="AY234" s="152" t="s">
        <v>262</v>
      </c>
    </row>
    <row r="235" spans="2:51" s="13" customFormat="1" ht="12">
      <c r="B235" s="158"/>
      <c r="D235" s="151" t="s">
        <v>270</v>
      </c>
      <c r="E235" s="159" t="s">
        <v>1</v>
      </c>
      <c r="F235" s="160" t="s">
        <v>273</v>
      </c>
      <c r="H235" s="161">
        <v>67.22</v>
      </c>
      <c r="I235" s="162"/>
      <c r="L235" s="158"/>
      <c r="M235" s="163"/>
      <c r="T235" s="164"/>
      <c r="AT235" s="159" t="s">
        <v>270</v>
      </c>
      <c r="AU235" s="159" t="s">
        <v>87</v>
      </c>
      <c r="AV235" s="13" t="s">
        <v>268</v>
      </c>
      <c r="AW235" s="13" t="s">
        <v>32</v>
      </c>
      <c r="AX235" s="13" t="s">
        <v>85</v>
      </c>
      <c r="AY235" s="159" t="s">
        <v>262</v>
      </c>
    </row>
    <row r="236" spans="2:65" s="1" customFormat="1" ht="24.2" customHeight="1">
      <c r="B236" s="32"/>
      <c r="C236" s="138" t="s">
        <v>451</v>
      </c>
      <c r="D236" s="138" t="s">
        <v>264</v>
      </c>
      <c r="E236" s="139" t="s">
        <v>2862</v>
      </c>
      <c r="F236" s="140" t="s">
        <v>2863</v>
      </c>
      <c r="G236" s="141" t="s">
        <v>152</v>
      </c>
      <c r="H236" s="142">
        <v>67.22</v>
      </c>
      <c r="I236" s="143"/>
      <c r="J236" s="142">
        <f>ROUND(I236*H236,2)</f>
        <v>0</v>
      </c>
      <c r="K236" s="140" t="s">
        <v>267</v>
      </c>
      <c r="L236" s="32"/>
      <c r="M236" s="144" t="s">
        <v>1</v>
      </c>
      <c r="N236" s="145" t="s">
        <v>42</v>
      </c>
      <c r="P236" s="146">
        <f>O236*H236</f>
        <v>0</v>
      </c>
      <c r="Q236" s="146">
        <v>0</v>
      </c>
      <c r="R236" s="146">
        <f>Q236*H236</f>
        <v>0</v>
      </c>
      <c r="S236" s="146">
        <v>0</v>
      </c>
      <c r="T236" s="147">
        <f>S236*H236</f>
        <v>0</v>
      </c>
      <c r="AR236" s="148" t="s">
        <v>268</v>
      </c>
      <c r="AT236" s="148" t="s">
        <v>264</v>
      </c>
      <c r="AU236" s="148" t="s">
        <v>87</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2864</v>
      </c>
    </row>
    <row r="237" spans="2:65" s="1" customFormat="1" ht="21.75" customHeight="1">
      <c r="B237" s="32"/>
      <c r="C237" s="138" t="s">
        <v>189</v>
      </c>
      <c r="D237" s="138" t="s">
        <v>264</v>
      </c>
      <c r="E237" s="139" t="s">
        <v>2865</v>
      </c>
      <c r="F237" s="140" t="s">
        <v>2866</v>
      </c>
      <c r="G237" s="141" t="s">
        <v>303</v>
      </c>
      <c r="H237" s="142">
        <v>30.86</v>
      </c>
      <c r="I237" s="143"/>
      <c r="J237" s="142">
        <f>ROUND(I237*H237,2)</f>
        <v>0</v>
      </c>
      <c r="K237" s="140" t="s">
        <v>267</v>
      </c>
      <c r="L237" s="32"/>
      <c r="M237" s="144" t="s">
        <v>1</v>
      </c>
      <c r="N237" s="145" t="s">
        <v>42</v>
      </c>
      <c r="P237" s="146">
        <f>O237*H237</f>
        <v>0</v>
      </c>
      <c r="Q237" s="146">
        <v>1.04717</v>
      </c>
      <c r="R237" s="146">
        <f>Q237*H237</f>
        <v>32.315666199999995</v>
      </c>
      <c r="S237" s="146">
        <v>0</v>
      </c>
      <c r="T237" s="147">
        <f>S237*H237</f>
        <v>0</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2867</v>
      </c>
    </row>
    <row r="238" spans="2:51" s="14" customFormat="1" ht="12">
      <c r="B238" s="165"/>
      <c r="D238" s="151" t="s">
        <v>270</v>
      </c>
      <c r="E238" s="166" t="s">
        <v>1</v>
      </c>
      <c r="F238" s="167" t="s">
        <v>2868</v>
      </c>
      <c r="H238" s="166" t="s">
        <v>1</v>
      </c>
      <c r="I238" s="168"/>
      <c r="L238" s="165"/>
      <c r="M238" s="169"/>
      <c r="T238" s="170"/>
      <c r="AT238" s="166" t="s">
        <v>270</v>
      </c>
      <c r="AU238" s="166" t="s">
        <v>87</v>
      </c>
      <c r="AV238" s="14" t="s">
        <v>85</v>
      </c>
      <c r="AW238" s="14" t="s">
        <v>32</v>
      </c>
      <c r="AX238" s="14" t="s">
        <v>77</v>
      </c>
      <c r="AY238" s="166" t="s">
        <v>262</v>
      </c>
    </row>
    <row r="239" spans="2:51" s="12" customFormat="1" ht="12">
      <c r="B239" s="150"/>
      <c r="D239" s="151" t="s">
        <v>270</v>
      </c>
      <c r="E239" s="152" t="s">
        <v>1</v>
      </c>
      <c r="F239" s="153" t="s">
        <v>2869</v>
      </c>
      <c r="H239" s="154">
        <v>0.33</v>
      </c>
      <c r="I239" s="155"/>
      <c r="L239" s="150"/>
      <c r="M239" s="156"/>
      <c r="T239" s="157"/>
      <c r="AT239" s="152" t="s">
        <v>270</v>
      </c>
      <c r="AU239" s="152" t="s">
        <v>87</v>
      </c>
      <c r="AV239" s="12" t="s">
        <v>87</v>
      </c>
      <c r="AW239" s="12" t="s">
        <v>32</v>
      </c>
      <c r="AX239" s="12" t="s">
        <v>77</v>
      </c>
      <c r="AY239" s="152" t="s">
        <v>262</v>
      </c>
    </row>
    <row r="240" spans="2:51" s="14" customFormat="1" ht="12">
      <c r="B240" s="165"/>
      <c r="D240" s="151" t="s">
        <v>270</v>
      </c>
      <c r="E240" s="166" t="s">
        <v>1</v>
      </c>
      <c r="F240" s="167" t="s">
        <v>2870</v>
      </c>
      <c r="H240" s="166" t="s">
        <v>1</v>
      </c>
      <c r="I240" s="168"/>
      <c r="L240" s="165"/>
      <c r="M240" s="169"/>
      <c r="T240" s="170"/>
      <c r="AT240" s="166" t="s">
        <v>270</v>
      </c>
      <c r="AU240" s="166" t="s">
        <v>87</v>
      </c>
      <c r="AV240" s="14" t="s">
        <v>85</v>
      </c>
      <c r="AW240" s="14" t="s">
        <v>32</v>
      </c>
      <c r="AX240" s="14" t="s">
        <v>77</v>
      </c>
      <c r="AY240" s="166" t="s">
        <v>262</v>
      </c>
    </row>
    <row r="241" spans="2:51" s="12" customFormat="1" ht="12">
      <c r="B241" s="150"/>
      <c r="D241" s="151" t="s">
        <v>270</v>
      </c>
      <c r="E241" s="152" t="s">
        <v>1</v>
      </c>
      <c r="F241" s="153" t="s">
        <v>2871</v>
      </c>
      <c r="H241" s="154">
        <v>8.65</v>
      </c>
      <c r="I241" s="155"/>
      <c r="L241" s="150"/>
      <c r="M241" s="156"/>
      <c r="T241" s="157"/>
      <c r="AT241" s="152" t="s">
        <v>270</v>
      </c>
      <c r="AU241" s="152" t="s">
        <v>87</v>
      </c>
      <c r="AV241" s="12" t="s">
        <v>87</v>
      </c>
      <c r="AW241" s="12" t="s">
        <v>32</v>
      </c>
      <c r="AX241" s="12" t="s">
        <v>77</v>
      </c>
      <c r="AY241" s="152" t="s">
        <v>262</v>
      </c>
    </row>
    <row r="242" spans="2:51" s="12" customFormat="1" ht="12">
      <c r="B242" s="150"/>
      <c r="D242" s="151" t="s">
        <v>270</v>
      </c>
      <c r="E242" s="152" t="s">
        <v>1</v>
      </c>
      <c r="F242" s="153" t="s">
        <v>2872</v>
      </c>
      <c r="H242" s="154">
        <v>3.73</v>
      </c>
      <c r="I242" s="155"/>
      <c r="L242" s="150"/>
      <c r="M242" s="156"/>
      <c r="T242" s="157"/>
      <c r="AT242" s="152" t="s">
        <v>270</v>
      </c>
      <c r="AU242" s="152" t="s">
        <v>87</v>
      </c>
      <c r="AV242" s="12" t="s">
        <v>87</v>
      </c>
      <c r="AW242" s="12" t="s">
        <v>32</v>
      </c>
      <c r="AX242" s="12" t="s">
        <v>77</v>
      </c>
      <c r="AY242" s="152" t="s">
        <v>262</v>
      </c>
    </row>
    <row r="243" spans="2:51" s="14" customFormat="1" ht="12">
      <c r="B243" s="165"/>
      <c r="D243" s="151" t="s">
        <v>270</v>
      </c>
      <c r="E243" s="166" t="s">
        <v>1</v>
      </c>
      <c r="F243" s="167" t="s">
        <v>2873</v>
      </c>
      <c r="H243" s="166" t="s">
        <v>1</v>
      </c>
      <c r="I243" s="168"/>
      <c r="L243" s="165"/>
      <c r="M243" s="169"/>
      <c r="T243" s="170"/>
      <c r="AT243" s="166" t="s">
        <v>270</v>
      </c>
      <c r="AU243" s="166" t="s">
        <v>87</v>
      </c>
      <c r="AV243" s="14" t="s">
        <v>85</v>
      </c>
      <c r="AW243" s="14" t="s">
        <v>32</v>
      </c>
      <c r="AX243" s="14" t="s">
        <v>77</v>
      </c>
      <c r="AY243" s="166" t="s">
        <v>262</v>
      </c>
    </row>
    <row r="244" spans="2:51" s="12" customFormat="1" ht="12">
      <c r="B244" s="150"/>
      <c r="D244" s="151" t="s">
        <v>270</v>
      </c>
      <c r="E244" s="152" t="s">
        <v>1</v>
      </c>
      <c r="F244" s="153" t="s">
        <v>2874</v>
      </c>
      <c r="H244" s="154">
        <v>6.75</v>
      </c>
      <c r="I244" s="155"/>
      <c r="L244" s="150"/>
      <c r="M244" s="156"/>
      <c r="T244" s="157"/>
      <c r="AT244" s="152" t="s">
        <v>270</v>
      </c>
      <c r="AU244" s="152" t="s">
        <v>87</v>
      </c>
      <c r="AV244" s="12" t="s">
        <v>87</v>
      </c>
      <c r="AW244" s="12" t="s">
        <v>32</v>
      </c>
      <c r="AX244" s="12" t="s">
        <v>77</v>
      </c>
      <c r="AY244" s="152" t="s">
        <v>262</v>
      </c>
    </row>
    <row r="245" spans="2:51" s="12" customFormat="1" ht="12">
      <c r="B245" s="150"/>
      <c r="D245" s="151" t="s">
        <v>270</v>
      </c>
      <c r="E245" s="152" t="s">
        <v>1</v>
      </c>
      <c r="F245" s="153" t="s">
        <v>2875</v>
      </c>
      <c r="H245" s="154">
        <v>2.77</v>
      </c>
      <c r="I245" s="155"/>
      <c r="L245" s="150"/>
      <c r="M245" s="156"/>
      <c r="T245" s="157"/>
      <c r="AT245" s="152" t="s">
        <v>270</v>
      </c>
      <c r="AU245" s="152" t="s">
        <v>87</v>
      </c>
      <c r="AV245" s="12" t="s">
        <v>87</v>
      </c>
      <c r="AW245" s="12" t="s">
        <v>32</v>
      </c>
      <c r="AX245" s="12" t="s">
        <v>77</v>
      </c>
      <c r="AY245" s="152" t="s">
        <v>262</v>
      </c>
    </row>
    <row r="246" spans="2:51" s="14" customFormat="1" ht="12">
      <c r="B246" s="165"/>
      <c r="D246" s="151" t="s">
        <v>270</v>
      </c>
      <c r="E246" s="166" t="s">
        <v>1</v>
      </c>
      <c r="F246" s="167" t="s">
        <v>2876</v>
      </c>
      <c r="H246" s="166" t="s">
        <v>1</v>
      </c>
      <c r="I246" s="168"/>
      <c r="L246" s="165"/>
      <c r="M246" s="169"/>
      <c r="T246" s="170"/>
      <c r="AT246" s="166" t="s">
        <v>270</v>
      </c>
      <c r="AU246" s="166" t="s">
        <v>87</v>
      </c>
      <c r="AV246" s="14" t="s">
        <v>85</v>
      </c>
      <c r="AW246" s="14" t="s">
        <v>32</v>
      </c>
      <c r="AX246" s="14" t="s">
        <v>77</v>
      </c>
      <c r="AY246" s="166" t="s">
        <v>262</v>
      </c>
    </row>
    <row r="247" spans="2:51" s="12" customFormat="1" ht="33.75">
      <c r="B247" s="150"/>
      <c r="D247" s="151" t="s">
        <v>270</v>
      </c>
      <c r="E247" s="152" t="s">
        <v>1</v>
      </c>
      <c r="F247" s="153" t="s">
        <v>2877</v>
      </c>
      <c r="H247" s="154">
        <v>2.23</v>
      </c>
      <c r="I247" s="155"/>
      <c r="L247" s="150"/>
      <c r="M247" s="156"/>
      <c r="T247" s="157"/>
      <c r="AT247" s="152" t="s">
        <v>270</v>
      </c>
      <c r="AU247" s="152" t="s">
        <v>87</v>
      </c>
      <c r="AV247" s="12" t="s">
        <v>87</v>
      </c>
      <c r="AW247" s="12" t="s">
        <v>32</v>
      </c>
      <c r="AX247" s="12" t="s">
        <v>77</v>
      </c>
      <c r="AY247" s="152" t="s">
        <v>262</v>
      </c>
    </row>
    <row r="248" spans="2:51" s="14" customFormat="1" ht="12">
      <c r="B248" s="165"/>
      <c r="D248" s="151" t="s">
        <v>270</v>
      </c>
      <c r="E248" s="166" t="s">
        <v>1</v>
      </c>
      <c r="F248" s="167" t="s">
        <v>2878</v>
      </c>
      <c r="H248" s="166" t="s">
        <v>1</v>
      </c>
      <c r="I248" s="168"/>
      <c r="L248" s="165"/>
      <c r="M248" s="169"/>
      <c r="T248" s="170"/>
      <c r="AT248" s="166" t="s">
        <v>270</v>
      </c>
      <c r="AU248" s="166" t="s">
        <v>87</v>
      </c>
      <c r="AV248" s="14" t="s">
        <v>85</v>
      </c>
      <c r="AW248" s="14" t="s">
        <v>32</v>
      </c>
      <c r="AX248" s="14" t="s">
        <v>77</v>
      </c>
      <c r="AY248" s="166" t="s">
        <v>262</v>
      </c>
    </row>
    <row r="249" spans="2:51" s="12" customFormat="1" ht="12">
      <c r="B249" s="150"/>
      <c r="D249" s="151" t="s">
        <v>270</v>
      </c>
      <c r="E249" s="152" t="s">
        <v>1</v>
      </c>
      <c r="F249" s="153" t="s">
        <v>2879</v>
      </c>
      <c r="H249" s="154">
        <v>1.25</v>
      </c>
      <c r="I249" s="155"/>
      <c r="L249" s="150"/>
      <c r="M249" s="156"/>
      <c r="T249" s="157"/>
      <c r="AT249" s="152" t="s">
        <v>270</v>
      </c>
      <c r="AU249" s="152" t="s">
        <v>87</v>
      </c>
      <c r="AV249" s="12" t="s">
        <v>87</v>
      </c>
      <c r="AW249" s="12" t="s">
        <v>32</v>
      </c>
      <c r="AX249" s="12" t="s">
        <v>77</v>
      </c>
      <c r="AY249" s="152" t="s">
        <v>262</v>
      </c>
    </row>
    <row r="250" spans="2:51" s="12" customFormat="1" ht="12">
      <c r="B250" s="150"/>
      <c r="D250" s="151" t="s">
        <v>270</v>
      </c>
      <c r="E250" s="152" t="s">
        <v>1</v>
      </c>
      <c r="F250" s="153" t="s">
        <v>2880</v>
      </c>
      <c r="H250" s="154">
        <v>0.15</v>
      </c>
      <c r="I250" s="155"/>
      <c r="L250" s="150"/>
      <c r="M250" s="156"/>
      <c r="T250" s="157"/>
      <c r="AT250" s="152" t="s">
        <v>270</v>
      </c>
      <c r="AU250" s="152" t="s">
        <v>87</v>
      </c>
      <c r="AV250" s="12" t="s">
        <v>87</v>
      </c>
      <c r="AW250" s="12" t="s">
        <v>32</v>
      </c>
      <c r="AX250" s="12" t="s">
        <v>77</v>
      </c>
      <c r="AY250" s="152" t="s">
        <v>262</v>
      </c>
    </row>
    <row r="251" spans="2:51" s="14" customFormat="1" ht="12">
      <c r="B251" s="165"/>
      <c r="D251" s="151" t="s">
        <v>270</v>
      </c>
      <c r="E251" s="166" t="s">
        <v>1</v>
      </c>
      <c r="F251" s="167" t="s">
        <v>2881</v>
      </c>
      <c r="H251" s="166" t="s">
        <v>1</v>
      </c>
      <c r="I251" s="168"/>
      <c r="L251" s="165"/>
      <c r="M251" s="169"/>
      <c r="T251" s="170"/>
      <c r="AT251" s="166" t="s">
        <v>270</v>
      </c>
      <c r="AU251" s="166" t="s">
        <v>87</v>
      </c>
      <c r="AV251" s="14" t="s">
        <v>85</v>
      </c>
      <c r="AW251" s="14" t="s">
        <v>32</v>
      </c>
      <c r="AX251" s="14" t="s">
        <v>77</v>
      </c>
      <c r="AY251" s="166" t="s">
        <v>262</v>
      </c>
    </row>
    <row r="252" spans="2:51" s="12" customFormat="1" ht="12">
      <c r="B252" s="150"/>
      <c r="D252" s="151" t="s">
        <v>270</v>
      </c>
      <c r="E252" s="152" t="s">
        <v>1</v>
      </c>
      <c r="F252" s="153" t="s">
        <v>2882</v>
      </c>
      <c r="H252" s="154">
        <v>0.42</v>
      </c>
      <c r="I252" s="155"/>
      <c r="L252" s="150"/>
      <c r="M252" s="156"/>
      <c r="T252" s="157"/>
      <c r="AT252" s="152" t="s">
        <v>270</v>
      </c>
      <c r="AU252" s="152" t="s">
        <v>87</v>
      </c>
      <c r="AV252" s="12" t="s">
        <v>87</v>
      </c>
      <c r="AW252" s="12" t="s">
        <v>32</v>
      </c>
      <c r="AX252" s="12" t="s">
        <v>77</v>
      </c>
      <c r="AY252" s="152" t="s">
        <v>262</v>
      </c>
    </row>
    <row r="253" spans="2:51" s="14" customFormat="1" ht="12">
      <c r="B253" s="165"/>
      <c r="D253" s="151" t="s">
        <v>270</v>
      </c>
      <c r="E253" s="166" t="s">
        <v>1</v>
      </c>
      <c r="F253" s="167" t="s">
        <v>2883</v>
      </c>
      <c r="H253" s="166" t="s">
        <v>1</v>
      </c>
      <c r="I253" s="168"/>
      <c r="L253" s="165"/>
      <c r="M253" s="169"/>
      <c r="T253" s="170"/>
      <c r="AT253" s="166" t="s">
        <v>270</v>
      </c>
      <c r="AU253" s="166" t="s">
        <v>87</v>
      </c>
      <c r="AV253" s="14" t="s">
        <v>85</v>
      </c>
      <c r="AW253" s="14" t="s">
        <v>32</v>
      </c>
      <c r="AX253" s="14" t="s">
        <v>77</v>
      </c>
      <c r="AY253" s="166" t="s">
        <v>262</v>
      </c>
    </row>
    <row r="254" spans="2:51" s="12" customFormat="1" ht="12">
      <c r="B254" s="150"/>
      <c r="D254" s="151" t="s">
        <v>270</v>
      </c>
      <c r="E254" s="152" t="s">
        <v>1</v>
      </c>
      <c r="F254" s="153" t="s">
        <v>2884</v>
      </c>
      <c r="H254" s="154">
        <v>1.53</v>
      </c>
      <c r="I254" s="155"/>
      <c r="L254" s="150"/>
      <c r="M254" s="156"/>
      <c r="T254" s="157"/>
      <c r="AT254" s="152" t="s">
        <v>270</v>
      </c>
      <c r="AU254" s="152" t="s">
        <v>87</v>
      </c>
      <c r="AV254" s="12" t="s">
        <v>87</v>
      </c>
      <c r="AW254" s="12" t="s">
        <v>32</v>
      </c>
      <c r="AX254" s="12" t="s">
        <v>77</v>
      </c>
      <c r="AY254" s="152" t="s">
        <v>262</v>
      </c>
    </row>
    <row r="255" spans="2:51" s="12" customFormat="1" ht="12">
      <c r="B255" s="150"/>
      <c r="D255" s="151" t="s">
        <v>270</v>
      </c>
      <c r="E255" s="152" t="s">
        <v>1</v>
      </c>
      <c r="F255" s="153" t="s">
        <v>2885</v>
      </c>
      <c r="H255" s="154">
        <v>0.2</v>
      </c>
      <c r="I255" s="155"/>
      <c r="L255" s="150"/>
      <c r="M255" s="156"/>
      <c r="T255" s="157"/>
      <c r="AT255" s="152" t="s">
        <v>270</v>
      </c>
      <c r="AU255" s="152" t="s">
        <v>87</v>
      </c>
      <c r="AV255" s="12" t="s">
        <v>87</v>
      </c>
      <c r="AW255" s="12" t="s">
        <v>32</v>
      </c>
      <c r="AX255" s="12" t="s">
        <v>77</v>
      </c>
      <c r="AY255" s="152" t="s">
        <v>262</v>
      </c>
    </row>
    <row r="256" spans="2:51" s="14" customFormat="1" ht="12">
      <c r="B256" s="165"/>
      <c r="D256" s="151" t="s">
        <v>270</v>
      </c>
      <c r="E256" s="166" t="s">
        <v>1</v>
      </c>
      <c r="F256" s="167" t="s">
        <v>2886</v>
      </c>
      <c r="H256" s="166" t="s">
        <v>1</v>
      </c>
      <c r="I256" s="168"/>
      <c r="L256" s="165"/>
      <c r="M256" s="169"/>
      <c r="T256" s="170"/>
      <c r="AT256" s="166" t="s">
        <v>270</v>
      </c>
      <c r="AU256" s="166" t="s">
        <v>87</v>
      </c>
      <c r="AV256" s="14" t="s">
        <v>85</v>
      </c>
      <c r="AW256" s="14" t="s">
        <v>32</v>
      </c>
      <c r="AX256" s="14" t="s">
        <v>77</v>
      </c>
      <c r="AY256" s="166" t="s">
        <v>262</v>
      </c>
    </row>
    <row r="257" spans="2:51" s="12" customFormat="1" ht="12">
      <c r="B257" s="150"/>
      <c r="D257" s="151" t="s">
        <v>270</v>
      </c>
      <c r="E257" s="152" t="s">
        <v>1</v>
      </c>
      <c r="F257" s="153" t="s">
        <v>2887</v>
      </c>
      <c r="H257" s="154">
        <v>1.89</v>
      </c>
      <c r="I257" s="155"/>
      <c r="L257" s="150"/>
      <c r="M257" s="156"/>
      <c r="T257" s="157"/>
      <c r="AT257" s="152" t="s">
        <v>270</v>
      </c>
      <c r="AU257" s="152" t="s">
        <v>87</v>
      </c>
      <c r="AV257" s="12" t="s">
        <v>87</v>
      </c>
      <c r="AW257" s="12" t="s">
        <v>32</v>
      </c>
      <c r="AX257" s="12" t="s">
        <v>77</v>
      </c>
      <c r="AY257" s="152" t="s">
        <v>262</v>
      </c>
    </row>
    <row r="258" spans="2:51" s="12" customFormat="1" ht="12">
      <c r="B258" s="150"/>
      <c r="D258" s="151" t="s">
        <v>270</v>
      </c>
      <c r="E258" s="152" t="s">
        <v>1</v>
      </c>
      <c r="F258" s="153" t="s">
        <v>2888</v>
      </c>
      <c r="H258" s="154">
        <v>0.96</v>
      </c>
      <c r="I258" s="155"/>
      <c r="L258" s="150"/>
      <c r="M258" s="156"/>
      <c r="T258" s="157"/>
      <c r="AT258" s="152" t="s">
        <v>270</v>
      </c>
      <c r="AU258" s="152" t="s">
        <v>87</v>
      </c>
      <c r="AV258" s="12" t="s">
        <v>87</v>
      </c>
      <c r="AW258" s="12" t="s">
        <v>32</v>
      </c>
      <c r="AX258" s="12" t="s">
        <v>77</v>
      </c>
      <c r="AY258" s="152" t="s">
        <v>262</v>
      </c>
    </row>
    <row r="259" spans="2:51" s="13" customFormat="1" ht="12">
      <c r="B259" s="158"/>
      <c r="D259" s="151" t="s">
        <v>270</v>
      </c>
      <c r="E259" s="159" t="s">
        <v>1</v>
      </c>
      <c r="F259" s="160" t="s">
        <v>273</v>
      </c>
      <c r="H259" s="161">
        <v>30.86</v>
      </c>
      <c r="I259" s="162"/>
      <c r="L259" s="158"/>
      <c r="M259" s="163"/>
      <c r="T259" s="164"/>
      <c r="AT259" s="159" t="s">
        <v>270</v>
      </c>
      <c r="AU259" s="159" t="s">
        <v>87</v>
      </c>
      <c r="AV259" s="13" t="s">
        <v>268</v>
      </c>
      <c r="AW259" s="13" t="s">
        <v>32</v>
      </c>
      <c r="AX259" s="13" t="s">
        <v>85</v>
      </c>
      <c r="AY259" s="159" t="s">
        <v>262</v>
      </c>
    </row>
    <row r="260" spans="2:65" s="1" customFormat="1" ht="24.2" customHeight="1">
      <c r="B260" s="32"/>
      <c r="C260" s="138" t="s">
        <v>459</v>
      </c>
      <c r="D260" s="138" t="s">
        <v>264</v>
      </c>
      <c r="E260" s="139" t="s">
        <v>2889</v>
      </c>
      <c r="F260" s="140" t="s">
        <v>2890</v>
      </c>
      <c r="G260" s="141" t="s">
        <v>552</v>
      </c>
      <c r="H260" s="142">
        <v>30.9</v>
      </c>
      <c r="I260" s="143"/>
      <c r="J260" s="142">
        <f>ROUND(I260*H260,2)</f>
        <v>0</v>
      </c>
      <c r="K260" s="140" t="s">
        <v>267</v>
      </c>
      <c r="L260" s="32"/>
      <c r="M260" s="144" t="s">
        <v>1</v>
      </c>
      <c r="N260" s="145" t="s">
        <v>42</v>
      </c>
      <c r="P260" s="146">
        <f>O260*H260</f>
        <v>0</v>
      </c>
      <c r="Q260" s="146">
        <v>2.50187</v>
      </c>
      <c r="R260" s="146">
        <f>Q260*H260</f>
        <v>77.30778299999999</v>
      </c>
      <c r="S260" s="146">
        <v>0</v>
      </c>
      <c r="T260" s="147">
        <f>S260*H260</f>
        <v>0</v>
      </c>
      <c r="AR260" s="148" t="s">
        <v>268</v>
      </c>
      <c r="AT260" s="148" t="s">
        <v>264</v>
      </c>
      <c r="AU260" s="148" t="s">
        <v>87</v>
      </c>
      <c r="AY260" s="17" t="s">
        <v>262</v>
      </c>
      <c r="BE260" s="149">
        <f>IF(N260="základní",J260,0)</f>
        <v>0</v>
      </c>
      <c r="BF260" s="149">
        <f>IF(N260="snížená",J260,0)</f>
        <v>0</v>
      </c>
      <c r="BG260" s="149">
        <f>IF(N260="zákl. přenesená",J260,0)</f>
        <v>0</v>
      </c>
      <c r="BH260" s="149">
        <f>IF(N260="sníž. přenesená",J260,0)</f>
        <v>0</v>
      </c>
      <c r="BI260" s="149">
        <f>IF(N260="nulová",J260,0)</f>
        <v>0</v>
      </c>
      <c r="BJ260" s="17" t="s">
        <v>85</v>
      </c>
      <c r="BK260" s="149">
        <f>ROUND(I260*H260,2)</f>
        <v>0</v>
      </c>
      <c r="BL260" s="17" t="s">
        <v>268</v>
      </c>
      <c r="BM260" s="148" t="s">
        <v>2891</v>
      </c>
    </row>
    <row r="261" spans="2:51" s="14" customFormat="1" ht="12">
      <c r="B261" s="165"/>
      <c r="D261" s="151" t="s">
        <v>270</v>
      </c>
      <c r="E261" s="166" t="s">
        <v>1</v>
      </c>
      <c r="F261" s="167" t="s">
        <v>2892</v>
      </c>
      <c r="H261" s="166" t="s">
        <v>1</v>
      </c>
      <c r="I261" s="168"/>
      <c r="L261" s="165"/>
      <c r="M261" s="169"/>
      <c r="T261" s="170"/>
      <c r="AT261" s="166" t="s">
        <v>270</v>
      </c>
      <c r="AU261" s="166" t="s">
        <v>87</v>
      </c>
      <c r="AV261" s="14" t="s">
        <v>85</v>
      </c>
      <c r="AW261" s="14" t="s">
        <v>32</v>
      </c>
      <c r="AX261" s="14" t="s">
        <v>77</v>
      </c>
      <c r="AY261" s="166" t="s">
        <v>262</v>
      </c>
    </row>
    <row r="262" spans="2:51" s="12" customFormat="1" ht="12">
      <c r="B262" s="150"/>
      <c r="D262" s="151" t="s">
        <v>270</v>
      </c>
      <c r="E262" s="152" t="s">
        <v>1</v>
      </c>
      <c r="F262" s="153" t="s">
        <v>2893</v>
      </c>
      <c r="H262" s="154">
        <v>1.63</v>
      </c>
      <c r="I262" s="155"/>
      <c r="L262" s="150"/>
      <c r="M262" s="156"/>
      <c r="T262" s="157"/>
      <c r="AT262" s="152" t="s">
        <v>270</v>
      </c>
      <c r="AU262" s="152" t="s">
        <v>87</v>
      </c>
      <c r="AV262" s="12" t="s">
        <v>87</v>
      </c>
      <c r="AW262" s="12" t="s">
        <v>32</v>
      </c>
      <c r="AX262" s="12" t="s">
        <v>77</v>
      </c>
      <c r="AY262" s="152" t="s">
        <v>262</v>
      </c>
    </row>
    <row r="263" spans="2:51" s="12" customFormat="1" ht="12">
      <c r="B263" s="150"/>
      <c r="D263" s="151" t="s">
        <v>270</v>
      </c>
      <c r="E263" s="152" t="s">
        <v>1</v>
      </c>
      <c r="F263" s="153" t="s">
        <v>2894</v>
      </c>
      <c r="H263" s="154">
        <v>4.01</v>
      </c>
      <c r="I263" s="155"/>
      <c r="L263" s="150"/>
      <c r="M263" s="156"/>
      <c r="T263" s="157"/>
      <c r="AT263" s="152" t="s">
        <v>270</v>
      </c>
      <c r="AU263" s="152" t="s">
        <v>87</v>
      </c>
      <c r="AV263" s="12" t="s">
        <v>87</v>
      </c>
      <c r="AW263" s="12" t="s">
        <v>32</v>
      </c>
      <c r="AX263" s="12" t="s">
        <v>77</v>
      </c>
      <c r="AY263" s="152" t="s">
        <v>262</v>
      </c>
    </row>
    <row r="264" spans="2:51" s="12" customFormat="1" ht="12">
      <c r="B264" s="150"/>
      <c r="D264" s="151" t="s">
        <v>270</v>
      </c>
      <c r="E264" s="152" t="s">
        <v>1</v>
      </c>
      <c r="F264" s="153" t="s">
        <v>2895</v>
      </c>
      <c r="H264" s="154">
        <v>4.58</v>
      </c>
      <c r="I264" s="155"/>
      <c r="L264" s="150"/>
      <c r="M264" s="156"/>
      <c r="T264" s="157"/>
      <c r="AT264" s="152" t="s">
        <v>270</v>
      </c>
      <c r="AU264" s="152" t="s">
        <v>87</v>
      </c>
      <c r="AV264" s="12" t="s">
        <v>87</v>
      </c>
      <c r="AW264" s="12" t="s">
        <v>32</v>
      </c>
      <c r="AX264" s="12" t="s">
        <v>77</v>
      </c>
      <c r="AY264" s="152" t="s">
        <v>262</v>
      </c>
    </row>
    <row r="265" spans="2:51" s="12" customFormat="1" ht="12">
      <c r="B265" s="150"/>
      <c r="D265" s="151" t="s">
        <v>270</v>
      </c>
      <c r="E265" s="152" t="s">
        <v>1</v>
      </c>
      <c r="F265" s="153" t="s">
        <v>2896</v>
      </c>
      <c r="H265" s="154">
        <v>6.79</v>
      </c>
      <c r="I265" s="155"/>
      <c r="L265" s="150"/>
      <c r="M265" s="156"/>
      <c r="T265" s="157"/>
      <c r="AT265" s="152" t="s">
        <v>270</v>
      </c>
      <c r="AU265" s="152" t="s">
        <v>87</v>
      </c>
      <c r="AV265" s="12" t="s">
        <v>87</v>
      </c>
      <c r="AW265" s="12" t="s">
        <v>32</v>
      </c>
      <c r="AX265" s="12" t="s">
        <v>77</v>
      </c>
      <c r="AY265" s="152" t="s">
        <v>262</v>
      </c>
    </row>
    <row r="266" spans="2:51" s="12" customFormat="1" ht="12">
      <c r="B266" s="150"/>
      <c r="D266" s="151" t="s">
        <v>270</v>
      </c>
      <c r="E266" s="152" t="s">
        <v>1</v>
      </c>
      <c r="F266" s="153" t="s">
        <v>2897</v>
      </c>
      <c r="H266" s="154">
        <v>5.87</v>
      </c>
      <c r="I266" s="155"/>
      <c r="L266" s="150"/>
      <c r="M266" s="156"/>
      <c r="T266" s="157"/>
      <c r="AT266" s="152" t="s">
        <v>270</v>
      </c>
      <c r="AU266" s="152" t="s">
        <v>87</v>
      </c>
      <c r="AV266" s="12" t="s">
        <v>87</v>
      </c>
      <c r="AW266" s="12" t="s">
        <v>32</v>
      </c>
      <c r="AX266" s="12" t="s">
        <v>77</v>
      </c>
      <c r="AY266" s="152" t="s">
        <v>262</v>
      </c>
    </row>
    <row r="267" spans="2:51" s="12" customFormat="1" ht="12">
      <c r="B267" s="150"/>
      <c r="D267" s="151" t="s">
        <v>270</v>
      </c>
      <c r="E267" s="152" t="s">
        <v>1</v>
      </c>
      <c r="F267" s="153" t="s">
        <v>2898</v>
      </c>
      <c r="H267" s="154">
        <v>4.19</v>
      </c>
      <c r="I267" s="155"/>
      <c r="L267" s="150"/>
      <c r="M267" s="156"/>
      <c r="T267" s="157"/>
      <c r="AT267" s="152" t="s">
        <v>270</v>
      </c>
      <c r="AU267" s="152" t="s">
        <v>87</v>
      </c>
      <c r="AV267" s="12" t="s">
        <v>87</v>
      </c>
      <c r="AW267" s="12" t="s">
        <v>32</v>
      </c>
      <c r="AX267" s="12" t="s">
        <v>77</v>
      </c>
      <c r="AY267" s="152" t="s">
        <v>262</v>
      </c>
    </row>
    <row r="268" spans="2:51" s="12" customFormat="1" ht="12">
      <c r="B268" s="150"/>
      <c r="D268" s="151" t="s">
        <v>270</v>
      </c>
      <c r="E268" s="152" t="s">
        <v>1</v>
      </c>
      <c r="F268" s="153" t="s">
        <v>2899</v>
      </c>
      <c r="H268" s="154">
        <v>2.44</v>
      </c>
      <c r="I268" s="155"/>
      <c r="L268" s="150"/>
      <c r="M268" s="156"/>
      <c r="T268" s="157"/>
      <c r="AT268" s="152" t="s">
        <v>270</v>
      </c>
      <c r="AU268" s="152" t="s">
        <v>87</v>
      </c>
      <c r="AV268" s="12" t="s">
        <v>87</v>
      </c>
      <c r="AW268" s="12" t="s">
        <v>32</v>
      </c>
      <c r="AX268" s="12" t="s">
        <v>77</v>
      </c>
      <c r="AY268" s="152" t="s">
        <v>262</v>
      </c>
    </row>
    <row r="269" spans="2:51" s="12" customFormat="1" ht="12">
      <c r="B269" s="150"/>
      <c r="D269" s="151" t="s">
        <v>270</v>
      </c>
      <c r="E269" s="152" t="s">
        <v>1</v>
      </c>
      <c r="F269" s="153" t="s">
        <v>2900</v>
      </c>
      <c r="H269" s="154">
        <v>1.39</v>
      </c>
      <c r="I269" s="155"/>
      <c r="L269" s="150"/>
      <c r="M269" s="156"/>
      <c r="T269" s="157"/>
      <c r="AT269" s="152" t="s">
        <v>270</v>
      </c>
      <c r="AU269" s="152" t="s">
        <v>87</v>
      </c>
      <c r="AV269" s="12" t="s">
        <v>87</v>
      </c>
      <c r="AW269" s="12" t="s">
        <v>32</v>
      </c>
      <c r="AX269" s="12" t="s">
        <v>77</v>
      </c>
      <c r="AY269" s="152" t="s">
        <v>262</v>
      </c>
    </row>
    <row r="270" spans="2:51" s="13" customFormat="1" ht="12">
      <c r="B270" s="158"/>
      <c r="D270" s="151" t="s">
        <v>270</v>
      </c>
      <c r="E270" s="159" t="s">
        <v>1</v>
      </c>
      <c r="F270" s="160" t="s">
        <v>273</v>
      </c>
      <c r="H270" s="161">
        <v>30.9</v>
      </c>
      <c r="I270" s="162"/>
      <c r="L270" s="158"/>
      <c r="M270" s="163"/>
      <c r="T270" s="164"/>
      <c r="AT270" s="159" t="s">
        <v>270</v>
      </c>
      <c r="AU270" s="159" t="s">
        <v>87</v>
      </c>
      <c r="AV270" s="13" t="s">
        <v>268</v>
      </c>
      <c r="AW270" s="13" t="s">
        <v>32</v>
      </c>
      <c r="AX270" s="13" t="s">
        <v>85</v>
      </c>
      <c r="AY270" s="159" t="s">
        <v>262</v>
      </c>
    </row>
    <row r="271" spans="2:65" s="1" customFormat="1" ht="24.2" customHeight="1">
      <c r="B271" s="32"/>
      <c r="C271" s="138" t="s">
        <v>467</v>
      </c>
      <c r="D271" s="138" t="s">
        <v>264</v>
      </c>
      <c r="E271" s="139" t="s">
        <v>2901</v>
      </c>
      <c r="F271" s="140" t="s">
        <v>2902</v>
      </c>
      <c r="G271" s="141" t="s">
        <v>552</v>
      </c>
      <c r="H271" s="142">
        <v>67.17</v>
      </c>
      <c r="I271" s="143"/>
      <c r="J271" s="142">
        <f>ROUND(I271*H271,2)</f>
        <v>0</v>
      </c>
      <c r="K271" s="140" t="s">
        <v>267</v>
      </c>
      <c r="L271" s="32"/>
      <c r="M271" s="144" t="s">
        <v>1</v>
      </c>
      <c r="N271" s="145" t="s">
        <v>42</v>
      </c>
      <c r="P271" s="146">
        <f>O271*H271</f>
        <v>0</v>
      </c>
      <c r="Q271" s="146">
        <v>2.57533</v>
      </c>
      <c r="R271" s="146">
        <f>Q271*H271</f>
        <v>172.98491610000002</v>
      </c>
      <c r="S271" s="146">
        <v>0</v>
      </c>
      <c r="T271" s="147">
        <f>S271*H271</f>
        <v>0</v>
      </c>
      <c r="AR271" s="148" t="s">
        <v>268</v>
      </c>
      <c r="AT271" s="148" t="s">
        <v>264</v>
      </c>
      <c r="AU271" s="148" t="s">
        <v>87</v>
      </c>
      <c r="AY271" s="17" t="s">
        <v>262</v>
      </c>
      <c r="BE271" s="149">
        <f>IF(N271="základní",J271,0)</f>
        <v>0</v>
      </c>
      <c r="BF271" s="149">
        <f>IF(N271="snížená",J271,0)</f>
        <v>0</v>
      </c>
      <c r="BG271" s="149">
        <f>IF(N271="zákl. přenesená",J271,0)</f>
        <v>0</v>
      </c>
      <c r="BH271" s="149">
        <f>IF(N271="sníž. přenesená",J271,0)</f>
        <v>0</v>
      </c>
      <c r="BI271" s="149">
        <f>IF(N271="nulová",J271,0)</f>
        <v>0</v>
      </c>
      <c r="BJ271" s="17" t="s">
        <v>85</v>
      </c>
      <c r="BK271" s="149">
        <f>ROUND(I271*H271,2)</f>
        <v>0</v>
      </c>
      <c r="BL271" s="17" t="s">
        <v>268</v>
      </c>
      <c r="BM271" s="148" t="s">
        <v>2903</v>
      </c>
    </row>
    <row r="272" spans="2:51" s="14" customFormat="1" ht="12">
      <c r="B272" s="165"/>
      <c r="D272" s="151" t="s">
        <v>270</v>
      </c>
      <c r="E272" s="166" t="s">
        <v>1</v>
      </c>
      <c r="F272" s="167" t="s">
        <v>2904</v>
      </c>
      <c r="H272" s="166" t="s">
        <v>1</v>
      </c>
      <c r="I272" s="168"/>
      <c r="L272" s="165"/>
      <c r="M272" s="169"/>
      <c r="T272" s="170"/>
      <c r="AT272" s="166" t="s">
        <v>270</v>
      </c>
      <c r="AU272" s="166" t="s">
        <v>87</v>
      </c>
      <c r="AV272" s="14" t="s">
        <v>85</v>
      </c>
      <c r="AW272" s="14" t="s">
        <v>32</v>
      </c>
      <c r="AX272" s="14" t="s">
        <v>77</v>
      </c>
      <c r="AY272" s="166" t="s">
        <v>262</v>
      </c>
    </row>
    <row r="273" spans="2:51" s="12" customFormat="1" ht="12">
      <c r="B273" s="150"/>
      <c r="D273" s="151" t="s">
        <v>270</v>
      </c>
      <c r="E273" s="152" t="s">
        <v>1</v>
      </c>
      <c r="F273" s="153" t="s">
        <v>2905</v>
      </c>
      <c r="H273" s="154">
        <v>22.72</v>
      </c>
      <c r="I273" s="155"/>
      <c r="L273" s="150"/>
      <c r="M273" s="156"/>
      <c r="T273" s="157"/>
      <c r="AT273" s="152" t="s">
        <v>270</v>
      </c>
      <c r="AU273" s="152" t="s">
        <v>87</v>
      </c>
      <c r="AV273" s="12" t="s">
        <v>87</v>
      </c>
      <c r="AW273" s="12" t="s">
        <v>32</v>
      </c>
      <c r="AX273" s="12" t="s">
        <v>77</v>
      </c>
      <c r="AY273" s="152" t="s">
        <v>262</v>
      </c>
    </row>
    <row r="274" spans="2:51" s="12" customFormat="1" ht="12">
      <c r="B274" s="150"/>
      <c r="D274" s="151" t="s">
        <v>270</v>
      </c>
      <c r="E274" s="152" t="s">
        <v>1</v>
      </c>
      <c r="F274" s="153" t="s">
        <v>2906</v>
      </c>
      <c r="H274" s="154">
        <v>26.11</v>
      </c>
      <c r="I274" s="155"/>
      <c r="L274" s="150"/>
      <c r="M274" s="156"/>
      <c r="T274" s="157"/>
      <c r="AT274" s="152" t="s">
        <v>270</v>
      </c>
      <c r="AU274" s="152" t="s">
        <v>87</v>
      </c>
      <c r="AV274" s="12" t="s">
        <v>87</v>
      </c>
      <c r="AW274" s="12" t="s">
        <v>32</v>
      </c>
      <c r="AX274" s="12" t="s">
        <v>77</v>
      </c>
      <c r="AY274" s="152" t="s">
        <v>262</v>
      </c>
    </row>
    <row r="275" spans="2:51" s="12" customFormat="1" ht="12">
      <c r="B275" s="150"/>
      <c r="D275" s="151" t="s">
        <v>270</v>
      </c>
      <c r="E275" s="152" t="s">
        <v>1</v>
      </c>
      <c r="F275" s="153" t="s">
        <v>2907</v>
      </c>
      <c r="H275" s="154">
        <v>2.38</v>
      </c>
      <c r="I275" s="155"/>
      <c r="L275" s="150"/>
      <c r="M275" s="156"/>
      <c r="T275" s="157"/>
      <c r="AT275" s="152" t="s">
        <v>270</v>
      </c>
      <c r="AU275" s="152" t="s">
        <v>87</v>
      </c>
      <c r="AV275" s="12" t="s">
        <v>87</v>
      </c>
      <c r="AW275" s="12" t="s">
        <v>32</v>
      </c>
      <c r="AX275" s="12" t="s">
        <v>77</v>
      </c>
      <c r="AY275" s="152" t="s">
        <v>262</v>
      </c>
    </row>
    <row r="276" spans="2:51" s="12" customFormat="1" ht="12">
      <c r="B276" s="150"/>
      <c r="D276" s="151" t="s">
        <v>270</v>
      </c>
      <c r="E276" s="152" t="s">
        <v>1</v>
      </c>
      <c r="F276" s="153" t="s">
        <v>2908</v>
      </c>
      <c r="H276" s="154">
        <v>7.38</v>
      </c>
      <c r="I276" s="155"/>
      <c r="L276" s="150"/>
      <c r="M276" s="156"/>
      <c r="T276" s="157"/>
      <c r="AT276" s="152" t="s">
        <v>270</v>
      </c>
      <c r="AU276" s="152" t="s">
        <v>87</v>
      </c>
      <c r="AV276" s="12" t="s">
        <v>87</v>
      </c>
      <c r="AW276" s="12" t="s">
        <v>32</v>
      </c>
      <c r="AX276" s="12" t="s">
        <v>77</v>
      </c>
      <c r="AY276" s="152" t="s">
        <v>262</v>
      </c>
    </row>
    <row r="277" spans="2:51" s="12" customFormat="1" ht="12">
      <c r="B277" s="150"/>
      <c r="D277" s="151" t="s">
        <v>270</v>
      </c>
      <c r="E277" s="152" t="s">
        <v>1</v>
      </c>
      <c r="F277" s="153" t="s">
        <v>2909</v>
      </c>
      <c r="H277" s="154">
        <v>2.64</v>
      </c>
      <c r="I277" s="155"/>
      <c r="L277" s="150"/>
      <c r="M277" s="156"/>
      <c r="T277" s="157"/>
      <c r="AT277" s="152" t="s">
        <v>270</v>
      </c>
      <c r="AU277" s="152" t="s">
        <v>87</v>
      </c>
      <c r="AV277" s="12" t="s">
        <v>87</v>
      </c>
      <c r="AW277" s="12" t="s">
        <v>32</v>
      </c>
      <c r="AX277" s="12" t="s">
        <v>77</v>
      </c>
      <c r="AY277" s="152" t="s">
        <v>262</v>
      </c>
    </row>
    <row r="278" spans="2:51" s="12" customFormat="1" ht="12">
      <c r="B278" s="150"/>
      <c r="D278" s="151" t="s">
        <v>270</v>
      </c>
      <c r="E278" s="152" t="s">
        <v>1</v>
      </c>
      <c r="F278" s="153" t="s">
        <v>2910</v>
      </c>
      <c r="H278" s="154">
        <v>0.66</v>
      </c>
      <c r="I278" s="155"/>
      <c r="L278" s="150"/>
      <c r="M278" s="156"/>
      <c r="T278" s="157"/>
      <c r="AT278" s="152" t="s">
        <v>270</v>
      </c>
      <c r="AU278" s="152" t="s">
        <v>87</v>
      </c>
      <c r="AV278" s="12" t="s">
        <v>87</v>
      </c>
      <c r="AW278" s="12" t="s">
        <v>32</v>
      </c>
      <c r="AX278" s="12" t="s">
        <v>77</v>
      </c>
      <c r="AY278" s="152" t="s">
        <v>262</v>
      </c>
    </row>
    <row r="279" spans="2:51" s="12" customFormat="1" ht="12">
      <c r="B279" s="150"/>
      <c r="D279" s="151" t="s">
        <v>270</v>
      </c>
      <c r="E279" s="152" t="s">
        <v>1</v>
      </c>
      <c r="F279" s="153" t="s">
        <v>2911</v>
      </c>
      <c r="H279" s="154">
        <v>5.28</v>
      </c>
      <c r="I279" s="155"/>
      <c r="L279" s="150"/>
      <c r="M279" s="156"/>
      <c r="T279" s="157"/>
      <c r="AT279" s="152" t="s">
        <v>270</v>
      </c>
      <c r="AU279" s="152" t="s">
        <v>87</v>
      </c>
      <c r="AV279" s="12" t="s">
        <v>87</v>
      </c>
      <c r="AW279" s="12" t="s">
        <v>32</v>
      </c>
      <c r="AX279" s="12" t="s">
        <v>77</v>
      </c>
      <c r="AY279" s="152" t="s">
        <v>262</v>
      </c>
    </row>
    <row r="280" spans="2:51" s="13" customFormat="1" ht="12">
      <c r="B280" s="158"/>
      <c r="D280" s="151" t="s">
        <v>270</v>
      </c>
      <c r="E280" s="159" t="s">
        <v>1</v>
      </c>
      <c r="F280" s="160" t="s">
        <v>273</v>
      </c>
      <c r="H280" s="161">
        <v>67.17</v>
      </c>
      <c r="I280" s="162"/>
      <c r="L280" s="158"/>
      <c r="M280" s="163"/>
      <c r="T280" s="164"/>
      <c r="AT280" s="159" t="s">
        <v>270</v>
      </c>
      <c r="AU280" s="159" t="s">
        <v>87</v>
      </c>
      <c r="AV280" s="13" t="s">
        <v>268</v>
      </c>
      <c r="AW280" s="13" t="s">
        <v>32</v>
      </c>
      <c r="AX280" s="13" t="s">
        <v>85</v>
      </c>
      <c r="AY280" s="159" t="s">
        <v>262</v>
      </c>
    </row>
    <row r="281" spans="2:65" s="1" customFormat="1" ht="24.2" customHeight="1">
      <c r="B281" s="32"/>
      <c r="C281" s="138" t="s">
        <v>472</v>
      </c>
      <c r="D281" s="138" t="s">
        <v>264</v>
      </c>
      <c r="E281" s="139" t="s">
        <v>2912</v>
      </c>
      <c r="F281" s="140" t="s">
        <v>2913</v>
      </c>
      <c r="G281" s="141" t="s">
        <v>675</v>
      </c>
      <c r="H281" s="142">
        <v>38</v>
      </c>
      <c r="I281" s="143"/>
      <c r="J281" s="142">
        <f>ROUND(I281*H281,2)</f>
        <v>0</v>
      </c>
      <c r="K281" s="140" t="s">
        <v>267</v>
      </c>
      <c r="L281" s="32"/>
      <c r="M281" s="144" t="s">
        <v>1</v>
      </c>
      <c r="N281" s="145" t="s">
        <v>42</v>
      </c>
      <c r="P281" s="146">
        <f>O281*H281</f>
        <v>0</v>
      </c>
      <c r="Q281" s="146">
        <v>0.00308</v>
      </c>
      <c r="R281" s="146">
        <f>Q281*H281</f>
        <v>0.11703999999999999</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2914</v>
      </c>
    </row>
    <row r="282" spans="2:51" s="12" customFormat="1" ht="12">
      <c r="B282" s="150"/>
      <c r="D282" s="151" t="s">
        <v>270</v>
      </c>
      <c r="E282" s="152" t="s">
        <v>1</v>
      </c>
      <c r="F282" s="153" t="s">
        <v>2915</v>
      </c>
      <c r="H282" s="154">
        <v>20</v>
      </c>
      <c r="I282" s="155"/>
      <c r="L282" s="150"/>
      <c r="M282" s="156"/>
      <c r="T282" s="157"/>
      <c r="AT282" s="152" t="s">
        <v>270</v>
      </c>
      <c r="AU282" s="152" t="s">
        <v>87</v>
      </c>
      <c r="AV282" s="12" t="s">
        <v>87</v>
      </c>
      <c r="AW282" s="12" t="s">
        <v>32</v>
      </c>
      <c r="AX282" s="12" t="s">
        <v>77</v>
      </c>
      <c r="AY282" s="152" t="s">
        <v>262</v>
      </c>
    </row>
    <row r="283" spans="2:51" s="12" customFormat="1" ht="12">
      <c r="B283" s="150"/>
      <c r="D283" s="151" t="s">
        <v>270</v>
      </c>
      <c r="E283" s="152" t="s">
        <v>1</v>
      </c>
      <c r="F283" s="153" t="s">
        <v>2916</v>
      </c>
      <c r="H283" s="154">
        <v>11</v>
      </c>
      <c r="I283" s="155"/>
      <c r="L283" s="150"/>
      <c r="M283" s="156"/>
      <c r="T283" s="157"/>
      <c r="AT283" s="152" t="s">
        <v>270</v>
      </c>
      <c r="AU283" s="152" t="s">
        <v>87</v>
      </c>
      <c r="AV283" s="12" t="s">
        <v>87</v>
      </c>
      <c r="AW283" s="12" t="s">
        <v>32</v>
      </c>
      <c r="AX283" s="12" t="s">
        <v>77</v>
      </c>
      <c r="AY283" s="152" t="s">
        <v>262</v>
      </c>
    </row>
    <row r="284" spans="2:51" s="12" customFormat="1" ht="12">
      <c r="B284" s="150"/>
      <c r="D284" s="151" t="s">
        <v>270</v>
      </c>
      <c r="E284" s="152" t="s">
        <v>1</v>
      </c>
      <c r="F284" s="153" t="s">
        <v>2917</v>
      </c>
      <c r="H284" s="154">
        <v>4</v>
      </c>
      <c r="I284" s="155"/>
      <c r="L284" s="150"/>
      <c r="M284" s="156"/>
      <c r="T284" s="157"/>
      <c r="AT284" s="152" t="s">
        <v>270</v>
      </c>
      <c r="AU284" s="152" t="s">
        <v>87</v>
      </c>
      <c r="AV284" s="12" t="s">
        <v>87</v>
      </c>
      <c r="AW284" s="12" t="s">
        <v>32</v>
      </c>
      <c r="AX284" s="12" t="s">
        <v>77</v>
      </c>
      <c r="AY284" s="152" t="s">
        <v>262</v>
      </c>
    </row>
    <row r="285" spans="2:51" s="12" customFormat="1" ht="12">
      <c r="B285" s="150"/>
      <c r="D285" s="151" t="s">
        <v>270</v>
      </c>
      <c r="E285" s="152" t="s">
        <v>1</v>
      </c>
      <c r="F285" s="153" t="s">
        <v>2918</v>
      </c>
      <c r="H285" s="154">
        <v>2</v>
      </c>
      <c r="I285" s="155"/>
      <c r="L285" s="150"/>
      <c r="M285" s="156"/>
      <c r="T285" s="157"/>
      <c r="AT285" s="152" t="s">
        <v>270</v>
      </c>
      <c r="AU285" s="152" t="s">
        <v>87</v>
      </c>
      <c r="AV285" s="12" t="s">
        <v>87</v>
      </c>
      <c r="AW285" s="12" t="s">
        <v>32</v>
      </c>
      <c r="AX285" s="12" t="s">
        <v>77</v>
      </c>
      <c r="AY285" s="152" t="s">
        <v>262</v>
      </c>
    </row>
    <row r="286" spans="2:51" s="12" customFormat="1" ht="12">
      <c r="B286" s="150"/>
      <c r="D286" s="151" t="s">
        <v>270</v>
      </c>
      <c r="E286" s="152" t="s">
        <v>1</v>
      </c>
      <c r="F286" s="153" t="s">
        <v>2919</v>
      </c>
      <c r="H286" s="154">
        <v>1</v>
      </c>
      <c r="I286" s="155"/>
      <c r="L286" s="150"/>
      <c r="M286" s="156"/>
      <c r="T286" s="157"/>
      <c r="AT286" s="152" t="s">
        <v>270</v>
      </c>
      <c r="AU286" s="152" t="s">
        <v>87</v>
      </c>
      <c r="AV286" s="12" t="s">
        <v>87</v>
      </c>
      <c r="AW286" s="12" t="s">
        <v>32</v>
      </c>
      <c r="AX286" s="12" t="s">
        <v>77</v>
      </c>
      <c r="AY286" s="152" t="s">
        <v>262</v>
      </c>
    </row>
    <row r="287" spans="2:51" s="13" customFormat="1" ht="12">
      <c r="B287" s="158"/>
      <c r="D287" s="151" t="s">
        <v>270</v>
      </c>
      <c r="E287" s="159" t="s">
        <v>1</v>
      </c>
      <c r="F287" s="160" t="s">
        <v>273</v>
      </c>
      <c r="H287" s="161">
        <v>38</v>
      </c>
      <c r="I287" s="162"/>
      <c r="L287" s="158"/>
      <c r="M287" s="163"/>
      <c r="T287" s="164"/>
      <c r="AT287" s="159" t="s">
        <v>270</v>
      </c>
      <c r="AU287" s="159" t="s">
        <v>87</v>
      </c>
      <c r="AV287" s="13" t="s">
        <v>268</v>
      </c>
      <c r="AW287" s="13" t="s">
        <v>32</v>
      </c>
      <c r="AX287" s="13" t="s">
        <v>85</v>
      </c>
      <c r="AY287" s="159" t="s">
        <v>262</v>
      </c>
    </row>
    <row r="288" spans="2:65" s="1" customFormat="1" ht="24.2" customHeight="1">
      <c r="B288" s="32"/>
      <c r="C288" s="138" t="s">
        <v>476</v>
      </c>
      <c r="D288" s="138" t="s">
        <v>264</v>
      </c>
      <c r="E288" s="139" t="s">
        <v>2920</v>
      </c>
      <c r="F288" s="140" t="s">
        <v>2921</v>
      </c>
      <c r="G288" s="141" t="s">
        <v>675</v>
      </c>
      <c r="H288" s="142">
        <v>4</v>
      </c>
      <c r="I288" s="143"/>
      <c r="J288" s="142">
        <f>ROUND(I288*H288,2)</f>
        <v>0</v>
      </c>
      <c r="K288" s="140" t="s">
        <v>267</v>
      </c>
      <c r="L288" s="32"/>
      <c r="M288" s="144" t="s">
        <v>1</v>
      </c>
      <c r="N288" s="145" t="s">
        <v>42</v>
      </c>
      <c r="P288" s="146">
        <f>O288*H288</f>
        <v>0</v>
      </c>
      <c r="Q288" s="146">
        <v>0.00498</v>
      </c>
      <c r="R288" s="146">
        <f>Q288*H288</f>
        <v>0.01992</v>
      </c>
      <c r="S288" s="146">
        <v>0</v>
      </c>
      <c r="T288" s="147">
        <f>S288*H288</f>
        <v>0</v>
      </c>
      <c r="AR288" s="148" t="s">
        <v>268</v>
      </c>
      <c r="AT288" s="148" t="s">
        <v>264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268</v>
      </c>
      <c r="BM288" s="148" t="s">
        <v>2922</v>
      </c>
    </row>
    <row r="289" spans="2:51" s="12" customFormat="1" ht="12">
      <c r="B289" s="150"/>
      <c r="D289" s="151" t="s">
        <v>270</v>
      </c>
      <c r="E289" s="152" t="s">
        <v>1</v>
      </c>
      <c r="F289" s="153" t="s">
        <v>2923</v>
      </c>
      <c r="H289" s="154">
        <v>1</v>
      </c>
      <c r="I289" s="155"/>
      <c r="L289" s="150"/>
      <c r="M289" s="156"/>
      <c r="T289" s="157"/>
      <c r="AT289" s="152" t="s">
        <v>270</v>
      </c>
      <c r="AU289" s="152" t="s">
        <v>87</v>
      </c>
      <c r="AV289" s="12" t="s">
        <v>87</v>
      </c>
      <c r="AW289" s="12" t="s">
        <v>32</v>
      </c>
      <c r="AX289" s="12" t="s">
        <v>77</v>
      </c>
      <c r="AY289" s="152" t="s">
        <v>262</v>
      </c>
    </row>
    <row r="290" spans="2:51" s="12" customFormat="1" ht="12">
      <c r="B290" s="150"/>
      <c r="D290" s="151" t="s">
        <v>270</v>
      </c>
      <c r="E290" s="152" t="s">
        <v>1</v>
      </c>
      <c r="F290" s="153" t="s">
        <v>2924</v>
      </c>
      <c r="H290" s="154">
        <v>3</v>
      </c>
      <c r="I290" s="155"/>
      <c r="L290" s="150"/>
      <c r="M290" s="156"/>
      <c r="T290" s="157"/>
      <c r="AT290" s="152" t="s">
        <v>270</v>
      </c>
      <c r="AU290" s="152" t="s">
        <v>87</v>
      </c>
      <c r="AV290" s="12" t="s">
        <v>87</v>
      </c>
      <c r="AW290" s="12" t="s">
        <v>32</v>
      </c>
      <c r="AX290" s="12" t="s">
        <v>77</v>
      </c>
      <c r="AY290" s="152" t="s">
        <v>262</v>
      </c>
    </row>
    <row r="291" spans="2:51" s="13" customFormat="1" ht="12">
      <c r="B291" s="158"/>
      <c r="D291" s="151" t="s">
        <v>270</v>
      </c>
      <c r="E291" s="159" t="s">
        <v>1</v>
      </c>
      <c r="F291" s="160" t="s">
        <v>273</v>
      </c>
      <c r="H291" s="161">
        <v>4</v>
      </c>
      <c r="I291" s="162"/>
      <c r="L291" s="158"/>
      <c r="M291" s="163"/>
      <c r="T291" s="164"/>
      <c r="AT291" s="159" t="s">
        <v>270</v>
      </c>
      <c r="AU291" s="159" t="s">
        <v>87</v>
      </c>
      <c r="AV291" s="13" t="s">
        <v>268</v>
      </c>
      <c r="AW291" s="13" t="s">
        <v>32</v>
      </c>
      <c r="AX291" s="13" t="s">
        <v>85</v>
      </c>
      <c r="AY291" s="159" t="s">
        <v>262</v>
      </c>
    </row>
    <row r="292" spans="2:65" s="1" customFormat="1" ht="24.2" customHeight="1">
      <c r="B292" s="32"/>
      <c r="C292" s="138" t="s">
        <v>480</v>
      </c>
      <c r="D292" s="138" t="s">
        <v>264</v>
      </c>
      <c r="E292" s="139" t="s">
        <v>2925</v>
      </c>
      <c r="F292" s="140" t="s">
        <v>2926</v>
      </c>
      <c r="G292" s="141" t="s">
        <v>675</v>
      </c>
      <c r="H292" s="142">
        <v>5</v>
      </c>
      <c r="I292" s="143"/>
      <c r="J292" s="142">
        <f>ROUND(I292*H292,2)</f>
        <v>0</v>
      </c>
      <c r="K292" s="140" t="s">
        <v>267</v>
      </c>
      <c r="L292" s="32"/>
      <c r="M292" s="144" t="s">
        <v>1</v>
      </c>
      <c r="N292" s="145" t="s">
        <v>42</v>
      </c>
      <c r="P292" s="146">
        <f>O292*H292</f>
        <v>0</v>
      </c>
      <c r="Q292" s="146">
        <v>0.02277</v>
      </c>
      <c r="R292" s="146">
        <f>Q292*H292</f>
        <v>0.11384999999999999</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2927</v>
      </c>
    </row>
    <row r="293" spans="2:51" s="12" customFormat="1" ht="12">
      <c r="B293" s="150"/>
      <c r="D293" s="151" t="s">
        <v>270</v>
      </c>
      <c r="E293" s="152" t="s">
        <v>1</v>
      </c>
      <c r="F293" s="153" t="s">
        <v>2928</v>
      </c>
      <c r="H293" s="154">
        <v>4</v>
      </c>
      <c r="I293" s="155"/>
      <c r="L293" s="150"/>
      <c r="M293" s="156"/>
      <c r="T293" s="157"/>
      <c r="AT293" s="152" t="s">
        <v>270</v>
      </c>
      <c r="AU293" s="152" t="s">
        <v>87</v>
      </c>
      <c r="AV293" s="12" t="s">
        <v>87</v>
      </c>
      <c r="AW293" s="12" t="s">
        <v>32</v>
      </c>
      <c r="AX293" s="12" t="s">
        <v>77</v>
      </c>
      <c r="AY293" s="152" t="s">
        <v>262</v>
      </c>
    </row>
    <row r="294" spans="2:51" s="12" customFormat="1" ht="12">
      <c r="B294" s="150"/>
      <c r="D294" s="151" t="s">
        <v>270</v>
      </c>
      <c r="E294" s="152" t="s">
        <v>1</v>
      </c>
      <c r="F294" s="153" t="s">
        <v>2919</v>
      </c>
      <c r="H294" s="154">
        <v>1</v>
      </c>
      <c r="I294" s="155"/>
      <c r="L294" s="150"/>
      <c r="M294" s="156"/>
      <c r="T294" s="157"/>
      <c r="AT294" s="152" t="s">
        <v>270</v>
      </c>
      <c r="AU294" s="152" t="s">
        <v>87</v>
      </c>
      <c r="AV294" s="12" t="s">
        <v>87</v>
      </c>
      <c r="AW294" s="12" t="s">
        <v>32</v>
      </c>
      <c r="AX294" s="12" t="s">
        <v>77</v>
      </c>
      <c r="AY294" s="152" t="s">
        <v>262</v>
      </c>
    </row>
    <row r="295" spans="2:51" s="13" customFormat="1" ht="12">
      <c r="B295" s="158"/>
      <c r="D295" s="151" t="s">
        <v>270</v>
      </c>
      <c r="E295" s="159" t="s">
        <v>1</v>
      </c>
      <c r="F295" s="160" t="s">
        <v>273</v>
      </c>
      <c r="H295" s="161">
        <v>5</v>
      </c>
      <c r="I295" s="162"/>
      <c r="L295" s="158"/>
      <c r="M295" s="163"/>
      <c r="T295" s="164"/>
      <c r="AT295" s="159" t="s">
        <v>270</v>
      </c>
      <c r="AU295" s="159" t="s">
        <v>87</v>
      </c>
      <c r="AV295" s="13" t="s">
        <v>268</v>
      </c>
      <c r="AW295" s="13" t="s">
        <v>32</v>
      </c>
      <c r="AX295" s="13" t="s">
        <v>85</v>
      </c>
      <c r="AY295" s="159" t="s">
        <v>262</v>
      </c>
    </row>
    <row r="296" spans="2:65" s="1" customFormat="1" ht="16.5" customHeight="1">
      <c r="B296" s="32"/>
      <c r="C296" s="138" t="s">
        <v>484</v>
      </c>
      <c r="D296" s="138" t="s">
        <v>264</v>
      </c>
      <c r="E296" s="139" t="s">
        <v>2929</v>
      </c>
      <c r="F296" s="140" t="s">
        <v>2930</v>
      </c>
      <c r="G296" s="141" t="s">
        <v>152</v>
      </c>
      <c r="H296" s="142">
        <v>85.24</v>
      </c>
      <c r="I296" s="143"/>
      <c r="J296" s="142">
        <f>ROUND(I296*H296,2)</f>
        <v>0</v>
      </c>
      <c r="K296" s="140" t="s">
        <v>267</v>
      </c>
      <c r="L296" s="32"/>
      <c r="M296" s="144" t="s">
        <v>1</v>
      </c>
      <c r="N296" s="145" t="s">
        <v>42</v>
      </c>
      <c r="P296" s="146">
        <f>O296*H296</f>
        <v>0</v>
      </c>
      <c r="Q296" s="146">
        <v>0.00458</v>
      </c>
      <c r="R296" s="146">
        <f>Q296*H296</f>
        <v>0.39039919999999995</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2931</v>
      </c>
    </row>
    <row r="297" spans="2:51" s="14" customFormat="1" ht="12">
      <c r="B297" s="165"/>
      <c r="D297" s="151" t="s">
        <v>270</v>
      </c>
      <c r="E297" s="166" t="s">
        <v>1</v>
      </c>
      <c r="F297" s="167" t="s">
        <v>2904</v>
      </c>
      <c r="H297" s="166" t="s">
        <v>1</v>
      </c>
      <c r="I297" s="168"/>
      <c r="L297" s="165"/>
      <c r="M297" s="169"/>
      <c r="T297" s="170"/>
      <c r="AT297" s="166" t="s">
        <v>270</v>
      </c>
      <c r="AU297" s="166" t="s">
        <v>87</v>
      </c>
      <c r="AV297" s="14" t="s">
        <v>85</v>
      </c>
      <c r="AW297" s="14" t="s">
        <v>32</v>
      </c>
      <c r="AX297" s="14" t="s">
        <v>77</v>
      </c>
      <c r="AY297" s="166" t="s">
        <v>262</v>
      </c>
    </row>
    <row r="298" spans="2:51" s="12" customFormat="1" ht="12">
      <c r="B298" s="150"/>
      <c r="D298" s="151" t="s">
        <v>270</v>
      </c>
      <c r="E298" s="152" t="s">
        <v>1</v>
      </c>
      <c r="F298" s="153" t="s">
        <v>2932</v>
      </c>
      <c r="H298" s="154">
        <v>11.88</v>
      </c>
      <c r="I298" s="155"/>
      <c r="L298" s="150"/>
      <c r="M298" s="156"/>
      <c r="T298" s="157"/>
      <c r="AT298" s="152" t="s">
        <v>270</v>
      </c>
      <c r="AU298" s="152" t="s">
        <v>87</v>
      </c>
      <c r="AV298" s="12" t="s">
        <v>87</v>
      </c>
      <c r="AW298" s="12" t="s">
        <v>32</v>
      </c>
      <c r="AX298" s="12" t="s">
        <v>77</v>
      </c>
      <c r="AY298" s="152" t="s">
        <v>262</v>
      </c>
    </row>
    <row r="299" spans="2:51" s="12" customFormat="1" ht="12">
      <c r="B299" s="150"/>
      <c r="D299" s="151" t="s">
        <v>270</v>
      </c>
      <c r="E299" s="152" t="s">
        <v>1</v>
      </c>
      <c r="F299" s="153" t="s">
        <v>2933</v>
      </c>
      <c r="H299" s="154">
        <v>49.2</v>
      </c>
      <c r="I299" s="155"/>
      <c r="L299" s="150"/>
      <c r="M299" s="156"/>
      <c r="T299" s="157"/>
      <c r="AT299" s="152" t="s">
        <v>270</v>
      </c>
      <c r="AU299" s="152" t="s">
        <v>87</v>
      </c>
      <c r="AV299" s="12" t="s">
        <v>87</v>
      </c>
      <c r="AW299" s="12" t="s">
        <v>32</v>
      </c>
      <c r="AX299" s="12" t="s">
        <v>77</v>
      </c>
      <c r="AY299" s="152" t="s">
        <v>262</v>
      </c>
    </row>
    <row r="300" spans="2:51" s="12" customFormat="1" ht="12">
      <c r="B300" s="150"/>
      <c r="D300" s="151" t="s">
        <v>270</v>
      </c>
      <c r="E300" s="152" t="s">
        <v>1</v>
      </c>
      <c r="F300" s="153" t="s">
        <v>2934</v>
      </c>
      <c r="H300" s="154">
        <v>17.6</v>
      </c>
      <c r="I300" s="155"/>
      <c r="L300" s="150"/>
      <c r="M300" s="156"/>
      <c r="T300" s="157"/>
      <c r="AT300" s="152" t="s">
        <v>270</v>
      </c>
      <c r="AU300" s="152" t="s">
        <v>87</v>
      </c>
      <c r="AV300" s="12" t="s">
        <v>87</v>
      </c>
      <c r="AW300" s="12" t="s">
        <v>32</v>
      </c>
      <c r="AX300" s="12" t="s">
        <v>77</v>
      </c>
      <c r="AY300" s="152" t="s">
        <v>262</v>
      </c>
    </row>
    <row r="301" spans="2:51" s="12" customFormat="1" ht="12">
      <c r="B301" s="150"/>
      <c r="D301" s="151" t="s">
        <v>270</v>
      </c>
      <c r="E301" s="152" t="s">
        <v>1</v>
      </c>
      <c r="F301" s="153" t="s">
        <v>2935</v>
      </c>
      <c r="H301" s="154">
        <v>6.56</v>
      </c>
      <c r="I301" s="155"/>
      <c r="L301" s="150"/>
      <c r="M301" s="156"/>
      <c r="T301" s="157"/>
      <c r="AT301" s="152" t="s">
        <v>270</v>
      </c>
      <c r="AU301" s="152" t="s">
        <v>87</v>
      </c>
      <c r="AV301" s="12" t="s">
        <v>87</v>
      </c>
      <c r="AW301" s="12" t="s">
        <v>32</v>
      </c>
      <c r="AX301" s="12" t="s">
        <v>77</v>
      </c>
      <c r="AY301" s="152" t="s">
        <v>262</v>
      </c>
    </row>
    <row r="302" spans="2:51" s="13" customFormat="1" ht="12">
      <c r="B302" s="158"/>
      <c r="D302" s="151" t="s">
        <v>270</v>
      </c>
      <c r="E302" s="159" t="s">
        <v>1</v>
      </c>
      <c r="F302" s="160" t="s">
        <v>273</v>
      </c>
      <c r="H302" s="161">
        <v>85.24</v>
      </c>
      <c r="I302" s="162"/>
      <c r="L302" s="158"/>
      <c r="M302" s="163"/>
      <c r="T302" s="164"/>
      <c r="AT302" s="159" t="s">
        <v>270</v>
      </c>
      <c r="AU302" s="159" t="s">
        <v>87</v>
      </c>
      <c r="AV302" s="13" t="s">
        <v>268</v>
      </c>
      <c r="AW302" s="13" t="s">
        <v>32</v>
      </c>
      <c r="AX302" s="13" t="s">
        <v>85</v>
      </c>
      <c r="AY302" s="159" t="s">
        <v>262</v>
      </c>
    </row>
    <row r="303" spans="2:65" s="1" customFormat="1" ht="21.75" customHeight="1">
      <c r="B303" s="32"/>
      <c r="C303" s="138" t="s">
        <v>492</v>
      </c>
      <c r="D303" s="138" t="s">
        <v>264</v>
      </c>
      <c r="E303" s="139" t="s">
        <v>2936</v>
      </c>
      <c r="F303" s="140" t="s">
        <v>2937</v>
      </c>
      <c r="G303" s="141" t="s">
        <v>152</v>
      </c>
      <c r="H303" s="142">
        <v>85.24</v>
      </c>
      <c r="I303" s="143"/>
      <c r="J303" s="142">
        <f>ROUND(I303*H303,2)</f>
        <v>0</v>
      </c>
      <c r="K303" s="140" t="s">
        <v>267</v>
      </c>
      <c r="L303" s="32"/>
      <c r="M303" s="144" t="s">
        <v>1</v>
      </c>
      <c r="N303" s="145" t="s">
        <v>42</v>
      </c>
      <c r="P303" s="146">
        <f>O303*H303</f>
        <v>0</v>
      </c>
      <c r="Q303" s="146">
        <v>0</v>
      </c>
      <c r="R303" s="146">
        <f>Q303*H303</f>
        <v>0</v>
      </c>
      <c r="S303" s="146">
        <v>0</v>
      </c>
      <c r="T303" s="147">
        <f>S303*H303</f>
        <v>0</v>
      </c>
      <c r="AR303" s="148" t="s">
        <v>268</v>
      </c>
      <c r="AT303" s="148" t="s">
        <v>264</v>
      </c>
      <c r="AU303" s="148" t="s">
        <v>87</v>
      </c>
      <c r="AY303" s="17" t="s">
        <v>262</v>
      </c>
      <c r="BE303" s="149">
        <f>IF(N303="základní",J303,0)</f>
        <v>0</v>
      </c>
      <c r="BF303" s="149">
        <f>IF(N303="snížená",J303,0)</f>
        <v>0</v>
      </c>
      <c r="BG303" s="149">
        <f>IF(N303="zákl. přenesená",J303,0)</f>
        <v>0</v>
      </c>
      <c r="BH303" s="149">
        <f>IF(N303="sníž. přenesená",J303,0)</f>
        <v>0</v>
      </c>
      <c r="BI303" s="149">
        <f>IF(N303="nulová",J303,0)</f>
        <v>0</v>
      </c>
      <c r="BJ303" s="17" t="s">
        <v>85</v>
      </c>
      <c r="BK303" s="149">
        <f>ROUND(I303*H303,2)</f>
        <v>0</v>
      </c>
      <c r="BL303" s="17" t="s">
        <v>268</v>
      </c>
      <c r="BM303" s="148" t="s">
        <v>2938</v>
      </c>
    </row>
    <row r="304" spans="2:65" s="1" customFormat="1" ht="21.75" customHeight="1">
      <c r="B304" s="32"/>
      <c r="C304" s="138" t="s">
        <v>498</v>
      </c>
      <c r="D304" s="138" t="s">
        <v>264</v>
      </c>
      <c r="E304" s="139" t="s">
        <v>2939</v>
      </c>
      <c r="F304" s="140" t="s">
        <v>2940</v>
      </c>
      <c r="G304" s="141" t="s">
        <v>152</v>
      </c>
      <c r="H304" s="142">
        <v>367.08</v>
      </c>
      <c r="I304" s="143"/>
      <c r="J304" s="142">
        <f>ROUND(I304*H304,2)</f>
        <v>0</v>
      </c>
      <c r="K304" s="140" t="s">
        <v>267</v>
      </c>
      <c r="L304" s="32"/>
      <c r="M304" s="144" t="s">
        <v>1</v>
      </c>
      <c r="N304" s="145" t="s">
        <v>42</v>
      </c>
      <c r="P304" s="146">
        <f>O304*H304</f>
        <v>0</v>
      </c>
      <c r="Q304" s="146">
        <v>0.01007</v>
      </c>
      <c r="R304" s="146">
        <f>Q304*H304</f>
        <v>3.6964956</v>
      </c>
      <c r="S304" s="146">
        <v>0</v>
      </c>
      <c r="T304" s="147">
        <f>S304*H304</f>
        <v>0</v>
      </c>
      <c r="AR304" s="148" t="s">
        <v>268</v>
      </c>
      <c r="AT304" s="148" t="s">
        <v>264</v>
      </c>
      <c r="AU304" s="148" t="s">
        <v>87</v>
      </c>
      <c r="AY304" s="17" t="s">
        <v>262</v>
      </c>
      <c r="BE304" s="149">
        <f>IF(N304="základní",J304,0)</f>
        <v>0</v>
      </c>
      <c r="BF304" s="149">
        <f>IF(N304="snížená",J304,0)</f>
        <v>0</v>
      </c>
      <c r="BG304" s="149">
        <f>IF(N304="zákl. přenesená",J304,0)</f>
        <v>0</v>
      </c>
      <c r="BH304" s="149">
        <f>IF(N304="sníž. přenesená",J304,0)</f>
        <v>0</v>
      </c>
      <c r="BI304" s="149">
        <f>IF(N304="nulová",J304,0)</f>
        <v>0</v>
      </c>
      <c r="BJ304" s="17" t="s">
        <v>85</v>
      </c>
      <c r="BK304" s="149">
        <f>ROUND(I304*H304,2)</f>
        <v>0</v>
      </c>
      <c r="BL304" s="17" t="s">
        <v>268</v>
      </c>
      <c r="BM304" s="148" t="s">
        <v>2941</v>
      </c>
    </row>
    <row r="305" spans="2:51" s="12" customFormat="1" ht="12">
      <c r="B305" s="150"/>
      <c r="D305" s="151" t="s">
        <v>270</v>
      </c>
      <c r="E305" s="152" t="s">
        <v>1</v>
      </c>
      <c r="F305" s="153" t="s">
        <v>2942</v>
      </c>
      <c r="H305" s="154">
        <v>154.28</v>
      </c>
      <c r="I305" s="155"/>
      <c r="L305" s="150"/>
      <c r="M305" s="156"/>
      <c r="T305" s="157"/>
      <c r="AT305" s="152" t="s">
        <v>270</v>
      </c>
      <c r="AU305" s="152" t="s">
        <v>87</v>
      </c>
      <c r="AV305" s="12" t="s">
        <v>87</v>
      </c>
      <c r="AW305" s="12" t="s">
        <v>32</v>
      </c>
      <c r="AX305" s="12" t="s">
        <v>77</v>
      </c>
      <c r="AY305" s="152" t="s">
        <v>262</v>
      </c>
    </row>
    <row r="306" spans="2:51" s="12" customFormat="1" ht="12">
      <c r="B306" s="150"/>
      <c r="D306" s="151" t="s">
        <v>270</v>
      </c>
      <c r="E306" s="152" t="s">
        <v>1</v>
      </c>
      <c r="F306" s="153" t="s">
        <v>2943</v>
      </c>
      <c r="H306" s="154">
        <v>177.6</v>
      </c>
      <c r="I306" s="155"/>
      <c r="L306" s="150"/>
      <c r="M306" s="156"/>
      <c r="T306" s="157"/>
      <c r="AT306" s="152" t="s">
        <v>270</v>
      </c>
      <c r="AU306" s="152" t="s">
        <v>87</v>
      </c>
      <c r="AV306" s="12" t="s">
        <v>87</v>
      </c>
      <c r="AW306" s="12" t="s">
        <v>32</v>
      </c>
      <c r="AX306" s="12" t="s">
        <v>77</v>
      </c>
      <c r="AY306" s="152" t="s">
        <v>262</v>
      </c>
    </row>
    <row r="307" spans="2:51" s="12" customFormat="1" ht="12">
      <c r="B307" s="150"/>
      <c r="D307" s="151" t="s">
        <v>270</v>
      </c>
      <c r="E307" s="152" t="s">
        <v>1</v>
      </c>
      <c r="F307" s="153" t="s">
        <v>2944</v>
      </c>
      <c r="H307" s="154">
        <v>35.2</v>
      </c>
      <c r="I307" s="155"/>
      <c r="L307" s="150"/>
      <c r="M307" s="156"/>
      <c r="T307" s="157"/>
      <c r="AT307" s="152" t="s">
        <v>270</v>
      </c>
      <c r="AU307" s="152" t="s">
        <v>87</v>
      </c>
      <c r="AV307" s="12" t="s">
        <v>87</v>
      </c>
      <c r="AW307" s="12" t="s">
        <v>32</v>
      </c>
      <c r="AX307" s="12" t="s">
        <v>77</v>
      </c>
      <c r="AY307" s="152" t="s">
        <v>262</v>
      </c>
    </row>
    <row r="308" spans="2:51" s="13" customFormat="1" ht="12">
      <c r="B308" s="158"/>
      <c r="D308" s="151" t="s">
        <v>270</v>
      </c>
      <c r="E308" s="159" t="s">
        <v>1</v>
      </c>
      <c r="F308" s="160" t="s">
        <v>273</v>
      </c>
      <c r="H308" s="161">
        <v>367.08</v>
      </c>
      <c r="I308" s="162"/>
      <c r="L308" s="158"/>
      <c r="M308" s="163"/>
      <c r="T308" s="164"/>
      <c r="AT308" s="159" t="s">
        <v>270</v>
      </c>
      <c r="AU308" s="159" t="s">
        <v>87</v>
      </c>
      <c r="AV308" s="13" t="s">
        <v>268</v>
      </c>
      <c r="AW308" s="13" t="s">
        <v>32</v>
      </c>
      <c r="AX308" s="13" t="s">
        <v>85</v>
      </c>
      <c r="AY308" s="159" t="s">
        <v>262</v>
      </c>
    </row>
    <row r="309" spans="2:65" s="1" customFormat="1" ht="24.2" customHeight="1">
      <c r="B309" s="32"/>
      <c r="C309" s="138" t="s">
        <v>503</v>
      </c>
      <c r="D309" s="138" t="s">
        <v>264</v>
      </c>
      <c r="E309" s="139" t="s">
        <v>2945</v>
      </c>
      <c r="F309" s="140" t="s">
        <v>2946</v>
      </c>
      <c r="G309" s="141" t="s">
        <v>152</v>
      </c>
      <c r="H309" s="142">
        <v>367.08</v>
      </c>
      <c r="I309" s="143"/>
      <c r="J309" s="142">
        <f>ROUND(I309*H309,2)</f>
        <v>0</v>
      </c>
      <c r="K309" s="140" t="s">
        <v>267</v>
      </c>
      <c r="L309" s="32"/>
      <c r="M309" s="144" t="s">
        <v>1</v>
      </c>
      <c r="N309" s="145" t="s">
        <v>42</v>
      </c>
      <c r="P309" s="146">
        <f>O309*H309</f>
        <v>0</v>
      </c>
      <c r="Q309" s="146">
        <v>0</v>
      </c>
      <c r="R309" s="146">
        <f>Q309*H309</f>
        <v>0</v>
      </c>
      <c r="S309" s="146">
        <v>0</v>
      </c>
      <c r="T309" s="147">
        <f>S309*H309</f>
        <v>0</v>
      </c>
      <c r="AR309" s="148" t="s">
        <v>268</v>
      </c>
      <c r="AT309" s="148" t="s">
        <v>264</v>
      </c>
      <c r="AU309" s="148" t="s">
        <v>87</v>
      </c>
      <c r="AY309" s="17" t="s">
        <v>262</v>
      </c>
      <c r="BE309" s="149">
        <f>IF(N309="základní",J309,0)</f>
        <v>0</v>
      </c>
      <c r="BF309" s="149">
        <f>IF(N309="snížená",J309,0)</f>
        <v>0</v>
      </c>
      <c r="BG309" s="149">
        <f>IF(N309="zákl. přenesená",J309,0)</f>
        <v>0</v>
      </c>
      <c r="BH309" s="149">
        <f>IF(N309="sníž. přenesená",J309,0)</f>
        <v>0</v>
      </c>
      <c r="BI309" s="149">
        <f>IF(N309="nulová",J309,0)</f>
        <v>0</v>
      </c>
      <c r="BJ309" s="17" t="s">
        <v>85</v>
      </c>
      <c r="BK309" s="149">
        <f>ROUND(I309*H309,2)</f>
        <v>0</v>
      </c>
      <c r="BL309" s="17" t="s">
        <v>268</v>
      </c>
      <c r="BM309" s="148" t="s">
        <v>2947</v>
      </c>
    </row>
    <row r="310" spans="2:65" s="1" customFormat="1" ht="21.75" customHeight="1">
      <c r="B310" s="32"/>
      <c r="C310" s="138" t="s">
        <v>511</v>
      </c>
      <c r="D310" s="138" t="s">
        <v>264</v>
      </c>
      <c r="E310" s="139" t="s">
        <v>2948</v>
      </c>
      <c r="F310" s="140" t="s">
        <v>2949</v>
      </c>
      <c r="G310" s="141" t="s">
        <v>303</v>
      </c>
      <c r="H310" s="142">
        <v>10.15</v>
      </c>
      <c r="I310" s="143"/>
      <c r="J310" s="142">
        <f>ROUND(I310*H310,2)</f>
        <v>0</v>
      </c>
      <c r="K310" s="140" t="s">
        <v>267</v>
      </c>
      <c r="L310" s="32"/>
      <c r="M310" s="144" t="s">
        <v>1</v>
      </c>
      <c r="N310" s="145" t="s">
        <v>42</v>
      </c>
      <c r="P310" s="146">
        <f>O310*H310</f>
        <v>0</v>
      </c>
      <c r="Q310" s="146">
        <v>1.04717</v>
      </c>
      <c r="R310" s="146">
        <f>Q310*H310</f>
        <v>10.6287755</v>
      </c>
      <c r="S310" s="146">
        <v>0</v>
      </c>
      <c r="T310" s="147">
        <f>S310*H310</f>
        <v>0</v>
      </c>
      <c r="AR310" s="148" t="s">
        <v>268</v>
      </c>
      <c r="AT310" s="148" t="s">
        <v>264</v>
      </c>
      <c r="AU310" s="148" t="s">
        <v>87</v>
      </c>
      <c r="AY310" s="17" t="s">
        <v>262</v>
      </c>
      <c r="BE310" s="149">
        <f>IF(N310="základní",J310,0)</f>
        <v>0</v>
      </c>
      <c r="BF310" s="149">
        <f>IF(N310="snížená",J310,0)</f>
        <v>0</v>
      </c>
      <c r="BG310" s="149">
        <f>IF(N310="zákl. přenesená",J310,0)</f>
        <v>0</v>
      </c>
      <c r="BH310" s="149">
        <f>IF(N310="sníž. přenesená",J310,0)</f>
        <v>0</v>
      </c>
      <c r="BI310" s="149">
        <f>IF(N310="nulová",J310,0)</f>
        <v>0</v>
      </c>
      <c r="BJ310" s="17" t="s">
        <v>85</v>
      </c>
      <c r="BK310" s="149">
        <f>ROUND(I310*H310,2)</f>
        <v>0</v>
      </c>
      <c r="BL310" s="17" t="s">
        <v>268</v>
      </c>
      <c r="BM310" s="148" t="s">
        <v>2950</v>
      </c>
    </row>
    <row r="311" spans="2:51" s="14" customFormat="1" ht="12">
      <c r="B311" s="165"/>
      <c r="D311" s="151" t="s">
        <v>270</v>
      </c>
      <c r="E311" s="166" t="s">
        <v>1</v>
      </c>
      <c r="F311" s="167" t="s">
        <v>2951</v>
      </c>
      <c r="H311" s="166" t="s">
        <v>1</v>
      </c>
      <c r="I311" s="168"/>
      <c r="L311" s="165"/>
      <c r="M311" s="169"/>
      <c r="T311" s="170"/>
      <c r="AT311" s="166" t="s">
        <v>270</v>
      </c>
      <c r="AU311" s="166" t="s">
        <v>87</v>
      </c>
      <c r="AV311" s="14" t="s">
        <v>85</v>
      </c>
      <c r="AW311" s="14" t="s">
        <v>32</v>
      </c>
      <c r="AX311" s="14" t="s">
        <v>77</v>
      </c>
      <c r="AY311" s="166" t="s">
        <v>262</v>
      </c>
    </row>
    <row r="312" spans="2:51" s="12" customFormat="1" ht="12">
      <c r="B312" s="150"/>
      <c r="D312" s="151" t="s">
        <v>270</v>
      </c>
      <c r="E312" s="152" t="s">
        <v>1</v>
      </c>
      <c r="F312" s="153" t="s">
        <v>2952</v>
      </c>
      <c r="H312" s="154">
        <v>1.2</v>
      </c>
      <c r="I312" s="155"/>
      <c r="L312" s="150"/>
      <c r="M312" s="156"/>
      <c r="T312" s="157"/>
      <c r="AT312" s="152" t="s">
        <v>270</v>
      </c>
      <c r="AU312" s="152" t="s">
        <v>87</v>
      </c>
      <c r="AV312" s="12" t="s">
        <v>87</v>
      </c>
      <c r="AW312" s="12" t="s">
        <v>32</v>
      </c>
      <c r="AX312" s="12" t="s">
        <v>77</v>
      </c>
      <c r="AY312" s="152" t="s">
        <v>262</v>
      </c>
    </row>
    <row r="313" spans="2:51" s="12" customFormat="1" ht="12">
      <c r="B313" s="150"/>
      <c r="D313" s="151" t="s">
        <v>270</v>
      </c>
      <c r="E313" s="152" t="s">
        <v>1</v>
      </c>
      <c r="F313" s="153" t="s">
        <v>2953</v>
      </c>
      <c r="H313" s="154">
        <v>1.82</v>
      </c>
      <c r="I313" s="155"/>
      <c r="L313" s="150"/>
      <c r="M313" s="156"/>
      <c r="T313" s="157"/>
      <c r="AT313" s="152" t="s">
        <v>270</v>
      </c>
      <c r="AU313" s="152" t="s">
        <v>87</v>
      </c>
      <c r="AV313" s="12" t="s">
        <v>87</v>
      </c>
      <c r="AW313" s="12" t="s">
        <v>32</v>
      </c>
      <c r="AX313" s="12" t="s">
        <v>77</v>
      </c>
      <c r="AY313" s="152" t="s">
        <v>262</v>
      </c>
    </row>
    <row r="314" spans="2:51" s="12" customFormat="1" ht="12">
      <c r="B314" s="150"/>
      <c r="D314" s="151" t="s">
        <v>270</v>
      </c>
      <c r="E314" s="152" t="s">
        <v>1</v>
      </c>
      <c r="F314" s="153" t="s">
        <v>2954</v>
      </c>
      <c r="H314" s="154">
        <v>0.05</v>
      </c>
      <c r="I314" s="155"/>
      <c r="L314" s="150"/>
      <c r="M314" s="156"/>
      <c r="T314" s="157"/>
      <c r="AT314" s="152" t="s">
        <v>270</v>
      </c>
      <c r="AU314" s="152" t="s">
        <v>87</v>
      </c>
      <c r="AV314" s="12" t="s">
        <v>87</v>
      </c>
      <c r="AW314" s="12" t="s">
        <v>32</v>
      </c>
      <c r="AX314" s="12" t="s">
        <v>77</v>
      </c>
      <c r="AY314" s="152" t="s">
        <v>262</v>
      </c>
    </row>
    <row r="315" spans="2:51" s="14" customFormat="1" ht="12">
      <c r="B315" s="165"/>
      <c r="D315" s="151" t="s">
        <v>270</v>
      </c>
      <c r="E315" s="166" t="s">
        <v>1</v>
      </c>
      <c r="F315" s="167" t="s">
        <v>2955</v>
      </c>
      <c r="H315" s="166" t="s">
        <v>1</v>
      </c>
      <c r="I315" s="168"/>
      <c r="L315" s="165"/>
      <c r="M315" s="169"/>
      <c r="T315" s="170"/>
      <c r="AT315" s="166" t="s">
        <v>270</v>
      </c>
      <c r="AU315" s="166" t="s">
        <v>87</v>
      </c>
      <c r="AV315" s="14" t="s">
        <v>85</v>
      </c>
      <c r="AW315" s="14" t="s">
        <v>32</v>
      </c>
      <c r="AX315" s="14" t="s">
        <v>77</v>
      </c>
      <c r="AY315" s="166" t="s">
        <v>262</v>
      </c>
    </row>
    <row r="316" spans="2:51" s="12" customFormat="1" ht="12">
      <c r="B316" s="150"/>
      <c r="D316" s="151" t="s">
        <v>270</v>
      </c>
      <c r="E316" s="152" t="s">
        <v>1</v>
      </c>
      <c r="F316" s="153" t="s">
        <v>2956</v>
      </c>
      <c r="H316" s="154">
        <v>1.39</v>
      </c>
      <c r="I316" s="155"/>
      <c r="L316" s="150"/>
      <c r="M316" s="156"/>
      <c r="T316" s="157"/>
      <c r="AT316" s="152" t="s">
        <v>270</v>
      </c>
      <c r="AU316" s="152" t="s">
        <v>87</v>
      </c>
      <c r="AV316" s="12" t="s">
        <v>87</v>
      </c>
      <c r="AW316" s="12" t="s">
        <v>32</v>
      </c>
      <c r="AX316" s="12" t="s">
        <v>77</v>
      </c>
      <c r="AY316" s="152" t="s">
        <v>262</v>
      </c>
    </row>
    <row r="317" spans="2:51" s="12" customFormat="1" ht="12">
      <c r="B317" s="150"/>
      <c r="D317" s="151" t="s">
        <v>270</v>
      </c>
      <c r="E317" s="152" t="s">
        <v>1</v>
      </c>
      <c r="F317" s="153" t="s">
        <v>2957</v>
      </c>
      <c r="H317" s="154">
        <v>2.07</v>
      </c>
      <c r="I317" s="155"/>
      <c r="L317" s="150"/>
      <c r="M317" s="156"/>
      <c r="T317" s="157"/>
      <c r="AT317" s="152" t="s">
        <v>270</v>
      </c>
      <c r="AU317" s="152" t="s">
        <v>87</v>
      </c>
      <c r="AV317" s="12" t="s">
        <v>87</v>
      </c>
      <c r="AW317" s="12" t="s">
        <v>32</v>
      </c>
      <c r="AX317" s="12" t="s">
        <v>77</v>
      </c>
      <c r="AY317" s="152" t="s">
        <v>262</v>
      </c>
    </row>
    <row r="318" spans="2:51" s="12" customFormat="1" ht="12">
      <c r="B318" s="150"/>
      <c r="D318" s="151" t="s">
        <v>270</v>
      </c>
      <c r="E318" s="152" t="s">
        <v>1</v>
      </c>
      <c r="F318" s="153" t="s">
        <v>2958</v>
      </c>
      <c r="H318" s="154">
        <v>0.06</v>
      </c>
      <c r="I318" s="155"/>
      <c r="L318" s="150"/>
      <c r="M318" s="156"/>
      <c r="T318" s="157"/>
      <c r="AT318" s="152" t="s">
        <v>270</v>
      </c>
      <c r="AU318" s="152" t="s">
        <v>87</v>
      </c>
      <c r="AV318" s="12" t="s">
        <v>87</v>
      </c>
      <c r="AW318" s="12" t="s">
        <v>32</v>
      </c>
      <c r="AX318" s="12" t="s">
        <v>77</v>
      </c>
      <c r="AY318" s="152" t="s">
        <v>262</v>
      </c>
    </row>
    <row r="319" spans="2:51" s="14" customFormat="1" ht="12">
      <c r="B319" s="165"/>
      <c r="D319" s="151" t="s">
        <v>270</v>
      </c>
      <c r="E319" s="166" t="s">
        <v>1</v>
      </c>
      <c r="F319" s="167" t="s">
        <v>2959</v>
      </c>
      <c r="H319" s="166" t="s">
        <v>1</v>
      </c>
      <c r="I319" s="168"/>
      <c r="L319" s="165"/>
      <c r="M319" s="169"/>
      <c r="T319" s="170"/>
      <c r="AT319" s="166" t="s">
        <v>270</v>
      </c>
      <c r="AU319" s="166" t="s">
        <v>87</v>
      </c>
      <c r="AV319" s="14" t="s">
        <v>85</v>
      </c>
      <c r="AW319" s="14" t="s">
        <v>32</v>
      </c>
      <c r="AX319" s="14" t="s">
        <v>77</v>
      </c>
      <c r="AY319" s="166" t="s">
        <v>262</v>
      </c>
    </row>
    <row r="320" spans="2:51" s="12" customFormat="1" ht="12">
      <c r="B320" s="150"/>
      <c r="D320" s="151" t="s">
        <v>270</v>
      </c>
      <c r="E320" s="152" t="s">
        <v>1</v>
      </c>
      <c r="F320" s="153" t="s">
        <v>2960</v>
      </c>
      <c r="H320" s="154">
        <v>0.11</v>
      </c>
      <c r="I320" s="155"/>
      <c r="L320" s="150"/>
      <c r="M320" s="156"/>
      <c r="T320" s="157"/>
      <c r="AT320" s="152" t="s">
        <v>270</v>
      </c>
      <c r="AU320" s="152" t="s">
        <v>87</v>
      </c>
      <c r="AV320" s="12" t="s">
        <v>87</v>
      </c>
      <c r="AW320" s="12" t="s">
        <v>32</v>
      </c>
      <c r="AX320" s="12" t="s">
        <v>77</v>
      </c>
      <c r="AY320" s="152" t="s">
        <v>262</v>
      </c>
    </row>
    <row r="321" spans="2:51" s="12" customFormat="1" ht="12">
      <c r="B321" s="150"/>
      <c r="D321" s="151" t="s">
        <v>270</v>
      </c>
      <c r="E321" s="152" t="s">
        <v>1</v>
      </c>
      <c r="F321" s="153" t="s">
        <v>2961</v>
      </c>
      <c r="H321" s="154">
        <v>0.1</v>
      </c>
      <c r="I321" s="155"/>
      <c r="L321" s="150"/>
      <c r="M321" s="156"/>
      <c r="T321" s="157"/>
      <c r="AT321" s="152" t="s">
        <v>270</v>
      </c>
      <c r="AU321" s="152" t="s">
        <v>87</v>
      </c>
      <c r="AV321" s="12" t="s">
        <v>87</v>
      </c>
      <c r="AW321" s="12" t="s">
        <v>32</v>
      </c>
      <c r="AX321" s="12" t="s">
        <v>77</v>
      </c>
      <c r="AY321" s="152" t="s">
        <v>262</v>
      </c>
    </row>
    <row r="322" spans="2:51" s="14" customFormat="1" ht="12">
      <c r="B322" s="165"/>
      <c r="D322" s="151" t="s">
        <v>270</v>
      </c>
      <c r="E322" s="166" t="s">
        <v>1</v>
      </c>
      <c r="F322" s="167" t="s">
        <v>2962</v>
      </c>
      <c r="H322" s="166" t="s">
        <v>1</v>
      </c>
      <c r="I322" s="168"/>
      <c r="L322" s="165"/>
      <c r="M322" s="169"/>
      <c r="T322" s="170"/>
      <c r="AT322" s="166" t="s">
        <v>270</v>
      </c>
      <c r="AU322" s="166" t="s">
        <v>87</v>
      </c>
      <c r="AV322" s="14" t="s">
        <v>85</v>
      </c>
      <c r="AW322" s="14" t="s">
        <v>32</v>
      </c>
      <c r="AX322" s="14" t="s">
        <v>77</v>
      </c>
      <c r="AY322" s="166" t="s">
        <v>262</v>
      </c>
    </row>
    <row r="323" spans="2:51" s="12" customFormat="1" ht="12">
      <c r="B323" s="150"/>
      <c r="D323" s="151" t="s">
        <v>270</v>
      </c>
      <c r="E323" s="152" t="s">
        <v>1</v>
      </c>
      <c r="F323" s="153" t="s">
        <v>2963</v>
      </c>
      <c r="H323" s="154">
        <v>1.48</v>
      </c>
      <c r="I323" s="155"/>
      <c r="L323" s="150"/>
      <c r="M323" s="156"/>
      <c r="T323" s="157"/>
      <c r="AT323" s="152" t="s">
        <v>270</v>
      </c>
      <c r="AU323" s="152" t="s">
        <v>87</v>
      </c>
      <c r="AV323" s="12" t="s">
        <v>87</v>
      </c>
      <c r="AW323" s="12" t="s">
        <v>32</v>
      </c>
      <c r="AX323" s="12" t="s">
        <v>77</v>
      </c>
      <c r="AY323" s="152" t="s">
        <v>262</v>
      </c>
    </row>
    <row r="324" spans="2:51" s="12" customFormat="1" ht="12">
      <c r="B324" s="150"/>
      <c r="D324" s="151" t="s">
        <v>270</v>
      </c>
      <c r="E324" s="152" t="s">
        <v>1</v>
      </c>
      <c r="F324" s="153" t="s">
        <v>2964</v>
      </c>
      <c r="H324" s="154">
        <v>0.61</v>
      </c>
      <c r="I324" s="155"/>
      <c r="L324" s="150"/>
      <c r="M324" s="156"/>
      <c r="T324" s="157"/>
      <c r="AT324" s="152" t="s">
        <v>270</v>
      </c>
      <c r="AU324" s="152" t="s">
        <v>87</v>
      </c>
      <c r="AV324" s="12" t="s">
        <v>87</v>
      </c>
      <c r="AW324" s="12" t="s">
        <v>32</v>
      </c>
      <c r="AX324" s="12" t="s">
        <v>77</v>
      </c>
      <c r="AY324" s="152" t="s">
        <v>262</v>
      </c>
    </row>
    <row r="325" spans="2:51" s="14" customFormat="1" ht="12">
      <c r="B325" s="165"/>
      <c r="D325" s="151" t="s">
        <v>270</v>
      </c>
      <c r="E325" s="166" t="s">
        <v>1</v>
      </c>
      <c r="F325" s="167" t="s">
        <v>2965</v>
      </c>
      <c r="H325" s="166" t="s">
        <v>1</v>
      </c>
      <c r="I325" s="168"/>
      <c r="L325" s="165"/>
      <c r="M325" s="169"/>
      <c r="T325" s="170"/>
      <c r="AT325" s="166" t="s">
        <v>270</v>
      </c>
      <c r="AU325" s="166" t="s">
        <v>87</v>
      </c>
      <c r="AV325" s="14" t="s">
        <v>85</v>
      </c>
      <c r="AW325" s="14" t="s">
        <v>32</v>
      </c>
      <c r="AX325" s="14" t="s">
        <v>77</v>
      </c>
      <c r="AY325" s="166" t="s">
        <v>262</v>
      </c>
    </row>
    <row r="326" spans="2:51" s="12" customFormat="1" ht="12">
      <c r="B326" s="150"/>
      <c r="D326" s="151" t="s">
        <v>270</v>
      </c>
      <c r="E326" s="152" t="s">
        <v>1</v>
      </c>
      <c r="F326" s="153" t="s">
        <v>2966</v>
      </c>
      <c r="H326" s="154">
        <v>0.43</v>
      </c>
      <c r="I326" s="155"/>
      <c r="L326" s="150"/>
      <c r="M326" s="156"/>
      <c r="T326" s="157"/>
      <c r="AT326" s="152" t="s">
        <v>270</v>
      </c>
      <c r="AU326" s="152" t="s">
        <v>87</v>
      </c>
      <c r="AV326" s="12" t="s">
        <v>87</v>
      </c>
      <c r="AW326" s="12" t="s">
        <v>32</v>
      </c>
      <c r="AX326" s="12" t="s">
        <v>77</v>
      </c>
      <c r="AY326" s="152" t="s">
        <v>262</v>
      </c>
    </row>
    <row r="327" spans="2:51" s="12" customFormat="1" ht="12">
      <c r="B327" s="150"/>
      <c r="D327" s="151" t="s">
        <v>270</v>
      </c>
      <c r="E327" s="152" t="s">
        <v>1</v>
      </c>
      <c r="F327" s="153" t="s">
        <v>2967</v>
      </c>
      <c r="H327" s="154">
        <v>0.15</v>
      </c>
      <c r="I327" s="155"/>
      <c r="L327" s="150"/>
      <c r="M327" s="156"/>
      <c r="T327" s="157"/>
      <c r="AT327" s="152" t="s">
        <v>270</v>
      </c>
      <c r="AU327" s="152" t="s">
        <v>87</v>
      </c>
      <c r="AV327" s="12" t="s">
        <v>87</v>
      </c>
      <c r="AW327" s="12" t="s">
        <v>32</v>
      </c>
      <c r="AX327" s="12" t="s">
        <v>77</v>
      </c>
      <c r="AY327" s="152" t="s">
        <v>262</v>
      </c>
    </row>
    <row r="328" spans="2:51" s="14" customFormat="1" ht="12">
      <c r="B328" s="165"/>
      <c r="D328" s="151" t="s">
        <v>270</v>
      </c>
      <c r="E328" s="166" t="s">
        <v>1</v>
      </c>
      <c r="F328" s="167" t="s">
        <v>2968</v>
      </c>
      <c r="H328" s="166" t="s">
        <v>1</v>
      </c>
      <c r="I328" s="168"/>
      <c r="L328" s="165"/>
      <c r="M328" s="169"/>
      <c r="T328" s="170"/>
      <c r="AT328" s="166" t="s">
        <v>270</v>
      </c>
      <c r="AU328" s="166" t="s">
        <v>87</v>
      </c>
      <c r="AV328" s="14" t="s">
        <v>85</v>
      </c>
      <c r="AW328" s="14" t="s">
        <v>32</v>
      </c>
      <c r="AX328" s="14" t="s">
        <v>77</v>
      </c>
      <c r="AY328" s="166" t="s">
        <v>262</v>
      </c>
    </row>
    <row r="329" spans="2:51" s="12" customFormat="1" ht="12">
      <c r="B329" s="150"/>
      <c r="D329" s="151" t="s">
        <v>270</v>
      </c>
      <c r="E329" s="152" t="s">
        <v>1</v>
      </c>
      <c r="F329" s="153" t="s">
        <v>2969</v>
      </c>
      <c r="H329" s="154">
        <v>0.1</v>
      </c>
      <c r="I329" s="155"/>
      <c r="L329" s="150"/>
      <c r="M329" s="156"/>
      <c r="T329" s="157"/>
      <c r="AT329" s="152" t="s">
        <v>270</v>
      </c>
      <c r="AU329" s="152" t="s">
        <v>87</v>
      </c>
      <c r="AV329" s="12" t="s">
        <v>87</v>
      </c>
      <c r="AW329" s="12" t="s">
        <v>32</v>
      </c>
      <c r="AX329" s="12" t="s">
        <v>77</v>
      </c>
      <c r="AY329" s="152" t="s">
        <v>262</v>
      </c>
    </row>
    <row r="330" spans="2:51" s="14" customFormat="1" ht="12">
      <c r="B330" s="165"/>
      <c r="D330" s="151" t="s">
        <v>270</v>
      </c>
      <c r="E330" s="166" t="s">
        <v>1</v>
      </c>
      <c r="F330" s="167" t="s">
        <v>2970</v>
      </c>
      <c r="H330" s="166" t="s">
        <v>1</v>
      </c>
      <c r="I330" s="168"/>
      <c r="L330" s="165"/>
      <c r="M330" s="169"/>
      <c r="T330" s="170"/>
      <c r="AT330" s="166" t="s">
        <v>270</v>
      </c>
      <c r="AU330" s="166" t="s">
        <v>87</v>
      </c>
      <c r="AV330" s="14" t="s">
        <v>85</v>
      </c>
      <c r="AW330" s="14" t="s">
        <v>32</v>
      </c>
      <c r="AX330" s="14" t="s">
        <v>77</v>
      </c>
      <c r="AY330" s="166" t="s">
        <v>262</v>
      </c>
    </row>
    <row r="331" spans="2:51" s="12" customFormat="1" ht="12">
      <c r="B331" s="150"/>
      <c r="D331" s="151" t="s">
        <v>270</v>
      </c>
      <c r="E331" s="152" t="s">
        <v>1</v>
      </c>
      <c r="F331" s="153" t="s">
        <v>2971</v>
      </c>
      <c r="H331" s="154">
        <v>0.2</v>
      </c>
      <c r="I331" s="155"/>
      <c r="L331" s="150"/>
      <c r="M331" s="156"/>
      <c r="T331" s="157"/>
      <c r="AT331" s="152" t="s">
        <v>270</v>
      </c>
      <c r="AU331" s="152" t="s">
        <v>87</v>
      </c>
      <c r="AV331" s="12" t="s">
        <v>87</v>
      </c>
      <c r="AW331" s="12" t="s">
        <v>32</v>
      </c>
      <c r="AX331" s="12" t="s">
        <v>77</v>
      </c>
      <c r="AY331" s="152" t="s">
        <v>262</v>
      </c>
    </row>
    <row r="332" spans="2:51" s="12" customFormat="1" ht="12">
      <c r="B332" s="150"/>
      <c r="D332" s="151" t="s">
        <v>270</v>
      </c>
      <c r="E332" s="152" t="s">
        <v>1</v>
      </c>
      <c r="F332" s="153" t="s">
        <v>2972</v>
      </c>
      <c r="H332" s="154">
        <v>0.38</v>
      </c>
      <c r="I332" s="155"/>
      <c r="L332" s="150"/>
      <c r="M332" s="156"/>
      <c r="T332" s="157"/>
      <c r="AT332" s="152" t="s">
        <v>270</v>
      </c>
      <c r="AU332" s="152" t="s">
        <v>87</v>
      </c>
      <c r="AV332" s="12" t="s">
        <v>87</v>
      </c>
      <c r="AW332" s="12" t="s">
        <v>32</v>
      </c>
      <c r="AX332" s="12" t="s">
        <v>77</v>
      </c>
      <c r="AY332" s="152" t="s">
        <v>262</v>
      </c>
    </row>
    <row r="333" spans="2:51" s="13" customFormat="1" ht="12">
      <c r="B333" s="158"/>
      <c r="D333" s="151" t="s">
        <v>270</v>
      </c>
      <c r="E333" s="159" t="s">
        <v>1</v>
      </c>
      <c r="F333" s="160" t="s">
        <v>273</v>
      </c>
      <c r="H333" s="161">
        <v>10.15</v>
      </c>
      <c r="I333" s="162"/>
      <c r="L333" s="158"/>
      <c r="M333" s="163"/>
      <c r="T333" s="164"/>
      <c r="AT333" s="159" t="s">
        <v>270</v>
      </c>
      <c r="AU333" s="159" t="s">
        <v>87</v>
      </c>
      <c r="AV333" s="13" t="s">
        <v>268</v>
      </c>
      <c r="AW333" s="13" t="s">
        <v>32</v>
      </c>
      <c r="AX333" s="13" t="s">
        <v>85</v>
      </c>
      <c r="AY333" s="159" t="s">
        <v>262</v>
      </c>
    </row>
    <row r="334" spans="2:65" s="1" customFormat="1" ht="24.2" customHeight="1">
      <c r="B334" s="32"/>
      <c r="C334" s="138" t="s">
        <v>529</v>
      </c>
      <c r="D334" s="138" t="s">
        <v>264</v>
      </c>
      <c r="E334" s="139" t="s">
        <v>2973</v>
      </c>
      <c r="F334" s="140" t="s">
        <v>2974</v>
      </c>
      <c r="G334" s="141" t="s">
        <v>552</v>
      </c>
      <c r="H334" s="142">
        <v>97.51</v>
      </c>
      <c r="I334" s="143"/>
      <c r="J334" s="142">
        <f>ROUND(I334*H334,2)</f>
        <v>0</v>
      </c>
      <c r="K334" s="140" t="s">
        <v>267</v>
      </c>
      <c r="L334" s="32"/>
      <c r="M334" s="144" t="s">
        <v>1</v>
      </c>
      <c r="N334" s="145" t="s">
        <v>42</v>
      </c>
      <c r="P334" s="146">
        <f>O334*H334</f>
        <v>0</v>
      </c>
      <c r="Q334" s="146">
        <v>2.5235</v>
      </c>
      <c r="R334" s="146">
        <f>Q334*H334</f>
        <v>246.066485</v>
      </c>
      <c r="S334" s="146">
        <v>0</v>
      </c>
      <c r="T334" s="147">
        <f>S334*H334</f>
        <v>0</v>
      </c>
      <c r="AR334" s="148" t="s">
        <v>268</v>
      </c>
      <c r="AT334" s="148" t="s">
        <v>264</v>
      </c>
      <c r="AU334" s="148" t="s">
        <v>87</v>
      </c>
      <c r="AY334" s="17" t="s">
        <v>262</v>
      </c>
      <c r="BE334" s="149">
        <f>IF(N334="základní",J334,0)</f>
        <v>0</v>
      </c>
      <c r="BF334" s="149">
        <f>IF(N334="snížená",J334,0)</f>
        <v>0</v>
      </c>
      <c r="BG334" s="149">
        <f>IF(N334="zákl. přenesená",J334,0)</f>
        <v>0</v>
      </c>
      <c r="BH334" s="149">
        <f>IF(N334="sníž. přenesená",J334,0)</f>
        <v>0</v>
      </c>
      <c r="BI334" s="149">
        <f>IF(N334="nulová",J334,0)</f>
        <v>0</v>
      </c>
      <c r="BJ334" s="17" t="s">
        <v>85</v>
      </c>
      <c r="BK334" s="149">
        <f>ROUND(I334*H334,2)</f>
        <v>0</v>
      </c>
      <c r="BL334" s="17" t="s">
        <v>268</v>
      </c>
      <c r="BM334" s="148" t="s">
        <v>2975</v>
      </c>
    </row>
    <row r="335" spans="2:51" s="14" customFormat="1" ht="12">
      <c r="B335" s="165"/>
      <c r="D335" s="151" t="s">
        <v>270</v>
      </c>
      <c r="E335" s="166" t="s">
        <v>1</v>
      </c>
      <c r="F335" s="167" t="s">
        <v>278</v>
      </c>
      <c r="H335" s="166" t="s">
        <v>1</v>
      </c>
      <c r="I335" s="168"/>
      <c r="L335" s="165"/>
      <c r="M335" s="169"/>
      <c r="T335" s="170"/>
      <c r="AT335" s="166" t="s">
        <v>270</v>
      </c>
      <c r="AU335" s="166" t="s">
        <v>87</v>
      </c>
      <c r="AV335" s="14" t="s">
        <v>85</v>
      </c>
      <c r="AW335" s="14" t="s">
        <v>32</v>
      </c>
      <c r="AX335" s="14" t="s">
        <v>77</v>
      </c>
      <c r="AY335" s="166" t="s">
        <v>262</v>
      </c>
    </row>
    <row r="336" spans="2:51" s="12" customFormat="1" ht="12">
      <c r="B336" s="150"/>
      <c r="D336" s="151" t="s">
        <v>270</v>
      </c>
      <c r="E336" s="152" t="s">
        <v>1</v>
      </c>
      <c r="F336" s="153" t="s">
        <v>2976</v>
      </c>
      <c r="H336" s="154">
        <v>22.01</v>
      </c>
      <c r="I336" s="155"/>
      <c r="L336" s="150"/>
      <c r="M336" s="156"/>
      <c r="T336" s="157"/>
      <c r="AT336" s="152" t="s">
        <v>270</v>
      </c>
      <c r="AU336" s="152" t="s">
        <v>87</v>
      </c>
      <c r="AV336" s="12" t="s">
        <v>87</v>
      </c>
      <c r="AW336" s="12" t="s">
        <v>32</v>
      </c>
      <c r="AX336" s="12" t="s">
        <v>77</v>
      </c>
      <c r="AY336" s="152" t="s">
        <v>262</v>
      </c>
    </row>
    <row r="337" spans="2:51" s="12" customFormat="1" ht="12">
      <c r="B337" s="150"/>
      <c r="D337" s="151" t="s">
        <v>270</v>
      </c>
      <c r="E337" s="152" t="s">
        <v>1</v>
      </c>
      <c r="F337" s="153" t="s">
        <v>2977</v>
      </c>
      <c r="H337" s="154">
        <v>13.44</v>
      </c>
      <c r="I337" s="155"/>
      <c r="L337" s="150"/>
      <c r="M337" s="156"/>
      <c r="T337" s="157"/>
      <c r="AT337" s="152" t="s">
        <v>270</v>
      </c>
      <c r="AU337" s="152" t="s">
        <v>87</v>
      </c>
      <c r="AV337" s="12" t="s">
        <v>87</v>
      </c>
      <c r="AW337" s="12" t="s">
        <v>32</v>
      </c>
      <c r="AX337" s="12" t="s">
        <v>77</v>
      </c>
      <c r="AY337" s="152" t="s">
        <v>262</v>
      </c>
    </row>
    <row r="338" spans="2:51" s="12" customFormat="1" ht="12">
      <c r="B338" s="150"/>
      <c r="D338" s="151" t="s">
        <v>270</v>
      </c>
      <c r="E338" s="152" t="s">
        <v>1</v>
      </c>
      <c r="F338" s="153" t="s">
        <v>2978</v>
      </c>
      <c r="H338" s="154">
        <v>4.89</v>
      </c>
      <c r="I338" s="155"/>
      <c r="L338" s="150"/>
      <c r="M338" s="156"/>
      <c r="T338" s="157"/>
      <c r="AT338" s="152" t="s">
        <v>270</v>
      </c>
      <c r="AU338" s="152" t="s">
        <v>87</v>
      </c>
      <c r="AV338" s="12" t="s">
        <v>87</v>
      </c>
      <c r="AW338" s="12" t="s">
        <v>32</v>
      </c>
      <c r="AX338" s="12" t="s">
        <v>77</v>
      </c>
      <c r="AY338" s="152" t="s">
        <v>262</v>
      </c>
    </row>
    <row r="339" spans="2:51" s="12" customFormat="1" ht="12">
      <c r="B339" s="150"/>
      <c r="D339" s="151" t="s">
        <v>270</v>
      </c>
      <c r="E339" s="152" t="s">
        <v>1</v>
      </c>
      <c r="F339" s="153" t="s">
        <v>2979</v>
      </c>
      <c r="H339" s="154">
        <v>21.19</v>
      </c>
      <c r="I339" s="155"/>
      <c r="L339" s="150"/>
      <c r="M339" s="156"/>
      <c r="T339" s="157"/>
      <c r="AT339" s="152" t="s">
        <v>270</v>
      </c>
      <c r="AU339" s="152" t="s">
        <v>87</v>
      </c>
      <c r="AV339" s="12" t="s">
        <v>87</v>
      </c>
      <c r="AW339" s="12" t="s">
        <v>32</v>
      </c>
      <c r="AX339" s="12" t="s">
        <v>77</v>
      </c>
      <c r="AY339" s="152" t="s">
        <v>262</v>
      </c>
    </row>
    <row r="340" spans="2:51" s="12" customFormat="1" ht="12">
      <c r="B340" s="150"/>
      <c r="D340" s="151" t="s">
        <v>270</v>
      </c>
      <c r="E340" s="152" t="s">
        <v>1</v>
      </c>
      <c r="F340" s="153" t="s">
        <v>2980</v>
      </c>
      <c r="H340" s="154">
        <v>6.52</v>
      </c>
      <c r="I340" s="155"/>
      <c r="L340" s="150"/>
      <c r="M340" s="156"/>
      <c r="T340" s="157"/>
      <c r="AT340" s="152" t="s">
        <v>270</v>
      </c>
      <c r="AU340" s="152" t="s">
        <v>87</v>
      </c>
      <c r="AV340" s="12" t="s">
        <v>87</v>
      </c>
      <c r="AW340" s="12" t="s">
        <v>32</v>
      </c>
      <c r="AX340" s="12" t="s">
        <v>77</v>
      </c>
      <c r="AY340" s="152" t="s">
        <v>262</v>
      </c>
    </row>
    <row r="341" spans="2:51" s="12" customFormat="1" ht="12">
      <c r="B341" s="150"/>
      <c r="D341" s="151" t="s">
        <v>270</v>
      </c>
      <c r="E341" s="152" t="s">
        <v>1</v>
      </c>
      <c r="F341" s="153" t="s">
        <v>2981</v>
      </c>
      <c r="H341" s="154">
        <v>15.12</v>
      </c>
      <c r="I341" s="155"/>
      <c r="L341" s="150"/>
      <c r="M341" s="156"/>
      <c r="T341" s="157"/>
      <c r="AT341" s="152" t="s">
        <v>270</v>
      </c>
      <c r="AU341" s="152" t="s">
        <v>87</v>
      </c>
      <c r="AV341" s="12" t="s">
        <v>87</v>
      </c>
      <c r="AW341" s="12" t="s">
        <v>32</v>
      </c>
      <c r="AX341" s="12" t="s">
        <v>77</v>
      </c>
      <c r="AY341" s="152" t="s">
        <v>262</v>
      </c>
    </row>
    <row r="342" spans="2:51" s="12" customFormat="1" ht="12">
      <c r="B342" s="150"/>
      <c r="D342" s="151" t="s">
        <v>270</v>
      </c>
      <c r="E342" s="152" t="s">
        <v>1</v>
      </c>
      <c r="F342" s="153" t="s">
        <v>2982</v>
      </c>
      <c r="H342" s="154">
        <v>7.82</v>
      </c>
      <c r="I342" s="155"/>
      <c r="L342" s="150"/>
      <c r="M342" s="156"/>
      <c r="T342" s="157"/>
      <c r="AT342" s="152" t="s">
        <v>270</v>
      </c>
      <c r="AU342" s="152" t="s">
        <v>87</v>
      </c>
      <c r="AV342" s="12" t="s">
        <v>87</v>
      </c>
      <c r="AW342" s="12" t="s">
        <v>32</v>
      </c>
      <c r="AX342" s="12" t="s">
        <v>77</v>
      </c>
      <c r="AY342" s="152" t="s">
        <v>262</v>
      </c>
    </row>
    <row r="343" spans="2:51" s="12" customFormat="1" ht="12">
      <c r="B343" s="150"/>
      <c r="D343" s="151" t="s">
        <v>270</v>
      </c>
      <c r="E343" s="152" t="s">
        <v>1</v>
      </c>
      <c r="F343" s="153" t="s">
        <v>2983</v>
      </c>
      <c r="H343" s="154">
        <v>6.52</v>
      </c>
      <c r="I343" s="155"/>
      <c r="L343" s="150"/>
      <c r="M343" s="156"/>
      <c r="T343" s="157"/>
      <c r="AT343" s="152" t="s">
        <v>270</v>
      </c>
      <c r="AU343" s="152" t="s">
        <v>87</v>
      </c>
      <c r="AV343" s="12" t="s">
        <v>87</v>
      </c>
      <c r="AW343" s="12" t="s">
        <v>32</v>
      </c>
      <c r="AX343" s="12" t="s">
        <v>77</v>
      </c>
      <c r="AY343" s="152" t="s">
        <v>262</v>
      </c>
    </row>
    <row r="344" spans="2:51" s="13" customFormat="1" ht="12">
      <c r="B344" s="158"/>
      <c r="D344" s="151" t="s">
        <v>270</v>
      </c>
      <c r="E344" s="159" t="s">
        <v>1</v>
      </c>
      <c r="F344" s="160" t="s">
        <v>273</v>
      </c>
      <c r="H344" s="161">
        <v>97.51</v>
      </c>
      <c r="I344" s="162"/>
      <c r="L344" s="158"/>
      <c r="M344" s="163"/>
      <c r="T344" s="164"/>
      <c r="AT344" s="159" t="s">
        <v>270</v>
      </c>
      <c r="AU344" s="159" t="s">
        <v>87</v>
      </c>
      <c r="AV344" s="13" t="s">
        <v>268</v>
      </c>
      <c r="AW344" s="13" t="s">
        <v>32</v>
      </c>
      <c r="AX344" s="13" t="s">
        <v>85</v>
      </c>
      <c r="AY344" s="159" t="s">
        <v>262</v>
      </c>
    </row>
    <row r="345" spans="2:65" s="1" customFormat="1" ht="16.5" customHeight="1">
      <c r="B345" s="32"/>
      <c r="C345" s="138" t="s">
        <v>534</v>
      </c>
      <c r="D345" s="138" t="s">
        <v>264</v>
      </c>
      <c r="E345" s="139" t="s">
        <v>2984</v>
      </c>
      <c r="F345" s="140" t="s">
        <v>2985</v>
      </c>
      <c r="G345" s="141" t="s">
        <v>152</v>
      </c>
      <c r="H345" s="142">
        <v>32.6</v>
      </c>
      <c r="I345" s="143"/>
      <c r="J345" s="142">
        <f>ROUND(I345*H345,2)</f>
        <v>0</v>
      </c>
      <c r="K345" s="140" t="s">
        <v>267</v>
      </c>
      <c r="L345" s="32"/>
      <c r="M345" s="144" t="s">
        <v>1</v>
      </c>
      <c r="N345" s="145" t="s">
        <v>42</v>
      </c>
      <c r="P345" s="146">
        <f>O345*H345</f>
        <v>0</v>
      </c>
      <c r="Q345" s="146">
        <v>0.00275</v>
      </c>
      <c r="R345" s="146">
        <f>Q345*H345</f>
        <v>0.08965</v>
      </c>
      <c r="S345" s="146">
        <v>0</v>
      </c>
      <c r="T345" s="147">
        <f>S345*H345</f>
        <v>0</v>
      </c>
      <c r="AR345" s="148" t="s">
        <v>268</v>
      </c>
      <c r="AT345" s="148" t="s">
        <v>264</v>
      </c>
      <c r="AU345" s="148" t="s">
        <v>87</v>
      </c>
      <c r="AY345" s="17" t="s">
        <v>262</v>
      </c>
      <c r="BE345" s="149">
        <f>IF(N345="základní",J345,0)</f>
        <v>0</v>
      </c>
      <c r="BF345" s="149">
        <f>IF(N345="snížená",J345,0)</f>
        <v>0</v>
      </c>
      <c r="BG345" s="149">
        <f>IF(N345="zákl. přenesená",J345,0)</f>
        <v>0</v>
      </c>
      <c r="BH345" s="149">
        <f>IF(N345="sníž. přenesená",J345,0)</f>
        <v>0</v>
      </c>
      <c r="BI345" s="149">
        <f>IF(N345="nulová",J345,0)</f>
        <v>0</v>
      </c>
      <c r="BJ345" s="17" t="s">
        <v>85</v>
      </c>
      <c r="BK345" s="149">
        <f>ROUND(I345*H345,2)</f>
        <v>0</v>
      </c>
      <c r="BL345" s="17" t="s">
        <v>268</v>
      </c>
      <c r="BM345" s="148" t="s">
        <v>2986</v>
      </c>
    </row>
    <row r="346" spans="2:51" s="12" customFormat="1" ht="12">
      <c r="B346" s="150"/>
      <c r="D346" s="151" t="s">
        <v>270</v>
      </c>
      <c r="E346" s="152" t="s">
        <v>1</v>
      </c>
      <c r="F346" s="153" t="s">
        <v>2987</v>
      </c>
      <c r="H346" s="154">
        <v>32.6</v>
      </c>
      <c r="I346" s="155"/>
      <c r="L346" s="150"/>
      <c r="M346" s="156"/>
      <c r="T346" s="157"/>
      <c r="AT346" s="152" t="s">
        <v>270</v>
      </c>
      <c r="AU346" s="152" t="s">
        <v>87</v>
      </c>
      <c r="AV346" s="12" t="s">
        <v>87</v>
      </c>
      <c r="AW346" s="12" t="s">
        <v>32</v>
      </c>
      <c r="AX346" s="12" t="s">
        <v>77</v>
      </c>
      <c r="AY346" s="152" t="s">
        <v>262</v>
      </c>
    </row>
    <row r="347" spans="2:51" s="13" customFormat="1" ht="12">
      <c r="B347" s="158"/>
      <c r="D347" s="151" t="s">
        <v>270</v>
      </c>
      <c r="E347" s="159" t="s">
        <v>1</v>
      </c>
      <c r="F347" s="160" t="s">
        <v>273</v>
      </c>
      <c r="H347" s="161">
        <v>32.6</v>
      </c>
      <c r="I347" s="162"/>
      <c r="L347" s="158"/>
      <c r="M347" s="163"/>
      <c r="T347" s="164"/>
      <c r="AT347" s="159" t="s">
        <v>270</v>
      </c>
      <c r="AU347" s="159" t="s">
        <v>87</v>
      </c>
      <c r="AV347" s="13" t="s">
        <v>268</v>
      </c>
      <c r="AW347" s="13" t="s">
        <v>32</v>
      </c>
      <c r="AX347" s="13" t="s">
        <v>85</v>
      </c>
      <c r="AY347" s="159" t="s">
        <v>262</v>
      </c>
    </row>
    <row r="348" spans="2:65" s="1" customFormat="1" ht="21.75" customHeight="1">
      <c r="B348" s="32"/>
      <c r="C348" s="138" t="s">
        <v>538</v>
      </c>
      <c r="D348" s="138" t="s">
        <v>264</v>
      </c>
      <c r="E348" s="139" t="s">
        <v>2988</v>
      </c>
      <c r="F348" s="140" t="s">
        <v>2989</v>
      </c>
      <c r="G348" s="141" t="s">
        <v>152</v>
      </c>
      <c r="H348" s="142">
        <v>32.6</v>
      </c>
      <c r="I348" s="143"/>
      <c r="J348" s="142">
        <f>ROUND(I348*H348,2)</f>
        <v>0</v>
      </c>
      <c r="K348" s="140" t="s">
        <v>267</v>
      </c>
      <c r="L348" s="32"/>
      <c r="M348" s="144" t="s">
        <v>1</v>
      </c>
      <c r="N348" s="145" t="s">
        <v>42</v>
      </c>
      <c r="P348" s="146">
        <f>O348*H348</f>
        <v>0</v>
      </c>
      <c r="Q348" s="146">
        <v>0</v>
      </c>
      <c r="R348" s="146">
        <f>Q348*H348</f>
        <v>0</v>
      </c>
      <c r="S348" s="146">
        <v>0</v>
      </c>
      <c r="T348" s="147">
        <f>S348*H348</f>
        <v>0</v>
      </c>
      <c r="AR348" s="148" t="s">
        <v>268</v>
      </c>
      <c r="AT348" s="148" t="s">
        <v>264</v>
      </c>
      <c r="AU348" s="148" t="s">
        <v>87</v>
      </c>
      <c r="AY348" s="17" t="s">
        <v>262</v>
      </c>
      <c r="BE348" s="149">
        <f>IF(N348="základní",J348,0)</f>
        <v>0</v>
      </c>
      <c r="BF348" s="149">
        <f>IF(N348="snížená",J348,0)</f>
        <v>0</v>
      </c>
      <c r="BG348" s="149">
        <f>IF(N348="zákl. přenesená",J348,0)</f>
        <v>0</v>
      </c>
      <c r="BH348" s="149">
        <f>IF(N348="sníž. přenesená",J348,0)</f>
        <v>0</v>
      </c>
      <c r="BI348" s="149">
        <f>IF(N348="nulová",J348,0)</f>
        <v>0</v>
      </c>
      <c r="BJ348" s="17" t="s">
        <v>85</v>
      </c>
      <c r="BK348" s="149">
        <f>ROUND(I348*H348,2)</f>
        <v>0</v>
      </c>
      <c r="BL348" s="17" t="s">
        <v>268</v>
      </c>
      <c r="BM348" s="148" t="s">
        <v>2990</v>
      </c>
    </row>
    <row r="349" spans="2:65" s="1" customFormat="1" ht="24.2" customHeight="1">
      <c r="B349" s="32"/>
      <c r="C349" s="138" t="s">
        <v>545</v>
      </c>
      <c r="D349" s="138" t="s">
        <v>264</v>
      </c>
      <c r="E349" s="139" t="s">
        <v>2991</v>
      </c>
      <c r="F349" s="140" t="s">
        <v>2992</v>
      </c>
      <c r="G349" s="141" t="s">
        <v>152</v>
      </c>
      <c r="H349" s="142">
        <v>378.3</v>
      </c>
      <c r="I349" s="143"/>
      <c r="J349" s="142">
        <f>ROUND(I349*H349,2)</f>
        <v>0</v>
      </c>
      <c r="K349" s="140" t="s">
        <v>267</v>
      </c>
      <c r="L349" s="32"/>
      <c r="M349" s="144" t="s">
        <v>1</v>
      </c>
      <c r="N349" s="145" t="s">
        <v>42</v>
      </c>
      <c r="P349" s="146">
        <f>O349*H349</f>
        <v>0</v>
      </c>
      <c r="Q349" s="146">
        <v>0.00342</v>
      </c>
      <c r="R349" s="146">
        <f>Q349*H349</f>
        <v>1.2937859999999999</v>
      </c>
      <c r="S349" s="146">
        <v>0</v>
      </c>
      <c r="T349" s="147">
        <f>S349*H349</f>
        <v>0</v>
      </c>
      <c r="AR349" s="148" t="s">
        <v>268</v>
      </c>
      <c r="AT349" s="148" t="s">
        <v>264</v>
      </c>
      <c r="AU349" s="148" t="s">
        <v>87</v>
      </c>
      <c r="AY349" s="17" t="s">
        <v>262</v>
      </c>
      <c r="BE349" s="149">
        <f>IF(N349="základní",J349,0)</f>
        <v>0</v>
      </c>
      <c r="BF349" s="149">
        <f>IF(N349="snížená",J349,0)</f>
        <v>0</v>
      </c>
      <c r="BG349" s="149">
        <f>IF(N349="zákl. přenesená",J349,0)</f>
        <v>0</v>
      </c>
      <c r="BH349" s="149">
        <f>IF(N349="sníž. přenesená",J349,0)</f>
        <v>0</v>
      </c>
      <c r="BI349" s="149">
        <f>IF(N349="nulová",J349,0)</f>
        <v>0</v>
      </c>
      <c r="BJ349" s="17" t="s">
        <v>85</v>
      </c>
      <c r="BK349" s="149">
        <f>ROUND(I349*H349,2)</f>
        <v>0</v>
      </c>
      <c r="BL349" s="17" t="s">
        <v>268</v>
      </c>
      <c r="BM349" s="148" t="s">
        <v>2993</v>
      </c>
    </row>
    <row r="350" spans="2:51" s="14" customFormat="1" ht="12">
      <c r="B350" s="165"/>
      <c r="D350" s="151" t="s">
        <v>270</v>
      </c>
      <c r="E350" s="166" t="s">
        <v>1</v>
      </c>
      <c r="F350" s="167" t="s">
        <v>278</v>
      </c>
      <c r="H350" s="166" t="s">
        <v>1</v>
      </c>
      <c r="I350" s="168"/>
      <c r="L350" s="165"/>
      <c r="M350" s="169"/>
      <c r="T350" s="170"/>
      <c r="AT350" s="166" t="s">
        <v>270</v>
      </c>
      <c r="AU350" s="166" t="s">
        <v>87</v>
      </c>
      <c r="AV350" s="14" t="s">
        <v>85</v>
      </c>
      <c r="AW350" s="14" t="s">
        <v>32</v>
      </c>
      <c r="AX350" s="14" t="s">
        <v>77</v>
      </c>
      <c r="AY350" s="166" t="s">
        <v>262</v>
      </c>
    </row>
    <row r="351" spans="2:51" s="12" customFormat="1" ht="12">
      <c r="B351" s="150"/>
      <c r="D351" s="151" t="s">
        <v>270</v>
      </c>
      <c r="E351" s="152" t="s">
        <v>1</v>
      </c>
      <c r="F351" s="153" t="s">
        <v>2994</v>
      </c>
      <c r="H351" s="154">
        <v>88.02</v>
      </c>
      <c r="I351" s="155"/>
      <c r="L351" s="150"/>
      <c r="M351" s="156"/>
      <c r="T351" s="157"/>
      <c r="AT351" s="152" t="s">
        <v>270</v>
      </c>
      <c r="AU351" s="152" t="s">
        <v>87</v>
      </c>
      <c r="AV351" s="12" t="s">
        <v>87</v>
      </c>
      <c r="AW351" s="12" t="s">
        <v>32</v>
      </c>
      <c r="AX351" s="12" t="s">
        <v>77</v>
      </c>
      <c r="AY351" s="152" t="s">
        <v>262</v>
      </c>
    </row>
    <row r="352" spans="2:51" s="12" customFormat="1" ht="12">
      <c r="B352" s="150"/>
      <c r="D352" s="151" t="s">
        <v>270</v>
      </c>
      <c r="E352" s="152" t="s">
        <v>1</v>
      </c>
      <c r="F352" s="153" t="s">
        <v>2995</v>
      </c>
      <c r="H352" s="154">
        <v>53.76</v>
      </c>
      <c r="I352" s="155"/>
      <c r="L352" s="150"/>
      <c r="M352" s="156"/>
      <c r="T352" s="157"/>
      <c r="AT352" s="152" t="s">
        <v>270</v>
      </c>
      <c r="AU352" s="152" t="s">
        <v>87</v>
      </c>
      <c r="AV352" s="12" t="s">
        <v>87</v>
      </c>
      <c r="AW352" s="12" t="s">
        <v>32</v>
      </c>
      <c r="AX352" s="12" t="s">
        <v>77</v>
      </c>
      <c r="AY352" s="152" t="s">
        <v>262</v>
      </c>
    </row>
    <row r="353" spans="2:51" s="12" customFormat="1" ht="12">
      <c r="B353" s="150"/>
      <c r="D353" s="151" t="s">
        <v>270</v>
      </c>
      <c r="E353" s="152" t="s">
        <v>1</v>
      </c>
      <c r="F353" s="153" t="s">
        <v>2996</v>
      </c>
      <c r="H353" s="154">
        <v>19.56</v>
      </c>
      <c r="I353" s="155"/>
      <c r="L353" s="150"/>
      <c r="M353" s="156"/>
      <c r="T353" s="157"/>
      <c r="AT353" s="152" t="s">
        <v>270</v>
      </c>
      <c r="AU353" s="152" t="s">
        <v>87</v>
      </c>
      <c r="AV353" s="12" t="s">
        <v>87</v>
      </c>
      <c r="AW353" s="12" t="s">
        <v>32</v>
      </c>
      <c r="AX353" s="12" t="s">
        <v>77</v>
      </c>
      <c r="AY353" s="152" t="s">
        <v>262</v>
      </c>
    </row>
    <row r="354" spans="2:51" s="12" customFormat="1" ht="12">
      <c r="B354" s="150"/>
      <c r="D354" s="151" t="s">
        <v>270</v>
      </c>
      <c r="E354" s="152" t="s">
        <v>1</v>
      </c>
      <c r="F354" s="153" t="s">
        <v>2997</v>
      </c>
      <c r="H354" s="154">
        <v>91.28</v>
      </c>
      <c r="I354" s="155"/>
      <c r="L354" s="150"/>
      <c r="M354" s="156"/>
      <c r="T354" s="157"/>
      <c r="AT354" s="152" t="s">
        <v>270</v>
      </c>
      <c r="AU354" s="152" t="s">
        <v>87</v>
      </c>
      <c r="AV354" s="12" t="s">
        <v>87</v>
      </c>
      <c r="AW354" s="12" t="s">
        <v>32</v>
      </c>
      <c r="AX354" s="12" t="s">
        <v>77</v>
      </c>
      <c r="AY354" s="152" t="s">
        <v>262</v>
      </c>
    </row>
    <row r="355" spans="2:51" s="12" customFormat="1" ht="12">
      <c r="B355" s="150"/>
      <c r="D355" s="151" t="s">
        <v>270</v>
      </c>
      <c r="E355" s="152" t="s">
        <v>1</v>
      </c>
      <c r="F355" s="153" t="s">
        <v>2998</v>
      </c>
      <c r="H355" s="154">
        <v>26.08</v>
      </c>
      <c r="I355" s="155"/>
      <c r="L355" s="150"/>
      <c r="M355" s="156"/>
      <c r="T355" s="157"/>
      <c r="AT355" s="152" t="s">
        <v>270</v>
      </c>
      <c r="AU355" s="152" t="s">
        <v>87</v>
      </c>
      <c r="AV355" s="12" t="s">
        <v>87</v>
      </c>
      <c r="AW355" s="12" t="s">
        <v>32</v>
      </c>
      <c r="AX355" s="12" t="s">
        <v>77</v>
      </c>
      <c r="AY355" s="152" t="s">
        <v>262</v>
      </c>
    </row>
    <row r="356" spans="2:51" s="12" customFormat="1" ht="12">
      <c r="B356" s="150"/>
      <c r="D356" s="151" t="s">
        <v>270</v>
      </c>
      <c r="E356" s="152" t="s">
        <v>1</v>
      </c>
      <c r="F356" s="153" t="s">
        <v>2999</v>
      </c>
      <c r="H356" s="154">
        <v>60.48</v>
      </c>
      <c r="I356" s="155"/>
      <c r="L356" s="150"/>
      <c r="M356" s="156"/>
      <c r="T356" s="157"/>
      <c r="AT356" s="152" t="s">
        <v>270</v>
      </c>
      <c r="AU356" s="152" t="s">
        <v>87</v>
      </c>
      <c r="AV356" s="12" t="s">
        <v>87</v>
      </c>
      <c r="AW356" s="12" t="s">
        <v>32</v>
      </c>
      <c r="AX356" s="12" t="s">
        <v>77</v>
      </c>
      <c r="AY356" s="152" t="s">
        <v>262</v>
      </c>
    </row>
    <row r="357" spans="2:51" s="12" customFormat="1" ht="12">
      <c r="B357" s="150"/>
      <c r="D357" s="151" t="s">
        <v>270</v>
      </c>
      <c r="E357" s="152" t="s">
        <v>1</v>
      </c>
      <c r="F357" s="153" t="s">
        <v>3000</v>
      </c>
      <c r="H357" s="154">
        <v>39.12</v>
      </c>
      <c r="I357" s="155"/>
      <c r="L357" s="150"/>
      <c r="M357" s="156"/>
      <c r="T357" s="157"/>
      <c r="AT357" s="152" t="s">
        <v>270</v>
      </c>
      <c r="AU357" s="152" t="s">
        <v>87</v>
      </c>
      <c r="AV357" s="12" t="s">
        <v>87</v>
      </c>
      <c r="AW357" s="12" t="s">
        <v>32</v>
      </c>
      <c r="AX357" s="12" t="s">
        <v>77</v>
      </c>
      <c r="AY357" s="152" t="s">
        <v>262</v>
      </c>
    </row>
    <row r="358" spans="2:51" s="13" customFormat="1" ht="12">
      <c r="B358" s="158"/>
      <c r="D358" s="151" t="s">
        <v>270</v>
      </c>
      <c r="E358" s="159" t="s">
        <v>1</v>
      </c>
      <c r="F358" s="160" t="s">
        <v>273</v>
      </c>
      <c r="H358" s="161">
        <v>378.3</v>
      </c>
      <c r="I358" s="162"/>
      <c r="L358" s="158"/>
      <c r="M358" s="163"/>
      <c r="T358" s="164"/>
      <c r="AT358" s="159" t="s">
        <v>270</v>
      </c>
      <c r="AU358" s="159" t="s">
        <v>87</v>
      </c>
      <c r="AV358" s="13" t="s">
        <v>268</v>
      </c>
      <c r="AW358" s="13" t="s">
        <v>32</v>
      </c>
      <c r="AX358" s="13" t="s">
        <v>85</v>
      </c>
      <c r="AY358" s="159" t="s">
        <v>262</v>
      </c>
    </row>
    <row r="359" spans="2:65" s="1" customFormat="1" ht="24.2" customHeight="1">
      <c r="B359" s="32"/>
      <c r="C359" s="138" t="s">
        <v>549</v>
      </c>
      <c r="D359" s="138" t="s">
        <v>264</v>
      </c>
      <c r="E359" s="139" t="s">
        <v>3001</v>
      </c>
      <c r="F359" s="140" t="s">
        <v>3002</v>
      </c>
      <c r="G359" s="141" t="s">
        <v>152</v>
      </c>
      <c r="H359" s="142">
        <v>378.3</v>
      </c>
      <c r="I359" s="143"/>
      <c r="J359" s="142">
        <f>ROUND(I359*H359,2)</f>
        <v>0</v>
      </c>
      <c r="K359" s="140" t="s">
        <v>267</v>
      </c>
      <c r="L359" s="32"/>
      <c r="M359" s="144" t="s">
        <v>1</v>
      </c>
      <c r="N359" s="145" t="s">
        <v>42</v>
      </c>
      <c r="P359" s="146">
        <f>O359*H359</f>
        <v>0</v>
      </c>
      <c r="Q359" s="146">
        <v>0</v>
      </c>
      <c r="R359" s="146">
        <f>Q359*H359</f>
        <v>0</v>
      </c>
      <c r="S359" s="146">
        <v>0</v>
      </c>
      <c r="T359" s="147">
        <f>S359*H359</f>
        <v>0</v>
      </c>
      <c r="AR359" s="148" t="s">
        <v>268</v>
      </c>
      <c r="AT359" s="148" t="s">
        <v>264</v>
      </c>
      <c r="AU359" s="148" t="s">
        <v>87</v>
      </c>
      <c r="AY359" s="17" t="s">
        <v>262</v>
      </c>
      <c r="BE359" s="149">
        <f>IF(N359="základní",J359,0)</f>
        <v>0</v>
      </c>
      <c r="BF359" s="149">
        <f>IF(N359="snížená",J359,0)</f>
        <v>0</v>
      </c>
      <c r="BG359" s="149">
        <f>IF(N359="zákl. přenesená",J359,0)</f>
        <v>0</v>
      </c>
      <c r="BH359" s="149">
        <f>IF(N359="sníž. přenesená",J359,0)</f>
        <v>0</v>
      </c>
      <c r="BI359" s="149">
        <f>IF(N359="nulová",J359,0)</f>
        <v>0</v>
      </c>
      <c r="BJ359" s="17" t="s">
        <v>85</v>
      </c>
      <c r="BK359" s="149">
        <f>ROUND(I359*H359,2)</f>
        <v>0</v>
      </c>
      <c r="BL359" s="17" t="s">
        <v>268</v>
      </c>
      <c r="BM359" s="148" t="s">
        <v>3003</v>
      </c>
    </row>
    <row r="360" spans="2:65" s="1" customFormat="1" ht="24.2" customHeight="1">
      <c r="B360" s="32"/>
      <c r="C360" s="138" t="s">
        <v>559</v>
      </c>
      <c r="D360" s="138" t="s">
        <v>264</v>
      </c>
      <c r="E360" s="139" t="s">
        <v>3004</v>
      </c>
      <c r="F360" s="140" t="s">
        <v>3005</v>
      </c>
      <c r="G360" s="141" t="s">
        <v>303</v>
      </c>
      <c r="H360" s="142">
        <v>21.19</v>
      </c>
      <c r="I360" s="143"/>
      <c r="J360" s="142">
        <f>ROUND(I360*H360,2)</f>
        <v>0</v>
      </c>
      <c r="K360" s="140" t="s">
        <v>267</v>
      </c>
      <c r="L360" s="32"/>
      <c r="M360" s="144" t="s">
        <v>1</v>
      </c>
      <c r="N360" s="145" t="s">
        <v>42</v>
      </c>
      <c r="P360" s="146">
        <f>O360*H360</f>
        <v>0</v>
      </c>
      <c r="Q360" s="146">
        <v>1.0594</v>
      </c>
      <c r="R360" s="146">
        <f>Q360*H360</f>
        <v>22.448686</v>
      </c>
      <c r="S360" s="146">
        <v>0</v>
      </c>
      <c r="T360" s="147">
        <f>S360*H360</f>
        <v>0</v>
      </c>
      <c r="AR360" s="148" t="s">
        <v>268</v>
      </c>
      <c r="AT360" s="148" t="s">
        <v>264</v>
      </c>
      <c r="AU360" s="148" t="s">
        <v>87</v>
      </c>
      <c r="AY360" s="17" t="s">
        <v>262</v>
      </c>
      <c r="BE360" s="149">
        <f>IF(N360="základní",J360,0)</f>
        <v>0</v>
      </c>
      <c r="BF360" s="149">
        <f>IF(N360="snížená",J360,0)</f>
        <v>0</v>
      </c>
      <c r="BG360" s="149">
        <f>IF(N360="zákl. přenesená",J360,0)</f>
        <v>0</v>
      </c>
      <c r="BH360" s="149">
        <f>IF(N360="sníž. přenesená",J360,0)</f>
        <v>0</v>
      </c>
      <c r="BI360" s="149">
        <f>IF(N360="nulová",J360,0)</f>
        <v>0</v>
      </c>
      <c r="BJ360" s="17" t="s">
        <v>85</v>
      </c>
      <c r="BK360" s="149">
        <f>ROUND(I360*H360,2)</f>
        <v>0</v>
      </c>
      <c r="BL360" s="17" t="s">
        <v>268</v>
      </c>
      <c r="BM360" s="148" t="s">
        <v>3006</v>
      </c>
    </row>
    <row r="361" spans="2:51" s="14" customFormat="1" ht="12">
      <c r="B361" s="165"/>
      <c r="D361" s="151" t="s">
        <v>270</v>
      </c>
      <c r="E361" s="166" t="s">
        <v>1</v>
      </c>
      <c r="F361" s="167" t="s">
        <v>278</v>
      </c>
      <c r="H361" s="166" t="s">
        <v>1</v>
      </c>
      <c r="I361" s="168"/>
      <c r="L361" s="165"/>
      <c r="M361" s="169"/>
      <c r="T361" s="170"/>
      <c r="AT361" s="166" t="s">
        <v>270</v>
      </c>
      <c r="AU361" s="166" t="s">
        <v>87</v>
      </c>
      <c r="AV361" s="14" t="s">
        <v>85</v>
      </c>
      <c r="AW361" s="14" t="s">
        <v>32</v>
      </c>
      <c r="AX361" s="14" t="s">
        <v>77</v>
      </c>
      <c r="AY361" s="166" t="s">
        <v>262</v>
      </c>
    </row>
    <row r="362" spans="2:51" s="14" customFormat="1" ht="12">
      <c r="B362" s="165"/>
      <c r="D362" s="151" t="s">
        <v>270</v>
      </c>
      <c r="E362" s="166" t="s">
        <v>1</v>
      </c>
      <c r="F362" s="167" t="s">
        <v>3007</v>
      </c>
      <c r="H362" s="166" t="s">
        <v>1</v>
      </c>
      <c r="I362" s="168"/>
      <c r="L362" s="165"/>
      <c r="M362" s="169"/>
      <c r="T362" s="170"/>
      <c r="AT362" s="166" t="s">
        <v>270</v>
      </c>
      <c r="AU362" s="166" t="s">
        <v>87</v>
      </c>
      <c r="AV362" s="14" t="s">
        <v>85</v>
      </c>
      <c r="AW362" s="14" t="s">
        <v>32</v>
      </c>
      <c r="AX362" s="14" t="s">
        <v>77</v>
      </c>
      <c r="AY362" s="166" t="s">
        <v>262</v>
      </c>
    </row>
    <row r="363" spans="2:51" s="12" customFormat="1" ht="12">
      <c r="B363" s="150"/>
      <c r="D363" s="151" t="s">
        <v>270</v>
      </c>
      <c r="E363" s="152" t="s">
        <v>1</v>
      </c>
      <c r="F363" s="153" t="s">
        <v>3008</v>
      </c>
      <c r="H363" s="154">
        <v>1.37</v>
      </c>
      <c r="I363" s="155"/>
      <c r="L363" s="150"/>
      <c r="M363" s="156"/>
      <c r="T363" s="157"/>
      <c r="AT363" s="152" t="s">
        <v>270</v>
      </c>
      <c r="AU363" s="152" t="s">
        <v>87</v>
      </c>
      <c r="AV363" s="12" t="s">
        <v>87</v>
      </c>
      <c r="AW363" s="12" t="s">
        <v>32</v>
      </c>
      <c r="AX363" s="12" t="s">
        <v>77</v>
      </c>
      <c r="AY363" s="152" t="s">
        <v>262</v>
      </c>
    </row>
    <row r="364" spans="2:51" s="12" customFormat="1" ht="12">
      <c r="B364" s="150"/>
      <c r="D364" s="151" t="s">
        <v>270</v>
      </c>
      <c r="E364" s="152" t="s">
        <v>1</v>
      </c>
      <c r="F364" s="153" t="s">
        <v>3009</v>
      </c>
      <c r="H364" s="154">
        <v>4.02</v>
      </c>
      <c r="I364" s="155"/>
      <c r="L364" s="150"/>
      <c r="M364" s="156"/>
      <c r="T364" s="157"/>
      <c r="AT364" s="152" t="s">
        <v>270</v>
      </c>
      <c r="AU364" s="152" t="s">
        <v>87</v>
      </c>
      <c r="AV364" s="12" t="s">
        <v>87</v>
      </c>
      <c r="AW364" s="12" t="s">
        <v>32</v>
      </c>
      <c r="AX364" s="12" t="s">
        <v>77</v>
      </c>
      <c r="AY364" s="152" t="s">
        <v>262</v>
      </c>
    </row>
    <row r="365" spans="2:51" s="14" customFormat="1" ht="12">
      <c r="B365" s="165"/>
      <c r="D365" s="151" t="s">
        <v>270</v>
      </c>
      <c r="E365" s="166" t="s">
        <v>1</v>
      </c>
      <c r="F365" s="167" t="s">
        <v>3010</v>
      </c>
      <c r="H365" s="166" t="s">
        <v>1</v>
      </c>
      <c r="I365" s="168"/>
      <c r="L365" s="165"/>
      <c r="M365" s="169"/>
      <c r="T365" s="170"/>
      <c r="AT365" s="166" t="s">
        <v>270</v>
      </c>
      <c r="AU365" s="166" t="s">
        <v>87</v>
      </c>
      <c r="AV365" s="14" t="s">
        <v>85</v>
      </c>
      <c r="AW365" s="14" t="s">
        <v>32</v>
      </c>
      <c r="AX365" s="14" t="s">
        <v>77</v>
      </c>
      <c r="AY365" s="166" t="s">
        <v>262</v>
      </c>
    </row>
    <row r="366" spans="2:51" s="12" customFormat="1" ht="12">
      <c r="B366" s="150"/>
      <c r="D366" s="151" t="s">
        <v>270</v>
      </c>
      <c r="E366" s="152" t="s">
        <v>1</v>
      </c>
      <c r="F366" s="153" t="s">
        <v>3011</v>
      </c>
      <c r="H366" s="154">
        <v>0.76</v>
      </c>
      <c r="I366" s="155"/>
      <c r="L366" s="150"/>
      <c r="M366" s="156"/>
      <c r="T366" s="157"/>
      <c r="AT366" s="152" t="s">
        <v>270</v>
      </c>
      <c r="AU366" s="152" t="s">
        <v>87</v>
      </c>
      <c r="AV366" s="12" t="s">
        <v>87</v>
      </c>
      <c r="AW366" s="12" t="s">
        <v>32</v>
      </c>
      <c r="AX366" s="12" t="s">
        <v>77</v>
      </c>
      <c r="AY366" s="152" t="s">
        <v>262</v>
      </c>
    </row>
    <row r="367" spans="2:51" s="12" customFormat="1" ht="12">
      <c r="B367" s="150"/>
      <c r="D367" s="151" t="s">
        <v>270</v>
      </c>
      <c r="E367" s="152" t="s">
        <v>1</v>
      </c>
      <c r="F367" s="153" t="s">
        <v>3012</v>
      </c>
      <c r="H367" s="154">
        <v>1.55</v>
      </c>
      <c r="I367" s="155"/>
      <c r="L367" s="150"/>
      <c r="M367" s="156"/>
      <c r="T367" s="157"/>
      <c r="AT367" s="152" t="s">
        <v>270</v>
      </c>
      <c r="AU367" s="152" t="s">
        <v>87</v>
      </c>
      <c r="AV367" s="12" t="s">
        <v>87</v>
      </c>
      <c r="AW367" s="12" t="s">
        <v>32</v>
      </c>
      <c r="AX367" s="12" t="s">
        <v>77</v>
      </c>
      <c r="AY367" s="152" t="s">
        <v>262</v>
      </c>
    </row>
    <row r="368" spans="2:51" s="14" customFormat="1" ht="12">
      <c r="B368" s="165"/>
      <c r="D368" s="151" t="s">
        <v>270</v>
      </c>
      <c r="E368" s="166" t="s">
        <v>1</v>
      </c>
      <c r="F368" s="167" t="s">
        <v>3013</v>
      </c>
      <c r="H368" s="166" t="s">
        <v>1</v>
      </c>
      <c r="I368" s="168"/>
      <c r="L368" s="165"/>
      <c r="M368" s="169"/>
      <c r="T368" s="170"/>
      <c r="AT368" s="166" t="s">
        <v>270</v>
      </c>
      <c r="AU368" s="166" t="s">
        <v>87</v>
      </c>
      <c r="AV368" s="14" t="s">
        <v>85</v>
      </c>
      <c r="AW368" s="14" t="s">
        <v>32</v>
      </c>
      <c r="AX368" s="14" t="s">
        <v>77</v>
      </c>
      <c r="AY368" s="166" t="s">
        <v>262</v>
      </c>
    </row>
    <row r="369" spans="2:51" s="12" customFormat="1" ht="12">
      <c r="B369" s="150"/>
      <c r="D369" s="151" t="s">
        <v>270</v>
      </c>
      <c r="E369" s="152" t="s">
        <v>1</v>
      </c>
      <c r="F369" s="153" t="s">
        <v>3014</v>
      </c>
      <c r="H369" s="154">
        <v>0.73</v>
      </c>
      <c r="I369" s="155"/>
      <c r="L369" s="150"/>
      <c r="M369" s="156"/>
      <c r="T369" s="157"/>
      <c r="AT369" s="152" t="s">
        <v>270</v>
      </c>
      <c r="AU369" s="152" t="s">
        <v>87</v>
      </c>
      <c r="AV369" s="12" t="s">
        <v>87</v>
      </c>
      <c r="AW369" s="12" t="s">
        <v>32</v>
      </c>
      <c r="AX369" s="12" t="s">
        <v>77</v>
      </c>
      <c r="AY369" s="152" t="s">
        <v>262</v>
      </c>
    </row>
    <row r="370" spans="2:51" s="12" customFormat="1" ht="12">
      <c r="B370" s="150"/>
      <c r="D370" s="151" t="s">
        <v>270</v>
      </c>
      <c r="E370" s="152" t="s">
        <v>1</v>
      </c>
      <c r="F370" s="153" t="s">
        <v>3015</v>
      </c>
      <c r="H370" s="154">
        <v>0.4</v>
      </c>
      <c r="I370" s="155"/>
      <c r="L370" s="150"/>
      <c r="M370" s="156"/>
      <c r="T370" s="157"/>
      <c r="AT370" s="152" t="s">
        <v>270</v>
      </c>
      <c r="AU370" s="152" t="s">
        <v>87</v>
      </c>
      <c r="AV370" s="12" t="s">
        <v>87</v>
      </c>
      <c r="AW370" s="12" t="s">
        <v>32</v>
      </c>
      <c r="AX370" s="12" t="s">
        <v>77</v>
      </c>
      <c r="AY370" s="152" t="s">
        <v>262</v>
      </c>
    </row>
    <row r="371" spans="2:51" s="14" customFormat="1" ht="12">
      <c r="B371" s="165"/>
      <c r="D371" s="151" t="s">
        <v>270</v>
      </c>
      <c r="E371" s="166" t="s">
        <v>1</v>
      </c>
      <c r="F371" s="167" t="s">
        <v>3016</v>
      </c>
      <c r="H371" s="166" t="s">
        <v>1</v>
      </c>
      <c r="I371" s="168"/>
      <c r="L371" s="165"/>
      <c r="M371" s="169"/>
      <c r="T371" s="170"/>
      <c r="AT371" s="166" t="s">
        <v>270</v>
      </c>
      <c r="AU371" s="166" t="s">
        <v>87</v>
      </c>
      <c r="AV371" s="14" t="s">
        <v>85</v>
      </c>
      <c r="AW371" s="14" t="s">
        <v>32</v>
      </c>
      <c r="AX371" s="14" t="s">
        <v>77</v>
      </c>
      <c r="AY371" s="166" t="s">
        <v>262</v>
      </c>
    </row>
    <row r="372" spans="2:51" s="12" customFormat="1" ht="12">
      <c r="B372" s="150"/>
      <c r="D372" s="151" t="s">
        <v>270</v>
      </c>
      <c r="E372" s="152" t="s">
        <v>1</v>
      </c>
      <c r="F372" s="153" t="s">
        <v>3017</v>
      </c>
      <c r="H372" s="154">
        <v>1.42</v>
      </c>
      <c r="I372" s="155"/>
      <c r="L372" s="150"/>
      <c r="M372" s="156"/>
      <c r="T372" s="157"/>
      <c r="AT372" s="152" t="s">
        <v>270</v>
      </c>
      <c r="AU372" s="152" t="s">
        <v>87</v>
      </c>
      <c r="AV372" s="12" t="s">
        <v>87</v>
      </c>
      <c r="AW372" s="12" t="s">
        <v>32</v>
      </c>
      <c r="AX372" s="12" t="s">
        <v>77</v>
      </c>
      <c r="AY372" s="152" t="s">
        <v>262</v>
      </c>
    </row>
    <row r="373" spans="2:51" s="12" customFormat="1" ht="12">
      <c r="B373" s="150"/>
      <c r="D373" s="151" t="s">
        <v>270</v>
      </c>
      <c r="E373" s="152" t="s">
        <v>1</v>
      </c>
      <c r="F373" s="153" t="s">
        <v>3018</v>
      </c>
      <c r="H373" s="154">
        <v>4.14</v>
      </c>
      <c r="I373" s="155"/>
      <c r="L373" s="150"/>
      <c r="M373" s="156"/>
      <c r="T373" s="157"/>
      <c r="AT373" s="152" t="s">
        <v>270</v>
      </c>
      <c r="AU373" s="152" t="s">
        <v>87</v>
      </c>
      <c r="AV373" s="12" t="s">
        <v>87</v>
      </c>
      <c r="AW373" s="12" t="s">
        <v>32</v>
      </c>
      <c r="AX373" s="12" t="s">
        <v>77</v>
      </c>
      <c r="AY373" s="152" t="s">
        <v>262</v>
      </c>
    </row>
    <row r="374" spans="2:51" s="14" customFormat="1" ht="12">
      <c r="B374" s="165"/>
      <c r="D374" s="151" t="s">
        <v>270</v>
      </c>
      <c r="E374" s="166" t="s">
        <v>1</v>
      </c>
      <c r="F374" s="167" t="s">
        <v>3019</v>
      </c>
      <c r="H374" s="166" t="s">
        <v>1</v>
      </c>
      <c r="I374" s="168"/>
      <c r="L374" s="165"/>
      <c r="M374" s="169"/>
      <c r="T374" s="170"/>
      <c r="AT374" s="166" t="s">
        <v>270</v>
      </c>
      <c r="AU374" s="166" t="s">
        <v>87</v>
      </c>
      <c r="AV374" s="14" t="s">
        <v>85</v>
      </c>
      <c r="AW374" s="14" t="s">
        <v>32</v>
      </c>
      <c r="AX374" s="14" t="s">
        <v>77</v>
      </c>
      <c r="AY374" s="166" t="s">
        <v>262</v>
      </c>
    </row>
    <row r="375" spans="2:51" s="12" customFormat="1" ht="12">
      <c r="B375" s="150"/>
      <c r="D375" s="151" t="s">
        <v>270</v>
      </c>
      <c r="E375" s="152" t="s">
        <v>1</v>
      </c>
      <c r="F375" s="153" t="s">
        <v>3020</v>
      </c>
      <c r="H375" s="154">
        <v>0.9</v>
      </c>
      <c r="I375" s="155"/>
      <c r="L375" s="150"/>
      <c r="M375" s="156"/>
      <c r="T375" s="157"/>
      <c r="AT375" s="152" t="s">
        <v>270</v>
      </c>
      <c r="AU375" s="152" t="s">
        <v>87</v>
      </c>
      <c r="AV375" s="12" t="s">
        <v>87</v>
      </c>
      <c r="AW375" s="12" t="s">
        <v>32</v>
      </c>
      <c r="AX375" s="12" t="s">
        <v>77</v>
      </c>
      <c r="AY375" s="152" t="s">
        <v>262</v>
      </c>
    </row>
    <row r="376" spans="2:51" s="12" customFormat="1" ht="12">
      <c r="B376" s="150"/>
      <c r="D376" s="151" t="s">
        <v>270</v>
      </c>
      <c r="E376" s="152" t="s">
        <v>1</v>
      </c>
      <c r="F376" s="153" t="s">
        <v>3021</v>
      </c>
      <c r="H376" s="154">
        <v>0.54</v>
      </c>
      <c r="I376" s="155"/>
      <c r="L376" s="150"/>
      <c r="M376" s="156"/>
      <c r="T376" s="157"/>
      <c r="AT376" s="152" t="s">
        <v>270</v>
      </c>
      <c r="AU376" s="152" t="s">
        <v>87</v>
      </c>
      <c r="AV376" s="12" t="s">
        <v>87</v>
      </c>
      <c r="AW376" s="12" t="s">
        <v>32</v>
      </c>
      <c r="AX376" s="12" t="s">
        <v>77</v>
      </c>
      <c r="AY376" s="152" t="s">
        <v>262</v>
      </c>
    </row>
    <row r="377" spans="2:51" s="14" customFormat="1" ht="12">
      <c r="B377" s="165"/>
      <c r="D377" s="151" t="s">
        <v>270</v>
      </c>
      <c r="E377" s="166" t="s">
        <v>1</v>
      </c>
      <c r="F377" s="167" t="s">
        <v>3022</v>
      </c>
      <c r="H377" s="166" t="s">
        <v>1</v>
      </c>
      <c r="I377" s="168"/>
      <c r="L377" s="165"/>
      <c r="M377" s="169"/>
      <c r="T377" s="170"/>
      <c r="AT377" s="166" t="s">
        <v>270</v>
      </c>
      <c r="AU377" s="166" t="s">
        <v>87</v>
      </c>
      <c r="AV377" s="14" t="s">
        <v>85</v>
      </c>
      <c r="AW377" s="14" t="s">
        <v>32</v>
      </c>
      <c r="AX377" s="14" t="s">
        <v>77</v>
      </c>
      <c r="AY377" s="166" t="s">
        <v>262</v>
      </c>
    </row>
    <row r="378" spans="2:51" s="12" customFormat="1" ht="12">
      <c r="B378" s="150"/>
      <c r="D378" s="151" t="s">
        <v>270</v>
      </c>
      <c r="E378" s="152" t="s">
        <v>1</v>
      </c>
      <c r="F378" s="153" t="s">
        <v>3023</v>
      </c>
      <c r="H378" s="154">
        <v>0.87</v>
      </c>
      <c r="I378" s="155"/>
      <c r="L378" s="150"/>
      <c r="M378" s="156"/>
      <c r="T378" s="157"/>
      <c r="AT378" s="152" t="s">
        <v>270</v>
      </c>
      <c r="AU378" s="152" t="s">
        <v>87</v>
      </c>
      <c r="AV378" s="12" t="s">
        <v>87</v>
      </c>
      <c r="AW378" s="12" t="s">
        <v>32</v>
      </c>
      <c r="AX378" s="12" t="s">
        <v>77</v>
      </c>
      <c r="AY378" s="152" t="s">
        <v>262</v>
      </c>
    </row>
    <row r="379" spans="2:51" s="12" customFormat="1" ht="12">
      <c r="B379" s="150"/>
      <c r="D379" s="151" t="s">
        <v>270</v>
      </c>
      <c r="E379" s="152" t="s">
        <v>1</v>
      </c>
      <c r="F379" s="153" t="s">
        <v>3024</v>
      </c>
      <c r="H379" s="154">
        <v>2.11</v>
      </c>
      <c r="I379" s="155"/>
      <c r="L379" s="150"/>
      <c r="M379" s="156"/>
      <c r="T379" s="157"/>
      <c r="AT379" s="152" t="s">
        <v>270</v>
      </c>
      <c r="AU379" s="152" t="s">
        <v>87</v>
      </c>
      <c r="AV379" s="12" t="s">
        <v>87</v>
      </c>
      <c r="AW379" s="12" t="s">
        <v>32</v>
      </c>
      <c r="AX379" s="12" t="s">
        <v>77</v>
      </c>
      <c r="AY379" s="152" t="s">
        <v>262</v>
      </c>
    </row>
    <row r="380" spans="2:51" s="14" customFormat="1" ht="12">
      <c r="B380" s="165"/>
      <c r="D380" s="151" t="s">
        <v>270</v>
      </c>
      <c r="E380" s="166" t="s">
        <v>1</v>
      </c>
      <c r="F380" s="167" t="s">
        <v>3025</v>
      </c>
      <c r="H380" s="166" t="s">
        <v>1</v>
      </c>
      <c r="I380" s="168"/>
      <c r="L380" s="165"/>
      <c r="M380" s="169"/>
      <c r="T380" s="170"/>
      <c r="AT380" s="166" t="s">
        <v>270</v>
      </c>
      <c r="AU380" s="166" t="s">
        <v>87</v>
      </c>
      <c r="AV380" s="14" t="s">
        <v>85</v>
      </c>
      <c r="AW380" s="14" t="s">
        <v>32</v>
      </c>
      <c r="AX380" s="14" t="s">
        <v>77</v>
      </c>
      <c r="AY380" s="166" t="s">
        <v>262</v>
      </c>
    </row>
    <row r="381" spans="2:51" s="12" customFormat="1" ht="12">
      <c r="B381" s="150"/>
      <c r="D381" s="151" t="s">
        <v>270</v>
      </c>
      <c r="E381" s="152" t="s">
        <v>1</v>
      </c>
      <c r="F381" s="153" t="s">
        <v>3026</v>
      </c>
      <c r="H381" s="154">
        <v>0.31</v>
      </c>
      <c r="I381" s="155"/>
      <c r="L381" s="150"/>
      <c r="M381" s="156"/>
      <c r="T381" s="157"/>
      <c r="AT381" s="152" t="s">
        <v>270</v>
      </c>
      <c r="AU381" s="152" t="s">
        <v>87</v>
      </c>
      <c r="AV381" s="12" t="s">
        <v>87</v>
      </c>
      <c r="AW381" s="12" t="s">
        <v>32</v>
      </c>
      <c r="AX381" s="12" t="s">
        <v>77</v>
      </c>
      <c r="AY381" s="152" t="s">
        <v>262</v>
      </c>
    </row>
    <row r="382" spans="2:51" s="12" customFormat="1" ht="12">
      <c r="B382" s="150"/>
      <c r="D382" s="151" t="s">
        <v>270</v>
      </c>
      <c r="E382" s="152" t="s">
        <v>1</v>
      </c>
      <c r="F382" s="153" t="s">
        <v>3027</v>
      </c>
      <c r="H382" s="154">
        <v>1.25</v>
      </c>
      <c r="I382" s="155"/>
      <c r="L382" s="150"/>
      <c r="M382" s="156"/>
      <c r="T382" s="157"/>
      <c r="AT382" s="152" t="s">
        <v>270</v>
      </c>
      <c r="AU382" s="152" t="s">
        <v>87</v>
      </c>
      <c r="AV382" s="12" t="s">
        <v>87</v>
      </c>
      <c r="AW382" s="12" t="s">
        <v>32</v>
      </c>
      <c r="AX382" s="12" t="s">
        <v>77</v>
      </c>
      <c r="AY382" s="152" t="s">
        <v>262</v>
      </c>
    </row>
    <row r="383" spans="2:51" s="14" customFormat="1" ht="12">
      <c r="B383" s="165"/>
      <c r="D383" s="151" t="s">
        <v>270</v>
      </c>
      <c r="E383" s="166" t="s">
        <v>1</v>
      </c>
      <c r="F383" s="167" t="s">
        <v>3028</v>
      </c>
      <c r="H383" s="166" t="s">
        <v>1</v>
      </c>
      <c r="I383" s="168"/>
      <c r="L383" s="165"/>
      <c r="M383" s="169"/>
      <c r="T383" s="170"/>
      <c r="AT383" s="166" t="s">
        <v>270</v>
      </c>
      <c r="AU383" s="166" t="s">
        <v>87</v>
      </c>
      <c r="AV383" s="14" t="s">
        <v>85</v>
      </c>
      <c r="AW383" s="14" t="s">
        <v>32</v>
      </c>
      <c r="AX383" s="14" t="s">
        <v>77</v>
      </c>
      <c r="AY383" s="166" t="s">
        <v>262</v>
      </c>
    </row>
    <row r="384" spans="2:51" s="12" customFormat="1" ht="12">
      <c r="B384" s="150"/>
      <c r="D384" s="151" t="s">
        <v>270</v>
      </c>
      <c r="E384" s="152" t="s">
        <v>1</v>
      </c>
      <c r="F384" s="153" t="s">
        <v>3029</v>
      </c>
      <c r="H384" s="154">
        <v>0.19</v>
      </c>
      <c r="I384" s="155"/>
      <c r="L384" s="150"/>
      <c r="M384" s="156"/>
      <c r="T384" s="157"/>
      <c r="AT384" s="152" t="s">
        <v>270</v>
      </c>
      <c r="AU384" s="152" t="s">
        <v>87</v>
      </c>
      <c r="AV384" s="12" t="s">
        <v>87</v>
      </c>
      <c r="AW384" s="12" t="s">
        <v>32</v>
      </c>
      <c r="AX384" s="12" t="s">
        <v>77</v>
      </c>
      <c r="AY384" s="152" t="s">
        <v>262</v>
      </c>
    </row>
    <row r="385" spans="2:51" s="12" customFormat="1" ht="12">
      <c r="B385" s="150"/>
      <c r="D385" s="151" t="s">
        <v>270</v>
      </c>
      <c r="E385" s="152" t="s">
        <v>1</v>
      </c>
      <c r="F385" s="153" t="s">
        <v>3030</v>
      </c>
      <c r="H385" s="154">
        <v>0.63</v>
      </c>
      <c r="I385" s="155"/>
      <c r="L385" s="150"/>
      <c r="M385" s="156"/>
      <c r="T385" s="157"/>
      <c r="AT385" s="152" t="s">
        <v>270</v>
      </c>
      <c r="AU385" s="152" t="s">
        <v>87</v>
      </c>
      <c r="AV385" s="12" t="s">
        <v>87</v>
      </c>
      <c r="AW385" s="12" t="s">
        <v>32</v>
      </c>
      <c r="AX385" s="12" t="s">
        <v>77</v>
      </c>
      <c r="AY385" s="152" t="s">
        <v>262</v>
      </c>
    </row>
    <row r="386" spans="2:51" s="13" customFormat="1" ht="12">
      <c r="B386" s="158"/>
      <c r="D386" s="151" t="s">
        <v>270</v>
      </c>
      <c r="E386" s="159" t="s">
        <v>1</v>
      </c>
      <c r="F386" s="160" t="s">
        <v>273</v>
      </c>
      <c r="H386" s="161">
        <v>21.19</v>
      </c>
      <c r="I386" s="162"/>
      <c r="L386" s="158"/>
      <c r="M386" s="163"/>
      <c r="T386" s="164"/>
      <c r="AT386" s="159" t="s">
        <v>270</v>
      </c>
      <c r="AU386" s="159" t="s">
        <v>87</v>
      </c>
      <c r="AV386" s="13" t="s">
        <v>268</v>
      </c>
      <c r="AW386" s="13" t="s">
        <v>32</v>
      </c>
      <c r="AX386" s="13" t="s">
        <v>85</v>
      </c>
      <c r="AY386" s="159" t="s">
        <v>262</v>
      </c>
    </row>
    <row r="387" spans="2:63" s="11" customFormat="1" ht="22.9" customHeight="1">
      <c r="B387" s="126"/>
      <c r="D387" s="127" t="s">
        <v>76</v>
      </c>
      <c r="E387" s="136" t="s">
        <v>103</v>
      </c>
      <c r="F387" s="136" t="s">
        <v>263</v>
      </c>
      <c r="I387" s="129"/>
      <c r="J387" s="137">
        <f>BK387</f>
        <v>0</v>
      </c>
      <c r="L387" s="126"/>
      <c r="M387" s="131"/>
      <c r="P387" s="132">
        <f>SUM(P388:P565)</f>
        <v>0</v>
      </c>
      <c r="R387" s="132">
        <f>SUM(R388:R565)</f>
        <v>957.1898967999999</v>
      </c>
      <c r="T387" s="133">
        <f>SUM(T388:T565)</f>
        <v>0</v>
      </c>
      <c r="AR387" s="127" t="s">
        <v>85</v>
      </c>
      <c r="AT387" s="134" t="s">
        <v>76</v>
      </c>
      <c r="AU387" s="134" t="s">
        <v>85</v>
      </c>
      <c r="AY387" s="127" t="s">
        <v>262</v>
      </c>
      <c r="BK387" s="135">
        <f>SUM(BK388:BK565)</f>
        <v>0</v>
      </c>
    </row>
    <row r="388" spans="2:65" s="1" customFormat="1" ht="21.75" customHeight="1">
      <c r="B388" s="32"/>
      <c r="C388" s="138" t="s">
        <v>563</v>
      </c>
      <c r="D388" s="138" t="s">
        <v>264</v>
      </c>
      <c r="E388" s="139" t="s">
        <v>3031</v>
      </c>
      <c r="F388" s="140" t="s">
        <v>3032</v>
      </c>
      <c r="G388" s="141" t="s">
        <v>552</v>
      </c>
      <c r="H388" s="142">
        <v>357.91</v>
      </c>
      <c r="I388" s="143"/>
      <c r="J388" s="142">
        <f>ROUND(I388*H388,2)</f>
        <v>0</v>
      </c>
      <c r="K388" s="140" t="s">
        <v>267</v>
      </c>
      <c r="L388" s="32"/>
      <c r="M388" s="144" t="s">
        <v>1</v>
      </c>
      <c r="N388" s="145" t="s">
        <v>42</v>
      </c>
      <c r="P388" s="146">
        <f>O388*H388</f>
        <v>0</v>
      </c>
      <c r="Q388" s="146">
        <v>2.50187</v>
      </c>
      <c r="R388" s="146">
        <f>Q388*H388</f>
        <v>895.4442917</v>
      </c>
      <c r="S388" s="146">
        <v>0</v>
      </c>
      <c r="T388" s="147">
        <f>S388*H388</f>
        <v>0</v>
      </c>
      <c r="AR388" s="148" t="s">
        <v>268</v>
      </c>
      <c r="AT388" s="148" t="s">
        <v>264</v>
      </c>
      <c r="AU388" s="148" t="s">
        <v>87</v>
      </c>
      <c r="AY388" s="17" t="s">
        <v>262</v>
      </c>
      <c r="BE388" s="149">
        <f>IF(N388="základní",J388,0)</f>
        <v>0</v>
      </c>
      <c r="BF388" s="149">
        <f>IF(N388="snížená",J388,0)</f>
        <v>0</v>
      </c>
      <c r="BG388" s="149">
        <f>IF(N388="zákl. přenesená",J388,0)</f>
        <v>0</v>
      </c>
      <c r="BH388" s="149">
        <f>IF(N388="sníž. přenesená",J388,0)</f>
        <v>0</v>
      </c>
      <c r="BI388" s="149">
        <f>IF(N388="nulová",J388,0)</f>
        <v>0</v>
      </c>
      <c r="BJ388" s="17" t="s">
        <v>85</v>
      </c>
      <c r="BK388" s="149">
        <f>ROUND(I388*H388,2)</f>
        <v>0</v>
      </c>
      <c r="BL388" s="17" t="s">
        <v>268</v>
      </c>
      <c r="BM388" s="148" t="s">
        <v>3033</v>
      </c>
    </row>
    <row r="389" spans="2:51" s="14" customFormat="1" ht="12">
      <c r="B389" s="165"/>
      <c r="D389" s="151" t="s">
        <v>270</v>
      </c>
      <c r="E389" s="166" t="s">
        <v>1</v>
      </c>
      <c r="F389" s="167" t="s">
        <v>282</v>
      </c>
      <c r="H389" s="166" t="s">
        <v>1</v>
      </c>
      <c r="I389" s="168"/>
      <c r="L389" s="165"/>
      <c r="M389" s="169"/>
      <c r="T389" s="170"/>
      <c r="AT389" s="166" t="s">
        <v>270</v>
      </c>
      <c r="AU389" s="166" t="s">
        <v>87</v>
      </c>
      <c r="AV389" s="14" t="s">
        <v>85</v>
      </c>
      <c r="AW389" s="14" t="s">
        <v>32</v>
      </c>
      <c r="AX389" s="14" t="s">
        <v>77</v>
      </c>
      <c r="AY389" s="166" t="s">
        <v>262</v>
      </c>
    </row>
    <row r="390" spans="2:51" s="12" customFormat="1" ht="12">
      <c r="B390" s="150"/>
      <c r="D390" s="151" t="s">
        <v>270</v>
      </c>
      <c r="E390" s="152" t="s">
        <v>1</v>
      </c>
      <c r="F390" s="153" t="s">
        <v>3034</v>
      </c>
      <c r="H390" s="154">
        <v>22.82</v>
      </c>
      <c r="I390" s="155"/>
      <c r="L390" s="150"/>
      <c r="M390" s="156"/>
      <c r="T390" s="157"/>
      <c r="AT390" s="152" t="s">
        <v>270</v>
      </c>
      <c r="AU390" s="152" t="s">
        <v>87</v>
      </c>
      <c r="AV390" s="12" t="s">
        <v>87</v>
      </c>
      <c r="AW390" s="12" t="s">
        <v>32</v>
      </c>
      <c r="AX390" s="12" t="s">
        <v>77</v>
      </c>
      <c r="AY390" s="152" t="s">
        <v>262</v>
      </c>
    </row>
    <row r="391" spans="2:51" s="12" customFormat="1" ht="12">
      <c r="B391" s="150"/>
      <c r="D391" s="151" t="s">
        <v>270</v>
      </c>
      <c r="E391" s="152" t="s">
        <v>1</v>
      </c>
      <c r="F391" s="153" t="s">
        <v>3035</v>
      </c>
      <c r="H391" s="154">
        <v>2.04</v>
      </c>
      <c r="I391" s="155"/>
      <c r="L391" s="150"/>
      <c r="M391" s="156"/>
      <c r="T391" s="157"/>
      <c r="AT391" s="152" t="s">
        <v>270</v>
      </c>
      <c r="AU391" s="152" t="s">
        <v>87</v>
      </c>
      <c r="AV391" s="12" t="s">
        <v>87</v>
      </c>
      <c r="AW391" s="12" t="s">
        <v>32</v>
      </c>
      <c r="AX391" s="12" t="s">
        <v>77</v>
      </c>
      <c r="AY391" s="152" t="s">
        <v>262</v>
      </c>
    </row>
    <row r="392" spans="2:51" s="12" customFormat="1" ht="12">
      <c r="B392" s="150"/>
      <c r="D392" s="151" t="s">
        <v>270</v>
      </c>
      <c r="E392" s="152" t="s">
        <v>1</v>
      </c>
      <c r="F392" s="153" t="s">
        <v>3036</v>
      </c>
      <c r="H392" s="154">
        <v>6.93</v>
      </c>
      <c r="I392" s="155"/>
      <c r="L392" s="150"/>
      <c r="M392" s="156"/>
      <c r="T392" s="157"/>
      <c r="AT392" s="152" t="s">
        <v>270</v>
      </c>
      <c r="AU392" s="152" t="s">
        <v>87</v>
      </c>
      <c r="AV392" s="12" t="s">
        <v>87</v>
      </c>
      <c r="AW392" s="12" t="s">
        <v>32</v>
      </c>
      <c r="AX392" s="12" t="s">
        <v>77</v>
      </c>
      <c r="AY392" s="152" t="s">
        <v>262</v>
      </c>
    </row>
    <row r="393" spans="2:51" s="12" customFormat="1" ht="12">
      <c r="B393" s="150"/>
      <c r="D393" s="151" t="s">
        <v>270</v>
      </c>
      <c r="E393" s="152" t="s">
        <v>1</v>
      </c>
      <c r="F393" s="153" t="s">
        <v>3037</v>
      </c>
      <c r="H393" s="154">
        <v>18.75</v>
      </c>
      <c r="I393" s="155"/>
      <c r="L393" s="150"/>
      <c r="M393" s="156"/>
      <c r="T393" s="157"/>
      <c r="AT393" s="152" t="s">
        <v>270</v>
      </c>
      <c r="AU393" s="152" t="s">
        <v>87</v>
      </c>
      <c r="AV393" s="12" t="s">
        <v>87</v>
      </c>
      <c r="AW393" s="12" t="s">
        <v>32</v>
      </c>
      <c r="AX393" s="12" t="s">
        <v>77</v>
      </c>
      <c r="AY393" s="152" t="s">
        <v>262</v>
      </c>
    </row>
    <row r="394" spans="2:51" s="12" customFormat="1" ht="12">
      <c r="B394" s="150"/>
      <c r="D394" s="151" t="s">
        <v>270</v>
      </c>
      <c r="E394" s="152" t="s">
        <v>1</v>
      </c>
      <c r="F394" s="153" t="s">
        <v>3038</v>
      </c>
      <c r="H394" s="154">
        <v>8.97</v>
      </c>
      <c r="I394" s="155"/>
      <c r="L394" s="150"/>
      <c r="M394" s="156"/>
      <c r="T394" s="157"/>
      <c r="AT394" s="152" t="s">
        <v>270</v>
      </c>
      <c r="AU394" s="152" t="s">
        <v>87</v>
      </c>
      <c r="AV394" s="12" t="s">
        <v>87</v>
      </c>
      <c r="AW394" s="12" t="s">
        <v>32</v>
      </c>
      <c r="AX394" s="12" t="s">
        <v>77</v>
      </c>
      <c r="AY394" s="152" t="s">
        <v>262</v>
      </c>
    </row>
    <row r="395" spans="2:51" s="12" customFormat="1" ht="12">
      <c r="B395" s="150"/>
      <c r="D395" s="151" t="s">
        <v>270</v>
      </c>
      <c r="E395" s="152" t="s">
        <v>1</v>
      </c>
      <c r="F395" s="153" t="s">
        <v>3039</v>
      </c>
      <c r="H395" s="154">
        <v>9.78</v>
      </c>
      <c r="I395" s="155"/>
      <c r="L395" s="150"/>
      <c r="M395" s="156"/>
      <c r="T395" s="157"/>
      <c r="AT395" s="152" t="s">
        <v>270</v>
      </c>
      <c r="AU395" s="152" t="s">
        <v>87</v>
      </c>
      <c r="AV395" s="12" t="s">
        <v>87</v>
      </c>
      <c r="AW395" s="12" t="s">
        <v>32</v>
      </c>
      <c r="AX395" s="12" t="s">
        <v>77</v>
      </c>
      <c r="AY395" s="152" t="s">
        <v>262</v>
      </c>
    </row>
    <row r="396" spans="2:51" s="12" customFormat="1" ht="12">
      <c r="B396" s="150"/>
      <c r="D396" s="151" t="s">
        <v>270</v>
      </c>
      <c r="E396" s="152" t="s">
        <v>1</v>
      </c>
      <c r="F396" s="153" t="s">
        <v>3040</v>
      </c>
      <c r="H396" s="154">
        <v>6.52</v>
      </c>
      <c r="I396" s="155"/>
      <c r="L396" s="150"/>
      <c r="M396" s="156"/>
      <c r="T396" s="157"/>
      <c r="AT396" s="152" t="s">
        <v>270</v>
      </c>
      <c r="AU396" s="152" t="s">
        <v>87</v>
      </c>
      <c r="AV396" s="12" t="s">
        <v>87</v>
      </c>
      <c r="AW396" s="12" t="s">
        <v>32</v>
      </c>
      <c r="AX396" s="12" t="s">
        <v>77</v>
      </c>
      <c r="AY396" s="152" t="s">
        <v>262</v>
      </c>
    </row>
    <row r="397" spans="2:51" s="15" customFormat="1" ht="12">
      <c r="B397" s="171"/>
      <c r="D397" s="151" t="s">
        <v>270</v>
      </c>
      <c r="E397" s="172" t="s">
        <v>1</v>
      </c>
      <c r="F397" s="173" t="s">
        <v>281</v>
      </c>
      <c r="H397" s="174">
        <v>75.81</v>
      </c>
      <c r="I397" s="175"/>
      <c r="L397" s="171"/>
      <c r="M397" s="176"/>
      <c r="T397" s="177"/>
      <c r="AT397" s="172" t="s">
        <v>270</v>
      </c>
      <c r="AU397" s="172" t="s">
        <v>87</v>
      </c>
      <c r="AV397" s="15" t="s">
        <v>103</v>
      </c>
      <c r="AW397" s="15" t="s">
        <v>32</v>
      </c>
      <c r="AX397" s="15" t="s">
        <v>77</v>
      </c>
      <c r="AY397" s="172" t="s">
        <v>262</v>
      </c>
    </row>
    <row r="398" spans="2:51" s="14" customFormat="1" ht="12">
      <c r="B398" s="165"/>
      <c r="D398" s="151" t="s">
        <v>270</v>
      </c>
      <c r="E398" s="166" t="s">
        <v>1</v>
      </c>
      <c r="F398" s="167" t="s">
        <v>286</v>
      </c>
      <c r="H398" s="166" t="s">
        <v>1</v>
      </c>
      <c r="I398" s="168"/>
      <c r="L398" s="165"/>
      <c r="M398" s="169"/>
      <c r="T398" s="170"/>
      <c r="AT398" s="166" t="s">
        <v>270</v>
      </c>
      <c r="AU398" s="166" t="s">
        <v>87</v>
      </c>
      <c r="AV398" s="14" t="s">
        <v>85</v>
      </c>
      <c r="AW398" s="14" t="s">
        <v>32</v>
      </c>
      <c r="AX398" s="14" t="s">
        <v>77</v>
      </c>
      <c r="AY398" s="166" t="s">
        <v>262</v>
      </c>
    </row>
    <row r="399" spans="2:51" s="12" customFormat="1" ht="12">
      <c r="B399" s="150"/>
      <c r="D399" s="151" t="s">
        <v>270</v>
      </c>
      <c r="E399" s="152" t="s">
        <v>1</v>
      </c>
      <c r="F399" s="153" t="s">
        <v>3041</v>
      </c>
      <c r="H399" s="154">
        <v>22.82</v>
      </c>
      <c r="I399" s="155"/>
      <c r="L399" s="150"/>
      <c r="M399" s="156"/>
      <c r="T399" s="157"/>
      <c r="AT399" s="152" t="s">
        <v>270</v>
      </c>
      <c r="AU399" s="152" t="s">
        <v>87</v>
      </c>
      <c r="AV399" s="12" t="s">
        <v>87</v>
      </c>
      <c r="AW399" s="12" t="s">
        <v>32</v>
      </c>
      <c r="AX399" s="12" t="s">
        <v>77</v>
      </c>
      <c r="AY399" s="152" t="s">
        <v>262</v>
      </c>
    </row>
    <row r="400" spans="2:51" s="12" customFormat="1" ht="12">
      <c r="B400" s="150"/>
      <c r="D400" s="151" t="s">
        <v>270</v>
      </c>
      <c r="E400" s="152" t="s">
        <v>1</v>
      </c>
      <c r="F400" s="153" t="s">
        <v>3042</v>
      </c>
      <c r="H400" s="154">
        <v>8.97</v>
      </c>
      <c r="I400" s="155"/>
      <c r="L400" s="150"/>
      <c r="M400" s="156"/>
      <c r="T400" s="157"/>
      <c r="AT400" s="152" t="s">
        <v>270</v>
      </c>
      <c r="AU400" s="152" t="s">
        <v>87</v>
      </c>
      <c r="AV400" s="12" t="s">
        <v>87</v>
      </c>
      <c r="AW400" s="12" t="s">
        <v>32</v>
      </c>
      <c r="AX400" s="12" t="s">
        <v>77</v>
      </c>
      <c r="AY400" s="152" t="s">
        <v>262</v>
      </c>
    </row>
    <row r="401" spans="2:51" s="12" customFormat="1" ht="12">
      <c r="B401" s="150"/>
      <c r="D401" s="151" t="s">
        <v>270</v>
      </c>
      <c r="E401" s="152" t="s">
        <v>1</v>
      </c>
      <c r="F401" s="153" t="s">
        <v>3043</v>
      </c>
      <c r="H401" s="154">
        <v>21.19</v>
      </c>
      <c r="I401" s="155"/>
      <c r="L401" s="150"/>
      <c r="M401" s="156"/>
      <c r="T401" s="157"/>
      <c r="AT401" s="152" t="s">
        <v>270</v>
      </c>
      <c r="AU401" s="152" t="s">
        <v>87</v>
      </c>
      <c r="AV401" s="12" t="s">
        <v>87</v>
      </c>
      <c r="AW401" s="12" t="s">
        <v>32</v>
      </c>
      <c r="AX401" s="12" t="s">
        <v>77</v>
      </c>
      <c r="AY401" s="152" t="s">
        <v>262</v>
      </c>
    </row>
    <row r="402" spans="2:51" s="12" customFormat="1" ht="12">
      <c r="B402" s="150"/>
      <c r="D402" s="151" t="s">
        <v>270</v>
      </c>
      <c r="E402" s="152" t="s">
        <v>1</v>
      </c>
      <c r="F402" s="153" t="s">
        <v>3044</v>
      </c>
      <c r="H402" s="154">
        <v>8.97</v>
      </c>
      <c r="I402" s="155"/>
      <c r="L402" s="150"/>
      <c r="M402" s="156"/>
      <c r="T402" s="157"/>
      <c r="AT402" s="152" t="s">
        <v>270</v>
      </c>
      <c r="AU402" s="152" t="s">
        <v>87</v>
      </c>
      <c r="AV402" s="12" t="s">
        <v>87</v>
      </c>
      <c r="AW402" s="12" t="s">
        <v>32</v>
      </c>
      <c r="AX402" s="12" t="s">
        <v>77</v>
      </c>
      <c r="AY402" s="152" t="s">
        <v>262</v>
      </c>
    </row>
    <row r="403" spans="2:51" s="12" customFormat="1" ht="12">
      <c r="B403" s="150"/>
      <c r="D403" s="151" t="s">
        <v>270</v>
      </c>
      <c r="E403" s="152" t="s">
        <v>1</v>
      </c>
      <c r="F403" s="153" t="s">
        <v>3045</v>
      </c>
      <c r="H403" s="154">
        <v>17.93</v>
      </c>
      <c r="I403" s="155"/>
      <c r="L403" s="150"/>
      <c r="M403" s="156"/>
      <c r="T403" s="157"/>
      <c r="AT403" s="152" t="s">
        <v>270</v>
      </c>
      <c r="AU403" s="152" t="s">
        <v>87</v>
      </c>
      <c r="AV403" s="12" t="s">
        <v>87</v>
      </c>
      <c r="AW403" s="12" t="s">
        <v>32</v>
      </c>
      <c r="AX403" s="12" t="s">
        <v>77</v>
      </c>
      <c r="AY403" s="152" t="s">
        <v>262</v>
      </c>
    </row>
    <row r="404" spans="2:51" s="12" customFormat="1" ht="12">
      <c r="B404" s="150"/>
      <c r="D404" s="151" t="s">
        <v>270</v>
      </c>
      <c r="E404" s="152" t="s">
        <v>1</v>
      </c>
      <c r="F404" s="153" t="s">
        <v>3046</v>
      </c>
      <c r="H404" s="154">
        <v>6.52</v>
      </c>
      <c r="I404" s="155"/>
      <c r="L404" s="150"/>
      <c r="M404" s="156"/>
      <c r="T404" s="157"/>
      <c r="AT404" s="152" t="s">
        <v>270</v>
      </c>
      <c r="AU404" s="152" t="s">
        <v>87</v>
      </c>
      <c r="AV404" s="12" t="s">
        <v>87</v>
      </c>
      <c r="AW404" s="12" t="s">
        <v>32</v>
      </c>
      <c r="AX404" s="12" t="s">
        <v>77</v>
      </c>
      <c r="AY404" s="152" t="s">
        <v>262</v>
      </c>
    </row>
    <row r="405" spans="2:51" s="15" customFormat="1" ht="12">
      <c r="B405" s="171"/>
      <c r="D405" s="151" t="s">
        <v>270</v>
      </c>
      <c r="E405" s="172" t="s">
        <v>1</v>
      </c>
      <c r="F405" s="173" t="s">
        <v>281</v>
      </c>
      <c r="H405" s="174">
        <v>86.4</v>
      </c>
      <c r="I405" s="175"/>
      <c r="L405" s="171"/>
      <c r="M405" s="176"/>
      <c r="T405" s="177"/>
      <c r="AT405" s="172" t="s">
        <v>270</v>
      </c>
      <c r="AU405" s="172" t="s">
        <v>87</v>
      </c>
      <c r="AV405" s="15" t="s">
        <v>103</v>
      </c>
      <c r="AW405" s="15" t="s">
        <v>32</v>
      </c>
      <c r="AX405" s="15" t="s">
        <v>77</v>
      </c>
      <c r="AY405" s="172" t="s">
        <v>262</v>
      </c>
    </row>
    <row r="406" spans="2:51" s="14" customFormat="1" ht="12">
      <c r="B406" s="165"/>
      <c r="D406" s="151" t="s">
        <v>270</v>
      </c>
      <c r="E406" s="166" t="s">
        <v>1</v>
      </c>
      <c r="F406" s="167" t="s">
        <v>289</v>
      </c>
      <c r="H406" s="166" t="s">
        <v>1</v>
      </c>
      <c r="I406" s="168"/>
      <c r="L406" s="165"/>
      <c r="M406" s="169"/>
      <c r="T406" s="170"/>
      <c r="AT406" s="166" t="s">
        <v>270</v>
      </c>
      <c r="AU406" s="166" t="s">
        <v>87</v>
      </c>
      <c r="AV406" s="14" t="s">
        <v>85</v>
      </c>
      <c r="AW406" s="14" t="s">
        <v>32</v>
      </c>
      <c r="AX406" s="14" t="s">
        <v>77</v>
      </c>
      <c r="AY406" s="166" t="s">
        <v>262</v>
      </c>
    </row>
    <row r="407" spans="2:51" s="12" customFormat="1" ht="12">
      <c r="B407" s="150"/>
      <c r="D407" s="151" t="s">
        <v>270</v>
      </c>
      <c r="E407" s="152" t="s">
        <v>1</v>
      </c>
      <c r="F407" s="153" t="s">
        <v>3047</v>
      </c>
      <c r="H407" s="154">
        <v>17.52</v>
      </c>
      <c r="I407" s="155"/>
      <c r="L407" s="150"/>
      <c r="M407" s="156"/>
      <c r="T407" s="157"/>
      <c r="AT407" s="152" t="s">
        <v>270</v>
      </c>
      <c r="AU407" s="152" t="s">
        <v>87</v>
      </c>
      <c r="AV407" s="12" t="s">
        <v>87</v>
      </c>
      <c r="AW407" s="12" t="s">
        <v>32</v>
      </c>
      <c r="AX407" s="12" t="s">
        <v>77</v>
      </c>
      <c r="AY407" s="152" t="s">
        <v>262</v>
      </c>
    </row>
    <row r="408" spans="2:51" s="12" customFormat="1" ht="12">
      <c r="B408" s="150"/>
      <c r="D408" s="151" t="s">
        <v>270</v>
      </c>
      <c r="E408" s="152" t="s">
        <v>1</v>
      </c>
      <c r="F408" s="153" t="s">
        <v>3048</v>
      </c>
      <c r="H408" s="154">
        <v>8.97</v>
      </c>
      <c r="I408" s="155"/>
      <c r="L408" s="150"/>
      <c r="M408" s="156"/>
      <c r="T408" s="157"/>
      <c r="AT408" s="152" t="s">
        <v>270</v>
      </c>
      <c r="AU408" s="152" t="s">
        <v>87</v>
      </c>
      <c r="AV408" s="12" t="s">
        <v>87</v>
      </c>
      <c r="AW408" s="12" t="s">
        <v>32</v>
      </c>
      <c r="AX408" s="12" t="s">
        <v>77</v>
      </c>
      <c r="AY408" s="152" t="s">
        <v>262</v>
      </c>
    </row>
    <row r="409" spans="2:51" s="12" customFormat="1" ht="12">
      <c r="B409" s="150"/>
      <c r="D409" s="151" t="s">
        <v>270</v>
      </c>
      <c r="E409" s="152" t="s">
        <v>1</v>
      </c>
      <c r="F409" s="153" t="s">
        <v>3049</v>
      </c>
      <c r="H409" s="154">
        <v>21.19</v>
      </c>
      <c r="I409" s="155"/>
      <c r="L409" s="150"/>
      <c r="M409" s="156"/>
      <c r="T409" s="157"/>
      <c r="AT409" s="152" t="s">
        <v>270</v>
      </c>
      <c r="AU409" s="152" t="s">
        <v>87</v>
      </c>
      <c r="AV409" s="12" t="s">
        <v>87</v>
      </c>
      <c r="AW409" s="12" t="s">
        <v>32</v>
      </c>
      <c r="AX409" s="12" t="s">
        <v>77</v>
      </c>
      <c r="AY409" s="152" t="s">
        <v>262</v>
      </c>
    </row>
    <row r="410" spans="2:51" s="12" customFormat="1" ht="12">
      <c r="B410" s="150"/>
      <c r="D410" s="151" t="s">
        <v>270</v>
      </c>
      <c r="E410" s="152" t="s">
        <v>1</v>
      </c>
      <c r="F410" s="153" t="s">
        <v>3050</v>
      </c>
      <c r="H410" s="154">
        <v>8.97</v>
      </c>
      <c r="I410" s="155"/>
      <c r="L410" s="150"/>
      <c r="M410" s="156"/>
      <c r="T410" s="157"/>
      <c r="AT410" s="152" t="s">
        <v>270</v>
      </c>
      <c r="AU410" s="152" t="s">
        <v>87</v>
      </c>
      <c r="AV410" s="12" t="s">
        <v>87</v>
      </c>
      <c r="AW410" s="12" t="s">
        <v>32</v>
      </c>
      <c r="AX410" s="12" t="s">
        <v>77</v>
      </c>
      <c r="AY410" s="152" t="s">
        <v>262</v>
      </c>
    </row>
    <row r="411" spans="2:51" s="12" customFormat="1" ht="12">
      <c r="B411" s="150"/>
      <c r="D411" s="151" t="s">
        <v>270</v>
      </c>
      <c r="E411" s="152" t="s">
        <v>1</v>
      </c>
      <c r="F411" s="153" t="s">
        <v>3051</v>
      </c>
      <c r="H411" s="154">
        <v>17.93</v>
      </c>
      <c r="I411" s="155"/>
      <c r="L411" s="150"/>
      <c r="M411" s="156"/>
      <c r="T411" s="157"/>
      <c r="AT411" s="152" t="s">
        <v>270</v>
      </c>
      <c r="AU411" s="152" t="s">
        <v>87</v>
      </c>
      <c r="AV411" s="12" t="s">
        <v>87</v>
      </c>
      <c r="AW411" s="12" t="s">
        <v>32</v>
      </c>
      <c r="AX411" s="12" t="s">
        <v>77</v>
      </c>
      <c r="AY411" s="152" t="s">
        <v>262</v>
      </c>
    </row>
    <row r="412" spans="2:51" s="12" customFormat="1" ht="12">
      <c r="B412" s="150"/>
      <c r="D412" s="151" t="s">
        <v>270</v>
      </c>
      <c r="E412" s="152" t="s">
        <v>1</v>
      </c>
      <c r="F412" s="153" t="s">
        <v>3052</v>
      </c>
      <c r="H412" s="154">
        <v>6.52</v>
      </c>
      <c r="I412" s="155"/>
      <c r="L412" s="150"/>
      <c r="M412" s="156"/>
      <c r="T412" s="157"/>
      <c r="AT412" s="152" t="s">
        <v>270</v>
      </c>
      <c r="AU412" s="152" t="s">
        <v>87</v>
      </c>
      <c r="AV412" s="12" t="s">
        <v>87</v>
      </c>
      <c r="AW412" s="12" t="s">
        <v>32</v>
      </c>
      <c r="AX412" s="12" t="s">
        <v>77</v>
      </c>
      <c r="AY412" s="152" t="s">
        <v>262</v>
      </c>
    </row>
    <row r="413" spans="2:51" s="15" customFormat="1" ht="12">
      <c r="B413" s="171"/>
      <c r="D413" s="151" t="s">
        <v>270</v>
      </c>
      <c r="E413" s="172" t="s">
        <v>1</v>
      </c>
      <c r="F413" s="173" t="s">
        <v>281</v>
      </c>
      <c r="H413" s="174">
        <v>81.1</v>
      </c>
      <c r="I413" s="175"/>
      <c r="L413" s="171"/>
      <c r="M413" s="176"/>
      <c r="T413" s="177"/>
      <c r="AT413" s="172" t="s">
        <v>270</v>
      </c>
      <c r="AU413" s="172" t="s">
        <v>87</v>
      </c>
      <c r="AV413" s="15" t="s">
        <v>103</v>
      </c>
      <c r="AW413" s="15" t="s">
        <v>32</v>
      </c>
      <c r="AX413" s="15" t="s">
        <v>77</v>
      </c>
      <c r="AY413" s="172" t="s">
        <v>262</v>
      </c>
    </row>
    <row r="414" spans="2:51" s="14" customFormat="1" ht="12">
      <c r="B414" s="165"/>
      <c r="D414" s="151" t="s">
        <v>270</v>
      </c>
      <c r="E414" s="166" t="s">
        <v>1</v>
      </c>
      <c r="F414" s="167" t="s">
        <v>292</v>
      </c>
      <c r="H414" s="166" t="s">
        <v>1</v>
      </c>
      <c r="I414" s="168"/>
      <c r="L414" s="165"/>
      <c r="M414" s="169"/>
      <c r="T414" s="170"/>
      <c r="AT414" s="166" t="s">
        <v>270</v>
      </c>
      <c r="AU414" s="166" t="s">
        <v>87</v>
      </c>
      <c r="AV414" s="14" t="s">
        <v>85</v>
      </c>
      <c r="AW414" s="14" t="s">
        <v>32</v>
      </c>
      <c r="AX414" s="14" t="s">
        <v>77</v>
      </c>
      <c r="AY414" s="166" t="s">
        <v>262</v>
      </c>
    </row>
    <row r="415" spans="2:51" s="12" customFormat="1" ht="12">
      <c r="B415" s="150"/>
      <c r="D415" s="151" t="s">
        <v>270</v>
      </c>
      <c r="E415" s="152" t="s">
        <v>1</v>
      </c>
      <c r="F415" s="153" t="s">
        <v>3053</v>
      </c>
      <c r="H415" s="154">
        <v>30.7</v>
      </c>
      <c r="I415" s="155"/>
      <c r="L415" s="150"/>
      <c r="M415" s="156"/>
      <c r="T415" s="157"/>
      <c r="AT415" s="152" t="s">
        <v>270</v>
      </c>
      <c r="AU415" s="152" t="s">
        <v>87</v>
      </c>
      <c r="AV415" s="12" t="s">
        <v>87</v>
      </c>
      <c r="AW415" s="12" t="s">
        <v>32</v>
      </c>
      <c r="AX415" s="12" t="s">
        <v>77</v>
      </c>
      <c r="AY415" s="152" t="s">
        <v>262</v>
      </c>
    </row>
    <row r="416" spans="2:51" s="12" customFormat="1" ht="12">
      <c r="B416" s="150"/>
      <c r="D416" s="151" t="s">
        <v>270</v>
      </c>
      <c r="E416" s="152" t="s">
        <v>1</v>
      </c>
      <c r="F416" s="153" t="s">
        <v>3054</v>
      </c>
      <c r="H416" s="154">
        <v>4.93</v>
      </c>
      <c r="I416" s="155"/>
      <c r="L416" s="150"/>
      <c r="M416" s="156"/>
      <c r="T416" s="157"/>
      <c r="AT416" s="152" t="s">
        <v>270</v>
      </c>
      <c r="AU416" s="152" t="s">
        <v>87</v>
      </c>
      <c r="AV416" s="12" t="s">
        <v>87</v>
      </c>
      <c r="AW416" s="12" t="s">
        <v>32</v>
      </c>
      <c r="AX416" s="12" t="s">
        <v>77</v>
      </c>
      <c r="AY416" s="152" t="s">
        <v>262</v>
      </c>
    </row>
    <row r="417" spans="2:51" s="12" customFormat="1" ht="12">
      <c r="B417" s="150"/>
      <c r="D417" s="151" t="s">
        <v>270</v>
      </c>
      <c r="E417" s="152" t="s">
        <v>1</v>
      </c>
      <c r="F417" s="153" t="s">
        <v>3055</v>
      </c>
      <c r="H417" s="154">
        <v>2.52</v>
      </c>
      <c r="I417" s="155"/>
      <c r="L417" s="150"/>
      <c r="M417" s="156"/>
      <c r="T417" s="157"/>
      <c r="AT417" s="152" t="s">
        <v>270</v>
      </c>
      <c r="AU417" s="152" t="s">
        <v>87</v>
      </c>
      <c r="AV417" s="12" t="s">
        <v>87</v>
      </c>
      <c r="AW417" s="12" t="s">
        <v>32</v>
      </c>
      <c r="AX417" s="12" t="s">
        <v>77</v>
      </c>
      <c r="AY417" s="152" t="s">
        <v>262</v>
      </c>
    </row>
    <row r="418" spans="2:51" s="12" customFormat="1" ht="12">
      <c r="B418" s="150"/>
      <c r="D418" s="151" t="s">
        <v>270</v>
      </c>
      <c r="E418" s="152" t="s">
        <v>1</v>
      </c>
      <c r="F418" s="153" t="s">
        <v>3056</v>
      </c>
      <c r="H418" s="154">
        <v>28.5</v>
      </c>
      <c r="I418" s="155"/>
      <c r="L418" s="150"/>
      <c r="M418" s="156"/>
      <c r="T418" s="157"/>
      <c r="AT418" s="152" t="s">
        <v>270</v>
      </c>
      <c r="AU418" s="152" t="s">
        <v>87</v>
      </c>
      <c r="AV418" s="12" t="s">
        <v>87</v>
      </c>
      <c r="AW418" s="12" t="s">
        <v>32</v>
      </c>
      <c r="AX418" s="12" t="s">
        <v>77</v>
      </c>
      <c r="AY418" s="152" t="s">
        <v>262</v>
      </c>
    </row>
    <row r="419" spans="2:51" s="12" customFormat="1" ht="12">
      <c r="B419" s="150"/>
      <c r="D419" s="151" t="s">
        <v>270</v>
      </c>
      <c r="E419" s="152" t="s">
        <v>1</v>
      </c>
      <c r="F419" s="153" t="s">
        <v>3057</v>
      </c>
      <c r="H419" s="154">
        <v>12.06</v>
      </c>
      <c r="I419" s="155"/>
      <c r="L419" s="150"/>
      <c r="M419" s="156"/>
      <c r="T419" s="157"/>
      <c r="AT419" s="152" t="s">
        <v>270</v>
      </c>
      <c r="AU419" s="152" t="s">
        <v>87</v>
      </c>
      <c r="AV419" s="12" t="s">
        <v>87</v>
      </c>
      <c r="AW419" s="12" t="s">
        <v>32</v>
      </c>
      <c r="AX419" s="12" t="s">
        <v>77</v>
      </c>
      <c r="AY419" s="152" t="s">
        <v>262</v>
      </c>
    </row>
    <row r="420" spans="2:51" s="12" customFormat="1" ht="12">
      <c r="B420" s="150"/>
      <c r="D420" s="151" t="s">
        <v>270</v>
      </c>
      <c r="E420" s="152" t="s">
        <v>1</v>
      </c>
      <c r="F420" s="153" t="s">
        <v>3058</v>
      </c>
      <c r="H420" s="154">
        <v>27.41</v>
      </c>
      <c r="I420" s="155"/>
      <c r="L420" s="150"/>
      <c r="M420" s="156"/>
      <c r="T420" s="157"/>
      <c r="AT420" s="152" t="s">
        <v>270</v>
      </c>
      <c r="AU420" s="152" t="s">
        <v>87</v>
      </c>
      <c r="AV420" s="12" t="s">
        <v>87</v>
      </c>
      <c r="AW420" s="12" t="s">
        <v>32</v>
      </c>
      <c r="AX420" s="12" t="s">
        <v>77</v>
      </c>
      <c r="AY420" s="152" t="s">
        <v>262</v>
      </c>
    </row>
    <row r="421" spans="2:51" s="12" customFormat="1" ht="12">
      <c r="B421" s="150"/>
      <c r="D421" s="151" t="s">
        <v>270</v>
      </c>
      <c r="E421" s="152" t="s">
        <v>1</v>
      </c>
      <c r="F421" s="153" t="s">
        <v>3059</v>
      </c>
      <c r="H421" s="154">
        <v>8.48</v>
      </c>
      <c r="I421" s="155"/>
      <c r="L421" s="150"/>
      <c r="M421" s="156"/>
      <c r="T421" s="157"/>
      <c r="AT421" s="152" t="s">
        <v>270</v>
      </c>
      <c r="AU421" s="152" t="s">
        <v>87</v>
      </c>
      <c r="AV421" s="12" t="s">
        <v>87</v>
      </c>
      <c r="AW421" s="12" t="s">
        <v>32</v>
      </c>
      <c r="AX421" s="12" t="s">
        <v>77</v>
      </c>
      <c r="AY421" s="152" t="s">
        <v>262</v>
      </c>
    </row>
    <row r="422" spans="2:51" s="15" customFormat="1" ht="12">
      <c r="B422" s="171"/>
      <c r="D422" s="151" t="s">
        <v>270</v>
      </c>
      <c r="E422" s="172" t="s">
        <v>1</v>
      </c>
      <c r="F422" s="173" t="s">
        <v>281</v>
      </c>
      <c r="H422" s="174">
        <v>114.6</v>
      </c>
      <c r="I422" s="175"/>
      <c r="L422" s="171"/>
      <c r="M422" s="176"/>
      <c r="T422" s="177"/>
      <c r="AT422" s="172" t="s">
        <v>270</v>
      </c>
      <c r="AU422" s="172" t="s">
        <v>87</v>
      </c>
      <c r="AV422" s="15" t="s">
        <v>103</v>
      </c>
      <c r="AW422" s="15" t="s">
        <v>32</v>
      </c>
      <c r="AX422" s="15" t="s">
        <v>77</v>
      </c>
      <c r="AY422" s="172" t="s">
        <v>262</v>
      </c>
    </row>
    <row r="423" spans="2:51" s="13" customFormat="1" ht="12">
      <c r="B423" s="158"/>
      <c r="D423" s="151" t="s">
        <v>270</v>
      </c>
      <c r="E423" s="159" t="s">
        <v>1</v>
      </c>
      <c r="F423" s="160" t="s">
        <v>273</v>
      </c>
      <c r="H423" s="161">
        <v>357.91</v>
      </c>
      <c r="I423" s="162"/>
      <c r="L423" s="158"/>
      <c r="M423" s="163"/>
      <c r="T423" s="164"/>
      <c r="AT423" s="159" t="s">
        <v>270</v>
      </c>
      <c r="AU423" s="159" t="s">
        <v>87</v>
      </c>
      <c r="AV423" s="13" t="s">
        <v>268</v>
      </c>
      <c r="AW423" s="13" t="s">
        <v>32</v>
      </c>
      <c r="AX423" s="13" t="s">
        <v>85</v>
      </c>
      <c r="AY423" s="159" t="s">
        <v>262</v>
      </c>
    </row>
    <row r="424" spans="2:65" s="1" customFormat="1" ht="24.2" customHeight="1">
      <c r="B424" s="32"/>
      <c r="C424" s="138" t="s">
        <v>567</v>
      </c>
      <c r="D424" s="138" t="s">
        <v>264</v>
      </c>
      <c r="E424" s="139" t="s">
        <v>3060</v>
      </c>
      <c r="F424" s="140" t="s">
        <v>3061</v>
      </c>
      <c r="G424" s="141" t="s">
        <v>152</v>
      </c>
      <c r="H424" s="142">
        <v>140.2</v>
      </c>
      <c r="I424" s="143"/>
      <c r="J424" s="142">
        <f>ROUND(I424*H424,2)</f>
        <v>0</v>
      </c>
      <c r="K424" s="140" t="s">
        <v>267</v>
      </c>
      <c r="L424" s="32"/>
      <c r="M424" s="144" t="s">
        <v>1</v>
      </c>
      <c r="N424" s="145" t="s">
        <v>42</v>
      </c>
      <c r="P424" s="146">
        <f>O424*H424</f>
        <v>0</v>
      </c>
      <c r="Q424" s="146">
        <v>0.00275</v>
      </c>
      <c r="R424" s="146">
        <f>Q424*H424</f>
        <v>0.38554999999999995</v>
      </c>
      <c r="S424" s="146">
        <v>0</v>
      </c>
      <c r="T424" s="147">
        <f>S424*H424</f>
        <v>0</v>
      </c>
      <c r="AR424" s="148" t="s">
        <v>268</v>
      </c>
      <c r="AT424" s="148" t="s">
        <v>264</v>
      </c>
      <c r="AU424" s="148" t="s">
        <v>87</v>
      </c>
      <c r="AY424" s="17" t="s">
        <v>262</v>
      </c>
      <c r="BE424" s="149">
        <f>IF(N424="základní",J424,0)</f>
        <v>0</v>
      </c>
      <c r="BF424" s="149">
        <f>IF(N424="snížená",J424,0)</f>
        <v>0</v>
      </c>
      <c r="BG424" s="149">
        <f>IF(N424="zákl. přenesená",J424,0)</f>
        <v>0</v>
      </c>
      <c r="BH424" s="149">
        <f>IF(N424="sníž. přenesená",J424,0)</f>
        <v>0</v>
      </c>
      <c r="BI424" s="149">
        <f>IF(N424="nulová",J424,0)</f>
        <v>0</v>
      </c>
      <c r="BJ424" s="17" t="s">
        <v>85</v>
      </c>
      <c r="BK424" s="149">
        <f>ROUND(I424*H424,2)</f>
        <v>0</v>
      </c>
      <c r="BL424" s="17" t="s">
        <v>268</v>
      </c>
      <c r="BM424" s="148" t="s">
        <v>3062</v>
      </c>
    </row>
    <row r="425" spans="2:51" s="14" customFormat="1" ht="12">
      <c r="B425" s="165"/>
      <c r="D425" s="151" t="s">
        <v>270</v>
      </c>
      <c r="E425" s="166" t="s">
        <v>1</v>
      </c>
      <c r="F425" s="167" t="s">
        <v>282</v>
      </c>
      <c r="H425" s="166" t="s">
        <v>1</v>
      </c>
      <c r="I425" s="168"/>
      <c r="L425" s="165"/>
      <c r="M425" s="169"/>
      <c r="T425" s="170"/>
      <c r="AT425" s="166" t="s">
        <v>270</v>
      </c>
      <c r="AU425" s="166" t="s">
        <v>87</v>
      </c>
      <c r="AV425" s="14" t="s">
        <v>85</v>
      </c>
      <c r="AW425" s="14" t="s">
        <v>32</v>
      </c>
      <c r="AX425" s="14" t="s">
        <v>77</v>
      </c>
      <c r="AY425" s="166" t="s">
        <v>262</v>
      </c>
    </row>
    <row r="426" spans="2:51" s="12" customFormat="1" ht="12">
      <c r="B426" s="150"/>
      <c r="D426" s="151" t="s">
        <v>270</v>
      </c>
      <c r="E426" s="152" t="s">
        <v>1</v>
      </c>
      <c r="F426" s="153" t="s">
        <v>3063</v>
      </c>
      <c r="H426" s="154">
        <v>32.6</v>
      </c>
      <c r="I426" s="155"/>
      <c r="L426" s="150"/>
      <c r="M426" s="156"/>
      <c r="T426" s="157"/>
      <c r="AT426" s="152" t="s">
        <v>270</v>
      </c>
      <c r="AU426" s="152" t="s">
        <v>87</v>
      </c>
      <c r="AV426" s="12" t="s">
        <v>87</v>
      </c>
      <c r="AW426" s="12" t="s">
        <v>32</v>
      </c>
      <c r="AX426" s="12" t="s">
        <v>77</v>
      </c>
      <c r="AY426" s="152" t="s">
        <v>262</v>
      </c>
    </row>
    <row r="427" spans="2:51" s="15" customFormat="1" ht="12">
      <c r="B427" s="171"/>
      <c r="D427" s="151" t="s">
        <v>270</v>
      </c>
      <c r="E427" s="172" t="s">
        <v>1</v>
      </c>
      <c r="F427" s="173" t="s">
        <v>281</v>
      </c>
      <c r="H427" s="174">
        <v>32.6</v>
      </c>
      <c r="I427" s="175"/>
      <c r="L427" s="171"/>
      <c r="M427" s="176"/>
      <c r="T427" s="177"/>
      <c r="AT427" s="172" t="s">
        <v>270</v>
      </c>
      <c r="AU427" s="172" t="s">
        <v>87</v>
      </c>
      <c r="AV427" s="15" t="s">
        <v>103</v>
      </c>
      <c r="AW427" s="15" t="s">
        <v>32</v>
      </c>
      <c r="AX427" s="15" t="s">
        <v>77</v>
      </c>
      <c r="AY427" s="172" t="s">
        <v>262</v>
      </c>
    </row>
    <row r="428" spans="2:51" s="14" customFormat="1" ht="12">
      <c r="B428" s="165"/>
      <c r="D428" s="151" t="s">
        <v>270</v>
      </c>
      <c r="E428" s="166" t="s">
        <v>1</v>
      </c>
      <c r="F428" s="167" t="s">
        <v>286</v>
      </c>
      <c r="H428" s="166" t="s">
        <v>1</v>
      </c>
      <c r="I428" s="168"/>
      <c r="L428" s="165"/>
      <c r="M428" s="169"/>
      <c r="T428" s="170"/>
      <c r="AT428" s="166" t="s">
        <v>270</v>
      </c>
      <c r="AU428" s="166" t="s">
        <v>87</v>
      </c>
      <c r="AV428" s="14" t="s">
        <v>85</v>
      </c>
      <c r="AW428" s="14" t="s">
        <v>32</v>
      </c>
      <c r="AX428" s="14" t="s">
        <v>77</v>
      </c>
      <c r="AY428" s="166" t="s">
        <v>262</v>
      </c>
    </row>
    <row r="429" spans="2:51" s="12" customFormat="1" ht="12">
      <c r="B429" s="150"/>
      <c r="D429" s="151" t="s">
        <v>270</v>
      </c>
      <c r="E429" s="152" t="s">
        <v>1</v>
      </c>
      <c r="F429" s="153" t="s">
        <v>3064</v>
      </c>
      <c r="H429" s="154">
        <v>32.6</v>
      </c>
      <c r="I429" s="155"/>
      <c r="L429" s="150"/>
      <c r="M429" s="156"/>
      <c r="T429" s="157"/>
      <c r="AT429" s="152" t="s">
        <v>270</v>
      </c>
      <c r="AU429" s="152" t="s">
        <v>87</v>
      </c>
      <c r="AV429" s="12" t="s">
        <v>87</v>
      </c>
      <c r="AW429" s="12" t="s">
        <v>32</v>
      </c>
      <c r="AX429" s="12" t="s">
        <v>77</v>
      </c>
      <c r="AY429" s="152" t="s">
        <v>262</v>
      </c>
    </row>
    <row r="430" spans="2:51" s="15" customFormat="1" ht="12">
      <c r="B430" s="171"/>
      <c r="D430" s="151" t="s">
        <v>270</v>
      </c>
      <c r="E430" s="172" t="s">
        <v>1</v>
      </c>
      <c r="F430" s="173" t="s">
        <v>281</v>
      </c>
      <c r="H430" s="174">
        <v>32.6</v>
      </c>
      <c r="I430" s="175"/>
      <c r="L430" s="171"/>
      <c r="M430" s="176"/>
      <c r="T430" s="177"/>
      <c r="AT430" s="172" t="s">
        <v>270</v>
      </c>
      <c r="AU430" s="172" t="s">
        <v>87</v>
      </c>
      <c r="AV430" s="15" t="s">
        <v>103</v>
      </c>
      <c r="AW430" s="15" t="s">
        <v>32</v>
      </c>
      <c r="AX430" s="15" t="s">
        <v>77</v>
      </c>
      <c r="AY430" s="172" t="s">
        <v>262</v>
      </c>
    </row>
    <row r="431" spans="2:51" s="14" customFormat="1" ht="12">
      <c r="B431" s="165"/>
      <c r="D431" s="151" t="s">
        <v>270</v>
      </c>
      <c r="E431" s="166" t="s">
        <v>1</v>
      </c>
      <c r="F431" s="167" t="s">
        <v>289</v>
      </c>
      <c r="H431" s="166" t="s">
        <v>1</v>
      </c>
      <c r="I431" s="168"/>
      <c r="L431" s="165"/>
      <c r="M431" s="169"/>
      <c r="T431" s="170"/>
      <c r="AT431" s="166" t="s">
        <v>270</v>
      </c>
      <c r="AU431" s="166" t="s">
        <v>87</v>
      </c>
      <c r="AV431" s="14" t="s">
        <v>85</v>
      </c>
      <c r="AW431" s="14" t="s">
        <v>32</v>
      </c>
      <c r="AX431" s="14" t="s">
        <v>77</v>
      </c>
      <c r="AY431" s="166" t="s">
        <v>262</v>
      </c>
    </row>
    <row r="432" spans="2:51" s="12" customFormat="1" ht="12">
      <c r="B432" s="150"/>
      <c r="D432" s="151" t="s">
        <v>270</v>
      </c>
      <c r="E432" s="152" t="s">
        <v>1</v>
      </c>
      <c r="F432" s="153" t="s">
        <v>3065</v>
      </c>
      <c r="H432" s="154">
        <v>32.6</v>
      </c>
      <c r="I432" s="155"/>
      <c r="L432" s="150"/>
      <c r="M432" s="156"/>
      <c r="T432" s="157"/>
      <c r="AT432" s="152" t="s">
        <v>270</v>
      </c>
      <c r="AU432" s="152" t="s">
        <v>87</v>
      </c>
      <c r="AV432" s="12" t="s">
        <v>87</v>
      </c>
      <c r="AW432" s="12" t="s">
        <v>32</v>
      </c>
      <c r="AX432" s="12" t="s">
        <v>77</v>
      </c>
      <c r="AY432" s="152" t="s">
        <v>262</v>
      </c>
    </row>
    <row r="433" spans="2:51" s="15" customFormat="1" ht="12">
      <c r="B433" s="171"/>
      <c r="D433" s="151" t="s">
        <v>270</v>
      </c>
      <c r="E433" s="172" t="s">
        <v>1</v>
      </c>
      <c r="F433" s="173" t="s">
        <v>281</v>
      </c>
      <c r="H433" s="174">
        <v>32.6</v>
      </c>
      <c r="I433" s="175"/>
      <c r="L433" s="171"/>
      <c r="M433" s="176"/>
      <c r="T433" s="177"/>
      <c r="AT433" s="172" t="s">
        <v>270</v>
      </c>
      <c r="AU433" s="172" t="s">
        <v>87</v>
      </c>
      <c r="AV433" s="15" t="s">
        <v>103</v>
      </c>
      <c r="AW433" s="15" t="s">
        <v>32</v>
      </c>
      <c r="AX433" s="15" t="s">
        <v>77</v>
      </c>
      <c r="AY433" s="172" t="s">
        <v>262</v>
      </c>
    </row>
    <row r="434" spans="2:51" s="14" customFormat="1" ht="12">
      <c r="B434" s="165"/>
      <c r="D434" s="151" t="s">
        <v>270</v>
      </c>
      <c r="E434" s="166" t="s">
        <v>1</v>
      </c>
      <c r="F434" s="167" t="s">
        <v>292</v>
      </c>
      <c r="H434" s="166" t="s">
        <v>1</v>
      </c>
      <c r="I434" s="168"/>
      <c r="L434" s="165"/>
      <c r="M434" s="169"/>
      <c r="T434" s="170"/>
      <c r="AT434" s="166" t="s">
        <v>270</v>
      </c>
      <c r="AU434" s="166" t="s">
        <v>87</v>
      </c>
      <c r="AV434" s="14" t="s">
        <v>85</v>
      </c>
      <c r="AW434" s="14" t="s">
        <v>32</v>
      </c>
      <c r="AX434" s="14" t="s">
        <v>77</v>
      </c>
      <c r="AY434" s="166" t="s">
        <v>262</v>
      </c>
    </row>
    <row r="435" spans="2:51" s="12" customFormat="1" ht="12">
      <c r="B435" s="150"/>
      <c r="D435" s="151" t="s">
        <v>270</v>
      </c>
      <c r="E435" s="152" t="s">
        <v>1</v>
      </c>
      <c r="F435" s="153" t="s">
        <v>3066</v>
      </c>
      <c r="H435" s="154">
        <v>42.4</v>
      </c>
      <c r="I435" s="155"/>
      <c r="L435" s="150"/>
      <c r="M435" s="156"/>
      <c r="T435" s="157"/>
      <c r="AT435" s="152" t="s">
        <v>270</v>
      </c>
      <c r="AU435" s="152" t="s">
        <v>87</v>
      </c>
      <c r="AV435" s="12" t="s">
        <v>87</v>
      </c>
      <c r="AW435" s="12" t="s">
        <v>32</v>
      </c>
      <c r="AX435" s="12" t="s">
        <v>77</v>
      </c>
      <c r="AY435" s="152" t="s">
        <v>262</v>
      </c>
    </row>
    <row r="436" spans="2:51" s="15" customFormat="1" ht="12">
      <c r="B436" s="171"/>
      <c r="D436" s="151" t="s">
        <v>270</v>
      </c>
      <c r="E436" s="172" t="s">
        <v>1</v>
      </c>
      <c r="F436" s="173" t="s">
        <v>281</v>
      </c>
      <c r="H436" s="174">
        <v>42.4</v>
      </c>
      <c r="I436" s="175"/>
      <c r="L436" s="171"/>
      <c r="M436" s="176"/>
      <c r="T436" s="177"/>
      <c r="AT436" s="172" t="s">
        <v>270</v>
      </c>
      <c r="AU436" s="172" t="s">
        <v>87</v>
      </c>
      <c r="AV436" s="15" t="s">
        <v>103</v>
      </c>
      <c r="AW436" s="15" t="s">
        <v>32</v>
      </c>
      <c r="AX436" s="15" t="s">
        <v>77</v>
      </c>
      <c r="AY436" s="172" t="s">
        <v>262</v>
      </c>
    </row>
    <row r="437" spans="2:51" s="13" customFormat="1" ht="12">
      <c r="B437" s="158"/>
      <c r="D437" s="151" t="s">
        <v>270</v>
      </c>
      <c r="E437" s="159" t="s">
        <v>1</v>
      </c>
      <c r="F437" s="160" t="s">
        <v>273</v>
      </c>
      <c r="H437" s="161">
        <v>140.2</v>
      </c>
      <c r="I437" s="162"/>
      <c r="L437" s="158"/>
      <c r="M437" s="163"/>
      <c r="T437" s="164"/>
      <c r="AT437" s="159" t="s">
        <v>270</v>
      </c>
      <c r="AU437" s="159" t="s">
        <v>87</v>
      </c>
      <c r="AV437" s="13" t="s">
        <v>268</v>
      </c>
      <c r="AW437" s="13" t="s">
        <v>32</v>
      </c>
      <c r="AX437" s="13" t="s">
        <v>85</v>
      </c>
      <c r="AY437" s="159" t="s">
        <v>262</v>
      </c>
    </row>
    <row r="438" spans="2:65" s="1" customFormat="1" ht="24.2" customHeight="1">
      <c r="B438" s="32"/>
      <c r="C438" s="138" t="s">
        <v>571</v>
      </c>
      <c r="D438" s="138" t="s">
        <v>264</v>
      </c>
      <c r="E438" s="139" t="s">
        <v>3067</v>
      </c>
      <c r="F438" s="140" t="s">
        <v>3068</v>
      </c>
      <c r="G438" s="141" t="s">
        <v>152</v>
      </c>
      <c r="H438" s="142">
        <v>140.2</v>
      </c>
      <c r="I438" s="143"/>
      <c r="J438" s="142">
        <f>ROUND(I438*H438,2)</f>
        <v>0</v>
      </c>
      <c r="K438" s="140" t="s">
        <v>267</v>
      </c>
      <c r="L438" s="32"/>
      <c r="M438" s="144" t="s">
        <v>1</v>
      </c>
      <c r="N438" s="145" t="s">
        <v>42</v>
      </c>
      <c r="P438" s="146">
        <f>O438*H438</f>
        <v>0</v>
      </c>
      <c r="Q438" s="146">
        <v>0</v>
      </c>
      <c r="R438" s="146">
        <f>Q438*H438</f>
        <v>0</v>
      </c>
      <c r="S438" s="146">
        <v>0</v>
      </c>
      <c r="T438" s="147">
        <f>S438*H438</f>
        <v>0</v>
      </c>
      <c r="AR438" s="148" t="s">
        <v>268</v>
      </c>
      <c r="AT438" s="148" t="s">
        <v>264</v>
      </c>
      <c r="AU438" s="148" t="s">
        <v>87</v>
      </c>
      <c r="AY438" s="17" t="s">
        <v>262</v>
      </c>
      <c r="BE438" s="149">
        <f>IF(N438="základní",J438,0)</f>
        <v>0</v>
      </c>
      <c r="BF438" s="149">
        <f>IF(N438="snížená",J438,0)</f>
        <v>0</v>
      </c>
      <c r="BG438" s="149">
        <f>IF(N438="zákl. přenesená",J438,0)</f>
        <v>0</v>
      </c>
      <c r="BH438" s="149">
        <f>IF(N438="sníž. přenesená",J438,0)</f>
        <v>0</v>
      </c>
      <c r="BI438" s="149">
        <f>IF(N438="nulová",J438,0)</f>
        <v>0</v>
      </c>
      <c r="BJ438" s="17" t="s">
        <v>85</v>
      </c>
      <c r="BK438" s="149">
        <f>ROUND(I438*H438,2)</f>
        <v>0</v>
      </c>
      <c r="BL438" s="17" t="s">
        <v>268</v>
      </c>
      <c r="BM438" s="148" t="s">
        <v>3069</v>
      </c>
    </row>
    <row r="439" spans="2:65" s="1" customFormat="1" ht="24.2" customHeight="1">
      <c r="B439" s="32"/>
      <c r="C439" s="138" t="s">
        <v>579</v>
      </c>
      <c r="D439" s="138" t="s">
        <v>264</v>
      </c>
      <c r="E439" s="139" t="s">
        <v>3070</v>
      </c>
      <c r="F439" s="140" t="s">
        <v>3071</v>
      </c>
      <c r="G439" s="141" t="s">
        <v>152</v>
      </c>
      <c r="H439" s="142">
        <v>1377.02</v>
      </c>
      <c r="I439" s="143"/>
      <c r="J439" s="142">
        <f>ROUND(I439*H439,2)</f>
        <v>0</v>
      </c>
      <c r="K439" s="140" t="s">
        <v>267</v>
      </c>
      <c r="L439" s="32"/>
      <c r="M439" s="144" t="s">
        <v>1</v>
      </c>
      <c r="N439" s="145" t="s">
        <v>42</v>
      </c>
      <c r="P439" s="146">
        <f>O439*H439</f>
        <v>0</v>
      </c>
      <c r="Q439" s="146">
        <v>0.00342</v>
      </c>
      <c r="R439" s="146">
        <f>Q439*H439</f>
        <v>4.7094084</v>
      </c>
      <c r="S439" s="146">
        <v>0</v>
      </c>
      <c r="T439" s="147">
        <f>S439*H439</f>
        <v>0</v>
      </c>
      <c r="AR439" s="148" t="s">
        <v>268</v>
      </c>
      <c r="AT439" s="148" t="s">
        <v>264</v>
      </c>
      <c r="AU439" s="148" t="s">
        <v>87</v>
      </c>
      <c r="AY439" s="17" t="s">
        <v>262</v>
      </c>
      <c r="BE439" s="149">
        <f>IF(N439="základní",J439,0)</f>
        <v>0</v>
      </c>
      <c r="BF439" s="149">
        <f>IF(N439="snížená",J439,0)</f>
        <v>0</v>
      </c>
      <c r="BG439" s="149">
        <f>IF(N439="zákl. přenesená",J439,0)</f>
        <v>0</v>
      </c>
      <c r="BH439" s="149">
        <f>IF(N439="sníž. přenesená",J439,0)</f>
        <v>0</v>
      </c>
      <c r="BI439" s="149">
        <f>IF(N439="nulová",J439,0)</f>
        <v>0</v>
      </c>
      <c r="BJ439" s="17" t="s">
        <v>85</v>
      </c>
      <c r="BK439" s="149">
        <f>ROUND(I439*H439,2)</f>
        <v>0</v>
      </c>
      <c r="BL439" s="17" t="s">
        <v>268</v>
      </c>
      <c r="BM439" s="148" t="s">
        <v>3072</v>
      </c>
    </row>
    <row r="440" spans="2:51" s="14" customFormat="1" ht="12">
      <c r="B440" s="165"/>
      <c r="D440" s="151" t="s">
        <v>270</v>
      </c>
      <c r="E440" s="166" t="s">
        <v>1</v>
      </c>
      <c r="F440" s="167" t="s">
        <v>282</v>
      </c>
      <c r="H440" s="166" t="s">
        <v>1</v>
      </c>
      <c r="I440" s="168"/>
      <c r="L440" s="165"/>
      <c r="M440" s="169"/>
      <c r="T440" s="170"/>
      <c r="AT440" s="166" t="s">
        <v>270</v>
      </c>
      <c r="AU440" s="166" t="s">
        <v>87</v>
      </c>
      <c r="AV440" s="14" t="s">
        <v>85</v>
      </c>
      <c r="AW440" s="14" t="s">
        <v>32</v>
      </c>
      <c r="AX440" s="14" t="s">
        <v>77</v>
      </c>
      <c r="AY440" s="166" t="s">
        <v>262</v>
      </c>
    </row>
    <row r="441" spans="2:51" s="12" customFormat="1" ht="12">
      <c r="B441" s="150"/>
      <c r="D441" s="151" t="s">
        <v>270</v>
      </c>
      <c r="E441" s="152" t="s">
        <v>1</v>
      </c>
      <c r="F441" s="153" t="s">
        <v>3073</v>
      </c>
      <c r="H441" s="154">
        <v>91.28</v>
      </c>
      <c r="I441" s="155"/>
      <c r="L441" s="150"/>
      <c r="M441" s="156"/>
      <c r="T441" s="157"/>
      <c r="AT441" s="152" t="s">
        <v>270</v>
      </c>
      <c r="AU441" s="152" t="s">
        <v>87</v>
      </c>
      <c r="AV441" s="12" t="s">
        <v>87</v>
      </c>
      <c r="AW441" s="12" t="s">
        <v>32</v>
      </c>
      <c r="AX441" s="12" t="s">
        <v>77</v>
      </c>
      <c r="AY441" s="152" t="s">
        <v>262</v>
      </c>
    </row>
    <row r="442" spans="2:51" s="12" customFormat="1" ht="12">
      <c r="B442" s="150"/>
      <c r="D442" s="151" t="s">
        <v>270</v>
      </c>
      <c r="E442" s="152" t="s">
        <v>1</v>
      </c>
      <c r="F442" s="153" t="s">
        <v>3074</v>
      </c>
      <c r="H442" s="154">
        <v>8.15</v>
      </c>
      <c r="I442" s="155"/>
      <c r="L442" s="150"/>
      <c r="M442" s="156"/>
      <c r="T442" s="157"/>
      <c r="AT442" s="152" t="s">
        <v>270</v>
      </c>
      <c r="AU442" s="152" t="s">
        <v>87</v>
      </c>
      <c r="AV442" s="12" t="s">
        <v>87</v>
      </c>
      <c r="AW442" s="12" t="s">
        <v>32</v>
      </c>
      <c r="AX442" s="12" t="s">
        <v>77</v>
      </c>
      <c r="AY442" s="152" t="s">
        <v>262</v>
      </c>
    </row>
    <row r="443" spans="2:51" s="12" customFormat="1" ht="12">
      <c r="B443" s="150"/>
      <c r="D443" s="151" t="s">
        <v>270</v>
      </c>
      <c r="E443" s="152" t="s">
        <v>1</v>
      </c>
      <c r="F443" s="153" t="s">
        <v>3075</v>
      </c>
      <c r="H443" s="154">
        <v>27.71</v>
      </c>
      <c r="I443" s="155"/>
      <c r="L443" s="150"/>
      <c r="M443" s="156"/>
      <c r="T443" s="157"/>
      <c r="AT443" s="152" t="s">
        <v>270</v>
      </c>
      <c r="AU443" s="152" t="s">
        <v>87</v>
      </c>
      <c r="AV443" s="12" t="s">
        <v>87</v>
      </c>
      <c r="AW443" s="12" t="s">
        <v>32</v>
      </c>
      <c r="AX443" s="12" t="s">
        <v>77</v>
      </c>
      <c r="AY443" s="152" t="s">
        <v>262</v>
      </c>
    </row>
    <row r="444" spans="2:51" s="12" customFormat="1" ht="12">
      <c r="B444" s="150"/>
      <c r="D444" s="151" t="s">
        <v>270</v>
      </c>
      <c r="E444" s="152" t="s">
        <v>1</v>
      </c>
      <c r="F444" s="153" t="s">
        <v>3076</v>
      </c>
      <c r="H444" s="154">
        <v>81.5</v>
      </c>
      <c r="I444" s="155"/>
      <c r="L444" s="150"/>
      <c r="M444" s="156"/>
      <c r="T444" s="157"/>
      <c r="AT444" s="152" t="s">
        <v>270</v>
      </c>
      <c r="AU444" s="152" t="s">
        <v>87</v>
      </c>
      <c r="AV444" s="12" t="s">
        <v>87</v>
      </c>
      <c r="AW444" s="12" t="s">
        <v>32</v>
      </c>
      <c r="AX444" s="12" t="s">
        <v>77</v>
      </c>
      <c r="AY444" s="152" t="s">
        <v>262</v>
      </c>
    </row>
    <row r="445" spans="2:51" s="12" customFormat="1" ht="12">
      <c r="B445" s="150"/>
      <c r="D445" s="151" t="s">
        <v>270</v>
      </c>
      <c r="E445" s="152" t="s">
        <v>1</v>
      </c>
      <c r="F445" s="153" t="s">
        <v>3077</v>
      </c>
      <c r="H445" s="154">
        <v>35.86</v>
      </c>
      <c r="I445" s="155"/>
      <c r="L445" s="150"/>
      <c r="M445" s="156"/>
      <c r="T445" s="157"/>
      <c r="AT445" s="152" t="s">
        <v>270</v>
      </c>
      <c r="AU445" s="152" t="s">
        <v>87</v>
      </c>
      <c r="AV445" s="12" t="s">
        <v>87</v>
      </c>
      <c r="AW445" s="12" t="s">
        <v>32</v>
      </c>
      <c r="AX445" s="12" t="s">
        <v>77</v>
      </c>
      <c r="AY445" s="152" t="s">
        <v>262</v>
      </c>
    </row>
    <row r="446" spans="2:51" s="12" customFormat="1" ht="12">
      <c r="B446" s="150"/>
      <c r="D446" s="151" t="s">
        <v>270</v>
      </c>
      <c r="E446" s="152" t="s">
        <v>1</v>
      </c>
      <c r="F446" s="153" t="s">
        <v>3078</v>
      </c>
      <c r="H446" s="154">
        <v>48.9</v>
      </c>
      <c r="I446" s="155"/>
      <c r="L446" s="150"/>
      <c r="M446" s="156"/>
      <c r="T446" s="157"/>
      <c r="AT446" s="152" t="s">
        <v>270</v>
      </c>
      <c r="AU446" s="152" t="s">
        <v>87</v>
      </c>
      <c r="AV446" s="12" t="s">
        <v>87</v>
      </c>
      <c r="AW446" s="12" t="s">
        <v>32</v>
      </c>
      <c r="AX446" s="12" t="s">
        <v>77</v>
      </c>
      <c r="AY446" s="152" t="s">
        <v>262</v>
      </c>
    </row>
    <row r="447" spans="2:51" s="15" customFormat="1" ht="12">
      <c r="B447" s="171"/>
      <c r="D447" s="151" t="s">
        <v>270</v>
      </c>
      <c r="E447" s="172" t="s">
        <v>1</v>
      </c>
      <c r="F447" s="173" t="s">
        <v>281</v>
      </c>
      <c r="H447" s="174">
        <v>293.4</v>
      </c>
      <c r="I447" s="175"/>
      <c r="L447" s="171"/>
      <c r="M447" s="176"/>
      <c r="T447" s="177"/>
      <c r="AT447" s="172" t="s">
        <v>270</v>
      </c>
      <c r="AU447" s="172" t="s">
        <v>87</v>
      </c>
      <c r="AV447" s="15" t="s">
        <v>103</v>
      </c>
      <c r="AW447" s="15" t="s">
        <v>32</v>
      </c>
      <c r="AX447" s="15" t="s">
        <v>77</v>
      </c>
      <c r="AY447" s="172" t="s">
        <v>262</v>
      </c>
    </row>
    <row r="448" spans="2:51" s="14" customFormat="1" ht="12">
      <c r="B448" s="165"/>
      <c r="D448" s="151" t="s">
        <v>270</v>
      </c>
      <c r="E448" s="166" t="s">
        <v>1</v>
      </c>
      <c r="F448" s="167" t="s">
        <v>286</v>
      </c>
      <c r="H448" s="166" t="s">
        <v>1</v>
      </c>
      <c r="I448" s="168"/>
      <c r="L448" s="165"/>
      <c r="M448" s="169"/>
      <c r="T448" s="170"/>
      <c r="AT448" s="166" t="s">
        <v>270</v>
      </c>
      <c r="AU448" s="166" t="s">
        <v>87</v>
      </c>
      <c r="AV448" s="14" t="s">
        <v>85</v>
      </c>
      <c r="AW448" s="14" t="s">
        <v>32</v>
      </c>
      <c r="AX448" s="14" t="s">
        <v>77</v>
      </c>
      <c r="AY448" s="166" t="s">
        <v>262</v>
      </c>
    </row>
    <row r="449" spans="2:51" s="12" customFormat="1" ht="12">
      <c r="B449" s="150"/>
      <c r="D449" s="151" t="s">
        <v>270</v>
      </c>
      <c r="E449" s="152" t="s">
        <v>1</v>
      </c>
      <c r="F449" s="153" t="s">
        <v>3079</v>
      </c>
      <c r="H449" s="154">
        <v>91.28</v>
      </c>
      <c r="I449" s="155"/>
      <c r="L449" s="150"/>
      <c r="M449" s="156"/>
      <c r="T449" s="157"/>
      <c r="AT449" s="152" t="s">
        <v>270</v>
      </c>
      <c r="AU449" s="152" t="s">
        <v>87</v>
      </c>
      <c r="AV449" s="12" t="s">
        <v>87</v>
      </c>
      <c r="AW449" s="12" t="s">
        <v>32</v>
      </c>
      <c r="AX449" s="12" t="s">
        <v>77</v>
      </c>
      <c r="AY449" s="152" t="s">
        <v>262</v>
      </c>
    </row>
    <row r="450" spans="2:51" s="12" customFormat="1" ht="12">
      <c r="B450" s="150"/>
      <c r="D450" s="151" t="s">
        <v>270</v>
      </c>
      <c r="E450" s="152" t="s">
        <v>1</v>
      </c>
      <c r="F450" s="153" t="s">
        <v>3080</v>
      </c>
      <c r="H450" s="154">
        <v>35.86</v>
      </c>
      <c r="I450" s="155"/>
      <c r="L450" s="150"/>
      <c r="M450" s="156"/>
      <c r="T450" s="157"/>
      <c r="AT450" s="152" t="s">
        <v>270</v>
      </c>
      <c r="AU450" s="152" t="s">
        <v>87</v>
      </c>
      <c r="AV450" s="12" t="s">
        <v>87</v>
      </c>
      <c r="AW450" s="12" t="s">
        <v>32</v>
      </c>
      <c r="AX450" s="12" t="s">
        <v>77</v>
      </c>
      <c r="AY450" s="152" t="s">
        <v>262</v>
      </c>
    </row>
    <row r="451" spans="2:51" s="12" customFormat="1" ht="12">
      <c r="B451" s="150"/>
      <c r="D451" s="151" t="s">
        <v>270</v>
      </c>
      <c r="E451" s="152" t="s">
        <v>1</v>
      </c>
      <c r="F451" s="153" t="s">
        <v>3081</v>
      </c>
      <c r="H451" s="154">
        <v>91.28</v>
      </c>
      <c r="I451" s="155"/>
      <c r="L451" s="150"/>
      <c r="M451" s="156"/>
      <c r="T451" s="157"/>
      <c r="AT451" s="152" t="s">
        <v>270</v>
      </c>
      <c r="AU451" s="152" t="s">
        <v>87</v>
      </c>
      <c r="AV451" s="12" t="s">
        <v>87</v>
      </c>
      <c r="AW451" s="12" t="s">
        <v>32</v>
      </c>
      <c r="AX451" s="12" t="s">
        <v>77</v>
      </c>
      <c r="AY451" s="152" t="s">
        <v>262</v>
      </c>
    </row>
    <row r="452" spans="2:51" s="12" customFormat="1" ht="12">
      <c r="B452" s="150"/>
      <c r="D452" s="151" t="s">
        <v>270</v>
      </c>
      <c r="E452" s="152" t="s">
        <v>1</v>
      </c>
      <c r="F452" s="153" t="s">
        <v>3082</v>
      </c>
      <c r="H452" s="154">
        <v>35.86</v>
      </c>
      <c r="I452" s="155"/>
      <c r="L452" s="150"/>
      <c r="M452" s="156"/>
      <c r="T452" s="157"/>
      <c r="AT452" s="152" t="s">
        <v>270</v>
      </c>
      <c r="AU452" s="152" t="s">
        <v>87</v>
      </c>
      <c r="AV452" s="12" t="s">
        <v>87</v>
      </c>
      <c r="AW452" s="12" t="s">
        <v>32</v>
      </c>
      <c r="AX452" s="12" t="s">
        <v>77</v>
      </c>
      <c r="AY452" s="152" t="s">
        <v>262</v>
      </c>
    </row>
    <row r="453" spans="2:51" s="12" customFormat="1" ht="12">
      <c r="B453" s="150"/>
      <c r="D453" s="151" t="s">
        <v>270</v>
      </c>
      <c r="E453" s="152" t="s">
        <v>1</v>
      </c>
      <c r="F453" s="153" t="s">
        <v>3083</v>
      </c>
      <c r="H453" s="154">
        <v>81.5</v>
      </c>
      <c r="I453" s="155"/>
      <c r="L453" s="150"/>
      <c r="M453" s="156"/>
      <c r="T453" s="157"/>
      <c r="AT453" s="152" t="s">
        <v>270</v>
      </c>
      <c r="AU453" s="152" t="s">
        <v>87</v>
      </c>
      <c r="AV453" s="12" t="s">
        <v>87</v>
      </c>
      <c r="AW453" s="12" t="s">
        <v>32</v>
      </c>
      <c r="AX453" s="12" t="s">
        <v>77</v>
      </c>
      <c r="AY453" s="152" t="s">
        <v>262</v>
      </c>
    </row>
    <row r="454" spans="2:51" s="15" customFormat="1" ht="12">
      <c r="B454" s="171"/>
      <c r="D454" s="151" t="s">
        <v>270</v>
      </c>
      <c r="E454" s="172" t="s">
        <v>1</v>
      </c>
      <c r="F454" s="173" t="s">
        <v>281</v>
      </c>
      <c r="H454" s="174">
        <v>335.78</v>
      </c>
      <c r="I454" s="175"/>
      <c r="L454" s="171"/>
      <c r="M454" s="176"/>
      <c r="T454" s="177"/>
      <c r="AT454" s="172" t="s">
        <v>270</v>
      </c>
      <c r="AU454" s="172" t="s">
        <v>87</v>
      </c>
      <c r="AV454" s="15" t="s">
        <v>103</v>
      </c>
      <c r="AW454" s="15" t="s">
        <v>32</v>
      </c>
      <c r="AX454" s="15" t="s">
        <v>77</v>
      </c>
      <c r="AY454" s="172" t="s">
        <v>262</v>
      </c>
    </row>
    <row r="455" spans="2:51" s="14" customFormat="1" ht="12">
      <c r="B455" s="165"/>
      <c r="D455" s="151" t="s">
        <v>270</v>
      </c>
      <c r="E455" s="166" t="s">
        <v>1</v>
      </c>
      <c r="F455" s="167" t="s">
        <v>289</v>
      </c>
      <c r="H455" s="166" t="s">
        <v>1</v>
      </c>
      <c r="I455" s="168"/>
      <c r="L455" s="165"/>
      <c r="M455" s="169"/>
      <c r="T455" s="170"/>
      <c r="AT455" s="166" t="s">
        <v>270</v>
      </c>
      <c r="AU455" s="166" t="s">
        <v>87</v>
      </c>
      <c r="AV455" s="14" t="s">
        <v>85</v>
      </c>
      <c r="AW455" s="14" t="s">
        <v>32</v>
      </c>
      <c r="AX455" s="14" t="s">
        <v>77</v>
      </c>
      <c r="AY455" s="166" t="s">
        <v>262</v>
      </c>
    </row>
    <row r="456" spans="2:51" s="12" customFormat="1" ht="12">
      <c r="B456" s="150"/>
      <c r="D456" s="151" t="s">
        <v>270</v>
      </c>
      <c r="E456" s="152" t="s">
        <v>1</v>
      </c>
      <c r="F456" s="153" t="s">
        <v>3084</v>
      </c>
      <c r="H456" s="154">
        <v>70.09</v>
      </c>
      <c r="I456" s="155"/>
      <c r="L456" s="150"/>
      <c r="M456" s="156"/>
      <c r="T456" s="157"/>
      <c r="AT456" s="152" t="s">
        <v>270</v>
      </c>
      <c r="AU456" s="152" t="s">
        <v>87</v>
      </c>
      <c r="AV456" s="12" t="s">
        <v>87</v>
      </c>
      <c r="AW456" s="12" t="s">
        <v>32</v>
      </c>
      <c r="AX456" s="12" t="s">
        <v>77</v>
      </c>
      <c r="AY456" s="152" t="s">
        <v>262</v>
      </c>
    </row>
    <row r="457" spans="2:51" s="12" customFormat="1" ht="12">
      <c r="B457" s="150"/>
      <c r="D457" s="151" t="s">
        <v>270</v>
      </c>
      <c r="E457" s="152" t="s">
        <v>1</v>
      </c>
      <c r="F457" s="153" t="s">
        <v>3085</v>
      </c>
      <c r="H457" s="154">
        <v>35.86</v>
      </c>
      <c r="I457" s="155"/>
      <c r="L457" s="150"/>
      <c r="M457" s="156"/>
      <c r="T457" s="157"/>
      <c r="AT457" s="152" t="s">
        <v>270</v>
      </c>
      <c r="AU457" s="152" t="s">
        <v>87</v>
      </c>
      <c r="AV457" s="12" t="s">
        <v>87</v>
      </c>
      <c r="AW457" s="12" t="s">
        <v>32</v>
      </c>
      <c r="AX457" s="12" t="s">
        <v>77</v>
      </c>
      <c r="AY457" s="152" t="s">
        <v>262</v>
      </c>
    </row>
    <row r="458" spans="2:51" s="12" customFormat="1" ht="12">
      <c r="B458" s="150"/>
      <c r="D458" s="151" t="s">
        <v>270</v>
      </c>
      <c r="E458" s="152" t="s">
        <v>1</v>
      </c>
      <c r="F458" s="153" t="s">
        <v>3086</v>
      </c>
      <c r="H458" s="154">
        <v>91.28</v>
      </c>
      <c r="I458" s="155"/>
      <c r="L458" s="150"/>
      <c r="M458" s="156"/>
      <c r="T458" s="157"/>
      <c r="AT458" s="152" t="s">
        <v>270</v>
      </c>
      <c r="AU458" s="152" t="s">
        <v>87</v>
      </c>
      <c r="AV458" s="12" t="s">
        <v>87</v>
      </c>
      <c r="AW458" s="12" t="s">
        <v>32</v>
      </c>
      <c r="AX458" s="12" t="s">
        <v>77</v>
      </c>
      <c r="AY458" s="152" t="s">
        <v>262</v>
      </c>
    </row>
    <row r="459" spans="2:51" s="12" customFormat="1" ht="12">
      <c r="B459" s="150"/>
      <c r="D459" s="151" t="s">
        <v>270</v>
      </c>
      <c r="E459" s="152" t="s">
        <v>1</v>
      </c>
      <c r="F459" s="153" t="s">
        <v>3087</v>
      </c>
      <c r="H459" s="154">
        <v>35.86</v>
      </c>
      <c r="I459" s="155"/>
      <c r="L459" s="150"/>
      <c r="M459" s="156"/>
      <c r="T459" s="157"/>
      <c r="AT459" s="152" t="s">
        <v>270</v>
      </c>
      <c r="AU459" s="152" t="s">
        <v>87</v>
      </c>
      <c r="AV459" s="12" t="s">
        <v>87</v>
      </c>
      <c r="AW459" s="12" t="s">
        <v>32</v>
      </c>
      <c r="AX459" s="12" t="s">
        <v>77</v>
      </c>
      <c r="AY459" s="152" t="s">
        <v>262</v>
      </c>
    </row>
    <row r="460" spans="2:51" s="12" customFormat="1" ht="12">
      <c r="B460" s="150"/>
      <c r="D460" s="151" t="s">
        <v>270</v>
      </c>
      <c r="E460" s="152" t="s">
        <v>1</v>
      </c>
      <c r="F460" s="153" t="s">
        <v>3088</v>
      </c>
      <c r="H460" s="154">
        <v>81.5</v>
      </c>
      <c r="I460" s="155"/>
      <c r="L460" s="150"/>
      <c r="M460" s="156"/>
      <c r="T460" s="157"/>
      <c r="AT460" s="152" t="s">
        <v>270</v>
      </c>
      <c r="AU460" s="152" t="s">
        <v>87</v>
      </c>
      <c r="AV460" s="12" t="s">
        <v>87</v>
      </c>
      <c r="AW460" s="12" t="s">
        <v>32</v>
      </c>
      <c r="AX460" s="12" t="s">
        <v>77</v>
      </c>
      <c r="AY460" s="152" t="s">
        <v>262</v>
      </c>
    </row>
    <row r="461" spans="2:51" s="15" customFormat="1" ht="12">
      <c r="B461" s="171"/>
      <c r="D461" s="151" t="s">
        <v>270</v>
      </c>
      <c r="E461" s="172" t="s">
        <v>1</v>
      </c>
      <c r="F461" s="173" t="s">
        <v>281</v>
      </c>
      <c r="H461" s="174">
        <v>314.59</v>
      </c>
      <c r="I461" s="175"/>
      <c r="L461" s="171"/>
      <c r="M461" s="176"/>
      <c r="T461" s="177"/>
      <c r="AT461" s="172" t="s">
        <v>270</v>
      </c>
      <c r="AU461" s="172" t="s">
        <v>87</v>
      </c>
      <c r="AV461" s="15" t="s">
        <v>103</v>
      </c>
      <c r="AW461" s="15" t="s">
        <v>32</v>
      </c>
      <c r="AX461" s="15" t="s">
        <v>77</v>
      </c>
      <c r="AY461" s="172" t="s">
        <v>262</v>
      </c>
    </row>
    <row r="462" spans="2:51" s="14" customFormat="1" ht="12">
      <c r="B462" s="165"/>
      <c r="D462" s="151" t="s">
        <v>270</v>
      </c>
      <c r="E462" s="166" t="s">
        <v>1</v>
      </c>
      <c r="F462" s="167" t="s">
        <v>292</v>
      </c>
      <c r="H462" s="166" t="s">
        <v>1</v>
      </c>
      <c r="I462" s="168"/>
      <c r="L462" s="165"/>
      <c r="M462" s="169"/>
      <c r="T462" s="170"/>
      <c r="AT462" s="166" t="s">
        <v>270</v>
      </c>
      <c r="AU462" s="166" t="s">
        <v>87</v>
      </c>
      <c r="AV462" s="14" t="s">
        <v>85</v>
      </c>
      <c r="AW462" s="14" t="s">
        <v>32</v>
      </c>
      <c r="AX462" s="14" t="s">
        <v>77</v>
      </c>
      <c r="AY462" s="166" t="s">
        <v>262</v>
      </c>
    </row>
    <row r="463" spans="2:51" s="12" customFormat="1" ht="12">
      <c r="B463" s="150"/>
      <c r="D463" s="151" t="s">
        <v>270</v>
      </c>
      <c r="E463" s="152" t="s">
        <v>1</v>
      </c>
      <c r="F463" s="153" t="s">
        <v>3089</v>
      </c>
      <c r="H463" s="154">
        <v>122.78</v>
      </c>
      <c r="I463" s="155"/>
      <c r="L463" s="150"/>
      <c r="M463" s="156"/>
      <c r="T463" s="157"/>
      <c r="AT463" s="152" t="s">
        <v>270</v>
      </c>
      <c r="AU463" s="152" t="s">
        <v>87</v>
      </c>
      <c r="AV463" s="12" t="s">
        <v>87</v>
      </c>
      <c r="AW463" s="12" t="s">
        <v>32</v>
      </c>
      <c r="AX463" s="12" t="s">
        <v>77</v>
      </c>
      <c r="AY463" s="152" t="s">
        <v>262</v>
      </c>
    </row>
    <row r="464" spans="2:51" s="12" customFormat="1" ht="12">
      <c r="B464" s="150"/>
      <c r="D464" s="151" t="s">
        <v>270</v>
      </c>
      <c r="E464" s="152" t="s">
        <v>1</v>
      </c>
      <c r="F464" s="153" t="s">
        <v>3090</v>
      </c>
      <c r="H464" s="154">
        <v>19.73</v>
      </c>
      <c r="I464" s="155"/>
      <c r="L464" s="150"/>
      <c r="M464" s="156"/>
      <c r="T464" s="157"/>
      <c r="AT464" s="152" t="s">
        <v>270</v>
      </c>
      <c r="AU464" s="152" t="s">
        <v>87</v>
      </c>
      <c r="AV464" s="12" t="s">
        <v>87</v>
      </c>
      <c r="AW464" s="12" t="s">
        <v>32</v>
      </c>
      <c r="AX464" s="12" t="s">
        <v>77</v>
      </c>
      <c r="AY464" s="152" t="s">
        <v>262</v>
      </c>
    </row>
    <row r="465" spans="2:51" s="12" customFormat="1" ht="12">
      <c r="B465" s="150"/>
      <c r="D465" s="151" t="s">
        <v>270</v>
      </c>
      <c r="E465" s="152" t="s">
        <v>1</v>
      </c>
      <c r="F465" s="153" t="s">
        <v>3091</v>
      </c>
      <c r="H465" s="154">
        <v>10.09</v>
      </c>
      <c r="I465" s="155"/>
      <c r="L465" s="150"/>
      <c r="M465" s="156"/>
      <c r="T465" s="157"/>
      <c r="AT465" s="152" t="s">
        <v>270</v>
      </c>
      <c r="AU465" s="152" t="s">
        <v>87</v>
      </c>
      <c r="AV465" s="12" t="s">
        <v>87</v>
      </c>
      <c r="AW465" s="12" t="s">
        <v>32</v>
      </c>
      <c r="AX465" s="12" t="s">
        <v>77</v>
      </c>
      <c r="AY465" s="152" t="s">
        <v>262</v>
      </c>
    </row>
    <row r="466" spans="2:51" s="12" customFormat="1" ht="12">
      <c r="B466" s="150"/>
      <c r="D466" s="151" t="s">
        <v>270</v>
      </c>
      <c r="E466" s="152" t="s">
        <v>1</v>
      </c>
      <c r="F466" s="153" t="s">
        <v>3092</v>
      </c>
      <c r="H466" s="154">
        <v>122.78</v>
      </c>
      <c r="I466" s="155"/>
      <c r="L466" s="150"/>
      <c r="M466" s="156"/>
      <c r="T466" s="157"/>
      <c r="AT466" s="152" t="s">
        <v>270</v>
      </c>
      <c r="AU466" s="152" t="s">
        <v>87</v>
      </c>
      <c r="AV466" s="12" t="s">
        <v>87</v>
      </c>
      <c r="AW466" s="12" t="s">
        <v>32</v>
      </c>
      <c r="AX466" s="12" t="s">
        <v>77</v>
      </c>
      <c r="AY466" s="152" t="s">
        <v>262</v>
      </c>
    </row>
    <row r="467" spans="2:51" s="12" customFormat="1" ht="12">
      <c r="B467" s="150"/>
      <c r="D467" s="151" t="s">
        <v>270</v>
      </c>
      <c r="E467" s="152" t="s">
        <v>1</v>
      </c>
      <c r="F467" s="153" t="s">
        <v>3093</v>
      </c>
      <c r="H467" s="154">
        <v>48.24</v>
      </c>
      <c r="I467" s="155"/>
      <c r="L467" s="150"/>
      <c r="M467" s="156"/>
      <c r="T467" s="157"/>
      <c r="AT467" s="152" t="s">
        <v>270</v>
      </c>
      <c r="AU467" s="152" t="s">
        <v>87</v>
      </c>
      <c r="AV467" s="12" t="s">
        <v>87</v>
      </c>
      <c r="AW467" s="12" t="s">
        <v>32</v>
      </c>
      <c r="AX467" s="12" t="s">
        <v>77</v>
      </c>
      <c r="AY467" s="152" t="s">
        <v>262</v>
      </c>
    </row>
    <row r="468" spans="2:51" s="12" customFormat="1" ht="12">
      <c r="B468" s="150"/>
      <c r="D468" s="151" t="s">
        <v>270</v>
      </c>
      <c r="E468" s="152" t="s">
        <v>1</v>
      </c>
      <c r="F468" s="153" t="s">
        <v>3094</v>
      </c>
      <c r="H468" s="154">
        <v>109.63</v>
      </c>
      <c r="I468" s="155"/>
      <c r="L468" s="150"/>
      <c r="M468" s="156"/>
      <c r="T468" s="157"/>
      <c r="AT468" s="152" t="s">
        <v>270</v>
      </c>
      <c r="AU468" s="152" t="s">
        <v>87</v>
      </c>
      <c r="AV468" s="12" t="s">
        <v>87</v>
      </c>
      <c r="AW468" s="12" t="s">
        <v>32</v>
      </c>
      <c r="AX468" s="12" t="s">
        <v>77</v>
      </c>
      <c r="AY468" s="152" t="s">
        <v>262</v>
      </c>
    </row>
    <row r="469" spans="2:51" s="15" customFormat="1" ht="12">
      <c r="B469" s="171"/>
      <c r="D469" s="151" t="s">
        <v>270</v>
      </c>
      <c r="E469" s="172" t="s">
        <v>1</v>
      </c>
      <c r="F469" s="173" t="s">
        <v>281</v>
      </c>
      <c r="H469" s="174">
        <v>433.25</v>
      </c>
      <c r="I469" s="175"/>
      <c r="L469" s="171"/>
      <c r="M469" s="176"/>
      <c r="T469" s="177"/>
      <c r="AT469" s="172" t="s">
        <v>270</v>
      </c>
      <c r="AU469" s="172" t="s">
        <v>87</v>
      </c>
      <c r="AV469" s="15" t="s">
        <v>103</v>
      </c>
      <c r="AW469" s="15" t="s">
        <v>32</v>
      </c>
      <c r="AX469" s="15" t="s">
        <v>77</v>
      </c>
      <c r="AY469" s="172" t="s">
        <v>262</v>
      </c>
    </row>
    <row r="470" spans="2:51" s="13" customFormat="1" ht="12">
      <c r="B470" s="158"/>
      <c r="D470" s="151" t="s">
        <v>270</v>
      </c>
      <c r="E470" s="159" t="s">
        <v>1</v>
      </c>
      <c r="F470" s="160" t="s">
        <v>273</v>
      </c>
      <c r="H470" s="161">
        <v>1377.02</v>
      </c>
      <c r="I470" s="162"/>
      <c r="L470" s="158"/>
      <c r="M470" s="163"/>
      <c r="T470" s="164"/>
      <c r="AT470" s="159" t="s">
        <v>270</v>
      </c>
      <c r="AU470" s="159" t="s">
        <v>87</v>
      </c>
      <c r="AV470" s="13" t="s">
        <v>268</v>
      </c>
      <c r="AW470" s="13" t="s">
        <v>32</v>
      </c>
      <c r="AX470" s="13" t="s">
        <v>85</v>
      </c>
      <c r="AY470" s="159" t="s">
        <v>262</v>
      </c>
    </row>
    <row r="471" spans="2:65" s="1" customFormat="1" ht="24.2" customHeight="1">
      <c r="B471" s="32"/>
      <c r="C471" s="138" t="s">
        <v>583</v>
      </c>
      <c r="D471" s="138" t="s">
        <v>264</v>
      </c>
      <c r="E471" s="139" t="s">
        <v>3095</v>
      </c>
      <c r="F471" s="140" t="s">
        <v>3096</v>
      </c>
      <c r="G471" s="141" t="s">
        <v>152</v>
      </c>
      <c r="H471" s="142">
        <v>1377.01</v>
      </c>
      <c r="I471" s="143"/>
      <c r="J471" s="142">
        <f>ROUND(I471*H471,2)</f>
        <v>0</v>
      </c>
      <c r="K471" s="140" t="s">
        <v>267</v>
      </c>
      <c r="L471" s="32"/>
      <c r="M471" s="144" t="s">
        <v>1</v>
      </c>
      <c r="N471" s="145" t="s">
        <v>42</v>
      </c>
      <c r="P471" s="146">
        <f>O471*H471</f>
        <v>0</v>
      </c>
      <c r="Q471" s="146">
        <v>0</v>
      </c>
      <c r="R471" s="146">
        <f>Q471*H471</f>
        <v>0</v>
      </c>
      <c r="S471" s="146">
        <v>0</v>
      </c>
      <c r="T471" s="147">
        <f>S471*H471</f>
        <v>0</v>
      </c>
      <c r="AR471" s="148" t="s">
        <v>268</v>
      </c>
      <c r="AT471" s="148" t="s">
        <v>264</v>
      </c>
      <c r="AU471" s="148" t="s">
        <v>87</v>
      </c>
      <c r="AY471" s="17" t="s">
        <v>262</v>
      </c>
      <c r="BE471" s="149">
        <f>IF(N471="základní",J471,0)</f>
        <v>0</v>
      </c>
      <c r="BF471" s="149">
        <f>IF(N471="snížená",J471,0)</f>
        <v>0</v>
      </c>
      <c r="BG471" s="149">
        <f>IF(N471="zákl. přenesená",J471,0)</f>
        <v>0</v>
      </c>
      <c r="BH471" s="149">
        <f>IF(N471="sníž. přenesená",J471,0)</f>
        <v>0</v>
      </c>
      <c r="BI471" s="149">
        <f>IF(N471="nulová",J471,0)</f>
        <v>0</v>
      </c>
      <c r="BJ471" s="17" t="s">
        <v>85</v>
      </c>
      <c r="BK471" s="149">
        <f>ROUND(I471*H471,2)</f>
        <v>0</v>
      </c>
      <c r="BL471" s="17" t="s">
        <v>268</v>
      </c>
      <c r="BM471" s="148" t="s">
        <v>3097</v>
      </c>
    </row>
    <row r="472" spans="2:65" s="1" customFormat="1" ht="24.2" customHeight="1">
      <c r="B472" s="32"/>
      <c r="C472" s="138" t="s">
        <v>588</v>
      </c>
      <c r="D472" s="138" t="s">
        <v>264</v>
      </c>
      <c r="E472" s="139" t="s">
        <v>3098</v>
      </c>
      <c r="F472" s="140" t="s">
        <v>3099</v>
      </c>
      <c r="G472" s="141" t="s">
        <v>152</v>
      </c>
      <c r="H472" s="142">
        <v>2754.02</v>
      </c>
      <c r="I472" s="143"/>
      <c r="J472" s="142">
        <f>ROUND(I472*H472,2)</f>
        <v>0</v>
      </c>
      <c r="K472" s="140" t="s">
        <v>267</v>
      </c>
      <c r="L472" s="32"/>
      <c r="M472" s="144" t="s">
        <v>1</v>
      </c>
      <c r="N472" s="145" t="s">
        <v>42</v>
      </c>
      <c r="P472" s="146">
        <f>O472*H472</f>
        <v>0</v>
      </c>
      <c r="Q472" s="146">
        <v>0.0025</v>
      </c>
      <c r="R472" s="146">
        <f>Q472*H472</f>
        <v>6.88505</v>
      </c>
      <c r="S472" s="146">
        <v>0</v>
      </c>
      <c r="T472" s="147">
        <f>S472*H472</f>
        <v>0</v>
      </c>
      <c r="AR472" s="148" t="s">
        <v>268</v>
      </c>
      <c r="AT472" s="148" t="s">
        <v>264</v>
      </c>
      <c r="AU472" s="148" t="s">
        <v>87</v>
      </c>
      <c r="AY472" s="17" t="s">
        <v>262</v>
      </c>
      <c r="BE472" s="149">
        <f>IF(N472="základní",J472,0)</f>
        <v>0</v>
      </c>
      <c r="BF472" s="149">
        <f>IF(N472="snížená",J472,0)</f>
        <v>0</v>
      </c>
      <c r="BG472" s="149">
        <f>IF(N472="zákl. přenesená",J472,0)</f>
        <v>0</v>
      </c>
      <c r="BH472" s="149">
        <f>IF(N472="sníž. přenesená",J472,0)</f>
        <v>0</v>
      </c>
      <c r="BI472" s="149">
        <f>IF(N472="nulová",J472,0)</f>
        <v>0</v>
      </c>
      <c r="BJ472" s="17" t="s">
        <v>85</v>
      </c>
      <c r="BK472" s="149">
        <f>ROUND(I472*H472,2)</f>
        <v>0</v>
      </c>
      <c r="BL472" s="17" t="s">
        <v>268</v>
      </c>
      <c r="BM472" s="148" t="s">
        <v>3100</v>
      </c>
    </row>
    <row r="473" spans="2:51" s="12" customFormat="1" ht="12">
      <c r="B473" s="150"/>
      <c r="D473" s="151" t="s">
        <v>270</v>
      </c>
      <c r="E473" s="152" t="s">
        <v>1</v>
      </c>
      <c r="F473" s="153" t="s">
        <v>3101</v>
      </c>
      <c r="H473" s="154">
        <v>2754.02</v>
      </c>
      <c r="I473" s="155"/>
      <c r="L473" s="150"/>
      <c r="M473" s="156"/>
      <c r="T473" s="157"/>
      <c r="AT473" s="152" t="s">
        <v>270</v>
      </c>
      <c r="AU473" s="152" t="s">
        <v>87</v>
      </c>
      <c r="AV473" s="12" t="s">
        <v>87</v>
      </c>
      <c r="AW473" s="12" t="s">
        <v>32</v>
      </c>
      <c r="AX473" s="12" t="s">
        <v>85</v>
      </c>
      <c r="AY473" s="152" t="s">
        <v>262</v>
      </c>
    </row>
    <row r="474" spans="2:65" s="1" customFormat="1" ht="16.5" customHeight="1">
      <c r="B474" s="32"/>
      <c r="C474" s="138" t="s">
        <v>606</v>
      </c>
      <c r="D474" s="138" t="s">
        <v>264</v>
      </c>
      <c r="E474" s="139" t="s">
        <v>3102</v>
      </c>
      <c r="F474" s="140" t="s">
        <v>3103</v>
      </c>
      <c r="G474" s="141" t="s">
        <v>303</v>
      </c>
      <c r="H474" s="142">
        <v>44.8</v>
      </c>
      <c r="I474" s="143"/>
      <c r="J474" s="142">
        <f>ROUND(I474*H474,2)</f>
        <v>0</v>
      </c>
      <c r="K474" s="140" t="s">
        <v>267</v>
      </c>
      <c r="L474" s="32"/>
      <c r="M474" s="144" t="s">
        <v>1</v>
      </c>
      <c r="N474" s="145" t="s">
        <v>42</v>
      </c>
      <c r="P474" s="146">
        <f>O474*H474</f>
        <v>0</v>
      </c>
      <c r="Q474" s="146">
        <v>1.04922</v>
      </c>
      <c r="R474" s="146">
        <f>Q474*H474</f>
        <v>47.005055999999996</v>
      </c>
      <c r="S474" s="146">
        <v>0</v>
      </c>
      <c r="T474" s="147">
        <f>S474*H474</f>
        <v>0</v>
      </c>
      <c r="AR474" s="148" t="s">
        <v>268</v>
      </c>
      <c r="AT474" s="148" t="s">
        <v>264</v>
      </c>
      <c r="AU474" s="148" t="s">
        <v>87</v>
      </c>
      <c r="AY474" s="17" t="s">
        <v>262</v>
      </c>
      <c r="BE474" s="149">
        <f>IF(N474="základní",J474,0)</f>
        <v>0</v>
      </c>
      <c r="BF474" s="149">
        <f>IF(N474="snížená",J474,0)</f>
        <v>0</v>
      </c>
      <c r="BG474" s="149">
        <f>IF(N474="zákl. přenesená",J474,0)</f>
        <v>0</v>
      </c>
      <c r="BH474" s="149">
        <f>IF(N474="sníž. přenesená",J474,0)</f>
        <v>0</v>
      </c>
      <c r="BI474" s="149">
        <f>IF(N474="nulová",J474,0)</f>
        <v>0</v>
      </c>
      <c r="BJ474" s="17" t="s">
        <v>85</v>
      </c>
      <c r="BK474" s="149">
        <f>ROUND(I474*H474,2)</f>
        <v>0</v>
      </c>
      <c r="BL474" s="17" t="s">
        <v>268</v>
      </c>
      <c r="BM474" s="148" t="s">
        <v>3104</v>
      </c>
    </row>
    <row r="475" spans="2:51" s="14" customFormat="1" ht="12">
      <c r="B475" s="165"/>
      <c r="D475" s="151" t="s">
        <v>270</v>
      </c>
      <c r="E475" s="166" t="s">
        <v>1</v>
      </c>
      <c r="F475" s="167" t="s">
        <v>282</v>
      </c>
      <c r="H475" s="166" t="s">
        <v>1</v>
      </c>
      <c r="I475" s="168"/>
      <c r="L475" s="165"/>
      <c r="M475" s="169"/>
      <c r="T475" s="170"/>
      <c r="AT475" s="166" t="s">
        <v>270</v>
      </c>
      <c r="AU475" s="166" t="s">
        <v>87</v>
      </c>
      <c r="AV475" s="14" t="s">
        <v>85</v>
      </c>
      <c r="AW475" s="14" t="s">
        <v>32</v>
      </c>
      <c r="AX475" s="14" t="s">
        <v>77</v>
      </c>
      <c r="AY475" s="166" t="s">
        <v>262</v>
      </c>
    </row>
    <row r="476" spans="2:51" s="14" customFormat="1" ht="12">
      <c r="B476" s="165"/>
      <c r="D476" s="151" t="s">
        <v>270</v>
      </c>
      <c r="E476" s="166" t="s">
        <v>1</v>
      </c>
      <c r="F476" s="167" t="s">
        <v>3105</v>
      </c>
      <c r="H476" s="166" t="s">
        <v>1</v>
      </c>
      <c r="I476" s="168"/>
      <c r="L476" s="165"/>
      <c r="M476" s="169"/>
      <c r="T476" s="170"/>
      <c r="AT476" s="166" t="s">
        <v>270</v>
      </c>
      <c r="AU476" s="166" t="s">
        <v>87</v>
      </c>
      <c r="AV476" s="14" t="s">
        <v>85</v>
      </c>
      <c r="AW476" s="14" t="s">
        <v>32</v>
      </c>
      <c r="AX476" s="14" t="s">
        <v>77</v>
      </c>
      <c r="AY476" s="166" t="s">
        <v>262</v>
      </c>
    </row>
    <row r="477" spans="2:51" s="12" customFormat="1" ht="12">
      <c r="B477" s="150"/>
      <c r="D477" s="151" t="s">
        <v>270</v>
      </c>
      <c r="E477" s="152" t="s">
        <v>1</v>
      </c>
      <c r="F477" s="153" t="s">
        <v>3106</v>
      </c>
      <c r="H477" s="154">
        <v>2.79</v>
      </c>
      <c r="I477" s="155"/>
      <c r="L477" s="150"/>
      <c r="M477" s="156"/>
      <c r="T477" s="157"/>
      <c r="AT477" s="152" t="s">
        <v>270</v>
      </c>
      <c r="AU477" s="152" t="s">
        <v>87</v>
      </c>
      <c r="AV477" s="12" t="s">
        <v>87</v>
      </c>
      <c r="AW477" s="12" t="s">
        <v>32</v>
      </c>
      <c r="AX477" s="12" t="s">
        <v>77</v>
      </c>
      <c r="AY477" s="152" t="s">
        <v>262</v>
      </c>
    </row>
    <row r="478" spans="2:51" s="14" customFormat="1" ht="12">
      <c r="B478" s="165"/>
      <c r="D478" s="151" t="s">
        <v>270</v>
      </c>
      <c r="E478" s="166" t="s">
        <v>1</v>
      </c>
      <c r="F478" s="167" t="s">
        <v>3107</v>
      </c>
      <c r="H478" s="166" t="s">
        <v>1</v>
      </c>
      <c r="I478" s="168"/>
      <c r="L478" s="165"/>
      <c r="M478" s="169"/>
      <c r="T478" s="170"/>
      <c r="AT478" s="166" t="s">
        <v>270</v>
      </c>
      <c r="AU478" s="166" t="s">
        <v>87</v>
      </c>
      <c r="AV478" s="14" t="s">
        <v>85</v>
      </c>
      <c r="AW478" s="14" t="s">
        <v>32</v>
      </c>
      <c r="AX478" s="14" t="s">
        <v>77</v>
      </c>
      <c r="AY478" s="166" t="s">
        <v>262</v>
      </c>
    </row>
    <row r="479" spans="2:51" s="12" customFormat="1" ht="12">
      <c r="B479" s="150"/>
      <c r="D479" s="151" t="s">
        <v>270</v>
      </c>
      <c r="E479" s="152" t="s">
        <v>1</v>
      </c>
      <c r="F479" s="153" t="s">
        <v>3108</v>
      </c>
      <c r="H479" s="154">
        <v>0.27</v>
      </c>
      <c r="I479" s="155"/>
      <c r="L479" s="150"/>
      <c r="M479" s="156"/>
      <c r="T479" s="157"/>
      <c r="AT479" s="152" t="s">
        <v>270</v>
      </c>
      <c r="AU479" s="152" t="s">
        <v>87</v>
      </c>
      <c r="AV479" s="12" t="s">
        <v>87</v>
      </c>
      <c r="AW479" s="12" t="s">
        <v>32</v>
      </c>
      <c r="AX479" s="12" t="s">
        <v>77</v>
      </c>
      <c r="AY479" s="152" t="s">
        <v>262</v>
      </c>
    </row>
    <row r="480" spans="2:51" s="14" customFormat="1" ht="12">
      <c r="B480" s="165"/>
      <c r="D480" s="151" t="s">
        <v>270</v>
      </c>
      <c r="E480" s="166" t="s">
        <v>1</v>
      </c>
      <c r="F480" s="167" t="s">
        <v>3109</v>
      </c>
      <c r="H480" s="166" t="s">
        <v>1</v>
      </c>
      <c r="I480" s="168"/>
      <c r="L480" s="165"/>
      <c r="M480" s="169"/>
      <c r="T480" s="170"/>
      <c r="AT480" s="166" t="s">
        <v>270</v>
      </c>
      <c r="AU480" s="166" t="s">
        <v>87</v>
      </c>
      <c r="AV480" s="14" t="s">
        <v>85</v>
      </c>
      <c r="AW480" s="14" t="s">
        <v>32</v>
      </c>
      <c r="AX480" s="14" t="s">
        <v>77</v>
      </c>
      <c r="AY480" s="166" t="s">
        <v>262</v>
      </c>
    </row>
    <row r="481" spans="2:51" s="12" customFormat="1" ht="12">
      <c r="B481" s="150"/>
      <c r="D481" s="151" t="s">
        <v>270</v>
      </c>
      <c r="E481" s="152" t="s">
        <v>1</v>
      </c>
      <c r="F481" s="153" t="s">
        <v>3110</v>
      </c>
      <c r="H481" s="154">
        <v>0.87</v>
      </c>
      <c r="I481" s="155"/>
      <c r="L481" s="150"/>
      <c r="M481" s="156"/>
      <c r="T481" s="157"/>
      <c r="AT481" s="152" t="s">
        <v>270</v>
      </c>
      <c r="AU481" s="152" t="s">
        <v>87</v>
      </c>
      <c r="AV481" s="12" t="s">
        <v>87</v>
      </c>
      <c r="AW481" s="12" t="s">
        <v>32</v>
      </c>
      <c r="AX481" s="12" t="s">
        <v>77</v>
      </c>
      <c r="AY481" s="152" t="s">
        <v>262</v>
      </c>
    </row>
    <row r="482" spans="2:51" s="14" customFormat="1" ht="12">
      <c r="B482" s="165"/>
      <c r="D482" s="151" t="s">
        <v>270</v>
      </c>
      <c r="E482" s="166" t="s">
        <v>1</v>
      </c>
      <c r="F482" s="167" t="s">
        <v>3111</v>
      </c>
      <c r="H482" s="166" t="s">
        <v>1</v>
      </c>
      <c r="I482" s="168"/>
      <c r="L482" s="165"/>
      <c r="M482" s="169"/>
      <c r="T482" s="170"/>
      <c r="AT482" s="166" t="s">
        <v>270</v>
      </c>
      <c r="AU482" s="166" t="s">
        <v>87</v>
      </c>
      <c r="AV482" s="14" t="s">
        <v>85</v>
      </c>
      <c r="AW482" s="14" t="s">
        <v>32</v>
      </c>
      <c r="AX482" s="14" t="s">
        <v>77</v>
      </c>
      <c r="AY482" s="166" t="s">
        <v>262</v>
      </c>
    </row>
    <row r="483" spans="2:51" s="12" customFormat="1" ht="12">
      <c r="B483" s="150"/>
      <c r="D483" s="151" t="s">
        <v>270</v>
      </c>
      <c r="E483" s="152" t="s">
        <v>1</v>
      </c>
      <c r="F483" s="153" t="s">
        <v>3112</v>
      </c>
      <c r="H483" s="154">
        <v>2.53</v>
      </c>
      <c r="I483" s="155"/>
      <c r="L483" s="150"/>
      <c r="M483" s="156"/>
      <c r="T483" s="157"/>
      <c r="AT483" s="152" t="s">
        <v>270</v>
      </c>
      <c r="AU483" s="152" t="s">
        <v>87</v>
      </c>
      <c r="AV483" s="12" t="s">
        <v>87</v>
      </c>
      <c r="AW483" s="12" t="s">
        <v>32</v>
      </c>
      <c r="AX483" s="12" t="s">
        <v>77</v>
      </c>
      <c r="AY483" s="152" t="s">
        <v>262</v>
      </c>
    </row>
    <row r="484" spans="2:51" s="14" customFormat="1" ht="12">
      <c r="B484" s="165"/>
      <c r="D484" s="151" t="s">
        <v>270</v>
      </c>
      <c r="E484" s="166" t="s">
        <v>1</v>
      </c>
      <c r="F484" s="167" t="s">
        <v>3113</v>
      </c>
      <c r="H484" s="166" t="s">
        <v>1</v>
      </c>
      <c r="I484" s="168"/>
      <c r="L484" s="165"/>
      <c r="M484" s="169"/>
      <c r="T484" s="170"/>
      <c r="AT484" s="166" t="s">
        <v>270</v>
      </c>
      <c r="AU484" s="166" t="s">
        <v>87</v>
      </c>
      <c r="AV484" s="14" t="s">
        <v>85</v>
      </c>
      <c r="AW484" s="14" t="s">
        <v>32</v>
      </c>
      <c r="AX484" s="14" t="s">
        <v>77</v>
      </c>
      <c r="AY484" s="166" t="s">
        <v>262</v>
      </c>
    </row>
    <row r="485" spans="2:51" s="12" customFormat="1" ht="12">
      <c r="B485" s="150"/>
      <c r="D485" s="151" t="s">
        <v>270</v>
      </c>
      <c r="E485" s="152" t="s">
        <v>1</v>
      </c>
      <c r="F485" s="153" t="s">
        <v>3114</v>
      </c>
      <c r="H485" s="154">
        <v>1.14</v>
      </c>
      <c r="I485" s="155"/>
      <c r="L485" s="150"/>
      <c r="M485" s="156"/>
      <c r="T485" s="157"/>
      <c r="AT485" s="152" t="s">
        <v>270</v>
      </c>
      <c r="AU485" s="152" t="s">
        <v>87</v>
      </c>
      <c r="AV485" s="12" t="s">
        <v>87</v>
      </c>
      <c r="AW485" s="12" t="s">
        <v>32</v>
      </c>
      <c r="AX485" s="12" t="s">
        <v>77</v>
      </c>
      <c r="AY485" s="152" t="s">
        <v>262</v>
      </c>
    </row>
    <row r="486" spans="2:51" s="14" customFormat="1" ht="12">
      <c r="B486" s="165"/>
      <c r="D486" s="151" t="s">
        <v>270</v>
      </c>
      <c r="E486" s="166" t="s">
        <v>1</v>
      </c>
      <c r="F486" s="167" t="s">
        <v>3115</v>
      </c>
      <c r="H486" s="166" t="s">
        <v>1</v>
      </c>
      <c r="I486" s="168"/>
      <c r="L486" s="165"/>
      <c r="M486" s="169"/>
      <c r="T486" s="170"/>
      <c r="AT486" s="166" t="s">
        <v>270</v>
      </c>
      <c r="AU486" s="166" t="s">
        <v>87</v>
      </c>
      <c r="AV486" s="14" t="s">
        <v>85</v>
      </c>
      <c r="AW486" s="14" t="s">
        <v>32</v>
      </c>
      <c r="AX486" s="14" t="s">
        <v>77</v>
      </c>
      <c r="AY486" s="166" t="s">
        <v>262</v>
      </c>
    </row>
    <row r="487" spans="2:51" s="12" customFormat="1" ht="12">
      <c r="B487" s="150"/>
      <c r="D487" s="151" t="s">
        <v>270</v>
      </c>
      <c r="E487" s="152" t="s">
        <v>1</v>
      </c>
      <c r="F487" s="153" t="s">
        <v>3116</v>
      </c>
      <c r="H487" s="154">
        <v>0.38</v>
      </c>
      <c r="I487" s="155"/>
      <c r="L487" s="150"/>
      <c r="M487" s="156"/>
      <c r="T487" s="157"/>
      <c r="AT487" s="152" t="s">
        <v>270</v>
      </c>
      <c r="AU487" s="152" t="s">
        <v>87</v>
      </c>
      <c r="AV487" s="12" t="s">
        <v>87</v>
      </c>
      <c r="AW487" s="12" t="s">
        <v>32</v>
      </c>
      <c r="AX487" s="12" t="s">
        <v>77</v>
      </c>
      <c r="AY487" s="152" t="s">
        <v>262</v>
      </c>
    </row>
    <row r="488" spans="2:51" s="12" customFormat="1" ht="12">
      <c r="B488" s="150"/>
      <c r="D488" s="151" t="s">
        <v>270</v>
      </c>
      <c r="E488" s="152" t="s">
        <v>1</v>
      </c>
      <c r="F488" s="153" t="s">
        <v>3117</v>
      </c>
      <c r="H488" s="154">
        <v>1.21</v>
      </c>
      <c r="I488" s="155"/>
      <c r="L488" s="150"/>
      <c r="M488" s="156"/>
      <c r="T488" s="157"/>
      <c r="AT488" s="152" t="s">
        <v>270</v>
      </c>
      <c r="AU488" s="152" t="s">
        <v>87</v>
      </c>
      <c r="AV488" s="12" t="s">
        <v>87</v>
      </c>
      <c r="AW488" s="12" t="s">
        <v>32</v>
      </c>
      <c r="AX488" s="12" t="s">
        <v>77</v>
      </c>
      <c r="AY488" s="152" t="s">
        <v>262</v>
      </c>
    </row>
    <row r="489" spans="2:51" s="12" customFormat="1" ht="12">
      <c r="B489" s="150"/>
      <c r="D489" s="151" t="s">
        <v>270</v>
      </c>
      <c r="E489" s="152" t="s">
        <v>1</v>
      </c>
      <c r="F489" s="153" t="s">
        <v>3118</v>
      </c>
      <c r="H489" s="154">
        <v>0.71</v>
      </c>
      <c r="I489" s="155"/>
      <c r="L489" s="150"/>
      <c r="M489" s="156"/>
      <c r="T489" s="157"/>
      <c r="AT489" s="152" t="s">
        <v>270</v>
      </c>
      <c r="AU489" s="152" t="s">
        <v>87</v>
      </c>
      <c r="AV489" s="12" t="s">
        <v>87</v>
      </c>
      <c r="AW489" s="12" t="s">
        <v>32</v>
      </c>
      <c r="AX489" s="12" t="s">
        <v>77</v>
      </c>
      <c r="AY489" s="152" t="s">
        <v>262</v>
      </c>
    </row>
    <row r="490" spans="2:51" s="14" customFormat="1" ht="12">
      <c r="B490" s="165"/>
      <c r="D490" s="151" t="s">
        <v>270</v>
      </c>
      <c r="E490" s="166" t="s">
        <v>1</v>
      </c>
      <c r="F490" s="167" t="s">
        <v>3119</v>
      </c>
      <c r="H490" s="166" t="s">
        <v>1</v>
      </c>
      <c r="I490" s="168"/>
      <c r="L490" s="165"/>
      <c r="M490" s="169"/>
      <c r="T490" s="170"/>
      <c r="AT490" s="166" t="s">
        <v>270</v>
      </c>
      <c r="AU490" s="166" t="s">
        <v>87</v>
      </c>
      <c r="AV490" s="14" t="s">
        <v>85</v>
      </c>
      <c r="AW490" s="14" t="s">
        <v>32</v>
      </c>
      <c r="AX490" s="14" t="s">
        <v>77</v>
      </c>
      <c r="AY490" s="166" t="s">
        <v>262</v>
      </c>
    </row>
    <row r="491" spans="2:51" s="12" customFormat="1" ht="12">
      <c r="B491" s="150"/>
      <c r="D491" s="151" t="s">
        <v>270</v>
      </c>
      <c r="E491" s="152" t="s">
        <v>1</v>
      </c>
      <c r="F491" s="153" t="s">
        <v>3120</v>
      </c>
      <c r="H491" s="154">
        <v>0.63</v>
      </c>
      <c r="I491" s="155"/>
      <c r="L491" s="150"/>
      <c r="M491" s="156"/>
      <c r="T491" s="157"/>
      <c r="AT491" s="152" t="s">
        <v>270</v>
      </c>
      <c r="AU491" s="152" t="s">
        <v>87</v>
      </c>
      <c r="AV491" s="12" t="s">
        <v>87</v>
      </c>
      <c r="AW491" s="12" t="s">
        <v>32</v>
      </c>
      <c r="AX491" s="12" t="s">
        <v>77</v>
      </c>
      <c r="AY491" s="152" t="s">
        <v>262</v>
      </c>
    </row>
    <row r="492" spans="2:51" s="15" customFormat="1" ht="12">
      <c r="B492" s="171"/>
      <c r="D492" s="151" t="s">
        <v>270</v>
      </c>
      <c r="E492" s="172" t="s">
        <v>1</v>
      </c>
      <c r="F492" s="173" t="s">
        <v>281</v>
      </c>
      <c r="H492" s="174">
        <v>10.53</v>
      </c>
      <c r="I492" s="175"/>
      <c r="L492" s="171"/>
      <c r="M492" s="176"/>
      <c r="T492" s="177"/>
      <c r="AT492" s="172" t="s">
        <v>270</v>
      </c>
      <c r="AU492" s="172" t="s">
        <v>87</v>
      </c>
      <c r="AV492" s="15" t="s">
        <v>103</v>
      </c>
      <c r="AW492" s="15" t="s">
        <v>32</v>
      </c>
      <c r="AX492" s="15" t="s">
        <v>77</v>
      </c>
      <c r="AY492" s="172" t="s">
        <v>262</v>
      </c>
    </row>
    <row r="493" spans="2:51" s="14" customFormat="1" ht="12">
      <c r="B493" s="165"/>
      <c r="D493" s="151" t="s">
        <v>270</v>
      </c>
      <c r="E493" s="166" t="s">
        <v>1</v>
      </c>
      <c r="F493" s="167" t="s">
        <v>286</v>
      </c>
      <c r="H493" s="166" t="s">
        <v>1</v>
      </c>
      <c r="I493" s="168"/>
      <c r="L493" s="165"/>
      <c r="M493" s="169"/>
      <c r="T493" s="170"/>
      <c r="AT493" s="166" t="s">
        <v>270</v>
      </c>
      <c r="AU493" s="166" t="s">
        <v>87</v>
      </c>
      <c r="AV493" s="14" t="s">
        <v>85</v>
      </c>
      <c r="AW493" s="14" t="s">
        <v>32</v>
      </c>
      <c r="AX493" s="14" t="s">
        <v>77</v>
      </c>
      <c r="AY493" s="166" t="s">
        <v>262</v>
      </c>
    </row>
    <row r="494" spans="2:51" s="14" customFormat="1" ht="12">
      <c r="B494" s="165"/>
      <c r="D494" s="151" t="s">
        <v>270</v>
      </c>
      <c r="E494" s="166" t="s">
        <v>1</v>
      </c>
      <c r="F494" s="167" t="s">
        <v>3121</v>
      </c>
      <c r="H494" s="166" t="s">
        <v>1</v>
      </c>
      <c r="I494" s="168"/>
      <c r="L494" s="165"/>
      <c r="M494" s="169"/>
      <c r="T494" s="170"/>
      <c r="AT494" s="166" t="s">
        <v>270</v>
      </c>
      <c r="AU494" s="166" t="s">
        <v>87</v>
      </c>
      <c r="AV494" s="14" t="s">
        <v>85</v>
      </c>
      <c r="AW494" s="14" t="s">
        <v>32</v>
      </c>
      <c r="AX494" s="14" t="s">
        <v>77</v>
      </c>
      <c r="AY494" s="166" t="s">
        <v>262</v>
      </c>
    </row>
    <row r="495" spans="2:51" s="12" customFormat="1" ht="12">
      <c r="B495" s="150"/>
      <c r="D495" s="151" t="s">
        <v>270</v>
      </c>
      <c r="E495" s="152" t="s">
        <v>1</v>
      </c>
      <c r="F495" s="153" t="s">
        <v>3106</v>
      </c>
      <c r="H495" s="154">
        <v>2.79</v>
      </c>
      <c r="I495" s="155"/>
      <c r="L495" s="150"/>
      <c r="M495" s="156"/>
      <c r="T495" s="157"/>
      <c r="AT495" s="152" t="s">
        <v>270</v>
      </c>
      <c r="AU495" s="152" t="s">
        <v>87</v>
      </c>
      <c r="AV495" s="12" t="s">
        <v>87</v>
      </c>
      <c r="AW495" s="12" t="s">
        <v>32</v>
      </c>
      <c r="AX495" s="12" t="s">
        <v>77</v>
      </c>
      <c r="AY495" s="152" t="s">
        <v>262</v>
      </c>
    </row>
    <row r="496" spans="2:51" s="14" customFormat="1" ht="12">
      <c r="B496" s="165"/>
      <c r="D496" s="151" t="s">
        <v>270</v>
      </c>
      <c r="E496" s="166" t="s">
        <v>1</v>
      </c>
      <c r="F496" s="167" t="s">
        <v>3122</v>
      </c>
      <c r="H496" s="166" t="s">
        <v>1</v>
      </c>
      <c r="I496" s="168"/>
      <c r="L496" s="165"/>
      <c r="M496" s="169"/>
      <c r="T496" s="170"/>
      <c r="AT496" s="166" t="s">
        <v>270</v>
      </c>
      <c r="AU496" s="166" t="s">
        <v>87</v>
      </c>
      <c r="AV496" s="14" t="s">
        <v>85</v>
      </c>
      <c r="AW496" s="14" t="s">
        <v>32</v>
      </c>
      <c r="AX496" s="14" t="s">
        <v>77</v>
      </c>
      <c r="AY496" s="166" t="s">
        <v>262</v>
      </c>
    </row>
    <row r="497" spans="2:51" s="12" customFormat="1" ht="12">
      <c r="B497" s="150"/>
      <c r="D497" s="151" t="s">
        <v>270</v>
      </c>
      <c r="E497" s="152" t="s">
        <v>1</v>
      </c>
      <c r="F497" s="153" t="s">
        <v>3114</v>
      </c>
      <c r="H497" s="154">
        <v>1.14</v>
      </c>
      <c r="I497" s="155"/>
      <c r="L497" s="150"/>
      <c r="M497" s="156"/>
      <c r="T497" s="157"/>
      <c r="AT497" s="152" t="s">
        <v>270</v>
      </c>
      <c r="AU497" s="152" t="s">
        <v>87</v>
      </c>
      <c r="AV497" s="12" t="s">
        <v>87</v>
      </c>
      <c r="AW497" s="12" t="s">
        <v>32</v>
      </c>
      <c r="AX497" s="12" t="s">
        <v>77</v>
      </c>
      <c r="AY497" s="152" t="s">
        <v>262</v>
      </c>
    </row>
    <row r="498" spans="2:51" s="14" customFormat="1" ht="12">
      <c r="B498" s="165"/>
      <c r="D498" s="151" t="s">
        <v>270</v>
      </c>
      <c r="E498" s="166" t="s">
        <v>1</v>
      </c>
      <c r="F498" s="167" t="s">
        <v>3123</v>
      </c>
      <c r="H498" s="166" t="s">
        <v>1</v>
      </c>
      <c r="I498" s="168"/>
      <c r="L498" s="165"/>
      <c r="M498" s="169"/>
      <c r="T498" s="170"/>
      <c r="AT498" s="166" t="s">
        <v>270</v>
      </c>
      <c r="AU498" s="166" t="s">
        <v>87</v>
      </c>
      <c r="AV498" s="14" t="s">
        <v>85</v>
      </c>
      <c r="AW498" s="14" t="s">
        <v>32</v>
      </c>
      <c r="AX498" s="14" t="s">
        <v>77</v>
      </c>
      <c r="AY498" s="166" t="s">
        <v>262</v>
      </c>
    </row>
    <row r="499" spans="2:51" s="12" customFormat="1" ht="12">
      <c r="B499" s="150"/>
      <c r="D499" s="151" t="s">
        <v>270</v>
      </c>
      <c r="E499" s="152" t="s">
        <v>1</v>
      </c>
      <c r="F499" s="153" t="s">
        <v>3124</v>
      </c>
      <c r="H499" s="154">
        <v>2.83</v>
      </c>
      <c r="I499" s="155"/>
      <c r="L499" s="150"/>
      <c r="M499" s="156"/>
      <c r="T499" s="157"/>
      <c r="AT499" s="152" t="s">
        <v>270</v>
      </c>
      <c r="AU499" s="152" t="s">
        <v>87</v>
      </c>
      <c r="AV499" s="12" t="s">
        <v>87</v>
      </c>
      <c r="AW499" s="12" t="s">
        <v>32</v>
      </c>
      <c r="AX499" s="12" t="s">
        <v>77</v>
      </c>
      <c r="AY499" s="152" t="s">
        <v>262</v>
      </c>
    </row>
    <row r="500" spans="2:51" s="14" customFormat="1" ht="12">
      <c r="B500" s="165"/>
      <c r="D500" s="151" t="s">
        <v>270</v>
      </c>
      <c r="E500" s="166" t="s">
        <v>1</v>
      </c>
      <c r="F500" s="167" t="s">
        <v>3125</v>
      </c>
      <c r="H500" s="166" t="s">
        <v>1</v>
      </c>
      <c r="I500" s="168"/>
      <c r="L500" s="165"/>
      <c r="M500" s="169"/>
      <c r="T500" s="170"/>
      <c r="AT500" s="166" t="s">
        <v>270</v>
      </c>
      <c r="AU500" s="166" t="s">
        <v>87</v>
      </c>
      <c r="AV500" s="14" t="s">
        <v>85</v>
      </c>
      <c r="AW500" s="14" t="s">
        <v>32</v>
      </c>
      <c r="AX500" s="14" t="s">
        <v>77</v>
      </c>
      <c r="AY500" s="166" t="s">
        <v>262</v>
      </c>
    </row>
    <row r="501" spans="2:51" s="12" customFormat="1" ht="12">
      <c r="B501" s="150"/>
      <c r="D501" s="151" t="s">
        <v>270</v>
      </c>
      <c r="E501" s="152" t="s">
        <v>1</v>
      </c>
      <c r="F501" s="153" t="s">
        <v>3114</v>
      </c>
      <c r="H501" s="154">
        <v>1.14</v>
      </c>
      <c r="I501" s="155"/>
      <c r="L501" s="150"/>
      <c r="M501" s="156"/>
      <c r="T501" s="157"/>
      <c r="AT501" s="152" t="s">
        <v>270</v>
      </c>
      <c r="AU501" s="152" t="s">
        <v>87</v>
      </c>
      <c r="AV501" s="12" t="s">
        <v>87</v>
      </c>
      <c r="AW501" s="12" t="s">
        <v>32</v>
      </c>
      <c r="AX501" s="12" t="s">
        <v>77</v>
      </c>
      <c r="AY501" s="152" t="s">
        <v>262</v>
      </c>
    </row>
    <row r="502" spans="2:51" s="14" customFormat="1" ht="12">
      <c r="B502" s="165"/>
      <c r="D502" s="151" t="s">
        <v>270</v>
      </c>
      <c r="E502" s="166" t="s">
        <v>1</v>
      </c>
      <c r="F502" s="167" t="s">
        <v>3126</v>
      </c>
      <c r="H502" s="166" t="s">
        <v>1</v>
      </c>
      <c r="I502" s="168"/>
      <c r="L502" s="165"/>
      <c r="M502" s="169"/>
      <c r="T502" s="170"/>
      <c r="AT502" s="166" t="s">
        <v>270</v>
      </c>
      <c r="AU502" s="166" t="s">
        <v>87</v>
      </c>
      <c r="AV502" s="14" t="s">
        <v>85</v>
      </c>
      <c r="AW502" s="14" t="s">
        <v>32</v>
      </c>
      <c r="AX502" s="14" t="s">
        <v>77</v>
      </c>
      <c r="AY502" s="166" t="s">
        <v>262</v>
      </c>
    </row>
    <row r="503" spans="2:51" s="12" customFormat="1" ht="12">
      <c r="B503" s="150"/>
      <c r="D503" s="151" t="s">
        <v>270</v>
      </c>
      <c r="E503" s="152" t="s">
        <v>1</v>
      </c>
      <c r="F503" s="153" t="s">
        <v>3127</v>
      </c>
      <c r="H503" s="154">
        <v>0.71</v>
      </c>
      <c r="I503" s="155"/>
      <c r="L503" s="150"/>
      <c r="M503" s="156"/>
      <c r="T503" s="157"/>
      <c r="AT503" s="152" t="s">
        <v>270</v>
      </c>
      <c r="AU503" s="152" t="s">
        <v>87</v>
      </c>
      <c r="AV503" s="12" t="s">
        <v>87</v>
      </c>
      <c r="AW503" s="12" t="s">
        <v>32</v>
      </c>
      <c r="AX503" s="12" t="s">
        <v>77</v>
      </c>
      <c r="AY503" s="152" t="s">
        <v>262</v>
      </c>
    </row>
    <row r="504" spans="2:51" s="12" customFormat="1" ht="12">
      <c r="B504" s="150"/>
      <c r="D504" s="151" t="s">
        <v>270</v>
      </c>
      <c r="E504" s="152" t="s">
        <v>1</v>
      </c>
      <c r="F504" s="153" t="s">
        <v>3128</v>
      </c>
      <c r="H504" s="154">
        <v>2.06</v>
      </c>
      <c r="I504" s="155"/>
      <c r="L504" s="150"/>
      <c r="M504" s="156"/>
      <c r="T504" s="157"/>
      <c r="AT504" s="152" t="s">
        <v>270</v>
      </c>
      <c r="AU504" s="152" t="s">
        <v>87</v>
      </c>
      <c r="AV504" s="12" t="s">
        <v>87</v>
      </c>
      <c r="AW504" s="12" t="s">
        <v>32</v>
      </c>
      <c r="AX504" s="12" t="s">
        <v>77</v>
      </c>
      <c r="AY504" s="152" t="s">
        <v>262</v>
      </c>
    </row>
    <row r="505" spans="2:51" s="12" customFormat="1" ht="12">
      <c r="B505" s="150"/>
      <c r="D505" s="151" t="s">
        <v>270</v>
      </c>
      <c r="E505" s="152" t="s">
        <v>1</v>
      </c>
      <c r="F505" s="153" t="s">
        <v>3129</v>
      </c>
      <c r="H505" s="154">
        <v>1.18</v>
      </c>
      <c r="I505" s="155"/>
      <c r="L505" s="150"/>
      <c r="M505" s="156"/>
      <c r="T505" s="157"/>
      <c r="AT505" s="152" t="s">
        <v>270</v>
      </c>
      <c r="AU505" s="152" t="s">
        <v>87</v>
      </c>
      <c r="AV505" s="12" t="s">
        <v>87</v>
      </c>
      <c r="AW505" s="12" t="s">
        <v>32</v>
      </c>
      <c r="AX505" s="12" t="s">
        <v>77</v>
      </c>
      <c r="AY505" s="152" t="s">
        <v>262</v>
      </c>
    </row>
    <row r="506" spans="2:51" s="14" customFormat="1" ht="12">
      <c r="B506" s="165"/>
      <c r="D506" s="151" t="s">
        <v>270</v>
      </c>
      <c r="E506" s="166" t="s">
        <v>1</v>
      </c>
      <c r="F506" s="167" t="s">
        <v>3130</v>
      </c>
      <c r="H506" s="166" t="s">
        <v>1</v>
      </c>
      <c r="I506" s="168"/>
      <c r="L506" s="165"/>
      <c r="M506" s="169"/>
      <c r="T506" s="170"/>
      <c r="AT506" s="166" t="s">
        <v>270</v>
      </c>
      <c r="AU506" s="166" t="s">
        <v>87</v>
      </c>
      <c r="AV506" s="14" t="s">
        <v>85</v>
      </c>
      <c r="AW506" s="14" t="s">
        <v>32</v>
      </c>
      <c r="AX506" s="14" t="s">
        <v>77</v>
      </c>
      <c r="AY506" s="166" t="s">
        <v>262</v>
      </c>
    </row>
    <row r="507" spans="2:51" s="12" customFormat="1" ht="12">
      <c r="B507" s="150"/>
      <c r="D507" s="151" t="s">
        <v>270</v>
      </c>
      <c r="E507" s="152" t="s">
        <v>1</v>
      </c>
      <c r="F507" s="153" t="s">
        <v>3120</v>
      </c>
      <c r="H507" s="154">
        <v>0.63</v>
      </c>
      <c r="I507" s="155"/>
      <c r="L507" s="150"/>
      <c r="M507" s="156"/>
      <c r="T507" s="157"/>
      <c r="AT507" s="152" t="s">
        <v>270</v>
      </c>
      <c r="AU507" s="152" t="s">
        <v>87</v>
      </c>
      <c r="AV507" s="12" t="s">
        <v>87</v>
      </c>
      <c r="AW507" s="12" t="s">
        <v>32</v>
      </c>
      <c r="AX507" s="12" t="s">
        <v>77</v>
      </c>
      <c r="AY507" s="152" t="s">
        <v>262</v>
      </c>
    </row>
    <row r="508" spans="2:51" s="15" customFormat="1" ht="12">
      <c r="B508" s="171"/>
      <c r="D508" s="151" t="s">
        <v>270</v>
      </c>
      <c r="E508" s="172" t="s">
        <v>1</v>
      </c>
      <c r="F508" s="173" t="s">
        <v>281</v>
      </c>
      <c r="H508" s="174">
        <v>12.48</v>
      </c>
      <c r="I508" s="175"/>
      <c r="L508" s="171"/>
      <c r="M508" s="176"/>
      <c r="T508" s="177"/>
      <c r="AT508" s="172" t="s">
        <v>270</v>
      </c>
      <c r="AU508" s="172" t="s">
        <v>87</v>
      </c>
      <c r="AV508" s="15" t="s">
        <v>103</v>
      </c>
      <c r="AW508" s="15" t="s">
        <v>32</v>
      </c>
      <c r="AX508" s="15" t="s">
        <v>77</v>
      </c>
      <c r="AY508" s="172" t="s">
        <v>262</v>
      </c>
    </row>
    <row r="509" spans="2:51" s="14" customFormat="1" ht="12">
      <c r="B509" s="165"/>
      <c r="D509" s="151" t="s">
        <v>270</v>
      </c>
      <c r="E509" s="166" t="s">
        <v>1</v>
      </c>
      <c r="F509" s="167" t="s">
        <v>289</v>
      </c>
      <c r="H509" s="166" t="s">
        <v>1</v>
      </c>
      <c r="I509" s="168"/>
      <c r="L509" s="165"/>
      <c r="M509" s="169"/>
      <c r="T509" s="170"/>
      <c r="AT509" s="166" t="s">
        <v>270</v>
      </c>
      <c r="AU509" s="166" t="s">
        <v>87</v>
      </c>
      <c r="AV509" s="14" t="s">
        <v>85</v>
      </c>
      <c r="AW509" s="14" t="s">
        <v>32</v>
      </c>
      <c r="AX509" s="14" t="s">
        <v>77</v>
      </c>
      <c r="AY509" s="166" t="s">
        <v>262</v>
      </c>
    </row>
    <row r="510" spans="2:51" s="14" customFormat="1" ht="12">
      <c r="B510" s="165"/>
      <c r="D510" s="151" t="s">
        <v>270</v>
      </c>
      <c r="E510" s="166" t="s">
        <v>1</v>
      </c>
      <c r="F510" s="167" t="s">
        <v>3131</v>
      </c>
      <c r="H510" s="166" t="s">
        <v>1</v>
      </c>
      <c r="I510" s="168"/>
      <c r="L510" s="165"/>
      <c r="M510" s="169"/>
      <c r="T510" s="170"/>
      <c r="AT510" s="166" t="s">
        <v>270</v>
      </c>
      <c r="AU510" s="166" t="s">
        <v>87</v>
      </c>
      <c r="AV510" s="14" t="s">
        <v>85</v>
      </c>
      <c r="AW510" s="14" t="s">
        <v>32</v>
      </c>
      <c r="AX510" s="14" t="s">
        <v>77</v>
      </c>
      <c r="AY510" s="166" t="s">
        <v>262</v>
      </c>
    </row>
    <row r="511" spans="2:51" s="12" customFormat="1" ht="12">
      <c r="B511" s="150"/>
      <c r="D511" s="151" t="s">
        <v>270</v>
      </c>
      <c r="E511" s="152" t="s">
        <v>1</v>
      </c>
      <c r="F511" s="153" t="s">
        <v>3132</v>
      </c>
      <c r="H511" s="154">
        <v>2.19</v>
      </c>
      <c r="I511" s="155"/>
      <c r="L511" s="150"/>
      <c r="M511" s="156"/>
      <c r="T511" s="157"/>
      <c r="AT511" s="152" t="s">
        <v>270</v>
      </c>
      <c r="AU511" s="152" t="s">
        <v>87</v>
      </c>
      <c r="AV511" s="12" t="s">
        <v>87</v>
      </c>
      <c r="AW511" s="12" t="s">
        <v>32</v>
      </c>
      <c r="AX511" s="12" t="s">
        <v>77</v>
      </c>
      <c r="AY511" s="152" t="s">
        <v>262</v>
      </c>
    </row>
    <row r="512" spans="2:51" s="14" customFormat="1" ht="12">
      <c r="B512" s="165"/>
      <c r="D512" s="151" t="s">
        <v>270</v>
      </c>
      <c r="E512" s="166" t="s">
        <v>1</v>
      </c>
      <c r="F512" s="167" t="s">
        <v>3133</v>
      </c>
      <c r="H512" s="166" t="s">
        <v>1</v>
      </c>
      <c r="I512" s="168"/>
      <c r="L512" s="165"/>
      <c r="M512" s="169"/>
      <c r="T512" s="170"/>
      <c r="AT512" s="166" t="s">
        <v>270</v>
      </c>
      <c r="AU512" s="166" t="s">
        <v>87</v>
      </c>
      <c r="AV512" s="14" t="s">
        <v>85</v>
      </c>
      <c r="AW512" s="14" t="s">
        <v>32</v>
      </c>
      <c r="AX512" s="14" t="s">
        <v>77</v>
      </c>
      <c r="AY512" s="166" t="s">
        <v>262</v>
      </c>
    </row>
    <row r="513" spans="2:51" s="12" customFormat="1" ht="12">
      <c r="B513" s="150"/>
      <c r="D513" s="151" t="s">
        <v>270</v>
      </c>
      <c r="E513" s="152" t="s">
        <v>1</v>
      </c>
      <c r="F513" s="153" t="s">
        <v>3114</v>
      </c>
      <c r="H513" s="154">
        <v>1.14</v>
      </c>
      <c r="I513" s="155"/>
      <c r="L513" s="150"/>
      <c r="M513" s="156"/>
      <c r="T513" s="157"/>
      <c r="AT513" s="152" t="s">
        <v>270</v>
      </c>
      <c r="AU513" s="152" t="s">
        <v>87</v>
      </c>
      <c r="AV513" s="12" t="s">
        <v>87</v>
      </c>
      <c r="AW513" s="12" t="s">
        <v>32</v>
      </c>
      <c r="AX513" s="12" t="s">
        <v>77</v>
      </c>
      <c r="AY513" s="152" t="s">
        <v>262</v>
      </c>
    </row>
    <row r="514" spans="2:51" s="14" customFormat="1" ht="12">
      <c r="B514" s="165"/>
      <c r="D514" s="151" t="s">
        <v>270</v>
      </c>
      <c r="E514" s="166" t="s">
        <v>1</v>
      </c>
      <c r="F514" s="167" t="s">
        <v>3134</v>
      </c>
      <c r="H514" s="166" t="s">
        <v>1</v>
      </c>
      <c r="I514" s="168"/>
      <c r="L514" s="165"/>
      <c r="M514" s="169"/>
      <c r="T514" s="170"/>
      <c r="AT514" s="166" t="s">
        <v>270</v>
      </c>
      <c r="AU514" s="166" t="s">
        <v>87</v>
      </c>
      <c r="AV514" s="14" t="s">
        <v>85</v>
      </c>
      <c r="AW514" s="14" t="s">
        <v>32</v>
      </c>
      <c r="AX514" s="14" t="s">
        <v>77</v>
      </c>
      <c r="AY514" s="166" t="s">
        <v>262</v>
      </c>
    </row>
    <row r="515" spans="2:51" s="12" customFormat="1" ht="12">
      <c r="B515" s="150"/>
      <c r="D515" s="151" t="s">
        <v>270</v>
      </c>
      <c r="E515" s="152" t="s">
        <v>1</v>
      </c>
      <c r="F515" s="153" t="s">
        <v>3124</v>
      </c>
      <c r="H515" s="154">
        <v>2.83</v>
      </c>
      <c r="I515" s="155"/>
      <c r="L515" s="150"/>
      <c r="M515" s="156"/>
      <c r="T515" s="157"/>
      <c r="AT515" s="152" t="s">
        <v>270</v>
      </c>
      <c r="AU515" s="152" t="s">
        <v>87</v>
      </c>
      <c r="AV515" s="12" t="s">
        <v>87</v>
      </c>
      <c r="AW515" s="12" t="s">
        <v>32</v>
      </c>
      <c r="AX515" s="12" t="s">
        <v>77</v>
      </c>
      <c r="AY515" s="152" t="s">
        <v>262</v>
      </c>
    </row>
    <row r="516" spans="2:51" s="14" customFormat="1" ht="12">
      <c r="B516" s="165"/>
      <c r="D516" s="151" t="s">
        <v>270</v>
      </c>
      <c r="E516" s="166" t="s">
        <v>1</v>
      </c>
      <c r="F516" s="167" t="s">
        <v>3135</v>
      </c>
      <c r="H516" s="166" t="s">
        <v>1</v>
      </c>
      <c r="I516" s="168"/>
      <c r="L516" s="165"/>
      <c r="M516" s="169"/>
      <c r="T516" s="170"/>
      <c r="AT516" s="166" t="s">
        <v>270</v>
      </c>
      <c r="AU516" s="166" t="s">
        <v>87</v>
      </c>
      <c r="AV516" s="14" t="s">
        <v>85</v>
      </c>
      <c r="AW516" s="14" t="s">
        <v>32</v>
      </c>
      <c r="AX516" s="14" t="s">
        <v>77</v>
      </c>
      <c r="AY516" s="166" t="s">
        <v>262</v>
      </c>
    </row>
    <row r="517" spans="2:51" s="12" customFormat="1" ht="12">
      <c r="B517" s="150"/>
      <c r="D517" s="151" t="s">
        <v>270</v>
      </c>
      <c r="E517" s="152" t="s">
        <v>1</v>
      </c>
      <c r="F517" s="153" t="s">
        <v>3114</v>
      </c>
      <c r="H517" s="154">
        <v>1.14</v>
      </c>
      <c r="I517" s="155"/>
      <c r="L517" s="150"/>
      <c r="M517" s="156"/>
      <c r="T517" s="157"/>
      <c r="AT517" s="152" t="s">
        <v>270</v>
      </c>
      <c r="AU517" s="152" t="s">
        <v>87</v>
      </c>
      <c r="AV517" s="12" t="s">
        <v>87</v>
      </c>
      <c r="AW517" s="12" t="s">
        <v>32</v>
      </c>
      <c r="AX517" s="12" t="s">
        <v>77</v>
      </c>
      <c r="AY517" s="152" t="s">
        <v>262</v>
      </c>
    </row>
    <row r="518" spans="2:51" s="14" customFormat="1" ht="12">
      <c r="B518" s="165"/>
      <c r="D518" s="151" t="s">
        <v>270</v>
      </c>
      <c r="E518" s="166" t="s">
        <v>1</v>
      </c>
      <c r="F518" s="167" t="s">
        <v>3136</v>
      </c>
      <c r="H518" s="166" t="s">
        <v>1</v>
      </c>
      <c r="I518" s="168"/>
      <c r="L518" s="165"/>
      <c r="M518" s="169"/>
      <c r="T518" s="170"/>
      <c r="AT518" s="166" t="s">
        <v>270</v>
      </c>
      <c r="AU518" s="166" t="s">
        <v>87</v>
      </c>
      <c r="AV518" s="14" t="s">
        <v>85</v>
      </c>
      <c r="AW518" s="14" t="s">
        <v>32</v>
      </c>
      <c r="AX518" s="14" t="s">
        <v>77</v>
      </c>
      <c r="AY518" s="166" t="s">
        <v>262</v>
      </c>
    </row>
    <row r="519" spans="2:51" s="12" customFormat="1" ht="12">
      <c r="B519" s="150"/>
      <c r="D519" s="151" t="s">
        <v>270</v>
      </c>
      <c r="E519" s="152" t="s">
        <v>1</v>
      </c>
      <c r="F519" s="153" t="s">
        <v>3137</v>
      </c>
      <c r="H519" s="154">
        <v>2.54</v>
      </c>
      <c r="I519" s="155"/>
      <c r="L519" s="150"/>
      <c r="M519" s="156"/>
      <c r="T519" s="157"/>
      <c r="AT519" s="152" t="s">
        <v>270</v>
      </c>
      <c r="AU519" s="152" t="s">
        <v>87</v>
      </c>
      <c r="AV519" s="12" t="s">
        <v>87</v>
      </c>
      <c r="AW519" s="12" t="s">
        <v>32</v>
      </c>
      <c r="AX519" s="12" t="s">
        <v>77</v>
      </c>
      <c r="AY519" s="152" t="s">
        <v>262</v>
      </c>
    </row>
    <row r="520" spans="2:51" s="14" customFormat="1" ht="12">
      <c r="B520" s="165"/>
      <c r="D520" s="151" t="s">
        <v>270</v>
      </c>
      <c r="E520" s="166" t="s">
        <v>1</v>
      </c>
      <c r="F520" s="167" t="s">
        <v>3138</v>
      </c>
      <c r="H520" s="166" t="s">
        <v>1</v>
      </c>
      <c r="I520" s="168"/>
      <c r="L520" s="165"/>
      <c r="M520" s="169"/>
      <c r="T520" s="170"/>
      <c r="AT520" s="166" t="s">
        <v>270</v>
      </c>
      <c r="AU520" s="166" t="s">
        <v>87</v>
      </c>
      <c r="AV520" s="14" t="s">
        <v>85</v>
      </c>
      <c r="AW520" s="14" t="s">
        <v>32</v>
      </c>
      <c r="AX520" s="14" t="s">
        <v>77</v>
      </c>
      <c r="AY520" s="166" t="s">
        <v>262</v>
      </c>
    </row>
    <row r="521" spans="2:51" s="12" customFormat="1" ht="12">
      <c r="B521" s="150"/>
      <c r="D521" s="151" t="s">
        <v>270</v>
      </c>
      <c r="E521" s="152" t="s">
        <v>1</v>
      </c>
      <c r="F521" s="153" t="s">
        <v>3120</v>
      </c>
      <c r="H521" s="154">
        <v>0.63</v>
      </c>
      <c r="I521" s="155"/>
      <c r="L521" s="150"/>
      <c r="M521" s="156"/>
      <c r="T521" s="157"/>
      <c r="AT521" s="152" t="s">
        <v>270</v>
      </c>
      <c r="AU521" s="152" t="s">
        <v>87</v>
      </c>
      <c r="AV521" s="12" t="s">
        <v>87</v>
      </c>
      <c r="AW521" s="12" t="s">
        <v>32</v>
      </c>
      <c r="AX521" s="12" t="s">
        <v>77</v>
      </c>
      <c r="AY521" s="152" t="s">
        <v>262</v>
      </c>
    </row>
    <row r="522" spans="2:51" s="12" customFormat="1" ht="12">
      <c r="B522" s="150"/>
      <c r="D522" s="151" t="s">
        <v>270</v>
      </c>
      <c r="E522" s="152" t="s">
        <v>1</v>
      </c>
      <c r="F522" s="153" t="s">
        <v>3139</v>
      </c>
      <c r="H522" s="154">
        <v>0.8</v>
      </c>
      <c r="I522" s="155"/>
      <c r="L522" s="150"/>
      <c r="M522" s="156"/>
      <c r="T522" s="157"/>
      <c r="AT522" s="152" t="s">
        <v>270</v>
      </c>
      <c r="AU522" s="152" t="s">
        <v>87</v>
      </c>
      <c r="AV522" s="12" t="s">
        <v>87</v>
      </c>
      <c r="AW522" s="12" t="s">
        <v>32</v>
      </c>
      <c r="AX522" s="12" t="s">
        <v>77</v>
      </c>
      <c r="AY522" s="152" t="s">
        <v>262</v>
      </c>
    </row>
    <row r="523" spans="2:51" s="15" customFormat="1" ht="12">
      <c r="B523" s="171"/>
      <c r="D523" s="151" t="s">
        <v>270</v>
      </c>
      <c r="E523" s="172" t="s">
        <v>1</v>
      </c>
      <c r="F523" s="173" t="s">
        <v>281</v>
      </c>
      <c r="H523" s="174">
        <v>11.27</v>
      </c>
      <c r="I523" s="175"/>
      <c r="L523" s="171"/>
      <c r="M523" s="176"/>
      <c r="T523" s="177"/>
      <c r="AT523" s="172" t="s">
        <v>270</v>
      </c>
      <c r="AU523" s="172" t="s">
        <v>87</v>
      </c>
      <c r="AV523" s="15" t="s">
        <v>103</v>
      </c>
      <c r="AW523" s="15" t="s">
        <v>32</v>
      </c>
      <c r="AX523" s="15" t="s">
        <v>77</v>
      </c>
      <c r="AY523" s="172" t="s">
        <v>262</v>
      </c>
    </row>
    <row r="524" spans="2:51" s="14" customFormat="1" ht="12">
      <c r="B524" s="165"/>
      <c r="D524" s="151" t="s">
        <v>270</v>
      </c>
      <c r="E524" s="166" t="s">
        <v>1</v>
      </c>
      <c r="F524" s="167" t="s">
        <v>292</v>
      </c>
      <c r="H524" s="166" t="s">
        <v>1</v>
      </c>
      <c r="I524" s="168"/>
      <c r="L524" s="165"/>
      <c r="M524" s="169"/>
      <c r="T524" s="170"/>
      <c r="AT524" s="166" t="s">
        <v>270</v>
      </c>
      <c r="AU524" s="166" t="s">
        <v>87</v>
      </c>
      <c r="AV524" s="14" t="s">
        <v>85</v>
      </c>
      <c r="AW524" s="14" t="s">
        <v>32</v>
      </c>
      <c r="AX524" s="14" t="s">
        <v>77</v>
      </c>
      <c r="AY524" s="166" t="s">
        <v>262</v>
      </c>
    </row>
    <row r="525" spans="2:51" s="14" customFormat="1" ht="12">
      <c r="B525" s="165"/>
      <c r="D525" s="151" t="s">
        <v>270</v>
      </c>
      <c r="E525" s="166" t="s">
        <v>1</v>
      </c>
      <c r="F525" s="167" t="s">
        <v>3140</v>
      </c>
      <c r="H525" s="166" t="s">
        <v>1</v>
      </c>
      <c r="I525" s="168"/>
      <c r="L525" s="165"/>
      <c r="M525" s="169"/>
      <c r="T525" s="170"/>
      <c r="AT525" s="166" t="s">
        <v>270</v>
      </c>
      <c r="AU525" s="166" t="s">
        <v>87</v>
      </c>
      <c r="AV525" s="14" t="s">
        <v>85</v>
      </c>
      <c r="AW525" s="14" t="s">
        <v>32</v>
      </c>
      <c r="AX525" s="14" t="s">
        <v>77</v>
      </c>
      <c r="AY525" s="166" t="s">
        <v>262</v>
      </c>
    </row>
    <row r="526" spans="2:51" s="12" customFormat="1" ht="12">
      <c r="B526" s="150"/>
      <c r="D526" s="151" t="s">
        <v>270</v>
      </c>
      <c r="E526" s="152" t="s">
        <v>1</v>
      </c>
      <c r="F526" s="153" t="s">
        <v>3141</v>
      </c>
      <c r="H526" s="154">
        <v>2.73</v>
      </c>
      <c r="I526" s="155"/>
      <c r="L526" s="150"/>
      <c r="M526" s="156"/>
      <c r="T526" s="157"/>
      <c r="AT526" s="152" t="s">
        <v>270</v>
      </c>
      <c r="AU526" s="152" t="s">
        <v>87</v>
      </c>
      <c r="AV526" s="12" t="s">
        <v>87</v>
      </c>
      <c r="AW526" s="12" t="s">
        <v>32</v>
      </c>
      <c r="AX526" s="12" t="s">
        <v>77</v>
      </c>
      <c r="AY526" s="152" t="s">
        <v>262</v>
      </c>
    </row>
    <row r="527" spans="2:51" s="14" customFormat="1" ht="12">
      <c r="B527" s="165"/>
      <c r="D527" s="151" t="s">
        <v>270</v>
      </c>
      <c r="E527" s="166" t="s">
        <v>1</v>
      </c>
      <c r="F527" s="167" t="s">
        <v>3142</v>
      </c>
      <c r="H527" s="166" t="s">
        <v>1</v>
      </c>
      <c r="I527" s="168"/>
      <c r="L527" s="165"/>
      <c r="M527" s="169"/>
      <c r="T527" s="170"/>
      <c r="AT527" s="166" t="s">
        <v>270</v>
      </c>
      <c r="AU527" s="166" t="s">
        <v>87</v>
      </c>
      <c r="AV527" s="14" t="s">
        <v>85</v>
      </c>
      <c r="AW527" s="14" t="s">
        <v>32</v>
      </c>
      <c r="AX527" s="14" t="s">
        <v>77</v>
      </c>
      <c r="AY527" s="166" t="s">
        <v>262</v>
      </c>
    </row>
    <row r="528" spans="2:51" s="12" customFormat="1" ht="12">
      <c r="B528" s="150"/>
      <c r="D528" s="151" t="s">
        <v>270</v>
      </c>
      <c r="E528" s="152" t="s">
        <v>1</v>
      </c>
      <c r="F528" s="153" t="s">
        <v>3143</v>
      </c>
      <c r="H528" s="154">
        <v>0.48</v>
      </c>
      <c r="I528" s="155"/>
      <c r="L528" s="150"/>
      <c r="M528" s="156"/>
      <c r="T528" s="157"/>
      <c r="AT528" s="152" t="s">
        <v>270</v>
      </c>
      <c r="AU528" s="152" t="s">
        <v>87</v>
      </c>
      <c r="AV528" s="12" t="s">
        <v>87</v>
      </c>
      <c r="AW528" s="12" t="s">
        <v>32</v>
      </c>
      <c r="AX528" s="12" t="s">
        <v>77</v>
      </c>
      <c r="AY528" s="152" t="s">
        <v>262</v>
      </c>
    </row>
    <row r="529" spans="2:51" s="14" customFormat="1" ht="12">
      <c r="B529" s="165"/>
      <c r="D529" s="151" t="s">
        <v>270</v>
      </c>
      <c r="E529" s="166" t="s">
        <v>1</v>
      </c>
      <c r="F529" s="167" t="s">
        <v>3144</v>
      </c>
      <c r="H529" s="166" t="s">
        <v>1</v>
      </c>
      <c r="I529" s="168"/>
      <c r="L529" s="165"/>
      <c r="M529" s="169"/>
      <c r="T529" s="170"/>
      <c r="AT529" s="166" t="s">
        <v>270</v>
      </c>
      <c r="AU529" s="166" t="s">
        <v>87</v>
      </c>
      <c r="AV529" s="14" t="s">
        <v>85</v>
      </c>
      <c r="AW529" s="14" t="s">
        <v>32</v>
      </c>
      <c r="AX529" s="14" t="s">
        <v>77</v>
      </c>
      <c r="AY529" s="166" t="s">
        <v>262</v>
      </c>
    </row>
    <row r="530" spans="2:51" s="12" customFormat="1" ht="12">
      <c r="B530" s="150"/>
      <c r="D530" s="151" t="s">
        <v>270</v>
      </c>
      <c r="E530" s="152" t="s">
        <v>1</v>
      </c>
      <c r="F530" s="153" t="s">
        <v>3145</v>
      </c>
      <c r="H530" s="154">
        <v>0.16</v>
      </c>
      <c r="I530" s="155"/>
      <c r="L530" s="150"/>
      <c r="M530" s="156"/>
      <c r="T530" s="157"/>
      <c r="AT530" s="152" t="s">
        <v>270</v>
      </c>
      <c r="AU530" s="152" t="s">
        <v>87</v>
      </c>
      <c r="AV530" s="12" t="s">
        <v>87</v>
      </c>
      <c r="AW530" s="12" t="s">
        <v>32</v>
      </c>
      <c r="AX530" s="12" t="s">
        <v>77</v>
      </c>
      <c r="AY530" s="152" t="s">
        <v>262</v>
      </c>
    </row>
    <row r="531" spans="2:51" s="14" customFormat="1" ht="12">
      <c r="B531" s="165"/>
      <c r="D531" s="151" t="s">
        <v>270</v>
      </c>
      <c r="E531" s="166" t="s">
        <v>1</v>
      </c>
      <c r="F531" s="167" t="s">
        <v>3146</v>
      </c>
      <c r="H531" s="166" t="s">
        <v>1</v>
      </c>
      <c r="I531" s="168"/>
      <c r="L531" s="165"/>
      <c r="M531" s="169"/>
      <c r="T531" s="170"/>
      <c r="AT531" s="166" t="s">
        <v>270</v>
      </c>
      <c r="AU531" s="166" t="s">
        <v>87</v>
      </c>
      <c r="AV531" s="14" t="s">
        <v>85</v>
      </c>
      <c r="AW531" s="14" t="s">
        <v>32</v>
      </c>
      <c r="AX531" s="14" t="s">
        <v>77</v>
      </c>
      <c r="AY531" s="166" t="s">
        <v>262</v>
      </c>
    </row>
    <row r="532" spans="2:51" s="12" customFormat="1" ht="12">
      <c r="B532" s="150"/>
      <c r="D532" s="151" t="s">
        <v>270</v>
      </c>
      <c r="E532" s="152" t="s">
        <v>1</v>
      </c>
      <c r="F532" s="153" t="s">
        <v>3141</v>
      </c>
      <c r="H532" s="154">
        <v>2.73</v>
      </c>
      <c r="I532" s="155"/>
      <c r="L532" s="150"/>
      <c r="M532" s="156"/>
      <c r="T532" s="157"/>
      <c r="AT532" s="152" t="s">
        <v>270</v>
      </c>
      <c r="AU532" s="152" t="s">
        <v>87</v>
      </c>
      <c r="AV532" s="12" t="s">
        <v>87</v>
      </c>
      <c r="AW532" s="12" t="s">
        <v>32</v>
      </c>
      <c r="AX532" s="12" t="s">
        <v>77</v>
      </c>
      <c r="AY532" s="152" t="s">
        <v>262</v>
      </c>
    </row>
    <row r="533" spans="2:51" s="14" customFormat="1" ht="12">
      <c r="B533" s="165"/>
      <c r="D533" s="151" t="s">
        <v>270</v>
      </c>
      <c r="E533" s="166" t="s">
        <v>1</v>
      </c>
      <c r="F533" s="167" t="s">
        <v>3147</v>
      </c>
      <c r="H533" s="166" t="s">
        <v>1</v>
      </c>
      <c r="I533" s="168"/>
      <c r="L533" s="165"/>
      <c r="M533" s="169"/>
      <c r="T533" s="170"/>
      <c r="AT533" s="166" t="s">
        <v>270</v>
      </c>
      <c r="AU533" s="166" t="s">
        <v>87</v>
      </c>
      <c r="AV533" s="14" t="s">
        <v>85</v>
      </c>
      <c r="AW533" s="14" t="s">
        <v>32</v>
      </c>
      <c r="AX533" s="14" t="s">
        <v>77</v>
      </c>
      <c r="AY533" s="166" t="s">
        <v>262</v>
      </c>
    </row>
    <row r="534" spans="2:51" s="12" customFormat="1" ht="12">
      <c r="B534" s="150"/>
      <c r="D534" s="151" t="s">
        <v>270</v>
      </c>
      <c r="E534" s="152" t="s">
        <v>1</v>
      </c>
      <c r="F534" s="153" t="s">
        <v>3148</v>
      </c>
      <c r="H534" s="154">
        <v>1.1</v>
      </c>
      <c r="I534" s="155"/>
      <c r="L534" s="150"/>
      <c r="M534" s="156"/>
      <c r="T534" s="157"/>
      <c r="AT534" s="152" t="s">
        <v>270</v>
      </c>
      <c r="AU534" s="152" t="s">
        <v>87</v>
      </c>
      <c r="AV534" s="12" t="s">
        <v>87</v>
      </c>
      <c r="AW534" s="12" t="s">
        <v>32</v>
      </c>
      <c r="AX534" s="12" t="s">
        <v>77</v>
      </c>
      <c r="AY534" s="152" t="s">
        <v>262</v>
      </c>
    </row>
    <row r="535" spans="2:51" s="14" customFormat="1" ht="12">
      <c r="B535" s="165"/>
      <c r="D535" s="151" t="s">
        <v>270</v>
      </c>
      <c r="E535" s="166" t="s">
        <v>1</v>
      </c>
      <c r="F535" s="167" t="s">
        <v>3149</v>
      </c>
      <c r="H535" s="166" t="s">
        <v>1</v>
      </c>
      <c r="I535" s="168"/>
      <c r="L535" s="165"/>
      <c r="M535" s="169"/>
      <c r="T535" s="170"/>
      <c r="AT535" s="166" t="s">
        <v>270</v>
      </c>
      <c r="AU535" s="166" t="s">
        <v>87</v>
      </c>
      <c r="AV535" s="14" t="s">
        <v>85</v>
      </c>
      <c r="AW535" s="14" t="s">
        <v>32</v>
      </c>
      <c r="AX535" s="14" t="s">
        <v>77</v>
      </c>
      <c r="AY535" s="166" t="s">
        <v>262</v>
      </c>
    </row>
    <row r="536" spans="2:51" s="12" customFormat="1" ht="12">
      <c r="B536" s="150"/>
      <c r="D536" s="151" t="s">
        <v>270</v>
      </c>
      <c r="E536" s="152" t="s">
        <v>1</v>
      </c>
      <c r="F536" s="153" t="s">
        <v>3141</v>
      </c>
      <c r="H536" s="154">
        <v>2.73</v>
      </c>
      <c r="I536" s="155"/>
      <c r="L536" s="150"/>
      <c r="M536" s="156"/>
      <c r="T536" s="157"/>
      <c r="AT536" s="152" t="s">
        <v>270</v>
      </c>
      <c r="AU536" s="152" t="s">
        <v>87</v>
      </c>
      <c r="AV536" s="12" t="s">
        <v>87</v>
      </c>
      <c r="AW536" s="12" t="s">
        <v>32</v>
      </c>
      <c r="AX536" s="12" t="s">
        <v>77</v>
      </c>
      <c r="AY536" s="152" t="s">
        <v>262</v>
      </c>
    </row>
    <row r="537" spans="2:51" s="14" customFormat="1" ht="12">
      <c r="B537" s="165"/>
      <c r="D537" s="151" t="s">
        <v>270</v>
      </c>
      <c r="E537" s="166" t="s">
        <v>1</v>
      </c>
      <c r="F537" s="167" t="s">
        <v>3150</v>
      </c>
      <c r="H537" s="166" t="s">
        <v>1</v>
      </c>
      <c r="I537" s="168"/>
      <c r="L537" s="165"/>
      <c r="M537" s="169"/>
      <c r="T537" s="170"/>
      <c r="AT537" s="166" t="s">
        <v>270</v>
      </c>
      <c r="AU537" s="166" t="s">
        <v>87</v>
      </c>
      <c r="AV537" s="14" t="s">
        <v>85</v>
      </c>
      <c r="AW537" s="14" t="s">
        <v>32</v>
      </c>
      <c r="AX537" s="14" t="s">
        <v>77</v>
      </c>
      <c r="AY537" s="166" t="s">
        <v>262</v>
      </c>
    </row>
    <row r="538" spans="2:51" s="12" customFormat="1" ht="12">
      <c r="B538" s="150"/>
      <c r="D538" s="151" t="s">
        <v>270</v>
      </c>
      <c r="E538" s="152" t="s">
        <v>1</v>
      </c>
      <c r="F538" s="153" t="s">
        <v>3151</v>
      </c>
      <c r="H538" s="154">
        <v>0.59</v>
      </c>
      <c r="I538" s="155"/>
      <c r="L538" s="150"/>
      <c r="M538" s="156"/>
      <c r="T538" s="157"/>
      <c r="AT538" s="152" t="s">
        <v>270</v>
      </c>
      <c r="AU538" s="152" t="s">
        <v>87</v>
      </c>
      <c r="AV538" s="12" t="s">
        <v>87</v>
      </c>
      <c r="AW538" s="12" t="s">
        <v>32</v>
      </c>
      <c r="AX538" s="12" t="s">
        <v>77</v>
      </c>
      <c r="AY538" s="152" t="s">
        <v>262</v>
      </c>
    </row>
    <row r="539" spans="2:51" s="15" customFormat="1" ht="12">
      <c r="B539" s="171"/>
      <c r="D539" s="151" t="s">
        <v>270</v>
      </c>
      <c r="E539" s="172" t="s">
        <v>1</v>
      </c>
      <c r="F539" s="173" t="s">
        <v>281</v>
      </c>
      <c r="H539" s="174">
        <v>10.52</v>
      </c>
      <c r="I539" s="175"/>
      <c r="L539" s="171"/>
      <c r="M539" s="176"/>
      <c r="T539" s="177"/>
      <c r="AT539" s="172" t="s">
        <v>270</v>
      </c>
      <c r="AU539" s="172" t="s">
        <v>87</v>
      </c>
      <c r="AV539" s="15" t="s">
        <v>103</v>
      </c>
      <c r="AW539" s="15" t="s">
        <v>32</v>
      </c>
      <c r="AX539" s="15" t="s">
        <v>77</v>
      </c>
      <c r="AY539" s="172" t="s">
        <v>262</v>
      </c>
    </row>
    <row r="540" spans="2:51" s="13" customFormat="1" ht="12">
      <c r="B540" s="158"/>
      <c r="D540" s="151" t="s">
        <v>270</v>
      </c>
      <c r="E540" s="159" t="s">
        <v>1</v>
      </c>
      <c r="F540" s="160" t="s">
        <v>273</v>
      </c>
      <c r="H540" s="161">
        <v>44.8</v>
      </c>
      <c r="I540" s="162"/>
      <c r="L540" s="158"/>
      <c r="M540" s="163"/>
      <c r="T540" s="164"/>
      <c r="AT540" s="159" t="s">
        <v>270</v>
      </c>
      <c r="AU540" s="159" t="s">
        <v>87</v>
      </c>
      <c r="AV540" s="13" t="s">
        <v>268</v>
      </c>
      <c r="AW540" s="13" t="s">
        <v>32</v>
      </c>
      <c r="AX540" s="13" t="s">
        <v>85</v>
      </c>
      <c r="AY540" s="159" t="s">
        <v>262</v>
      </c>
    </row>
    <row r="541" spans="2:65" s="1" customFormat="1" ht="24.2" customHeight="1">
      <c r="B541" s="32"/>
      <c r="C541" s="138" t="s">
        <v>611</v>
      </c>
      <c r="D541" s="138" t="s">
        <v>264</v>
      </c>
      <c r="E541" s="139" t="s">
        <v>3152</v>
      </c>
      <c r="F541" s="140" t="s">
        <v>3153</v>
      </c>
      <c r="G541" s="141" t="s">
        <v>552</v>
      </c>
      <c r="H541" s="142">
        <v>0.9</v>
      </c>
      <c r="I541" s="143"/>
      <c r="J541" s="142">
        <f>ROUND(I541*H541,2)</f>
        <v>0</v>
      </c>
      <c r="K541" s="140" t="s">
        <v>267</v>
      </c>
      <c r="L541" s="32"/>
      <c r="M541" s="144" t="s">
        <v>1</v>
      </c>
      <c r="N541" s="145" t="s">
        <v>42</v>
      </c>
      <c r="P541" s="146">
        <f>O541*H541</f>
        <v>0</v>
      </c>
      <c r="Q541" s="146">
        <v>2.50187</v>
      </c>
      <c r="R541" s="146">
        <f>Q541*H541</f>
        <v>2.251683</v>
      </c>
      <c r="S541" s="146">
        <v>0</v>
      </c>
      <c r="T541" s="147">
        <f>S541*H541</f>
        <v>0</v>
      </c>
      <c r="AR541" s="148" t="s">
        <v>268</v>
      </c>
      <c r="AT541" s="148" t="s">
        <v>264</v>
      </c>
      <c r="AU541" s="148" t="s">
        <v>87</v>
      </c>
      <c r="AY541" s="17" t="s">
        <v>262</v>
      </c>
      <c r="BE541" s="149">
        <f>IF(N541="základní",J541,0)</f>
        <v>0</v>
      </c>
      <c r="BF541" s="149">
        <f>IF(N541="snížená",J541,0)</f>
        <v>0</v>
      </c>
      <c r="BG541" s="149">
        <f>IF(N541="zákl. přenesená",J541,0)</f>
        <v>0</v>
      </c>
      <c r="BH541" s="149">
        <f>IF(N541="sníž. přenesená",J541,0)</f>
        <v>0</v>
      </c>
      <c r="BI541" s="149">
        <f>IF(N541="nulová",J541,0)</f>
        <v>0</v>
      </c>
      <c r="BJ541" s="17" t="s">
        <v>85</v>
      </c>
      <c r="BK541" s="149">
        <f>ROUND(I541*H541,2)</f>
        <v>0</v>
      </c>
      <c r="BL541" s="17" t="s">
        <v>268</v>
      </c>
      <c r="BM541" s="148" t="s">
        <v>3154</v>
      </c>
    </row>
    <row r="542" spans="2:51" s="14" customFormat="1" ht="12">
      <c r="B542" s="165"/>
      <c r="D542" s="151" t="s">
        <v>270</v>
      </c>
      <c r="E542" s="166" t="s">
        <v>1</v>
      </c>
      <c r="F542" s="167" t="s">
        <v>278</v>
      </c>
      <c r="H542" s="166" t="s">
        <v>1</v>
      </c>
      <c r="I542" s="168"/>
      <c r="L542" s="165"/>
      <c r="M542" s="169"/>
      <c r="T542" s="170"/>
      <c r="AT542" s="166" t="s">
        <v>270</v>
      </c>
      <c r="AU542" s="166" t="s">
        <v>87</v>
      </c>
      <c r="AV542" s="14" t="s">
        <v>85</v>
      </c>
      <c r="AW542" s="14" t="s">
        <v>32</v>
      </c>
      <c r="AX542" s="14" t="s">
        <v>77</v>
      </c>
      <c r="AY542" s="166" t="s">
        <v>262</v>
      </c>
    </row>
    <row r="543" spans="2:51" s="12" customFormat="1" ht="12">
      <c r="B543" s="150"/>
      <c r="D543" s="151" t="s">
        <v>270</v>
      </c>
      <c r="E543" s="152" t="s">
        <v>1</v>
      </c>
      <c r="F543" s="153" t="s">
        <v>3155</v>
      </c>
      <c r="H543" s="154">
        <v>0.3</v>
      </c>
      <c r="I543" s="155"/>
      <c r="L543" s="150"/>
      <c r="M543" s="156"/>
      <c r="T543" s="157"/>
      <c r="AT543" s="152" t="s">
        <v>270</v>
      </c>
      <c r="AU543" s="152" t="s">
        <v>87</v>
      </c>
      <c r="AV543" s="12" t="s">
        <v>87</v>
      </c>
      <c r="AW543" s="12" t="s">
        <v>32</v>
      </c>
      <c r="AX543" s="12" t="s">
        <v>77</v>
      </c>
      <c r="AY543" s="152" t="s">
        <v>262</v>
      </c>
    </row>
    <row r="544" spans="2:51" s="12" customFormat="1" ht="12">
      <c r="B544" s="150"/>
      <c r="D544" s="151" t="s">
        <v>270</v>
      </c>
      <c r="E544" s="152" t="s">
        <v>1</v>
      </c>
      <c r="F544" s="153" t="s">
        <v>3156</v>
      </c>
      <c r="H544" s="154">
        <v>0.3</v>
      </c>
      <c r="I544" s="155"/>
      <c r="L544" s="150"/>
      <c r="M544" s="156"/>
      <c r="T544" s="157"/>
      <c r="AT544" s="152" t="s">
        <v>270</v>
      </c>
      <c r="AU544" s="152" t="s">
        <v>87</v>
      </c>
      <c r="AV544" s="12" t="s">
        <v>87</v>
      </c>
      <c r="AW544" s="12" t="s">
        <v>32</v>
      </c>
      <c r="AX544" s="12" t="s">
        <v>77</v>
      </c>
      <c r="AY544" s="152" t="s">
        <v>262</v>
      </c>
    </row>
    <row r="545" spans="2:51" s="12" customFormat="1" ht="12">
      <c r="B545" s="150"/>
      <c r="D545" s="151" t="s">
        <v>270</v>
      </c>
      <c r="E545" s="152" t="s">
        <v>1</v>
      </c>
      <c r="F545" s="153" t="s">
        <v>3157</v>
      </c>
      <c r="H545" s="154">
        <v>0.3</v>
      </c>
      <c r="I545" s="155"/>
      <c r="L545" s="150"/>
      <c r="M545" s="156"/>
      <c r="T545" s="157"/>
      <c r="AT545" s="152" t="s">
        <v>270</v>
      </c>
      <c r="AU545" s="152" t="s">
        <v>87</v>
      </c>
      <c r="AV545" s="12" t="s">
        <v>87</v>
      </c>
      <c r="AW545" s="12" t="s">
        <v>32</v>
      </c>
      <c r="AX545" s="12" t="s">
        <v>77</v>
      </c>
      <c r="AY545" s="152" t="s">
        <v>262</v>
      </c>
    </row>
    <row r="546" spans="2:51" s="13" customFormat="1" ht="12">
      <c r="B546" s="158"/>
      <c r="D546" s="151" t="s">
        <v>270</v>
      </c>
      <c r="E546" s="159" t="s">
        <v>1</v>
      </c>
      <c r="F546" s="160" t="s">
        <v>273</v>
      </c>
      <c r="H546" s="161">
        <v>0.9</v>
      </c>
      <c r="I546" s="162"/>
      <c r="L546" s="158"/>
      <c r="M546" s="163"/>
      <c r="T546" s="164"/>
      <c r="AT546" s="159" t="s">
        <v>270</v>
      </c>
      <c r="AU546" s="159" t="s">
        <v>87</v>
      </c>
      <c r="AV546" s="13" t="s">
        <v>268</v>
      </c>
      <c r="AW546" s="13" t="s">
        <v>32</v>
      </c>
      <c r="AX546" s="13" t="s">
        <v>85</v>
      </c>
      <c r="AY546" s="159" t="s">
        <v>262</v>
      </c>
    </row>
    <row r="547" spans="2:65" s="1" customFormat="1" ht="24.2" customHeight="1">
      <c r="B547" s="32"/>
      <c r="C547" s="138" t="s">
        <v>622</v>
      </c>
      <c r="D547" s="138" t="s">
        <v>264</v>
      </c>
      <c r="E547" s="139" t="s">
        <v>3158</v>
      </c>
      <c r="F547" s="140" t="s">
        <v>3159</v>
      </c>
      <c r="G547" s="141" t="s">
        <v>152</v>
      </c>
      <c r="H547" s="142">
        <v>11.13</v>
      </c>
      <c r="I547" s="143"/>
      <c r="J547" s="142">
        <f>ROUND(I547*H547,2)</f>
        <v>0</v>
      </c>
      <c r="K547" s="140" t="s">
        <v>267</v>
      </c>
      <c r="L547" s="32"/>
      <c r="M547" s="144" t="s">
        <v>1</v>
      </c>
      <c r="N547" s="145" t="s">
        <v>42</v>
      </c>
      <c r="P547" s="146">
        <f>O547*H547</f>
        <v>0</v>
      </c>
      <c r="Q547" s="146">
        <v>0.00311</v>
      </c>
      <c r="R547" s="146">
        <f>Q547*H547</f>
        <v>0.0346143</v>
      </c>
      <c r="S547" s="146">
        <v>0</v>
      </c>
      <c r="T547" s="147">
        <f>S547*H547</f>
        <v>0</v>
      </c>
      <c r="AR547" s="148" t="s">
        <v>268</v>
      </c>
      <c r="AT547" s="148" t="s">
        <v>264</v>
      </c>
      <c r="AU547" s="148" t="s">
        <v>87</v>
      </c>
      <c r="AY547" s="17" t="s">
        <v>262</v>
      </c>
      <c r="BE547" s="149">
        <f>IF(N547="základní",J547,0)</f>
        <v>0</v>
      </c>
      <c r="BF547" s="149">
        <f>IF(N547="snížená",J547,0)</f>
        <v>0</v>
      </c>
      <c r="BG547" s="149">
        <f>IF(N547="zákl. přenesená",J547,0)</f>
        <v>0</v>
      </c>
      <c r="BH547" s="149">
        <f>IF(N547="sníž. přenesená",J547,0)</f>
        <v>0</v>
      </c>
      <c r="BI547" s="149">
        <f>IF(N547="nulová",J547,0)</f>
        <v>0</v>
      </c>
      <c r="BJ547" s="17" t="s">
        <v>85</v>
      </c>
      <c r="BK547" s="149">
        <f>ROUND(I547*H547,2)</f>
        <v>0</v>
      </c>
      <c r="BL547" s="17" t="s">
        <v>268</v>
      </c>
      <c r="BM547" s="148" t="s">
        <v>3160</v>
      </c>
    </row>
    <row r="548" spans="2:51" s="14" customFormat="1" ht="12">
      <c r="B548" s="165"/>
      <c r="D548" s="151" t="s">
        <v>270</v>
      </c>
      <c r="E548" s="166" t="s">
        <v>1</v>
      </c>
      <c r="F548" s="167" t="s">
        <v>278</v>
      </c>
      <c r="H548" s="166" t="s">
        <v>1</v>
      </c>
      <c r="I548" s="168"/>
      <c r="L548" s="165"/>
      <c r="M548" s="169"/>
      <c r="T548" s="170"/>
      <c r="AT548" s="166" t="s">
        <v>270</v>
      </c>
      <c r="AU548" s="166" t="s">
        <v>87</v>
      </c>
      <c r="AV548" s="14" t="s">
        <v>85</v>
      </c>
      <c r="AW548" s="14" t="s">
        <v>32</v>
      </c>
      <c r="AX548" s="14" t="s">
        <v>77</v>
      </c>
      <c r="AY548" s="166" t="s">
        <v>262</v>
      </c>
    </row>
    <row r="549" spans="2:51" s="12" customFormat="1" ht="12">
      <c r="B549" s="150"/>
      <c r="D549" s="151" t="s">
        <v>270</v>
      </c>
      <c r="E549" s="152" t="s">
        <v>1</v>
      </c>
      <c r="F549" s="153" t="s">
        <v>3161</v>
      </c>
      <c r="H549" s="154">
        <v>3.71</v>
      </c>
      <c r="I549" s="155"/>
      <c r="L549" s="150"/>
      <c r="M549" s="156"/>
      <c r="T549" s="157"/>
      <c r="AT549" s="152" t="s">
        <v>270</v>
      </c>
      <c r="AU549" s="152" t="s">
        <v>87</v>
      </c>
      <c r="AV549" s="12" t="s">
        <v>87</v>
      </c>
      <c r="AW549" s="12" t="s">
        <v>32</v>
      </c>
      <c r="AX549" s="12" t="s">
        <v>77</v>
      </c>
      <c r="AY549" s="152" t="s">
        <v>262</v>
      </c>
    </row>
    <row r="550" spans="2:51" s="12" customFormat="1" ht="12">
      <c r="B550" s="150"/>
      <c r="D550" s="151" t="s">
        <v>270</v>
      </c>
      <c r="E550" s="152" t="s">
        <v>1</v>
      </c>
      <c r="F550" s="153" t="s">
        <v>3162</v>
      </c>
      <c r="H550" s="154">
        <v>3.71</v>
      </c>
      <c r="I550" s="155"/>
      <c r="L550" s="150"/>
      <c r="M550" s="156"/>
      <c r="T550" s="157"/>
      <c r="AT550" s="152" t="s">
        <v>270</v>
      </c>
      <c r="AU550" s="152" t="s">
        <v>87</v>
      </c>
      <c r="AV550" s="12" t="s">
        <v>87</v>
      </c>
      <c r="AW550" s="12" t="s">
        <v>32</v>
      </c>
      <c r="AX550" s="12" t="s">
        <v>77</v>
      </c>
      <c r="AY550" s="152" t="s">
        <v>262</v>
      </c>
    </row>
    <row r="551" spans="2:51" s="12" customFormat="1" ht="12">
      <c r="B551" s="150"/>
      <c r="D551" s="151" t="s">
        <v>270</v>
      </c>
      <c r="E551" s="152" t="s">
        <v>1</v>
      </c>
      <c r="F551" s="153" t="s">
        <v>3163</v>
      </c>
      <c r="H551" s="154">
        <v>3.71</v>
      </c>
      <c r="I551" s="155"/>
      <c r="L551" s="150"/>
      <c r="M551" s="156"/>
      <c r="T551" s="157"/>
      <c r="AT551" s="152" t="s">
        <v>270</v>
      </c>
      <c r="AU551" s="152" t="s">
        <v>87</v>
      </c>
      <c r="AV551" s="12" t="s">
        <v>87</v>
      </c>
      <c r="AW551" s="12" t="s">
        <v>32</v>
      </c>
      <c r="AX551" s="12" t="s">
        <v>77</v>
      </c>
      <c r="AY551" s="152" t="s">
        <v>262</v>
      </c>
    </row>
    <row r="552" spans="2:51" s="13" customFormat="1" ht="12">
      <c r="B552" s="158"/>
      <c r="D552" s="151" t="s">
        <v>270</v>
      </c>
      <c r="E552" s="159" t="s">
        <v>1</v>
      </c>
      <c r="F552" s="160" t="s">
        <v>273</v>
      </c>
      <c r="H552" s="161">
        <v>11.13</v>
      </c>
      <c r="I552" s="162"/>
      <c r="L552" s="158"/>
      <c r="M552" s="163"/>
      <c r="T552" s="164"/>
      <c r="AT552" s="159" t="s">
        <v>270</v>
      </c>
      <c r="AU552" s="159" t="s">
        <v>87</v>
      </c>
      <c r="AV552" s="13" t="s">
        <v>268</v>
      </c>
      <c r="AW552" s="13" t="s">
        <v>32</v>
      </c>
      <c r="AX552" s="13" t="s">
        <v>85</v>
      </c>
      <c r="AY552" s="159" t="s">
        <v>262</v>
      </c>
    </row>
    <row r="553" spans="2:65" s="1" customFormat="1" ht="24.2" customHeight="1">
      <c r="B553" s="32"/>
      <c r="C553" s="138" t="s">
        <v>627</v>
      </c>
      <c r="D553" s="138" t="s">
        <v>264</v>
      </c>
      <c r="E553" s="139" t="s">
        <v>3164</v>
      </c>
      <c r="F553" s="140" t="s">
        <v>3165</v>
      </c>
      <c r="G553" s="141" t="s">
        <v>152</v>
      </c>
      <c r="H553" s="142">
        <v>11.12</v>
      </c>
      <c r="I553" s="143"/>
      <c r="J553" s="142">
        <f>ROUND(I553*H553,2)</f>
        <v>0</v>
      </c>
      <c r="K553" s="140" t="s">
        <v>267</v>
      </c>
      <c r="L553" s="32"/>
      <c r="M553" s="144" t="s">
        <v>1</v>
      </c>
      <c r="N553" s="145" t="s">
        <v>42</v>
      </c>
      <c r="P553" s="146">
        <f>O553*H553</f>
        <v>0</v>
      </c>
      <c r="Q553" s="146">
        <v>0</v>
      </c>
      <c r="R553" s="146">
        <f>Q553*H553</f>
        <v>0</v>
      </c>
      <c r="S553" s="146">
        <v>0</v>
      </c>
      <c r="T553" s="147">
        <f>S553*H553</f>
        <v>0</v>
      </c>
      <c r="AR553" s="148" t="s">
        <v>268</v>
      </c>
      <c r="AT553" s="148" t="s">
        <v>264</v>
      </c>
      <c r="AU553" s="148" t="s">
        <v>87</v>
      </c>
      <c r="AY553" s="17" t="s">
        <v>262</v>
      </c>
      <c r="BE553" s="149">
        <f>IF(N553="základní",J553,0)</f>
        <v>0</v>
      </c>
      <c r="BF553" s="149">
        <f>IF(N553="snížená",J553,0)</f>
        <v>0</v>
      </c>
      <c r="BG553" s="149">
        <f>IF(N553="zákl. přenesená",J553,0)</f>
        <v>0</v>
      </c>
      <c r="BH553" s="149">
        <f>IF(N553="sníž. přenesená",J553,0)</f>
        <v>0</v>
      </c>
      <c r="BI553" s="149">
        <f>IF(N553="nulová",J553,0)</f>
        <v>0</v>
      </c>
      <c r="BJ553" s="17" t="s">
        <v>85</v>
      </c>
      <c r="BK553" s="149">
        <f>ROUND(I553*H553,2)</f>
        <v>0</v>
      </c>
      <c r="BL553" s="17" t="s">
        <v>268</v>
      </c>
      <c r="BM553" s="148" t="s">
        <v>3166</v>
      </c>
    </row>
    <row r="554" spans="2:65" s="1" customFormat="1" ht="24.2" customHeight="1">
      <c r="B554" s="32"/>
      <c r="C554" s="138" t="s">
        <v>637</v>
      </c>
      <c r="D554" s="138" t="s">
        <v>264</v>
      </c>
      <c r="E554" s="139" t="s">
        <v>3167</v>
      </c>
      <c r="F554" s="140" t="s">
        <v>3168</v>
      </c>
      <c r="G554" s="141" t="s">
        <v>152</v>
      </c>
      <c r="H554" s="142">
        <v>11.12</v>
      </c>
      <c r="I554" s="143"/>
      <c r="J554" s="142">
        <f>ROUND(I554*H554,2)</f>
        <v>0</v>
      </c>
      <c r="K554" s="140" t="s">
        <v>267</v>
      </c>
      <c r="L554" s="32"/>
      <c r="M554" s="144" t="s">
        <v>1</v>
      </c>
      <c r="N554" s="145" t="s">
        <v>42</v>
      </c>
      <c r="P554" s="146">
        <f>O554*H554</f>
        <v>0</v>
      </c>
      <c r="Q554" s="146">
        <v>0.0029</v>
      </c>
      <c r="R554" s="146">
        <f>Q554*H554</f>
        <v>0.032248</v>
      </c>
      <c r="S554" s="146">
        <v>0</v>
      </c>
      <c r="T554" s="147">
        <f>S554*H554</f>
        <v>0</v>
      </c>
      <c r="AR554" s="148" t="s">
        <v>268</v>
      </c>
      <c r="AT554" s="148" t="s">
        <v>264</v>
      </c>
      <c r="AU554" s="148" t="s">
        <v>87</v>
      </c>
      <c r="AY554" s="17" t="s">
        <v>262</v>
      </c>
      <c r="BE554" s="149">
        <f>IF(N554="základní",J554,0)</f>
        <v>0</v>
      </c>
      <c r="BF554" s="149">
        <f>IF(N554="snížená",J554,0)</f>
        <v>0</v>
      </c>
      <c r="BG554" s="149">
        <f>IF(N554="zákl. přenesená",J554,0)</f>
        <v>0</v>
      </c>
      <c r="BH554" s="149">
        <f>IF(N554="sníž. přenesená",J554,0)</f>
        <v>0</v>
      </c>
      <c r="BI554" s="149">
        <f>IF(N554="nulová",J554,0)</f>
        <v>0</v>
      </c>
      <c r="BJ554" s="17" t="s">
        <v>85</v>
      </c>
      <c r="BK554" s="149">
        <f>ROUND(I554*H554,2)</f>
        <v>0</v>
      </c>
      <c r="BL554" s="17" t="s">
        <v>268</v>
      </c>
      <c r="BM554" s="148" t="s">
        <v>3169</v>
      </c>
    </row>
    <row r="555" spans="2:65" s="1" customFormat="1" ht="16.5" customHeight="1">
      <c r="B555" s="32"/>
      <c r="C555" s="138" t="s">
        <v>643</v>
      </c>
      <c r="D555" s="138" t="s">
        <v>264</v>
      </c>
      <c r="E555" s="139" t="s">
        <v>3170</v>
      </c>
      <c r="F555" s="140" t="s">
        <v>3171</v>
      </c>
      <c r="G555" s="141" t="s">
        <v>303</v>
      </c>
      <c r="H555" s="142">
        <v>0.42</v>
      </c>
      <c r="I555" s="143"/>
      <c r="J555" s="142">
        <f>ROUND(I555*H555,2)</f>
        <v>0</v>
      </c>
      <c r="K555" s="140" t="s">
        <v>267</v>
      </c>
      <c r="L555" s="32"/>
      <c r="M555" s="144" t="s">
        <v>1</v>
      </c>
      <c r="N555" s="145" t="s">
        <v>42</v>
      </c>
      <c r="P555" s="146">
        <f>O555*H555</f>
        <v>0</v>
      </c>
      <c r="Q555" s="146">
        <v>1.05237</v>
      </c>
      <c r="R555" s="146">
        <f>Q555*H555</f>
        <v>0.4419954</v>
      </c>
      <c r="S555" s="146">
        <v>0</v>
      </c>
      <c r="T555" s="147">
        <f>S555*H555</f>
        <v>0</v>
      </c>
      <c r="AR555" s="148" t="s">
        <v>268</v>
      </c>
      <c r="AT555" s="148" t="s">
        <v>264</v>
      </c>
      <c r="AU555" s="148" t="s">
        <v>87</v>
      </c>
      <c r="AY555" s="17" t="s">
        <v>262</v>
      </c>
      <c r="BE555" s="149">
        <f>IF(N555="základní",J555,0)</f>
        <v>0</v>
      </c>
      <c r="BF555" s="149">
        <f>IF(N555="snížená",J555,0)</f>
        <v>0</v>
      </c>
      <c r="BG555" s="149">
        <f>IF(N555="zákl. přenesená",J555,0)</f>
        <v>0</v>
      </c>
      <c r="BH555" s="149">
        <f>IF(N555="sníž. přenesená",J555,0)</f>
        <v>0</v>
      </c>
      <c r="BI555" s="149">
        <f>IF(N555="nulová",J555,0)</f>
        <v>0</v>
      </c>
      <c r="BJ555" s="17" t="s">
        <v>85</v>
      </c>
      <c r="BK555" s="149">
        <f>ROUND(I555*H555,2)</f>
        <v>0</v>
      </c>
      <c r="BL555" s="17" t="s">
        <v>268</v>
      </c>
      <c r="BM555" s="148" t="s">
        <v>3172</v>
      </c>
    </row>
    <row r="556" spans="2:51" s="14" customFormat="1" ht="12">
      <c r="B556" s="165"/>
      <c r="D556" s="151" t="s">
        <v>270</v>
      </c>
      <c r="E556" s="166" t="s">
        <v>1</v>
      </c>
      <c r="F556" s="167" t="s">
        <v>3173</v>
      </c>
      <c r="H556" s="166" t="s">
        <v>1</v>
      </c>
      <c r="I556" s="168"/>
      <c r="L556" s="165"/>
      <c r="M556" s="169"/>
      <c r="T556" s="170"/>
      <c r="AT556" s="166" t="s">
        <v>270</v>
      </c>
      <c r="AU556" s="166" t="s">
        <v>87</v>
      </c>
      <c r="AV556" s="14" t="s">
        <v>85</v>
      </c>
      <c r="AW556" s="14" t="s">
        <v>32</v>
      </c>
      <c r="AX556" s="14" t="s">
        <v>77</v>
      </c>
      <c r="AY556" s="166" t="s">
        <v>262</v>
      </c>
    </row>
    <row r="557" spans="2:51" s="12" customFormat="1" ht="12">
      <c r="B557" s="150"/>
      <c r="D557" s="151" t="s">
        <v>270</v>
      </c>
      <c r="E557" s="152" t="s">
        <v>1</v>
      </c>
      <c r="F557" s="153" t="s">
        <v>3174</v>
      </c>
      <c r="H557" s="154">
        <v>0.13</v>
      </c>
      <c r="I557" s="155"/>
      <c r="L557" s="150"/>
      <c r="M557" s="156"/>
      <c r="T557" s="157"/>
      <c r="AT557" s="152" t="s">
        <v>270</v>
      </c>
      <c r="AU557" s="152" t="s">
        <v>87</v>
      </c>
      <c r="AV557" s="12" t="s">
        <v>87</v>
      </c>
      <c r="AW557" s="12" t="s">
        <v>32</v>
      </c>
      <c r="AX557" s="12" t="s">
        <v>77</v>
      </c>
      <c r="AY557" s="152" t="s">
        <v>262</v>
      </c>
    </row>
    <row r="558" spans="2:51" s="12" customFormat="1" ht="12">
      <c r="B558" s="150"/>
      <c r="D558" s="151" t="s">
        <v>270</v>
      </c>
      <c r="E558" s="152" t="s">
        <v>1</v>
      </c>
      <c r="F558" s="153" t="s">
        <v>3175</v>
      </c>
      <c r="H558" s="154">
        <v>0.01</v>
      </c>
      <c r="I558" s="155"/>
      <c r="L558" s="150"/>
      <c r="M558" s="156"/>
      <c r="T558" s="157"/>
      <c r="AT558" s="152" t="s">
        <v>270</v>
      </c>
      <c r="AU558" s="152" t="s">
        <v>87</v>
      </c>
      <c r="AV558" s="12" t="s">
        <v>87</v>
      </c>
      <c r="AW558" s="12" t="s">
        <v>32</v>
      </c>
      <c r="AX558" s="12" t="s">
        <v>77</v>
      </c>
      <c r="AY558" s="152" t="s">
        <v>262</v>
      </c>
    </row>
    <row r="559" spans="2:51" s="14" customFormat="1" ht="12">
      <c r="B559" s="165"/>
      <c r="D559" s="151" t="s">
        <v>270</v>
      </c>
      <c r="E559" s="166" t="s">
        <v>1</v>
      </c>
      <c r="F559" s="167" t="s">
        <v>3176</v>
      </c>
      <c r="H559" s="166" t="s">
        <v>1</v>
      </c>
      <c r="I559" s="168"/>
      <c r="L559" s="165"/>
      <c r="M559" s="169"/>
      <c r="T559" s="170"/>
      <c r="AT559" s="166" t="s">
        <v>270</v>
      </c>
      <c r="AU559" s="166" t="s">
        <v>87</v>
      </c>
      <c r="AV559" s="14" t="s">
        <v>85</v>
      </c>
      <c r="AW559" s="14" t="s">
        <v>32</v>
      </c>
      <c r="AX559" s="14" t="s">
        <v>77</v>
      </c>
      <c r="AY559" s="166" t="s">
        <v>262</v>
      </c>
    </row>
    <row r="560" spans="2:51" s="12" customFormat="1" ht="12">
      <c r="B560" s="150"/>
      <c r="D560" s="151" t="s">
        <v>270</v>
      </c>
      <c r="E560" s="152" t="s">
        <v>1</v>
      </c>
      <c r="F560" s="153" t="s">
        <v>3174</v>
      </c>
      <c r="H560" s="154">
        <v>0.13</v>
      </c>
      <c r="I560" s="155"/>
      <c r="L560" s="150"/>
      <c r="M560" s="156"/>
      <c r="T560" s="157"/>
      <c r="AT560" s="152" t="s">
        <v>270</v>
      </c>
      <c r="AU560" s="152" t="s">
        <v>87</v>
      </c>
      <c r="AV560" s="12" t="s">
        <v>87</v>
      </c>
      <c r="AW560" s="12" t="s">
        <v>32</v>
      </c>
      <c r="AX560" s="12" t="s">
        <v>77</v>
      </c>
      <c r="AY560" s="152" t="s">
        <v>262</v>
      </c>
    </row>
    <row r="561" spans="2:51" s="12" customFormat="1" ht="12">
      <c r="B561" s="150"/>
      <c r="D561" s="151" t="s">
        <v>270</v>
      </c>
      <c r="E561" s="152" t="s">
        <v>1</v>
      </c>
      <c r="F561" s="153" t="s">
        <v>3175</v>
      </c>
      <c r="H561" s="154">
        <v>0.01</v>
      </c>
      <c r="I561" s="155"/>
      <c r="L561" s="150"/>
      <c r="M561" s="156"/>
      <c r="T561" s="157"/>
      <c r="AT561" s="152" t="s">
        <v>270</v>
      </c>
      <c r="AU561" s="152" t="s">
        <v>87</v>
      </c>
      <c r="AV561" s="12" t="s">
        <v>87</v>
      </c>
      <c r="AW561" s="12" t="s">
        <v>32</v>
      </c>
      <c r="AX561" s="12" t="s">
        <v>77</v>
      </c>
      <c r="AY561" s="152" t="s">
        <v>262</v>
      </c>
    </row>
    <row r="562" spans="2:51" s="14" customFormat="1" ht="12">
      <c r="B562" s="165"/>
      <c r="D562" s="151" t="s">
        <v>270</v>
      </c>
      <c r="E562" s="166" t="s">
        <v>1</v>
      </c>
      <c r="F562" s="167" t="s">
        <v>3177</v>
      </c>
      <c r="H562" s="166" t="s">
        <v>1</v>
      </c>
      <c r="I562" s="168"/>
      <c r="L562" s="165"/>
      <c r="M562" s="169"/>
      <c r="T562" s="170"/>
      <c r="AT562" s="166" t="s">
        <v>270</v>
      </c>
      <c r="AU562" s="166" t="s">
        <v>87</v>
      </c>
      <c r="AV562" s="14" t="s">
        <v>85</v>
      </c>
      <c r="AW562" s="14" t="s">
        <v>32</v>
      </c>
      <c r="AX562" s="14" t="s">
        <v>77</v>
      </c>
      <c r="AY562" s="166" t="s">
        <v>262</v>
      </c>
    </row>
    <row r="563" spans="2:51" s="12" customFormat="1" ht="12">
      <c r="B563" s="150"/>
      <c r="D563" s="151" t="s">
        <v>270</v>
      </c>
      <c r="E563" s="152" t="s">
        <v>1</v>
      </c>
      <c r="F563" s="153" t="s">
        <v>3174</v>
      </c>
      <c r="H563" s="154">
        <v>0.13</v>
      </c>
      <c r="I563" s="155"/>
      <c r="L563" s="150"/>
      <c r="M563" s="156"/>
      <c r="T563" s="157"/>
      <c r="AT563" s="152" t="s">
        <v>270</v>
      </c>
      <c r="AU563" s="152" t="s">
        <v>87</v>
      </c>
      <c r="AV563" s="12" t="s">
        <v>87</v>
      </c>
      <c r="AW563" s="12" t="s">
        <v>32</v>
      </c>
      <c r="AX563" s="12" t="s">
        <v>77</v>
      </c>
      <c r="AY563" s="152" t="s">
        <v>262</v>
      </c>
    </row>
    <row r="564" spans="2:51" s="12" customFormat="1" ht="12">
      <c r="B564" s="150"/>
      <c r="D564" s="151" t="s">
        <v>270</v>
      </c>
      <c r="E564" s="152" t="s">
        <v>1</v>
      </c>
      <c r="F564" s="153" t="s">
        <v>3175</v>
      </c>
      <c r="H564" s="154">
        <v>0.01</v>
      </c>
      <c r="I564" s="155"/>
      <c r="L564" s="150"/>
      <c r="M564" s="156"/>
      <c r="T564" s="157"/>
      <c r="AT564" s="152" t="s">
        <v>270</v>
      </c>
      <c r="AU564" s="152" t="s">
        <v>87</v>
      </c>
      <c r="AV564" s="12" t="s">
        <v>87</v>
      </c>
      <c r="AW564" s="12" t="s">
        <v>32</v>
      </c>
      <c r="AX564" s="12" t="s">
        <v>77</v>
      </c>
      <c r="AY564" s="152" t="s">
        <v>262</v>
      </c>
    </row>
    <row r="565" spans="2:51" s="13" customFormat="1" ht="12">
      <c r="B565" s="158"/>
      <c r="D565" s="151" t="s">
        <v>270</v>
      </c>
      <c r="E565" s="159" t="s">
        <v>1</v>
      </c>
      <c r="F565" s="160" t="s">
        <v>273</v>
      </c>
      <c r="H565" s="161">
        <v>0.42</v>
      </c>
      <c r="I565" s="162"/>
      <c r="L565" s="158"/>
      <c r="M565" s="163"/>
      <c r="T565" s="164"/>
      <c r="AT565" s="159" t="s">
        <v>270</v>
      </c>
      <c r="AU565" s="159" t="s">
        <v>87</v>
      </c>
      <c r="AV565" s="13" t="s">
        <v>268</v>
      </c>
      <c r="AW565" s="13" t="s">
        <v>32</v>
      </c>
      <c r="AX565" s="13" t="s">
        <v>85</v>
      </c>
      <c r="AY565" s="159" t="s">
        <v>262</v>
      </c>
    </row>
    <row r="566" spans="2:63" s="11" customFormat="1" ht="22.9" customHeight="1">
      <c r="B566" s="126"/>
      <c r="D566" s="127" t="s">
        <v>76</v>
      </c>
      <c r="E566" s="136" t="s">
        <v>268</v>
      </c>
      <c r="F566" s="136" t="s">
        <v>3178</v>
      </c>
      <c r="I566" s="129"/>
      <c r="J566" s="137">
        <f>BK566</f>
        <v>0</v>
      </c>
      <c r="L566" s="126"/>
      <c r="M566" s="131"/>
      <c r="P566" s="132">
        <f>SUM(P567:P841)</f>
        <v>0</v>
      </c>
      <c r="R566" s="132">
        <f>SUM(R567:R841)</f>
        <v>927.1054647999999</v>
      </c>
      <c r="T566" s="133">
        <f>SUM(T567:T841)</f>
        <v>0</v>
      </c>
      <c r="AR566" s="127" t="s">
        <v>85</v>
      </c>
      <c r="AT566" s="134" t="s">
        <v>76</v>
      </c>
      <c r="AU566" s="134" t="s">
        <v>85</v>
      </c>
      <c r="AY566" s="127" t="s">
        <v>262</v>
      </c>
      <c r="BK566" s="135">
        <f>SUM(BK567:BK841)</f>
        <v>0</v>
      </c>
    </row>
    <row r="567" spans="2:65" s="1" customFormat="1" ht="16.5" customHeight="1">
      <c r="B567" s="32"/>
      <c r="C567" s="138" t="s">
        <v>647</v>
      </c>
      <c r="D567" s="138" t="s">
        <v>264</v>
      </c>
      <c r="E567" s="139" t="s">
        <v>3179</v>
      </c>
      <c r="F567" s="140" t="s">
        <v>3180</v>
      </c>
      <c r="G567" s="141" t="s">
        <v>552</v>
      </c>
      <c r="H567" s="142">
        <v>319.9</v>
      </c>
      <c r="I567" s="143"/>
      <c r="J567" s="142">
        <f>ROUND(I567*H567,2)</f>
        <v>0</v>
      </c>
      <c r="K567" s="140" t="s">
        <v>267</v>
      </c>
      <c r="L567" s="32"/>
      <c r="M567" s="144" t="s">
        <v>1</v>
      </c>
      <c r="N567" s="145" t="s">
        <v>42</v>
      </c>
      <c r="P567" s="146">
        <f>O567*H567</f>
        <v>0</v>
      </c>
      <c r="Q567" s="146">
        <v>2.50201</v>
      </c>
      <c r="R567" s="146">
        <f>Q567*H567</f>
        <v>800.3929989999999</v>
      </c>
      <c r="S567" s="146">
        <v>0</v>
      </c>
      <c r="T567" s="147">
        <f>S567*H567</f>
        <v>0</v>
      </c>
      <c r="AR567" s="148" t="s">
        <v>268</v>
      </c>
      <c r="AT567" s="148" t="s">
        <v>264</v>
      </c>
      <c r="AU567" s="148" t="s">
        <v>87</v>
      </c>
      <c r="AY567" s="17" t="s">
        <v>262</v>
      </c>
      <c r="BE567" s="149">
        <f>IF(N567="základní",J567,0)</f>
        <v>0</v>
      </c>
      <c r="BF567" s="149">
        <f>IF(N567="snížená",J567,0)</f>
        <v>0</v>
      </c>
      <c r="BG567" s="149">
        <f>IF(N567="zákl. přenesená",J567,0)</f>
        <v>0</v>
      </c>
      <c r="BH567" s="149">
        <f>IF(N567="sníž. přenesená",J567,0)</f>
        <v>0</v>
      </c>
      <c r="BI567" s="149">
        <f>IF(N567="nulová",J567,0)</f>
        <v>0</v>
      </c>
      <c r="BJ567" s="17" t="s">
        <v>85</v>
      </c>
      <c r="BK567" s="149">
        <f>ROUND(I567*H567,2)</f>
        <v>0</v>
      </c>
      <c r="BL567" s="17" t="s">
        <v>268</v>
      </c>
      <c r="BM567" s="148" t="s">
        <v>3181</v>
      </c>
    </row>
    <row r="568" spans="2:51" s="14" customFormat="1" ht="12">
      <c r="B568" s="165"/>
      <c r="D568" s="151" t="s">
        <v>270</v>
      </c>
      <c r="E568" s="166" t="s">
        <v>1</v>
      </c>
      <c r="F568" s="167" t="s">
        <v>278</v>
      </c>
      <c r="H568" s="166" t="s">
        <v>1</v>
      </c>
      <c r="I568" s="168"/>
      <c r="L568" s="165"/>
      <c r="M568" s="169"/>
      <c r="T568" s="170"/>
      <c r="AT568" s="166" t="s">
        <v>270</v>
      </c>
      <c r="AU568" s="166" t="s">
        <v>87</v>
      </c>
      <c r="AV568" s="14" t="s">
        <v>85</v>
      </c>
      <c r="AW568" s="14" t="s">
        <v>32</v>
      </c>
      <c r="AX568" s="14" t="s">
        <v>77</v>
      </c>
      <c r="AY568" s="166" t="s">
        <v>262</v>
      </c>
    </row>
    <row r="569" spans="2:51" s="12" customFormat="1" ht="12">
      <c r="B569" s="150"/>
      <c r="D569" s="151" t="s">
        <v>270</v>
      </c>
      <c r="E569" s="152" t="s">
        <v>1</v>
      </c>
      <c r="F569" s="153" t="s">
        <v>3182</v>
      </c>
      <c r="H569" s="154">
        <v>18</v>
      </c>
      <c r="I569" s="155"/>
      <c r="L569" s="150"/>
      <c r="M569" s="156"/>
      <c r="T569" s="157"/>
      <c r="AT569" s="152" t="s">
        <v>270</v>
      </c>
      <c r="AU569" s="152" t="s">
        <v>87</v>
      </c>
      <c r="AV569" s="12" t="s">
        <v>87</v>
      </c>
      <c r="AW569" s="12" t="s">
        <v>32</v>
      </c>
      <c r="AX569" s="12" t="s">
        <v>77</v>
      </c>
      <c r="AY569" s="152" t="s">
        <v>262</v>
      </c>
    </row>
    <row r="570" spans="2:51" s="12" customFormat="1" ht="12">
      <c r="B570" s="150"/>
      <c r="D570" s="151" t="s">
        <v>270</v>
      </c>
      <c r="E570" s="152" t="s">
        <v>1</v>
      </c>
      <c r="F570" s="153" t="s">
        <v>3183</v>
      </c>
      <c r="H570" s="154">
        <v>3.28</v>
      </c>
      <c r="I570" s="155"/>
      <c r="L570" s="150"/>
      <c r="M570" s="156"/>
      <c r="T570" s="157"/>
      <c r="AT570" s="152" t="s">
        <v>270</v>
      </c>
      <c r="AU570" s="152" t="s">
        <v>87</v>
      </c>
      <c r="AV570" s="12" t="s">
        <v>87</v>
      </c>
      <c r="AW570" s="12" t="s">
        <v>32</v>
      </c>
      <c r="AX570" s="12" t="s">
        <v>77</v>
      </c>
      <c r="AY570" s="152" t="s">
        <v>262</v>
      </c>
    </row>
    <row r="571" spans="2:51" s="12" customFormat="1" ht="12">
      <c r="B571" s="150"/>
      <c r="D571" s="151" t="s">
        <v>270</v>
      </c>
      <c r="E571" s="152" t="s">
        <v>1</v>
      </c>
      <c r="F571" s="153" t="s">
        <v>3184</v>
      </c>
      <c r="H571" s="154">
        <v>7.25</v>
      </c>
      <c r="I571" s="155"/>
      <c r="L571" s="150"/>
      <c r="M571" s="156"/>
      <c r="T571" s="157"/>
      <c r="AT571" s="152" t="s">
        <v>270</v>
      </c>
      <c r="AU571" s="152" t="s">
        <v>87</v>
      </c>
      <c r="AV571" s="12" t="s">
        <v>87</v>
      </c>
      <c r="AW571" s="12" t="s">
        <v>32</v>
      </c>
      <c r="AX571" s="12" t="s">
        <v>77</v>
      </c>
      <c r="AY571" s="152" t="s">
        <v>262</v>
      </c>
    </row>
    <row r="572" spans="2:51" s="12" customFormat="1" ht="12">
      <c r="B572" s="150"/>
      <c r="D572" s="151" t="s">
        <v>270</v>
      </c>
      <c r="E572" s="152" t="s">
        <v>1</v>
      </c>
      <c r="F572" s="153" t="s">
        <v>3185</v>
      </c>
      <c r="H572" s="154">
        <v>40.75</v>
      </c>
      <c r="I572" s="155"/>
      <c r="L572" s="150"/>
      <c r="M572" s="156"/>
      <c r="T572" s="157"/>
      <c r="AT572" s="152" t="s">
        <v>270</v>
      </c>
      <c r="AU572" s="152" t="s">
        <v>87</v>
      </c>
      <c r="AV572" s="12" t="s">
        <v>87</v>
      </c>
      <c r="AW572" s="12" t="s">
        <v>32</v>
      </c>
      <c r="AX572" s="12" t="s">
        <v>77</v>
      </c>
      <c r="AY572" s="152" t="s">
        <v>262</v>
      </c>
    </row>
    <row r="573" spans="2:51" s="12" customFormat="1" ht="12">
      <c r="B573" s="150"/>
      <c r="D573" s="151" t="s">
        <v>270</v>
      </c>
      <c r="E573" s="152" t="s">
        <v>1</v>
      </c>
      <c r="F573" s="153" t="s">
        <v>3186</v>
      </c>
      <c r="H573" s="154">
        <v>6.8</v>
      </c>
      <c r="I573" s="155"/>
      <c r="L573" s="150"/>
      <c r="M573" s="156"/>
      <c r="T573" s="157"/>
      <c r="AT573" s="152" t="s">
        <v>270</v>
      </c>
      <c r="AU573" s="152" t="s">
        <v>87</v>
      </c>
      <c r="AV573" s="12" t="s">
        <v>87</v>
      </c>
      <c r="AW573" s="12" t="s">
        <v>32</v>
      </c>
      <c r="AX573" s="12" t="s">
        <v>77</v>
      </c>
      <c r="AY573" s="152" t="s">
        <v>262</v>
      </c>
    </row>
    <row r="574" spans="2:51" s="12" customFormat="1" ht="12">
      <c r="B574" s="150"/>
      <c r="D574" s="151" t="s">
        <v>270</v>
      </c>
      <c r="E574" s="152" t="s">
        <v>1</v>
      </c>
      <c r="F574" s="153" t="s">
        <v>3187</v>
      </c>
      <c r="H574" s="154">
        <v>3.32</v>
      </c>
      <c r="I574" s="155"/>
      <c r="L574" s="150"/>
      <c r="M574" s="156"/>
      <c r="T574" s="157"/>
      <c r="AT574" s="152" t="s">
        <v>270</v>
      </c>
      <c r="AU574" s="152" t="s">
        <v>87</v>
      </c>
      <c r="AV574" s="12" t="s">
        <v>87</v>
      </c>
      <c r="AW574" s="12" t="s">
        <v>32</v>
      </c>
      <c r="AX574" s="12" t="s">
        <v>77</v>
      </c>
      <c r="AY574" s="152" t="s">
        <v>262</v>
      </c>
    </row>
    <row r="575" spans="2:51" s="12" customFormat="1" ht="12">
      <c r="B575" s="150"/>
      <c r="D575" s="151" t="s">
        <v>270</v>
      </c>
      <c r="E575" s="152" t="s">
        <v>1</v>
      </c>
      <c r="F575" s="153" t="s">
        <v>3188</v>
      </c>
      <c r="H575" s="154">
        <v>3.92</v>
      </c>
      <c r="I575" s="155"/>
      <c r="L575" s="150"/>
      <c r="M575" s="156"/>
      <c r="T575" s="157"/>
      <c r="AT575" s="152" t="s">
        <v>270</v>
      </c>
      <c r="AU575" s="152" t="s">
        <v>87</v>
      </c>
      <c r="AV575" s="12" t="s">
        <v>87</v>
      </c>
      <c r="AW575" s="12" t="s">
        <v>32</v>
      </c>
      <c r="AX575" s="12" t="s">
        <v>77</v>
      </c>
      <c r="AY575" s="152" t="s">
        <v>262</v>
      </c>
    </row>
    <row r="576" spans="2:51" s="12" customFormat="1" ht="12">
      <c r="B576" s="150"/>
      <c r="D576" s="151" t="s">
        <v>270</v>
      </c>
      <c r="E576" s="152" t="s">
        <v>1</v>
      </c>
      <c r="F576" s="153" t="s">
        <v>3189</v>
      </c>
      <c r="H576" s="154">
        <v>2.69</v>
      </c>
      <c r="I576" s="155"/>
      <c r="L576" s="150"/>
      <c r="M576" s="156"/>
      <c r="T576" s="157"/>
      <c r="AT576" s="152" t="s">
        <v>270</v>
      </c>
      <c r="AU576" s="152" t="s">
        <v>87</v>
      </c>
      <c r="AV576" s="12" t="s">
        <v>87</v>
      </c>
      <c r="AW576" s="12" t="s">
        <v>32</v>
      </c>
      <c r="AX576" s="12" t="s">
        <v>77</v>
      </c>
      <c r="AY576" s="152" t="s">
        <v>262</v>
      </c>
    </row>
    <row r="577" spans="2:51" s="12" customFormat="1" ht="12">
      <c r="B577" s="150"/>
      <c r="D577" s="151" t="s">
        <v>270</v>
      </c>
      <c r="E577" s="152" t="s">
        <v>1</v>
      </c>
      <c r="F577" s="153" t="s">
        <v>3190</v>
      </c>
      <c r="H577" s="154">
        <v>0.79</v>
      </c>
      <c r="I577" s="155"/>
      <c r="L577" s="150"/>
      <c r="M577" s="156"/>
      <c r="T577" s="157"/>
      <c r="AT577" s="152" t="s">
        <v>270</v>
      </c>
      <c r="AU577" s="152" t="s">
        <v>87</v>
      </c>
      <c r="AV577" s="12" t="s">
        <v>87</v>
      </c>
      <c r="AW577" s="12" t="s">
        <v>32</v>
      </c>
      <c r="AX577" s="12" t="s">
        <v>77</v>
      </c>
      <c r="AY577" s="152" t="s">
        <v>262</v>
      </c>
    </row>
    <row r="578" spans="2:51" s="15" customFormat="1" ht="12">
      <c r="B578" s="171"/>
      <c r="D578" s="151" t="s">
        <v>270</v>
      </c>
      <c r="E578" s="172" t="s">
        <v>1</v>
      </c>
      <c r="F578" s="173" t="s">
        <v>281</v>
      </c>
      <c r="H578" s="174">
        <v>86.8</v>
      </c>
      <c r="I578" s="175"/>
      <c r="L578" s="171"/>
      <c r="M578" s="176"/>
      <c r="T578" s="177"/>
      <c r="AT578" s="172" t="s">
        <v>270</v>
      </c>
      <c r="AU578" s="172" t="s">
        <v>87</v>
      </c>
      <c r="AV578" s="15" t="s">
        <v>103</v>
      </c>
      <c r="AW578" s="15" t="s">
        <v>32</v>
      </c>
      <c r="AX578" s="15" t="s">
        <v>77</v>
      </c>
      <c r="AY578" s="172" t="s">
        <v>262</v>
      </c>
    </row>
    <row r="579" spans="2:51" s="14" customFormat="1" ht="12">
      <c r="B579" s="165"/>
      <c r="D579" s="151" t="s">
        <v>270</v>
      </c>
      <c r="E579" s="166" t="s">
        <v>1</v>
      </c>
      <c r="F579" s="167" t="s">
        <v>282</v>
      </c>
      <c r="H579" s="166" t="s">
        <v>1</v>
      </c>
      <c r="I579" s="168"/>
      <c r="L579" s="165"/>
      <c r="M579" s="169"/>
      <c r="T579" s="170"/>
      <c r="AT579" s="166" t="s">
        <v>270</v>
      </c>
      <c r="AU579" s="166" t="s">
        <v>87</v>
      </c>
      <c r="AV579" s="14" t="s">
        <v>85</v>
      </c>
      <c r="AW579" s="14" t="s">
        <v>32</v>
      </c>
      <c r="AX579" s="14" t="s">
        <v>77</v>
      </c>
      <c r="AY579" s="166" t="s">
        <v>262</v>
      </c>
    </row>
    <row r="580" spans="2:51" s="12" customFormat="1" ht="12">
      <c r="B580" s="150"/>
      <c r="D580" s="151" t="s">
        <v>270</v>
      </c>
      <c r="E580" s="152" t="s">
        <v>1</v>
      </c>
      <c r="F580" s="153" t="s">
        <v>3191</v>
      </c>
      <c r="H580" s="154">
        <v>14.8</v>
      </c>
      <c r="I580" s="155"/>
      <c r="L580" s="150"/>
      <c r="M580" s="156"/>
      <c r="T580" s="157"/>
      <c r="AT580" s="152" t="s">
        <v>270</v>
      </c>
      <c r="AU580" s="152" t="s">
        <v>87</v>
      </c>
      <c r="AV580" s="12" t="s">
        <v>87</v>
      </c>
      <c r="AW580" s="12" t="s">
        <v>32</v>
      </c>
      <c r="AX580" s="12" t="s">
        <v>77</v>
      </c>
      <c r="AY580" s="152" t="s">
        <v>262</v>
      </c>
    </row>
    <row r="581" spans="2:51" s="12" customFormat="1" ht="12">
      <c r="B581" s="150"/>
      <c r="D581" s="151" t="s">
        <v>270</v>
      </c>
      <c r="E581" s="152" t="s">
        <v>1</v>
      </c>
      <c r="F581" s="153" t="s">
        <v>3192</v>
      </c>
      <c r="H581" s="154">
        <v>3.08</v>
      </c>
      <c r="I581" s="155"/>
      <c r="L581" s="150"/>
      <c r="M581" s="156"/>
      <c r="T581" s="157"/>
      <c r="AT581" s="152" t="s">
        <v>270</v>
      </c>
      <c r="AU581" s="152" t="s">
        <v>87</v>
      </c>
      <c r="AV581" s="12" t="s">
        <v>87</v>
      </c>
      <c r="AW581" s="12" t="s">
        <v>32</v>
      </c>
      <c r="AX581" s="12" t="s">
        <v>77</v>
      </c>
      <c r="AY581" s="152" t="s">
        <v>262</v>
      </c>
    </row>
    <row r="582" spans="2:51" s="12" customFormat="1" ht="12">
      <c r="B582" s="150"/>
      <c r="D582" s="151" t="s">
        <v>270</v>
      </c>
      <c r="E582" s="152" t="s">
        <v>1</v>
      </c>
      <c r="F582" s="153" t="s">
        <v>3193</v>
      </c>
      <c r="H582" s="154">
        <v>45</v>
      </c>
      <c r="I582" s="155"/>
      <c r="L582" s="150"/>
      <c r="M582" s="156"/>
      <c r="T582" s="157"/>
      <c r="AT582" s="152" t="s">
        <v>270</v>
      </c>
      <c r="AU582" s="152" t="s">
        <v>87</v>
      </c>
      <c r="AV582" s="12" t="s">
        <v>87</v>
      </c>
      <c r="AW582" s="12" t="s">
        <v>32</v>
      </c>
      <c r="AX582" s="12" t="s">
        <v>77</v>
      </c>
      <c r="AY582" s="152" t="s">
        <v>262</v>
      </c>
    </row>
    <row r="583" spans="2:51" s="12" customFormat="1" ht="12">
      <c r="B583" s="150"/>
      <c r="D583" s="151" t="s">
        <v>270</v>
      </c>
      <c r="E583" s="152" t="s">
        <v>1</v>
      </c>
      <c r="F583" s="153" t="s">
        <v>3194</v>
      </c>
      <c r="H583" s="154">
        <v>0.53</v>
      </c>
      <c r="I583" s="155"/>
      <c r="L583" s="150"/>
      <c r="M583" s="156"/>
      <c r="T583" s="157"/>
      <c r="AT583" s="152" t="s">
        <v>270</v>
      </c>
      <c r="AU583" s="152" t="s">
        <v>87</v>
      </c>
      <c r="AV583" s="12" t="s">
        <v>87</v>
      </c>
      <c r="AW583" s="12" t="s">
        <v>32</v>
      </c>
      <c r="AX583" s="12" t="s">
        <v>77</v>
      </c>
      <c r="AY583" s="152" t="s">
        <v>262</v>
      </c>
    </row>
    <row r="584" spans="2:51" s="15" customFormat="1" ht="12">
      <c r="B584" s="171"/>
      <c r="D584" s="151" t="s">
        <v>270</v>
      </c>
      <c r="E584" s="172" t="s">
        <v>1</v>
      </c>
      <c r="F584" s="173" t="s">
        <v>281</v>
      </c>
      <c r="H584" s="174">
        <v>63.41</v>
      </c>
      <c r="I584" s="175"/>
      <c r="L584" s="171"/>
      <c r="M584" s="176"/>
      <c r="T584" s="177"/>
      <c r="AT584" s="172" t="s">
        <v>270</v>
      </c>
      <c r="AU584" s="172" t="s">
        <v>87</v>
      </c>
      <c r="AV584" s="15" t="s">
        <v>103</v>
      </c>
      <c r="AW584" s="15" t="s">
        <v>32</v>
      </c>
      <c r="AX584" s="15" t="s">
        <v>77</v>
      </c>
      <c r="AY584" s="172" t="s">
        <v>262</v>
      </c>
    </row>
    <row r="585" spans="2:51" s="14" customFormat="1" ht="12">
      <c r="B585" s="165"/>
      <c r="D585" s="151" t="s">
        <v>270</v>
      </c>
      <c r="E585" s="166" t="s">
        <v>1</v>
      </c>
      <c r="F585" s="167" t="s">
        <v>286</v>
      </c>
      <c r="H585" s="166" t="s">
        <v>1</v>
      </c>
      <c r="I585" s="168"/>
      <c r="L585" s="165"/>
      <c r="M585" s="169"/>
      <c r="T585" s="170"/>
      <c r="AT585" s="166" t="s">
        <v>270</v>
      </c>
      <c r="AU585" s="166" t="s">
        <v>87</v>
      </c>
      <c r="AV585" s="14" t="s">
        <v>85</v>
      </c>
      <c r="AW585" s="14" t="s">
        <v>32</v>
      </c>
      <c r="AX585" s="14" t="s">
        <v>77</v>
      </c>
      <c r="AY585" s="166" t="s">
        <v>262</v>
      </c>
    </row>
    <row r="586" spans="2:51" s="12" customFormat="1" ht="12">
      <c r="B586" s="150"/>
      <c r="D586" s="151" t="s">
        <v>270</v>
      </c>
      <c r="E586" s="152" t="s">
        <v>1</v>
      </c>
      <c r="F586" s="153" t="s">
        <v>3195</v>
      </c>
      <c r="H586" s="154">
        <v>15</v>
      </c>
      <c r="I586" s="155"/>
      <c r="L586" s="150"/>
      <c r="M586" s="156"/>
      <c r="T586" s="157"/>
      <c r="AT586" s="152" t="s">
        <v>270</v>
      </c>
      <c r="AU586" s="152" t="s">
        <v>87</v>
      </c>
      <c r="AV586" s="12" t="s">
        <v>87</v>
      </c>
      <c r="AW586" s="12" t="s">
        <v>32</v>
      </c>
      <c r="AX586" s="12" t="s">
        <v>77</v>
      </c>
      <c r="AY586" s="152" t="s">
        <v>262</v>
      </c>
    </row>
    <row r="587" spans="2:51" s="12" customFormat="1" ht="12">
      <c r="B587" s="150"/>
      <c r="D587" s="151" t="s">
        <v>270</v>
      </c>
      <c r="E587" s="152" t="s">
        <v>1</v>
      </c>
      <c r="F587" s="153" t="s">
        <v>3196</v>
      </c>
      <c r="H587" s="154">
        <v>18.53</v>
      </c>
      <c r="I587" s="155"/>
      <c r="L587" s="150"/>
      <c r="M587" s="156"/>
      <c r="T587" s="157"/>
      <c r="AT587" s="152" t="s">
        <v>270</v>
      </c>
      <c r="AU587" s="152" t="s">
        <v>87</v>
      </c>
      <c r="AV587" s="12" t="s">
        <v>87</v>
      </c>
      <c r="AW587" s="12" t="s">
        <v>32</v>
      </c>
      <c r="AX587" s="12" t="s">
        <v>77</v>
      </c>
      <c r="AY587" s="152" t="s">
        <v>262</v>
      </c>
    </row>
    <row r="588" spans="2:51" s="12" customFormat="1" ht="12">
      <c r="B588" s="150"/>
      <c r="D588" s="151" t="s">
        <v>270</v>
      </c>
      <c r="E588" s="152" t="s">
        <v>1</v>
      </c>
      <c r="F588" s="153" t="s">
        <v>3197</v>
      </c>
      <c r="H588" s="154">
        <v>13.09</v>
      </c>
      <c r="I588" s="155"/>
      <c r="L588" s="150"/>
      <c r="M588" s="156"/>
      <c r="T588" s="157"/>
      <c r="AT588" s="152" t="s">
        <v>270</v>
      </c>
      <c r="AU588" s="152" t="s">
        <v>87</v>
      </c>
      <c r="AV588" s="12" t="s">
        <v>87</v>
      </c>
      <c r="AW588" s="12" t="s">
        <v>32</v>
      </c>
      <c r="AX588" s="12" t="s">
        <v>77</v>
      </c>
      <c r="AY588" s="152" t="s">
        <v>262</v>
      </c>
    </row>
    <row r="589" spans="2:51" s="12" customFormat="1" ht="12">
      <c r="B589" s="150"/>
      <c r="D589" s="151" t="s">
        <v>270</v>
      </c>
      <c r="E589" s="152" t="s">
        <v>1</v>
      </c>
      <c r="F589" s="153" t="s">
        <v>3198</v>
      </c>
      <c r="H589" s="154">
        <v>9.79</v>
      </c>
      <c r="I589" s="155"/>
      <c r="L589" s="150"/>
      <c r="M589" s="156"/>
      <c r="T589" s="157"/>
      <c r="AT589" s="152" t="s">
        <v>270</v>
      </c>
      <c r="AU589" s="152" t="s">
        <v>87</v>
      </c>
      <c r="AV589" s="12" t="s">
        <v>87</v>
      </c>
      <c r="AW589" s="12" t="s">
        <v>32</v>
      </c>
      <c r="AX589" s="12" t="s">
        <v>77</v>
      </c>
      <c r="AY589" s="152" t="s">
        <v>262</v>
      </c>
    </row>
    <row r="590" spans="2:51" s="12" customFormat="1" ht="12">
      <c r="B590" s="150"/>
      <c r="D590" s="151" t="s">
        <v>270</v>
      </c>
      <c r="E590" s="152" t="s">
        <v>1</v>
      </c>
      <c r="F590" s="153" t="s">
        <v>3199</v>
      </c>
      <c r="H590" s="154">
        <v>0.53</v>
      </c>
      <c r="I590" s="155"/>
      <c r="L590" s="150"/>
      <c r="M590" s="156"/>
      <c r="T590" s="157"/>
      <c r="AT590" s="152" t="s">
        <v>270</v>
      </c>
      <c r="AU590" s="152" t="s">
        <v>87</v>
      </c>
      <c r="AV590" s="12" t="s">
        <v>87</v>
      </c>
      <c r="AW590" s="12" t="s">
        <v>32</v>
      </c>
      <c r="AX590" s="12" t="s">
        <v>77</v>
      </c>
      <c r="AY590" s="152" t="s">
        <v>262</v>
      </c>
    </row>
    <row r="591" spans="2:51" s="12" customFormat="1" ht="12">
      <c r="B591" s="150"/>
      <c r="D591" s="151" t="s">
        <v>270</v>
      </c>
      <c r="E591" s="152" t="s">
        <v>1</v>
      </c>
      <c r="F591" s="153" t="s">
        <v>3200</v>
      </c>
      <c r="H591" s="154">
        <v>0.53</v>
      </c>
      <c r="I591" s="155"/>
      <c r="L591" s="150"/>
      <c r="M591" s="156"/>
      <c r="T591" s="157"/>
      <c r="AT591" s="152" t="s">
        <v>270</v>
      </c>
      <c r="AU591" s="152" t="s">
        <v>87</v>
      </c>
      <c r="AV591" s="12" t="s">
        <v>87</v>
      </c>
      <c r="AW591" s="12" t="s">
        <v>32</v>
      </c>
      <c r="AX591" s="12" t="s">
        <v>77</v>
      </c>
      <c r="AY591" s="152" t="s">
        <v>262</v>
      </c>
    </row>
    <row r="592" spans="2:51" s="15" customFormat="1" ht="12">
      <c r="B592" s="171"/>
      <c r="D592" s="151" t="s">
        <v>270</v>
      </c>
      <c r="E592" s="172" t="s">
        <v>1</v>
      </c>
      <c r="F592" s="173" t="s">
        <v>281</v>
      </c>
      <c r="H592" s="174">
        <v>57.47</v>
      </c>
      <c r="I592" s="175"/>
      <c r="L592" s="171"/>
      <c r="M592" s="176"/>
      <c r="T592" s="177"/>
      <c r="AT592" s="172" t="s">
        <v>270</v>
      </c>
      <c r="AU592" s="172" t="s">
        <v>87</v>
      </c>
      <c r="AV592" s="15" t="s">
        <v>103</v>
      </c>
      <c r="AW592" s="15" t="s">
        <v>32</v>
      </c>
      <c r="AX592" s="15" t="s">
        <v>77</v>
      </c>
      <c r="AY592" s="172" t="s">
        <v>262</v>
      </c>
    </row>
    <row r="593" spans="2:51" s="14" customFormat="1" ht="12">
      <c r="B593" s="165"/>
      <c r="D593" s="151" t="s">
        <v>270</v>
      </c>
      <c r="E593" s="166" t="s">
        <v>1</v>
      </c>
      <c r="F593" s="167" t="s">
        <v>289</v>
      </c>
      <c r="H593" s="166" t="s">
        <v>1</v>
      </c>
      <c r="I593" s="168"/>
      <c r="L593" s="165"/>
      <c r="M593" s="169"/>
      <c r="T593" s="170"/>
      <c r="AT593" s="166" t="s">
        <v>270</v>
      </c>
      <c r="AU593" s="166" t="s">
        <v>87</v>
      </c>
      <c r="AV593" s="14" t="s">
        <v>85</v>
      </c>
      <c r="AW593" s="14" t="s">
        <v>32</v>
      </c>
      <c r="AX593" s="14" t="s">
        <v>77</v>
      </c>
      <c r="AY593" s="166" t="s">
        <v>262</v>
      </c>
    </row>
    <row r="594" spans="2:51" s="12" customFormat="1" ht="12">
      <c r="B594" s="150"/>
      <c r="D594" s="151" t="s">
        <v>270</v>
      </c>
      <c r="E594" s="152" t="s">
        <v>1</v>
      </c>
      <c r="F594" s="153" t="s">
        <v>3201</v>
      </c>
      <c r="H594" s="154">
        <v>4.93</v>
      </c>
      <c r="I594" s="155"/>
      <c r="L594" s="150"/>
      <c r="M594" s="156"/>
      <c r="T594" s="157"/>
      <c r="AT594" s="152" t="s">
        <v>270</v>
      </c>
      <c r="AU594" s="152" t="s">
        <v>87</v>
      </c>
      <c r="AV594" s="12" t="s">
        <v>87</v>
      </c>
      <c r="AW594" s="12" t="s">
        <v>32</v>
      </c>
      <c r="AX594" s="12" t="s">
        <v>77</v>
      </c>
      <c r="AY594" s="152" t="s">
        <v>262</v>
      </c>
    </row>
    <row r="595" spans="2:51" s="12" customFormat="1" ht="12">
      <c r="B595" s="150"/>
      <c r="D595" s="151" t="s">
        <v>270</v>
      </c>
      <c r="E595" s="152" t="s">
        <v>1</v>
      </c>
      <c r="F595" s="153" t="s">
        <v>3202</v>
      </c>
      <c r="H595" s="154">
        <v>8.58</v>
      </c>
      <c r="I595" s="155"/>
      <c r="L595" s="150"/>
      <c r="M595" s="156"/>
      <c r="T595" s="157"/>
      <c r="AT595" s="152" t="s">
        <v>270</v>
      </c>
      <c r="AU595" s="152" t="s">
        <v>87</v>
      </c>
      <c r="AV595" s="12" t="s">
        <v>87</v>
      </c>
      <c r="AW595" s="12" t="s">
        <v>32</v>
      </c>
      <c r="AX595" s="12" t="s">
        <v>77</v>
      </c>
      <c r="AY595" s="152" t="s">
        <v>262</v>
      </c>
    </row>
    <row r="596" spans="2:51" s="12" customFormat="1" ht="12">
      <c r="B596" s="150"/>
      <c r="D596" s="151" t="s">
        <v>270</v>
      </c>
      <c r="E596" s="152" t="s">
        <v>1</v>
      </c>
      <c r="F596" s="153" t="s">
        <v>3203</v>
      </c>
      <c r="H596" s="154">
        <v>2.03</v>
      </c>
      <c r="I596" s="155"/>
      <c r="L596" s="150"/>
      <c r="M596" s="156"/>
      <c r="T596" s="157"/>
      <c r="AT596" s="152" t="s">
        <v>270</v>
      </c>
      <c r="AU596" s="152" t="s">
        <v>87</v>
      </c>
      <c r="AV596" s="12" t="s">
        <v>87</v>
      </c>
      <c r="AW596" s="12" t="s">
        <v>32</v>
      </c>
      <c r="AX596" s="12" t="s">
        <v>77</v>
      </c>
      <c r="AY596" s="152" t="s">
        <v>262</v>
      </c>
    </row>
    <row r="597" spans="2:51" s="12" customFormat="1" ht="12">
      <c r="B597" s="150"/>
      <c r="D597" s="151" t="s">
        <v>270</v>
      </c>
      <c r="E597" s="152" t="s">
        <v>1</v>
      </c>
      <c r="F597" s="153" t="s">
        <v>3204</v>
      </c>
      <c r="H597" s="154">
        <v>12.98</v>
      </c>
      <c r="I597" s="155"/>
      <c r="L597" s="150"/>
      <c r="M597" s="156"/>
      <c r="T597" s="157"/>
      <c r="AT597" s="152" t="s">
        <v>270</v>
      </c>
      <c r="AU597" s="152" t="s">
        <v>87</v>
      </c>
      <c r="AV597" s="12" t="s">
        <v>87</v>
      </c>
      <c r="AW597" s="12" t="s">
        <v>32</v>
      </c>
      <c r="AX597" s="12" t="s">
        <v>77</v>
      </c>
      <c r="AY597" s="152" t="s">
        <v>262</v>
      </c>
    </row>
    <row r="598" spans="2:51" s="12" customFormat="1" ht="12">
      <c r="B598" s="150"/>
      <c r="D598" s="151" t="s">
        <v>270</v>
      </c>
      <c r="E598" s="152" t="s">
        <v>1</v>
      </c>
      <c r="F598" s="153" t="s">
        <v>3205</v>
      </c>
      <c r="H598" s="154">
        <v>8.47</v>
      </c>
      <c r="I598" s="155"/>
      <c r="L598" s="150"/>
      <c r="M598" s="156"/>
      <c r="T598" s="157"/>
      <c r="AT598" s="152" t="s">
        <v>270</v>
      </c>
      <c r="AU598" s="152" t="s">
        <v>87</v>
      </c>
      <c r="AV598" s="12" t="s">
        <v>87</v>
      </c>
      <c r="AW598" s="12" t="s">
        <v>32</v>
      </c>
      <c r="AX598" s="12" t="s">
        <v>77</v>
      </c>
      <c r="AY598" s="152" t="s">
        <v>262</v>
      </c>
    </row>
    <row r="599" spans="2:51" s="12" customFormat="1" ht="12">
      <c r="B599" s="150"/>
      <c r="D599" s="151" t="s">
        <v>270</v>
      </c>
      <c r="E599" s="152" t="s">
        <v>1</v>
      </c>
      <c r="F599" s="153" t="s">
        <v>3206</v>
      </c>
      <c r="H599" s="154">
        <v>0.99</v>
      </c>
      <c r="I599" s="155"/>
      <c r="L599" s="150"/>
      <c r="M599" s="156"/>
      <c r="T599" s="157"/>
      <c r="AT599" s="152" t="s">
        <v>270</v>
      </c>
      <c r="AU599" s="152" t="s">
        <v>87</v>
      </c>
      <c r="AV599" s="12" t="s">
        <v>87</v>
      </c>
      <c r="AW599" s="12" t="s">
        <v>32</v>
      </c>
      <c r="AX599" s="12" t="s">
        <v>77</v>
      </c>
      <c r="AY599" s="152" t="s">
        <v>262</v>
      </c>
    </row>
    <row r="600" spans="2:51" s="12" customFormat="1" ht="12">
      <c r="B600" s="150"/>
      <c r="D600" s="151" t="s">
        <v>270</v>
      </c>
      <c r="E600" s="152" t="s">
        <v>1</v>
      </c>
      <c r="F600" s="153" t="s">
        <v>3207</v>
      </c>
      <c r="H600" s="154">
        <v>0.53</v>
      </c>
      <c r="I600" s="155"/>
      <c r="L600" s="150"/>
      <c r="M600" s="156"/>
      <c r="T600" s="157"/>
      <c r="AT600" s="152" t="s">
        <v>270</v>
      </c>
      <c r="AU600" s="152" t="s">
        <v>87</v>
      </c>
      <c r="AV600" s="12" t="s">
        <v>87</v>
      </c>
      <c r="AW600" s="12" t="s">
        <v>32</v>
      </c>
      <c r="AX600" s="12" t="s">
        <v>77</v>
      </c>
      <c r="AY600" s="152" t="s">
        <v>262</v>
      </c>
    </row>
    <row r="601" spans="2:51" s="12" customFormat="1" ht="12">
      <c r="B601" s="150"/>
      <c r="D601" s="151" t="s">
        <v>270</v>
      </c>
      <c r="E601" s="152" t="s">
        <v>1</v>
      </c>
      <c r="F601" s="153" t="s">
        <v>3208</v>
      </c>
      <c r="H601" s="154">
        <v>19.03</v>
      </c>
      <c r="I601" s="155"/>
      <c r="L601" s="150"/>
      <c r="M601" s="156"/>
      <c r="T601" s="157"/>
      <c r="AT601" s="152" t="s">
        <v>270</v>
      </c>
      <c r="AU601" s="152" t="s">
        <v>87</v>
      </c>
      <c r="AV601" s="12" t="s">
        <v>87</v>
      </c>
      <c r="AW601" s="12" t="s">
        <v>32</v>
      </c>
      <c r="AX601" s="12" t="s">
        <v>77</v>
      </c>
      <c r="AY601" s="152" t="s">
        <v>262</v>
      </c>
    </row>
    <row r="602" spans="2:51" s="15" customFormat="1" ht="12">
      <c r="B602" s="171"/>
      <c r="D602" s="151" t="s">
        <v>270</v>
      </c>
      <c r="E602" s="172" t="s">
        <v>1</v>
      </c>
      <c r="F602" s="173" t="s">
        <v>281</v>
      </c>
      <c r="H602" s="174">
        <v>57.54</v>
      </c>
      <c r="I602" s="175"/>
      <c r="L602" s="171"/>
      <c r="M602" s="176"/>
      <c r="T602" s="177"/>
      <c r="AT602" s="172" t="s">
        <v>270</v>
      </c>
      <c r="AU602" s="172" t="s">
        <v>87</v>
      </c>
      <c r="AV602" s="15" t="s">
        <v>103</v>
      </c>
      <c r="AW602" s="15" t="s">
        <v>32</v>
      </c>
      <c r="AX602" s="15" t="s">
        <v>77</v>
      </c>
      <c r="AY602" s="172" t="s">
        <v>262</v>
      </c>
    </row>
    <row r="603" spans="2:51" s="14" customFormat="1" ht="12">
      <c r="B603" s="165"/>
      <c r="D603" s="151" t="s">
        <v>270</v>
      </c>
      <c r="E603" s="166" t="s">
        <v>1</v>
      </c>
      <c r="F603" s="167" t="s">
        <v>292</v>
      </c>
      <c r="H603" s="166" t="s">
        <v>1</v>
      </c>
      <c r="I603" s="168"/>
      <c r="L603" s="165"/>
      <c r="M603" s="169"/>
      <c r="T603" s="170"/>
      <c r="AT603" s="166" t="s">
        <v>270</v>
      </c>
      <c r="AU603" s="166" t="s">
        <v>87</v>
      </c>
      <c r="AV603" s="14" t="s">
        <v>85</v>
      </c>
      <c r="AW603" s="14" t="s">
        <v>32</v>
      </c>
      <c r="AX603" s="14" t="s">
        <v>77</v>
      </c>
      <c r="AY603" s="166" t="s">
        <v>262</v>
      </c>
    </row>
    <row r="604" spans="2:51" s="12" customFormat="1" ht="12">
      <c r="B604" s="150"/>
      <c r="D604" s="151" t="s">
        <v>270</v>
      </c>
      <c r="E604" s="152" t="s">
        <v>1</v>
      </c>
      <c r="F604" s="153" t="s">
        <v>3209</v>
      </c>
      <c r="H604" s="154">
        <v>15.45</v>
      </c>
      <c r="I604" s="155"/>
      <c r="L604" s="150"/>
      <c r="M604" s="156"/>
      <c r="T604" s="157"/>
      <c r="AT604" s="152" t="s">
        <v>270</v>
      </c>
      <c r="AU604" s="152" t="s">
        <v>87</v>
      </c>
      <c r="AV604" s="12" t="s">
        <v>87</v>
      </c>
      <c r="AW604" s="12" t="s">
        <v>32</v>
      </c>
      <c r="AX604" s="12" t="s">
        <v>77</v>
      </c>
      <c r="AY604" s="152" t="s">
        <v>262</v>
      </c>
    </row>
    <row r="605" spans="2:51" s="12" customFormat="1" ht="12">
      <c r="B605" s="150"/>
      <c r="D605" s="151" t="s">
        <v>270</v>
      </c>
      <c r="E605" s="152" t="s">
        <v>1</v>
      </c>
      <c r="F605" s="153" t="s">
        <v>3210</v>
      </c>
      <c r="H605" s="154">
        <v>10.73</v>
      </c>
      <c r="I605" s="155"/>
      <c r="L605" s="150"/>
      <c r="M605" s="156"/>
      <c r="T605" s="157"/>
      <c r="AT605" s="152" t="s">
        <v>270</v>
      </c>
      <c r="AU605" s="152" t="s">
        <v>87</v>
      </c>
      <c r="AV605" s="12" t="s">
        <v>87</v>
      </c>
      <c r="AW605" s="12" t="s">
        <v>32</v>
      </c>
      <c r="AX605" s="12" t="s">
        <v>77</v>
      </c>
      <c r="AY605" s="152" t="s">
        <v>262</v>
      </c>
    </row>
    <row r="606" spans="2:51" s="12" customFormat="1" ht="12">
      <c r="B606" s="150"/>
      <c r="D606" s="151" t="s">
        <v>270</v>
      </c>
      <c r="E606" s="152" t="s">
        <v>1</v>
      </c>
      <c r="F606" s="153" t="s">
        <v>3211</v>
      </c>
      <c r="H606" s="154">
        <v>24.8</v>
      </c>
      <c r="I606" s="155"/>
      <c r="L606" s="150"/>
      <c r="M606" s="156"/>
      <c r="T606" s="157"/>
      <c r="AT606" s="152" t="s">
        <v>270</v>
      </c>
      <c r="AU606" s="152" t="s">
        <v>87</v>
      </c>
      <c r="AV606" s="12" t="s">
        <v>87</v>
      </c>
      <c r="AW606" s="12" t="s">
        <v>32</v>
      </c>
      <c r="AX606" s="12" t="s">
        <v>77</v>
      </c>
      <c r="AY606" s="152" t="s">
        <v>262</v>
      </c>
    </row>
    <row r="607" spans="2:51" s="12" customFormat="1" ht="12">
      <c r="B607" s="150"/>
      <c r="D607" s="151" t="s">
        <v>270</v>
      </c>
      <c r="E607" s="152" t="s">
        <v>1</v>
      </c>
      <c r="F607" s="153" t="s">
        <v>3212</v>
      </c>
      <c r="H607" s="154">
        <v>2.15</v>
      </c>
      <c r="I607" s="155"/>
      <c r="L607" s="150"/>
      <c r="M607" s="156"/>
      <c r="T607" s="157"/>
      <c r="AT607" s="152" t="s">
        <v>270</v>
      </c>
      <c r="AU607" s="152" t="s">
        <v>87</v>
      </c>
      <c r="AV607" s="12" t="s">
        <v>87</v>
      </c>
      <c r="AW607" s="12" t="s">
        <v>32</v>
      </c>
      <c r="AX607" s="12" t="s">
        <v>77</v>
      </c>
      <c r="AY607" s="152" t="s">
        <v>262</v>
      </c>
    </row>
    <row r="608" spans="2:51" s="12" customFormat="1" ht="12">
      <c r="B608" s="150"/>
      <c r="D608" s="151" t="s">
        <v>270</v>
      </c>
      <c r="E608" s="152" t="s">
        <v>1</v>
      </c>
      <c r="F608" s="153" t="s">
        <v>3213</v>
      </c>
      <c r="H608" s="154">
        <v>1.55</v>
      </c>
      <c r="I608" s="155"/>
      <c r="L608" s="150"/>
      <c r="M608" s="156"/>
      <c r="T608" s="157"/>
      <c r="AT608" s="152" t="s">
        <v>270</v>
      </c>
      <c r="AU608" s="152" t="s">
        <v>87</v>
      </c>
      <c r="AV608" s="12" t="s">
        <v>87</v>
      </c>
      <c r="AW608" s="12" t="s">
        <v>32</v>
      </c>
      <c r="AX608" s="12" t="s">
        <v>77</v>
      </c>
      <c r="AY608" s="152" t="s">
        <v>262</v>
      </c>
    </row>
    <row r="609" spans="2:51" s="15" customFormat="1" ht="12">
      <c r="B609" s="171"/>
      <c r="D609" s="151" t="s">
        <v>270</v>
      </c>
      <c r="E609" s="172" t="s">
        <v>1</v>
      </c>
      <c r="F609" s="173" t="s">
        <v>281</v>
      </c>
      <c r="H609" s="174">
        <v>54.68</v>
      </c>
      <c r="I609" s="175"/>
      <c r="L609" s="171"/>
      <c r="M609" s="176"/>
      <c r="T609" s="177"/>
      <c r="AT609" s="172" t="s">
        <v>270</v>
      </c>
      <c r="AU609" s="172" t="s">
        <v>87</v>
      </c>
      <c r="AV609" s="15" t="s">
        <v>103</v>
      </c>
      <c r="AW609" s="15" t="s">
        <v>32</v>
      </c>
      <c r="AX609" s="15" t="s">
        <v>77</v>
      </c>
      <c r="AY609" s="172" t="s">
        <v>262</v>
      </c>
    </row>
    <row r="610" spans="2:51" s="13" customFormat="1" ht="12">
      <c r="B610" s="158"/>
      <c r="D610" s="151" t="s">
        <v>270</v>
      </c>
      <c r="E610" s="159" t="s">
        <v>1</v>
      </c>
      <c r="F610" s="160" t="s">
        <v>273</v>
      </c>
      <c r="H610" s="161">
        <v>319.9</v>
      </c>
      <c r="I610" s="162"/>
      <c r="L610" s="158"/>
      <c r="M610" s="163"/>
      <c r="T610" s="164"/>
      <c r="AT610" s="159" t="s">
        <v>270</v>
      </c>
      <c r="AU610" s="159" t="s">
        <v>87</v>
      </c>
      <c r="AV610" s="13" t="s">
        <v>268</v>
      </c>
      <c r="AW610" s="13" t="s">
        <v>32</v>
      </c>
      <c r="AX610" s="13" t="s">
        <v>85</v>
      </c>
      <c r="AY610" s="159" t="s">
        <v>262</v>
      </c>
    </row>
    <row r="611" spans="2:65" s="1" customFormat="1" ht="24.2" customHeight="1">
      <c r="B611" s="32"/>
      <c r="C611" s="138" t="s">
        <v>651</v>
      </c>
      <c r="D611" s="138" t="s">
        <v>264</v>
      </c>
      <c r="E611" s="139" t="s">
        <v>3214</v>
      </c>
      <c r="F611" s="140" t="s">
        <v>3215</v>
      </c>
      <c r="G611" s="141" t="s">
        <v>152</v>
      </c>
      <c r="H611" s="142">
        <v>1326.5</v>
      </c>
      <c r="I611" s="143"/>
      <c r="J611" s="142">
        <f>ROUND(I611*H611,2)</f>
        <v>0</v>
      </c>
      <c r="K611" s="140" t="s">
        <v>267</v>
      </c>
      <c r="L611" s="32"/>
      <c r="M611" s="144" t="s">
        <v>1</v>
      </c>
      <c r="N611" s="145" t="s">
        <v>42</v>
      </c>
      <c r="P611" s="146">
        <f>O611*H611</f>
        <v>0</v>
      </c>
      <c r="Q611" s="146">
        <v>0.00533</v>
      </c>
      <c r="R611" s="146">
        <f>Q611*H611</f>
        <v>7.070245</v>
      </c>
      <c r="S611" s="146">
        <v>0</v>
      </c>
      <c r="T611" s="147">
        <f>S611*H611</f>
        <v>0</v>
      </c>
      <c r="AR611" s="148" t="s">
        <v>268</v>
      </c>
      <c r="AT611" s="148" t="s">
        <v>264</v>
      </c>
      <c r="AU611" s="148" t="s">
        <v>87</v>
      </c>
      <c r="AY611" s="17" t="s">
        <v>262</v>
      </c>
      <c r="BE611" s="149">
        <f>IF(N611="základní",J611,0)</f>
        <v>0</v>
      </c>
      <c r="BF611" s="149">
        <f>IF(N611="snížená",J611,0)</f>
        <v>0</v>
      </c>
      <c r="BG611" s="149">
        <f>IF(N611="zákl. přenesená",J611,0)</f>
        <v>0</v>
      </c>
      <c r="BH611" s="149">
        <f>IF(N611="sníž. přenesená",J611,0)</f>
        <v>0</v>
      </c>
      <c r="BI611" s="149">
        <f>IF(N611="nulová",J611,0)</f>
        <v>0</v>
      </c>
      <c r="BJ611" s="17" t="s">
        <v>85</v>
      </c>
      <c r="BK611" s="149">
        <f>ROUND(I611*H611,2)</f>
        <v>0</v>
      </c>
      <c r="BL611" s="17" t="s">
        <v>268</v>
      </c>
      <c r="BM611" s="148" t="s">
        <v>3216</v>
      </c>
    </row>
    <row r="612" spans="2:51" s="14" customFormat="1" ht="12">
      <c r="B612" s="165"/>
      <c r="D612" s="151" t="s">
        <v>270</v>
      </c>
      <c r="E612" s="166" t="s">
        <v>1</v>
      </c>
      <c r="F612" s="167" t="s">
        <v>278</v>
      </c>
      <c r="H612" s="166" t="s">
        <v>1</v>
      </c>
      <c r="I612" s="168"/>
      <c r="L612" s="165"/>
      <c r="M612" s="169"/>
      <c r="T612" s="170"/>
      <c r="AT612" s="166" t="s">
        <v>270</v>
      </c>
      <c r="AU612" s="166" t="s">
        <v>87</v>
      </c>
      <c r="AV612" s="14" t="s">
        <v>85</v>
      </c>
      <c r="AW612" s="14" t="s">
        <v>32</v>
      </c>
      <c r="AX612" s="14" t="s">
        <v>77</v>
      </c>
      <c r="AY612" s="166" t="s">
        <v>262</v>
      </c>
    </row>
    <row r="613" spans="2:51" s="12" customFormat="1" ht="12">
      <c r="B613" s="150"/>
      <c r="D613" s="151" t="s">
        <v>270</v>
      </c>
      <c r="E613" s="152" t="s">
        <v>1</v>
      </c>
      <c r="F613" s="153" t="s">
        <v>3217</v>
      </c>
      <c r="H613" s="154">
        <v>72</v>
      </c>
      <c r="I613" s="155"/>
      <c r="L613" s="150"/>
      <c r="M613" s="156"/>
      <c r="T613" s="157"/>
      <c r="AT613" s="152" t="s">
        <v>270</v>
      </c>
      <c r="AU613" s="152" t="s">
        <v>87</v>
      </c>
      <c r="AV613" s="12" t="s">
        <v>87</v>
      </c>
      <c r="AW613" s="12" t="s">
        <v>32</v>
      </c>
      <c r="AX613" s="12" t="s">
        <v>77</v>
      </c>
      <c r="AY613" s="152" t="s">
        <v>262</v>
      </c>
    </row>
    <row r="614" spans="2:51" s="12" customFormat="1" ht="12">
      <c r="B614" s="150"/>
      <c r="D614" s="151" t="s">
        <v>270</v>
      </c>
      <c r="E614" s="152" t="s">
        <v>1</v>
      </c>
      <c r="F614" s="153" t="s">
        <v>3218</v>
      </c>
      <c r="H614" s="154">
        <v>13.1</v>
      </c>
      <c r="I614" s="155"/>
      <c r="L614" s="150"/>
      <c r="M614" s="156"/>
      <c r="T614" s="157"/>
      <c r="AT614" s="152" t="s">
        <v>270</v>
      </c>
      <c r="AU614" s="152" t="s">
        <v>87</v>
      </c>
      <c r="AV614" s="12" t="s">
        <v>87</v>
      </c>
      <c r="AW614" s="12" t="s">
        <v>32</v>
      </c>
      <c r="AX614" s="12" t="s">
        <v>77</v>
      </c>
      <c r="AY614" s="152" t="s">
        <v>262</v>
      </c>
    </row>
    <row r="615" spans="2:51" s="12" customFormat="1" ht="12">
      <c r="B615" s="150"/>
      <c r="D615" s="151" t="s">
        <v>270</v>
      </c>
      <c r="E615" s="152" t="s">
        <v>1</v>
      </c>
      <c r="F615" s="153" t="s">
        <v>3219</v>
      </c>
      <c r="H615" s="154">
        <v>29</v>
      </c>
      <c r="I615" s="155"/>
      <c r="L615" s="150"/>
      <c r="M615" s="156"/>
      <c r="T615" s="157"/>
      <c r="AT615" s="152" t="s">
        <v>270</v>
      </c>
      <c r="AU615" s="152" t="s">
        <v>87</v>
      </c>
      <c r="AV615" s="12" t="s">
        <v>87</v>
      </c>
      <c r="AW615" s="12" t="s">
        <v>32</v>
      </c>
      <c r="AX615" s="12" t="s">
        <v>77</v>
      </c>
      <c r="AY615" s="152" t="s">
        <v>262</v>
      </c>
    </row>
    <row r="616" spans="2:51" s="12" customFormat="1" ht="12">
      <c r="B616" s="150"/>
      <c r="D616" s="151" t="s">
        <v>270</v>
      </c>
      <c r="E616" s="152" t="s">
        <v>1</v>
      </c>
      <c r="F616" s="153" t="s">
        <v>3220</v>
      </c>
      <c r="H616" s="154">
        <v>163</v>
      </c>
      <c r="I616" s="155"/>
      <c r="L616" s="150"/>
      <c r="M616" s="156"/>
      <c r="T616" s="157"/>
      <c r="AT616" s="152" t="s">
        <v>270</v>
      </c>
      <c r="AU616" s="152" t="s">
        <v>87</v>
      </c>
      <c r="AV616" s="12" t="s">
        <v>87</v>
      </c>
      <c r="AW616" s="12" t="s">
        <v>32</v>
      </c>
      <c r="AX616" s="12" t="s">
        <v>77</v>
      </c>
      <c r="AY616" s="152" t="s">
        <v>262</v>
      </c>
    </row>
    <row r="617" spans="2:51" s="12" customFormat="1" ht="12">
      <c r="B617" s="150"/>
      <c r="D617" s="151" t="s">
        <v>270</v>
      </c>
      <c r="E617" s="152" t="s">
        <v>1</v>
      </c>
      <c r="F617" s="153" t="s">
        <v>3221</v>
      </c>
      <c r="H617" s="154">
        <v>34</v>
      </c>
      <c r="I617" s="155"/>
      <c r="L617" s="150"/>
      <c r="M617" s="156"/>
      <c r="T617" s="157"/>
      <c r="AT617" s="152" t="s">
        <v>270</v>
      </c>
      <c r="AU617" s="152" t="s">
        <v>87</v>
      </c>
      <c r="AV617" s="12" t="s">
        <v>87</v>
      </c>
      <c r="AW617" s="12" t="s">
        <v>32</v>
      </c>
      <c r="AX617" s="12" t="s">
        <v>77</v>
      </c>
      <c r="AY617" s="152" t="s">
        <v>262</v>
      </c>
    </row>
    <row r="618" spans="2:51" s="12" customFormat="1" ht="12">
      <c r="B618" s="150"/>
      <c r="D618" s="151" t="s">
        <v>270</v>
      </c>
      <c r="E618" s="152" t="s">
        <v>1</v>
      </c>
      <c r="F618" s="153" t="s">
        <v>3222</v>
      </c>
      <c r="H618" s="154">
        <v>16.6</v>
      </c>
      <c r="I618" s="155"/>
      <c r="L618" s="150"/>
      <c r="M618" s="156"/>
      <c r="T618" s="157"/>
      <c r="AT618" s="152" t="s">
        <v>270</v>
      </c>
      <c r="AU618" s="152" t="s">
        <v>87</v>
      </c>
      <c r="AV618" s="12" t="s">
        <v>87</v>
      </c>
      <c r="AW618" s="12" t="s">
        <v>32</v>
      </c>
      <c r="AX618" s="12" t="s">
        <v>77</v>
      </c>
      <c r="AY618" s="152" t="s">
        <v>262</v>
      </c>
    </row>
    <row r="619" spans="2:51" s="12" customFormat="1" ht="12">
      <c r="B619" s="150"/>
      <c r="D619" s="151" t="s">
        <v>270</v>
      </c>
      <c r="E619" s="152" t="s">
        <v>1</v>
      </c>
      <c r="F619" s="153" t="s">
        <v>3223</v>
      </c>
      <c r="H619" s="154">
        <v>19.6</v>
      </c>
      <c r="I619" s="155"/>
      <c r="L619" s="150"/>
      <c r="M619" s="156"/>
      <c r="T619" s="157"/>
      <c r="AT619" s="152" t="s">
        <v>270</v>
      </c>
      <c r="AU619" s="152" t="s">
        <v>87</v>
      </c>
      <c r="AV619" s="12" t="s">
        <v>87</v>
      </c>
      <c r="AW619" s="12" t="s">
        <v>32</v>
      </c>
      <c r="AX619" s="12" t="s">
        <v>77</v>
      </c>
      <c r="AY619" s="152" t="s">
        <v>262</v>
      </c>
    </row>
    <row r="620" spans="2:51" s="12" customFormat="1" ht="12">
      <c r="B620" s="150"/>
      <c r="D620" s="151" t="s">
        <v>270</v>
      </c>
      <c r="E620" s="152" t="s">
        <v>1</v>
      </c>
      <c r="F620" s="153" t="s">
        <v>3224</v>
      </c>
      <c r="H620" s="154">
        <v>16.3</v>
      </c>
      <c r="I620" s="155"/>
      <c r="L620" s="150"/>
      <c r="M620" s="156"/>
      <c r="T620" s="157"/>
      <c r="AT620" s="152" t="s">
        <v>270</v>
      </c>
      <c r="AU620" s="152" t="s">
        <v>87</v>
      </c>
      <c r="AV620" s="12" t="s">
        <v>87</v>
      </c>
      <c r="AW620" s="12" t="s">
        <v>32</v>
      </c>
      <c r="AX620" s="12" t="s">
        <v>77</v>
      </c>
      <c r="AY620" s="152" t="s">
        <v>262</v>
      </c>
    </row>
    <row r="621" spans="2:51" s="12" customFormat="1" ht="12">
      <c r="B621" s="150"/>
      <c r="D621" s="151" t="s">
        <v>270</v>
      </c>
      <c r="E621" s="152" t="s">
        <v>1</v>
      </c>
      <c r="F621" s="153" t="s">
        <v>3225</v>
      </c>
      <c r="H621" s="154">
        <v>4.8</v>
      </c>
      <c r="I621" s="155"/>
      <c r="L621" s="150"/>
      <c r="M621" s="156"/>
      <c r="T621" s="157"/>
      <c r="AT621" s="152" t="s">
        <v>270</v>
      </c>
      <c r="AU621" s="152" t="s">
        <v>87</v>
      </c>
      <c r="AV621" s="12" t="s">
        <v>87</v>
      </c>
      <c r="AW621" s="12" t="s">
        <v>32</v>
      </c>
      <c r="AX621" s="12" t="s">
        <v>77</v>
      </c>
      <c r="AY621" s="152" t="s">
        <v>262</v>
      </c>
    </row>
    <row r="622" spans="2:51" s="15" customFormat="1" ht="12">
      <c r="B622" s="171"/>
      <c r="D622" s="151" t="s">
        <v>270</v>
      </c>
      <c r="E622" s="172" t="s">
        <v>1</v>
      </c>
      <c r="F622" s="173" t="s">
        <v>281</v>
      </c>
      <c r="H622" s="174">
        <v>368.4</v>
      </c>
      <c r="I622" s="175"/>
      <c r="L622" s="171"/>
      <c r="M622" s="176"/>
      <c r="T622" s="177"/>
      <c r="AT622" s="172" t="s">
        <v>270</v>
      </c>
      <c r="AU622" s="172" t="s">
        <v>87</v>
      </c>
      <c r="AV622" s="15" t="s">
        <v>103</v>
      </c>
      <c r="AW622" s="15" t="s">
        <v>32</v>
      </c>
      <c r="AX622" s="15" t="s">
        <v>77</v>
      </c>
      <c r="AY622" s="172" t="s">
        <v>262</v>
      </c>
    </row>
    <row r="623" spans="2:51" s="14" customFormat="1" ht="12">
      <c r="B623" s="165"/>
      <c r="D623" s="151" t="s">
        <v>270</v>
      </c>
      <c r="E623" s="166" t="s">
        <v>1</v>
      </c>
      <c r="F623" s="167" t="s">
        <v>282</v>
      </c>
      <c r="H623" s="166" t="s">
        <v>1</v>
      </c>
      <c r="I623" s="168"/>
      <c r="L623" s="165"/>
      <c r="M623" s="169"/>
      <c r="T623" s="170"/>
      <c r="AT623" s="166" t="s">
        <v>270</v>
      </c>
      <c r="AU623" s="166" t="s">
        <v>87</v>
      </c>
      <c r="AV623" s="14" t="s">
        <v>85</v>
      </c>
      <c r="AW623" s="14" t="s">
        <v>32</v>
      </c>
      <c r="AX623" s="14" t="s">
        <v>77</v>
      </c>
      <c r="AY623" s="166" t="s">
        <v>262</v>
      </c>
    </row>
    <row r="624" spans="2:51" s="12" customFormat="1" ht="12">
      <c r="B624" s="150"/>
      <c r="D624" s="151" t="s">
        <v>270</v>
      </c>
      <c r="E624" s="152" t="s">
        <v>1</v>
      </c>
      <c r="F624" s="153" t="s">
        <v>3226</v>
      </c>
      <c r="H624" s="154">
        <v>59.2</v>
      </c>
      <c r="I624" s="155"/>
      <c r="L624" s="150"/>
      <c r="M624" s="156"/>
      <c r="T624" s="157"/>
      <c r="AT624" s="152" t="s">
        <v>270</v>
      </c>
      <c r="AU624" s="152" t="s">
        <v>87</v>
      </c>
      <c r="AV624" s="12" t="s">
        <v>87</v>
      </c>
      <c r="AW624" s="12" t="s">
        <v>32</v>
      </c>
      <c r="AX624" s="12" t="s">
        <v>77</v>
      </c>
      <c r="AY624" s="152" t="s">
        <v>262</v>
      </c>
    </row>
    <row r="625" spans="2:51" s="12" customFormat="1" ht="12">
      <c r="B625" s="150"/>
      <c r="D625" s="151" t="s">
        <v>270</v>
      </c>
      <c r="E625" s="152" t="s">
        <v>1</v>
      </c>
      <c r="F625" s="153" t="s">
        <v>3227</v>
      </c>
      <c r="H625" s="154">
        <v>12.3</v>
      </c>
      <c r="I625" s="155"/>
      <c r="L625" s="150"/>
      <c r="M625" s="156"/>
      <c r="T625" s="157"/>
      <c r="AT625" s="152" t="s">
        <v>270</v>
      </c>
      <c r="AU625" s="152" t="s">
        <v>87</v>
      </c>
      <c r="AV625" s="12" t="s">
        <v>87</v>
      </c>
      <c r="AW625" s="12" t="s">
        <v>32</v>
      </c>
      <c r="AX625" s="12" t="s">
        <v>77</v>
      </c>
      <c r="AY625" s="152" t="s">
        <v>262</v>
      </c>
    </row>
    <row r="626" spans="2:51" s="12" customFormat="1" ht="12">
      <c r="B626" s="150"/>
      <c r="D626" s="151" t="s">
        <v>270</v>
      </c>
      <c r="E626" s="152" t="s">
        <v>1</v>
      </c>
      <c r="F626" s="153" t="s">
        <v>3228</v>
      </c>
      <c r="H626" s="154">
        <v>180</v>
      </c>
      <c r="I626" s="155"/>
      <c r="L626" s="150"/>
      <c r="M626" s="156"/>
      <c r="T626" s="157"/>
      <c r="AT626" s="152" t="s">
        <v>270</v>
      </c>
      <c r="AU626" s="152" t="s">
        <v>87</v>
      </c>
      <c r="AV626" s="12" t="s">
        <v>87</v>
      </c>
      <c r="AW626" s="12" t="s">
        <v>32</v>
      </c>
      <c r="AX626" s="12" t="s">
        <v>77</v>
      </c>
      <c r="AY626" s="152" t="s">
        <v>262</v>
      </c>
    </row>
    <row r="627" spans="2:51" s="12" customFormat="1" ht="12">
      <c r="B627" s="150"/>
      <c r="D627" s="151" t="s">
        <v>270</v>
      </c>
      <c r="E627" s="152" t="s">
        <v>1</v>
      </c>
      <c r="F627" s="153" t="s">
        <v>3229</v>
      </c>
      <c r="H627" s="154">
        <v>2.4</v>
      </c>
      <c r="I627" s="155"/>
      <c r="L627" s="150"/>
      <c r="M627" s="156"/>
      <c r="T627" s="157"/>
      <c r="AT627" s="152" t="s">
        <v>270</v>
      </c>
      <c r="AU627" s="152" t="s">
        <v>87</v>
      </c>
      <c r="AV627" s="12" t="s">
        <v>87</v>
      </c>
      <c r="AW627" s="12" t="s">
        <v>32</v>
      </c>
      <c r="AX627" s="12" t="s">
        <v>77</v>
      </c>
      <c r="AY627" s="152" t="s">
        <v>262</v>
      </c>
    </row>
    <row r="628" spans="2:51" s="15" customFormat="1" ht="12">
      <c r="B628" s="171"/>
      <c r="D628" s="151" t="s">
        <v>270</v>
      </c>
      <c r="E628" s="172" t="s">
        <v>1</v>
      </c>
      <c r="F628" s="173" t="s">
        <v>281</v>
      </c>
      <c r="H628" s="174">
        <v>253.9</v>
      </c>
      <c r="I628" s="175"/>
      <c r="L628" s="171"/>
      <c r="M628" s="176"/>
      <c r="T628" s="177"/>
      <c r="AT628" s="172" t="s">
        <v>270</v>
      </c>
      <c r="AU628" s="172" t="s">
        <v>87</v>
      </c>
      <c r="AV628" s="15" t="s">
        <v>103</v>
      </c>
      <c r="AW628" s="15" t="s">
        <v>32</v>
      </c>
      <c r="AX628" s="15" t="s">
        <v>77</v>
      </c>
      <c r="AY628" s="172" t="s">
        <v>262</v>
      </c>
    </row>
    <row r="629" spans="2:51" s="14" customFormat="1" ht="12">
      <c r="B629" s="165"/>
      <c r="D629" s="151" t="s">
        <v>270</v>
      </c>
      <c r="E629" s="166" t="s">
        <v>1</v>
      </c>
      <c r="F629" s="167" t="s">
        <v>286</v>
      </c>
      <c r="H629" s="166" t="s">
        <v>1</v>
      </c>
      <c r="I629" s="168"/>
      <c r="L629" s="165"/>
      <c r="M629" s="169"/>
      <c r="T629" s="170"/>
      <c r="AT629" s="166" t="s">
        <v>270</v>
      </c>
      <c r="AU629" s="166" t="s">
        <v>87</v>
      </c>
      <c r="AV629" s="14" t="s">
        <v>85</v>
      </c>
      <c r="AW629" s="14" t="s">
        <v>32</v>
      </c>
      <c r="AX629" s="14" t="s">
        <v>77</v>
      </c>
      <c r="AY629" s="166" t="s">
        <v>262</v>
      </c>
    </row>
    <row r="630" spans="2:51" s="12" customFormat="1" ht="12">
      <c r="B630" s="150"/>
      <c r="D630" s="151" t="s">
        <v>270</v>
      </c>
      <c r="E630" s="152" t="s">
        <v>1</v>
      </c>
      <c r="F630" s="153" t="s">
        <v>3230</v>
      </c>
      <c r="H630" s="154">
        <v>60</v>
      </c>
      <c r="I630" s="155"/>
      <c r="L630" s="150"/>
      <c r="M630" s="156"/>
      <c r="T630" s="157"/>
      <c r="AT630" s="152" t="s">
        <v>270</v>
      </c>
      <c r="AU630" s="152" t="s">
        <v>87</v>
      </c>
      <c r="AV630" s="12" t="s">
        <v>87</v>
      </c>
      <c r="AW630" s="12" t="s">
        <v>32</v>
      </c>
      <c r="AX630" s="12" t="s">
        <v>77</v>
      </c>
      <c r="AY630" s="152" t="s">
        <v>262</v>
      </c>
    </row>
    <row r="631" spans="2:51" s="12" customFormat="1" ht="12">
      <c r="B631" s="150"/>
      <c r="D631" s="151" t="s">
        <v>270</v>
      </c>
      <c r="E631" s="152" t="s">
        <v>1</v>
      </c>
      <c r="F631" s="153" t="s">
        <v>3231</v>
      </c>
      <c r="H631" s="154">
        <v>74.1</v>
      </c>
      <c r="I631" s="155"/>
      <c r="L631" s="150"/>
      <c r="M631" s="156"/>
      <c r="T631" s="157"/>
      <c r="AT631" s="152" t="s">
        <v>270</v>
      </c>
      <c r="AU631" s="152" t="s">
        <v>87</v>
      </c>
      <c r="AV631" s="12" t="s">
        <v>87</v>
      </c>
      <c r="AW631" s="12" t="s">
        <v>32</v>
      </c>
      <c r="AX631" s="12" t="s">
        <v>77</v>
      </c>
      <c r="AY631" s="152" t="s">
        <v>262</v>
      </c>
    </row>
    <row r="632" spans="2:51" s="12" customFormat="1" ht="12">
      <c r="B632" s="150"/>
      <c r="D632" s="151" t="s">
        <v>270</v>
      </c>
      <c r="E632" s="152" t="s">
        <v>1</v>
      </c>
      <c r="F632" s="153" t="s">
        <v>3232</v>
      </c>
      <c r="H632" s="154">
        <v>59.5</v>
      </c>
      <c r="I632" s="155"/>
      <c r="L632" s="150"/>
      <c r="M632" s="156"/>
      <c r="T632" s="157"/>
      <c r="AT632" s="152" t="s">
        <v>270</v>
      </c>
      <c r="AU632" s="152" t="s">
        <v>87</v>
      </c>
      <c r="AV632" s="12" t="s">
        <v>87</v>
      </c>
      <c r="AW632" s="12" t="s">
        <v>32</v>
      </c>
      <c r="AX632" s="12" t="s">
        <v>77</v>
      </c>
      <c r="AY632" s="152" t="s">
        <v>262</v>
      </c>
    </row>
    <row r="633" spans="2:51" s="12" customFormat="1" ht="12">
      <c r="B633" s="150"/>
      <c r="D633" s="151" t="s">
        <v>270</v>
      </c>
      <c r="E633" s="152" t="s">
        <v>1</v>
      </c>
      <c r="F633" s="153" t="s">
        <v>3233</v>
      </c>
      <c r="H633" s="154">
        <v>44.5</v>
      </c>
      <c r="I633" s="155"/>
      <c r="L633" s="150"/>
      <c r="M633" s="156"/>
      <c r="T633" s="157"/>
      <c r="AT633" s="152" t="s">
        <v>270</v>
      </c>
      <c r="AU633" s="152" t="s">
        <v>87</v>
      </c>
      <c r="AV633" s="12" t="s">
        <v>87</v>
      </c>
      <c r="AW633" s="12" t="s">
        <v>32</v>
      </c>
      <c r="AX633" s="12" t="s">
        <v>77</v>
      </c>
      <c r="AY633" s="152" t="s">
        <v>262</v>
      </c>
    </row>
    <row r="634" spans="2:51" s="12" customFormat="1" ht="12">
      <c r="B634" s="150"/>
      <c r="D634" s="151" t="s">
        <v>270</v>
      </c>
      <c r="E634" s="152" t="s">
        <v>1</v>
      </c>
      <c r="F634" s="153" t="s">
        <v>3234</v>
      </c>
      <c r="H634" s="154">
        <v>2.4</v>
      </c>
      <c r="I634" s="155"/>
      <c r="L634" s="150"/>
      <c r="M634" s="156"/>
      <c r="T634" s="157"/>
      <c r="AT634" s="152" t="s">
        <v>270</v>
      </c>
      <c r="AU634" s="152" t="s">
        <v>87</v>
      </c>
      <c r="AV634" s="12" t="s">
        <v>87</v>
      </c>
      <c r="AW634" s="12" t="s">
        <v>32</v>
      </c>
      <c r="AX634" s="12" t="s">
        <v>77</v>
      </c>
      <c r="AY634" s="152" t="s">
        <v>262</v>
      </c>
    </row>
    <row r="635" spans="2:51" s="12" customFormat="1" ht="12">
      <c r="B635" s="150"/>
      <c r="D635" s="151" t="s">
        <v>270</v>
      </c>
      <c r="E635" s="152" t="s">
        <v>1</v>
      </c>
      <c r="F635" s="153" t="s">
        <v>3235</v>
      </c>
      <c r="H635" s="154">
        <v>2.4</v>
      </c>
      <c r="I635" s="155"/>
      <c r="L635" s="150"/>
      <c r="M635" s="156"/>
      <c r="T635" s="157"/>
      <c r="AT635" s="152" t="s">
        <v>270</v>
      </c>
      <c r="AU635" s="152" t="s">
        <v>87</v>
      </c>
      <c r="AV635" s="12" t="s">
        <v>87</v>
      </c>
      <c r="AW635" s="12" t="s">
        <v>32</v>
      </c>
      <c r="AX635" s="12" t="s">
        <v>77</v>
      </c>
      <c r="AY635" s="152" t="s">
        <v>262</v>
      </c>
    </row>
    <row r="636" spans="2:51" s="15" customFormat="1" ht="12">
      <c r="B636" s="171"/>
      <c r="D636" s="151" t="s">
        <v>270</v>
      </c>
      <c r="E636" s="172" t="s">
        <v>1</v>
      </c>
      <c r="F636" s="173" t="s">
        <v>281</v>
      </c>
      <c r="H636" s="174">
        <v>242.9</v>
      </c>
      <c r="I636" s="175"/>
      <c r="L636" s="171"/>
      <c r="M636" s="176"/>
      <c r="T636" s="177"/>
      <c r="AT636" s="172" t="s">
        <v>270</v>
      </c>
      <c r="AU636" s="172" t="s">
        <v>87</v>
      </c>
      <c r="AV636" s="15" t="s">
        <v>103</v>
      </c>
      <c r="AW636" s="15" t="s">
        <v>32</v>
      </c>
      <c r="AX636" s="15" t="s">
        <v>77</v>
      </c>
      <c r="AY636" s="172" t="s">
        <v>262</v>
      </c>
    </row>
    <row r="637" spans="2:51" s="14" customFormat="1" ht="12">
      <c r="B637" s="165"/>
      <c r="D637" s="151" t="s">
        <v>270</v>
      </c>
      <c r="E637" s="166" t="s">
        <v>1</v>
      </c>
      <c r="F637" s="167" t="s">
        <v>289</v>
      </c>
      <c r="H637" s="166" t="s">
        <v>1</v>
      </c>
      <c r="I637" s="168"/>
      <c r="L637" s="165"/>
      <c r="M637" s="169"/>
      <c r="T637" s="170"/>
      <c r="AT637" s="166" t="s">
        <v>270</v>
      </c>
      <c r="AU637" s="166" t="s">
        <v>87</v>
      </c>
      <c r="AV637" s="14" t="s">
        <v>85</v>
      </c>
      <c r="AW637" s="14" t="s">
        <v>32</v>
      </c>
      <c r="AX637" s="14" t="s">
        <v>77</v>
      </c>
      <c r="AY637" s="166" t="s">
        <v>262</v>
      </c>
    </row>
    <row r="638" spans="2:51" s="12" customFormat="1" ht="12">
      <c r="B638" s="150"/>
      <c r="D638" s="151" t="s">
        <v>270</v>
      </c>
      <c r="E638" s="152" t="s">
        <v>1</v>
      </c>
      <c r="F638" s="153" t="s">
        <v>3236</v>
      </c>
      <c r="H638" s="154">
        <v>19.7</v>
      </c>
      <c r="I638" s="155"/>
      <c r="L638" s="150"/>
      <c r="M638" s="156"/>
      <c r="T638" s="157"/>
      <c r="AT638" s="152" t="s">
        <v>270</v>
      </c>
      <c r="AU638" s="152" t="s">
        <v>87</v>
      </c>
      <c r="AV638" s="12" t="s">
        <v>87</v>
      </c>
      <c r="AW638" s="12" t="s">
        <v>32</v>
      </c>
      <c r="AX638" s="12" t="s">
        <v>77</v>
      </c>
      <c r="AY638" s="152" t="s">
        <v>262</v>
      </c>
    </row>
    <row r="639" spans="2:51" s="12" customFormat="1" ht="12">
      <c r="B639" s="150"/>
      <c r="D639" s="151" t="s">
        <v>270</v>
      </c>
      <c r="E639" s="152" t="s">
        <v>1</v>
      </c>
      <c r="F639" s="153" t="s">
        <v>3237</v>
      </c>
      <c r="H639" s="154">
        <v>34.3</v>
      </c>
      <c r="I639" s="155"/>
      <c r="L639" s="150"/>
      <c r="M639" s="156"/>
      <c r="T639" s="157"/>
      <c r="AT639" s="152" t="s">
        <v>270</v>
      </c>
      <c r="AU639" s="152" t="s">
        <v>87</v>
      </c>
      <c r="AV639" s="12" t="s">
        <v>87</v>
      </c>
      <c r="AW639" s="12" t="s">
        <v>32</v>
      </c>
      <c r="AX639" s="12" t="s">
        <v>77</v>
      </c>
      <c r="AY639" s="152" t="s">
        <v>262</v>
      </c>
    </row>
    <row r="640" spans="2:51" s="12" customFormat="1" ht="12">
      <c r="B640" s="150"/>
      <c r="D640" s="151" t="s">
        <v>270</v>
      </c>
      <c r="E640" s="152" t="s">
        <v>1</v>
      </c>
      <c r="F640" s="153" t="s">
        <v>3238</v>
      </c>
      <c r="H640" s="154">
        <v>8.1</v>
      </c>
      <c r="I640" s="155"/>
      <c r="L640" s="150"/>
      <c r="M640" s="156"/>
      <c r="T640" s="157"/>
      <c r="AT640" s="152" t="s">
        <v>270</v>
      </c>
      <c r="AU640" s="152" t="s">
        <v>87</v>
      </c>
      <c r="AV640" s="12" t="s">
        <v>87</v>
      </c>
      <c r="AW640" s="12" t="s">
        <v>32</v>
      </c>
      <c r="AX640" s="12" t="s">
        <v>77</v>
      </c>
      <c r="AY640" s="152" t="s">
        <v>262</v>
      </c>
    </row>
    <row r="641" spans="2:51" s="12" customFormat="1" ht="12">
      <c r="B641" s="150"/>
      <c r="D641" s="151" t="s">
        <v>270</v>
      </c>
      <c r="E641" s="152" t="s">
        <v>1</v>
      </c>
      <c r="F641" s="153" t="s">
        <v>3239</v>
      </c>
      <c r="H641" s="154">
        <v>59</v>
      </c>
      <c r="I641" s="155"/>
      <c r="L641" s="150"/>
      <c r="M641" s="156"/>
      <c r="T641" s="157"/>
      <c r="AT641" s="152" t="s">
        <v>270</v>
      </c>
      <c r="AU641" s="152" t="s">
        <v>87</v>
      </c>
      <c r="AV641" s="12" t="s">
        <v>87</v>
      </c>
      <c r="AW641" s="12" t="s">
        <v>32</v>
      </c>
      <c r="AX641" s="12" t="s">
        <v>77</v>
      </c>
      <c r="AY641" s="152" t="s">
        <v>262</v>
      </c>
    </row>
    <row r="642" spans="2:51" s="12" customFormat="1" ht="12">
      <c r="B642" s="150"/>
      <c r="D642" s="151" t="s">
        <v>270</v>
      </c>
      <c r="E642" s="152" t="s">
        <v>1</v>
      </c>
      <c r="F642" s="153" t="s">
        <v>3240</v>
      </c>
      <c r="H642" s="154">
        <v>38.5</v>
      </c>
      <c r="I642" s="155"/>
      <c r="L642" s="150"/>
      <c r="M642" s="156"/>
      <c r="T642" s="157"/>
      <c r="AT642" s="152" t="s">
        <v>270</v>
      </c>
      <c r="AU642" s="152" t="s">
        <v>87</v>
      </c>
      <c r="AV642" s="12" t="s">
        <v>87</v>
      </c>
      <c r="AW642" s="12" t="s">
        <v>32</v>
      </c>
      <c r="AX642" s="12" t="s">
        <v>77</v>
      </c>
      <c r="AY642" s="152" t="s">
        <v>262</v>
      </c>
    </row>
    <row r="643" spans="2:51" s="12" customFormat="1" ht="12">
      <c r="B643" s="150"/>
      <c r="D643" s="151" t="s">
        <v>270</v>
      </c>
      <c r="E643" s="152" t="s">
        <v>1</v>
      </c>
      <c r="F643" s="153" t="s">
        <v>3241</v>
      </c>
      <c r="H643" s="154">
        <v>4.5</v>
      </c>
      <c r="I643" s="155"/>
      <c r="L643" s="150"/>
      <c r="M643" s="156"/>
      <c r="T643" s="157"/>
      <c r="AT643" s="152" t="s">
        <v>270</v>
      </c>
      <c r="AU643" s="152" t="s">
        <v>87</v>
      </c>
      <c r="AV643" s="12" t="s">
        <v>87</v>
      </c>
      <c r="AW643" s="12" t="s">
        <v>32</v>
      </c>
      <c r="AX643" s="12" t="s">
        <v>77</v>
      </c>
      <c r="AY643" s="152" t="s">
        <v>262</v>
      </c>
    </row>
    <row r="644" spans="2:51" s="12" customFormat="1" ht="12">
      <c r="B644" s="150"/>
      <c r="D644" s="151" t="s">
        <v>270</v>
      </c>
      <c r="E644" s="152" t="s">
        <v>1</v>
      </c>
      <c r="F644" s="153" t="s">
        <v>3242</v>
      </c>
      <c r="H644" s="154">
        <v>2.4</v>
      </c>
      <c r="I644" s="155"/>
      <c r="L644" s="150"/>
      <c r="M644" s="156"/>
      <c r="T644" s="157"/>
      <c r="AT644" s="152" t="s">
        <v>270</v>
      </c>
      <c r="AU644" s="152" t="s">
        <v>87</v>
      </c>
      <c r="AV644" s="12" t="s">
        <v>87</v>
      </c>
      <c r="AW644" s="12" t="s">
        <v>32</v>
      </c>
      <c r="AX644" s="12" t="s">
        <v>77</v>
      </c>
      <c r="AY644" s="152" t="s">
        <v>262</v>
      </c>
    </row>
    <row r="645" spans="2:51" s="12" customFormat="1" ht="12">
      <c r="B645" s="150"/>
      <c r="D645" s="151" t="s">
        <v>270</v>
      </c>
      <c r="E645" s="152" t="s">
        <v>1</v>
      </c>
      <c r="F645" s="153" t="s">
        <v>3243</v>
      </c>
      <c r="H645" s="154">
        <v>76.1</v>
      </c>
      <c r="I645" s="155"/>
      <c r="L645" s="150"/>
      <c r="M645" s="156"/>
      <c r="T645" s="157"/>
      <c r="AT645" s="152" t="s">
        <v>270</v>
      </c>
      <c r="AU645" s="152" t="s">
        <v>87</v>
      </c>
      <c r="AV645" s="12" t="s">
        <v>87</v>
      </c>
      <c r="AW645" s="12" t="s">
        <v>32</v>
      </c>
      <c r="AX645" s="12" t="s">
        <v>77</v>
      </c>
      <c r="AY645" s="152" t="s">
        <v>262</v>
      </c>
    </row>
    <row r="646" spans="2:51" s="15" customFormat="1" ht="12">
      <c r="B646" s="171"/>
      <c r="D646" s="151" t="s">
        <v>270</v>
      </c>
      <c r="E646" s="172" t="s">
        <v>1</v>
      </c>
      <c r="F646" s="173" t="s">
        <v>281</v>
      </c>
      <c r="H646" s="174">
        <v>242.6</v>
      </c>
      <c r="I646" s="175"/>
      <c r="L646" s="171"/>
      <c r="M646" s="176"/>
      <c r="T646" s="177"/>
      <c r="AT646" s="172" t="s">
        <v>270</v>
      </c>
      <c r="AU646" s="172" t="s">
        <v>87</v>
      </c>
      <c r="AV646" s="15" t="s">
        <v>103</v>
      </c>
      <c r="AW646" s="15" t="s">
        <v>32</v>
      </c>
      <c r="AX646" s="15" t="s">
        <v>77</v>
      </c>
      <c r="AY646" s="172" t="s">
        <v>262</v>
      </c>
    </row>
    <row r="647" spans="2:51" s="14" customFormat="1" ht="12">
      <c r="B647" s="165"/>
      <c r="D647" s="151" t="s">
        <v>270</v>
      </c>
      <c r="E647" s="166" t="s">
        <v>1</v>
      </c>
      <c r="F647" s="167" t="s">
        <v>292</v>
      </c>
      <c r="H647" s="166" t="s">
        <v>1</v>
      </c>
      <c r="I647" s="168"/>
      <c r="L647" s="165"/>
      <c r="M647" s="169"/>
      <c r="T647" s="170"/>
      <c r="AT647" s="166" t="s">
        <v>270</v>
      </c>
      <c r="AU647" s="166" t="s">
        <v>87</v>
      </c>
      <c r="AV647" s="14" t="s">
        <v>85</v>
      </c>
      <c r="AW647" s="14" t="s">
        <v>32</v>
      </c>
      <c r="AX647" s="14" t="s">
        <v>77</v>
      </c>
      <c r="AY647" s="166" t="s">
        <v>262</v>
      </c>
    </row>
    <row r="648" spans="2:51" s="12" customFormat="1" ht="12">
      <c r="B648" s="150"/>
      <c r="D648" s="151" t="s">
        <v>270</v>
      </c>
      <c r="E648" s="152" t="s">
        <v>1</v>
      </c>
      <c r="F648" s="153" t="s">
        <v>3244</v>
      </c>
      <c r="H648" s="154">
        <v>61.8</v>
      </c>
      <c r="I648" s="155"/>
      <c r="L648" s="150"/>
      <c r="M648" s="156"/>
      <c r="T648" s="157"/>
      <c r="AT648" s="152" t="s">
        <v>270</v>
      </c>
      <c r="AU648" s="152" t="s">
        <v>87</v>
      </c>
      <c r="AV648" s="12" t="s">
        <v>87</v>
      </c>
      <c r="AW648" s="12" t="s">
        <v>32</v>
      </c>
      <c r="AX648" s="12" t="s">
        <v>77</v>
      </c>
      <c r="AY648" s="152" t="s">
        <v>262</v>
      </c>
    </row>
    <row r="649" spans="2:51" s="12" customFormat="1" ht="12">
      <c r="B649" s="150"/>
      <c r="D649" s="151" t="s">
        <v>270</v>
      </c>
      <c r="E649" s="152" t="s">
        <v>1</v>
      </c>
      <c r="F649" s="153" t="s">
        <v>3245</v>
      </c>
      <c r="H649" s="154">
        <v>42.9</v>
      </c>
      <c r="I649" s="155"/>
      <c r="L649" s="150"/>
      <c r="M649" s="156"/>
      <c r="T649" s="157"/>
      <c r="AT649" s="152" t="s">
        <v>270</v>
      </c>
      <c r="AU649" s="152" t="s">
        <v>87</v>
      </c>
      <c r="AV649" s="12" t="s">
        <v>87</v>
      </c>
      <c r="AW649" s="12" t="s">
        <v>32</v>
      </c>
      <c r="AX649" s="12" t="s">
        <v>77</v>
      </c>
      <c r="AY649" s="152" t="s">
        <v>262</v>
      </c>
    </row>
    <row r="650" spans="2:51" s="12" customFormat="1" ht="12">
      <c r="B650" s="150"/>
      <c r="D650" s="151" t="s">
        <v>270</v>
      </c>
      <c r="E650" s="152" t="s">
        <v>1</v>
      </c>
      <c r="F650" s="153" t="s">
        <v>3246</v>
      </c>
      <c r="H650" s="154">
        <v>99.2</v>
      </c>
      <c r="I650" s="155"/>
      <c r="L650" s="150"/>
      <c r="M650" s="156"/>
      <c r="T650" s="157"/>
      <c r="AT650" s="152" t="s">
        <v>270</v>
      </c>
      <c r="AU650" s="152" t="s">
        <v>87</v>
      </c>
      <c r="AV650" s="12" t="s">
        <v>87</v>
      </c>
      <c r="AW650" s="12" t="s">
        <v>32</v>
      </c>
      <c r="AX650" s="12" t="s">
        <v>77</v>
      </c>
      <c r="AY650" s="152" t="s">
        <v>262</v>
      </c>
    </row>
    <row r="651" spans="2:51" s="12" customFormat="1" ht="12">
      <c r="B651" s="150"/>
      <c r="D651" s="151" t="s">
        <v>270</v>
      </c>
      <c r="E651" s="152" t="s">
        <v>1</v>
      </c>
      <c r="F651" s="153" t="s">
        <v>3247</v>
      </c>
      <c r="H651" s="154">
        <v>8.6</v>
      </c>
      <c r="I651" s="155"/>
      <c r="L651" s="150"/>
      <c r="M651" s="156"/>
      <c r="T651" s="157"/>
      <c r="AT651" s="152" t="s">
        <v>270</v>
      </c>
      <c r="AU651" s="152" t="s">
        <v>87</v>
      </c>
      <c r="AV651" s="12" t="s">
        <v>87</v>
      </c>
      <c r="AW651" s="12" t="s">
        <v>32</v>
      </c>
      <c r="AX651" s="12" t="s">
        <v>77</v>
      </c>
      <c r="AY651" s="152" t="s">
        <v>262</v>
      </c>
    </row>
    <row r="652" spans="2:51" s="12" customFormat="1" ht="12">
      <c r="B652" s="150"/>
      <c r="D652" s="151" t="s">
        <v>270</v>
      </c>
      <c r="E652" s="152" t="s">
        <v>1</v>
      </c>
      <c r="F652" s="153" t="s">
        <v>3248</v>
      </c>
      <c r="H652" s="154">
        <v>6.2</v>
      </c>
      <c r="I652" s="155"/>
      <c r="L652" s="150"/>
      <c r="M652" s="156"/>
      <c r="T652" s="157"/>
      <c r="AT652" s="152" t="s">
        <v>270</v>
      </c>
      <c r="AU652" s="152" t="s">
        <v>87</v>
      </c>
      <c r="AV652" s="12" t="s">
        <v>87</v>
      </c>
      <c r="AW652" s="12" t="s">
        <v>32</v>
      </c>
      <c r="AX652" s="12" t="s">
        <v>77</v>
      </c>
      <c r="AY652" s="152" t="s">
        <v>262</v>
      </c>
    </row>
    <row r="653" spans="2:51" s="15" customFormat="1" ht="12">
      <c r="B653" s="171"/>
      <c r="D653" s="151" t="s">
        <v>270</v>
      </c>
      <c r="E653" s="172" t="s">
        <v>1</v>
      </c>
      <c r="F653" s="173" t="s">
        <v>281</v>
      </c>
      <c r="H653" s="174">
        <v>218.7</v>
      </c>
      <c r="I653" s="175"/>
      <c r="L653" s="171"/>
      <c r="M653" s="176"/>
      <c r="T653" s="177"/>
      <c r="AT653" s="172" t="s">
        <v>270</v>
      </c>
      <c r="AU653" s="172" t="s">
        <v>87</v>
      </c>
      <c r="AV653" s="15" t="s">
        <v>103</v>
      </c>
      <c r="AW653" s="15" t="s">
        <v>32</v>
      </c>
      <c r="AX653" s="15" t="s">
        <v>77</v>
      </c>
      <c r="AY653" s="172" t="s">
        <v>262</v>
      </c>
    </row>
    <row r="654" spans="2:51" s="13" customFormat="1" ht="12">
      <c r="B654" s="158"/>
      <c r="D654" s="151" t="s">
        <v>270</v>
      </c>
      <c r="E654" s="159" t="s">
        <v>1</v>
      </c>
      <c r="F654" s="160" t="s">
        <v>273</v>
      </c>
      <c r="H654" s="161">
        <v>1326.5</v>
      </c>
      <c r="I654" s="162"/>
      <c r="L654" s="158"/>
      <c r="M654" s="163"/>
      <c r="T654" s="164"/>
      <c r="AT654" s="159" t="s">
        <v>270</v>
      </c>
      <c r="AU654" s="159" t="s">
        <v>87</v>
      </c>
      <c r="AV654" s="13" t="s">
        <v>268</v>
      </c>
      <c r="AW654" s="13" t="s">
        <v>32</v>
      </c>
      <c r="AX654" s="13" t="s">
        <v>85</v>
      </c>
      <c r="AY654" s="159" t="s">
        <v>262</v>
      </c>
    </row>
    <row r="655" spans="2:65" s="1" customFormat="1" ht="24.2" customHeight="1">
      <c r="B655" s="32"/>
      <c r="C655" s="138" t="s">
        <v>655</v>
      </c>
      <c r="D655" s="138" t="s">
        <v>264</v>
      </c>
      <c r="E655" s="139" t="s">
        <v>3249</v>
      </c>
      <c r="F655" s="140" t="s">
        <v>3250</v>
      </c>
      <c r="G655" s="141" t="s">
        <v>152</v>
      </c>
      <c r="H655" s="142">
        <v>1326.5</v>
      </c>
      <c r="I655" s="143"/>
      <c r="J655" s="142">
        <f>ROUND(I655*H655,2)</f>
        <v>0</v>
      </c>
      <c r="K655" s="140" t="s">
        <v>267</v>
      </c>
      <c r="L655" s="32"/>
      <c r="M655" s="144" t="s">
        <v>1</v>
      </c>
      <c r="N655" s="145" t="s">
        <v>42</v>
      </c>
      <c r="P655" s="146">
        <f>O655*H655</f>
        <v>0</v>
      </c>
      <c r="Q655" s="146">
        <v>0</v>
      </c>
      <c r="R655" s="146">
        <f>Q655*H655</f>
        <v>0</v>
      </c>
      <c r="S655" s="146">
        <v>0</v>
      </c>
      <c r="T655" s="147">
        <f>S655*H655</f>
        <v>0</v>
      </c>
      <c r="AR655" s="148" t="s">
        <v>268</v>
      </c>
      <c r="AT655" s="148" t="s">
        <v>264</v>
      </c>
      <c r="AU655" s="148" t="s">
        <v>87</v>
      </c>
      <c r="AY655" s="17" t="s">
        <v>262</v>
      </c>
      <c r="BE655" s="149">
        <f>IF(N655="základní",J655,0)</f>
        <v>0</v>
      </c>
      <c r="BF655" s="149">
        <f>IF(N655="snížená",J655,0)</f>
        <v>0</v>
      </c>
      <c r="BG655" s="149">
        <f>IF(N655="zákl. přenesená",J655,0)</f>
        <v>0</v>
      </c>
      <c r="BH655" s="149">
        <f>IF(N655="sníž. přenesená",J655,0)</f>
        <v>0</v>
      </c>
      <c r="BI655" s="149">
        <f>IF(N655="nulová",J655,0)</f>
        <v>0</v>
      </c>
      <c r="BJ655" s="17" t="s">
        <v>85</v>
      </c>
      <c r="BK655" s="149">
        <f>ROUND(I655*H655,2)</f>
        <v>0</v>
      </c>
      <c r="BL655" s="17" t="s">
        <v>268</v>
      </c>
      <c r="BM655" s="148" t="s">
        <v>3251</v>
      </c>
    </row>
    <row r="656" spans="2:65" s="1" customFormat="1" ht="24.2" customHeight="1">
      <c r="B656" s="32"/>
      <c r="C656" s="138" t="s">
        <v>659</v>
      </c>
      <c r="D656" s="138" t="s">
        <v>264</v>
      </c>
      <c r="E656" s="139" t="s">
        <v>3252</v>
      </c>
      <c r="F656" s="140" t="s">
        <v>3253</v>
      </c>
      <c r="G656" s="141" t="s">
        <v>152</v>
      </c>
      <c r="H656" s="142">
        <v>1326.5</v>
      </c>
      <c r="I656" s="143"/>
      <c r="J656" s="142">
        <f>ROUND(I656*H656,2)</f>
        <v>0</v>
      </c>
      <c r="K656" s="140" t="s">
        <v>267</v>
      </c>
      <c r="L656" s="32"/>
      <c r="M656" s="144" t="s">
        <v>1</v>
      </c>
      <c r="N656" s="145" t="s">
        <v>42</v>
      </c>
      <c r="P656" s="146">
        <f>O656*H656</f>
        <v>0</v>
      </c>
      <c r="Q656" s="146">
        <v>0.00088</v>
      </c>
      <c r="R656" s="146">
        <f>Q656*H656</f>
        <v>1.1673200000000001</v>
      </c>
      <c r="S656" s="146">
        <v>0</v>
      </c>
      <c r="T656" s="147">
        <f>S656*H656</f>
        <v>0</v>
      </c>
      <c r="AR656" s="148" t="s">
        <v>268</v>
      </c>
      <c r="AT656" s="148" t="s">
        <v>264</v>
      </c>
      <c r="AU656" s="148" t="s">
        <v>87</v>
      </c>
      <c r="AY656" s="17" t="s">
        <v>262</v>
      </c>
      <c r="BE656" s="149">
        <f>IF(N656="základní",J656,0)</f>
        <v>0</v>
      </c>
      <c r="BF656" s="149">
        <f>IF(N656="snížená",J656,0)</f>
        <v>0</v>
      </c>
      <c r="BG656" s="149">
        <f>IF(N656="zákl. přenesená",J656,0)</f>
        <v>0</v>
      </c>
      <c r="BH656" s="149">
        <f>IF(N656="sníž. přenesená",J656,0)</f>
        <v>0</v>
      </c>
      <c r="BI656" s="149">
        <f>IF(N656="nulová",J656,0)</f>
        <v>0</v>
      </c>
      <c r="BJ656" s="17" t="s">
        <v>85</v>
      </c>
      <c r="BK656" s="149">
        <f>ROUND(I656*H656,2)</f>
        <v>0</v>
      </c>
      <c r="BL656" s="17" t="s">
        <v>268</v>
      </c>
      <c r="BM656" s="148" t="s">
        <v>3254</v>
      </c>
    </row>
    <row r="657" spans="2:65" s="1" customFormat="1" ht="24.2" customHeight="1">
      <c r="B657" s="32"/>
      <c r="C657" s="138" t="s">
        <v>668</v>
      </c>
      <c r="D657" s="138" t="s">
        <v>264</v>
      </c>
      <c r="E657" s="139" t="s">
        <v>3255</v>
      </c>
      <c r="F657" s="140" t="s">
        <v>3256</v>
      </c>
      <c r="G657" s="141" t="s">
        <v>152</v>
      </c>
      <c r="H657" s="142">
        <v>1326.5</v>
      </c>
      <c r="I657" s="143"/>
      <c r="J657" s="142">
        <f>ROUND(I657*H657,2)</f>
        <v>0</v>
      </c>
      <c r="K657" s="140" t="s">
        <v>267</v>
      </c>
      <c r="L657" s="32"/>
      <c r="M657" s="144" t="s">
        <v>1</v>
      </c>
      <c r="N657" s="145" t="s">
        <v>42</v>
      </c>
      <c r="P657" s="146">
        <f>O657*H657</f>
        <v>0</v>
      </c>
      <c r="Q657" s="146">
        <v>0</v>
      </c>
      <c r="R657" s="146">
        <f>Q657*H657</f>
        <v>0</v>
      </c>
      <c r="S657" s="146">
        <v>0</v>
      </c>
      <c r="T657" s="147">
        <f>S657*H657</f>
        <v>0</v>
      </c>
      <c r="AR657" s="148" t="s">
        <v>268</v>
      </c>
      <c r="AT657" s="148" t="s">
        <v>264</v>
      </c>
      <c r="AU657" s="148" t="s">
        <v>87</v>
      </c>
      <c r="AY657" s="17" t="s">
        <v>262</v>
      </c>
      <c r="BE657" s="149">
        <f>IF(N657="základní",J657,0)</f>
        <v>0</v>
      </c>
      <c r="BF657" s="149">
        <f>IF(N657="snížená",J657,0)</f>
        <v>0</v>
      </c>
      <c r="BG657" s="149">
        <f>IF(N657="zákl. přenesená",J657,0)</f>
        <v>0</v>
      </c>
      <c r="BH657" s="149">
        <f>IF(N657="sníž. přenesená",J657,0)</f>
        <v>0</v>
      </c>
      <c r="BI657" s="149">
        <f>IF(N657="nulová",J657,0)</f>
        <v>0</v>
      </c>
      <c r="BJ657" s="17" t="s">
        <v>85</v>
      </c>
      <c r="BK657" s="149">
        <f>ROUND(I657*H657,2)</f>
        <v>0</v>
      </c>
      <c r="BL657" s="17" t="s">
        <v>268</v>
      </c>
      <c r="BM657" s="148" t="s">
        <v>3257</v>
      </c>
    </row>
    <row r="658" spans="2:65" s="1" customFormat="1" ht="21.75" customHeight="1">
      <c r="B658" s="32"/>
      <c r="C658" s="138" t="s">
        <v>672</v>
      </c>
      <c r="D658" s="138" t="s">
        <v>264</v>
      </c>
      <c r="E658" s="139" t="s">
        <v>3258</v>
      </c>
      <c r="F658" s="140" t="s">
        <v>3259</v>
      </c>
      <c r="G658" s="141" t="s">
        <v>152</v>
      </c>
      <c r="H658" s="142">
        <v>1326.5</v>
      </c>
      <c r="I658" s="143"/>
      <c r="J658" s="142">
        <f>ROUND(I658*H658,2)</f>
        <v>0</v>
      </c>
      <c r="K658" s="140" t="s">
        <v>267</v>
      </c>
      <c r="L658" s="32"/>
      <c r="M658" s="144" t="s">
        <v>1</v>
      </c>
      <c r="N658" s="145" t="s">
        <v>42</v>
      </c>
      <c r="P658" s="146">
        <f>O658*H658</f>
        <v>0</v>
      </c>
      <c r="Q658" s="146">
        <v>0.0032</v>
      </c>
      <c r="R658" s="146">
        <f>Q658*H658</f>
        <v>4.244800000000001</v>
      </c>
      <c r="S658" s="146">
        <v>0</v>
      </c>
      <c r="T658" s="147">
        <f>S658*H658</f>
        <v>0</v>
      </c>
      <c r="AR658" s="148" t="s">
        <v>268</v>
      </c>
      <c r="AT658" s="148" t="s">
        <v>264</v>
      </c>
      <c r="AU658" s="148" t="s">
        <v>87</v>
      </c>
      <c r="AY658" s="17" t="s">
        <v>262</v>
      </c>
      <c r="BE658" s="149">
        <f>IF(N658="základní",J658,0)</f>
        <v>0</v>
      </c>
      <c r="BF658" s="149">
        <f>IF(N658="snížená",J658,0)</f>
        <v>0</v>
      </c>
      <c r="BG658" s="149">
        <f>IF(N658="zákl. přenesená",J658,0)</f>
        <v>0</v>
      </c>
      <c r="BH658" s="149">
        <f>IF(N658="sníž. přenesená",J658,0)</f>
        <v>0</v>
      </c>
      <c r="BI658" s="149">
        <f>IF(N658="nulová",J658,0)</f>
        <v>0</v>
      </c>
      <c r="BJ658" s="17" t="s">
        <v>85</v>
      </c>
      <c r="BK658" s="149">
        <f>ROUND(I658*H658,2)</f>
        <v>0</v>
      </c>
      <c r="BL658" s="17" t="s">
        <v>268</v>
      </c>
      <c r="BM658" s="148" t="s">
        <v>3260</v>
      </c>
    </row>
    <row r="659" spans="2:65" s="1" customFormat="1" ht="16.5" customHeight="1">
      <c r="B659" s="32"/>
      <c r="C659" s="138" t="s">
        <v>677</v>
      </c>
      <c r="D659" s="138" t="s">
        <v>264</v>
      </c>
      <c r="E659" s="139" t="s">
        <v>3261</v>
      </c>
      <c r="F659" s="140" t="s">
        <v>3262</v>
      </c>
      <c r="G659" s="141" t="s">
        <v>303</v>
      </c>
      <c r="H659" s="142">
        <v>47.61</v>
      </c>
      <c r="I659" s="143"/>
      <c r="J659" s="142">
        <f>ROUND(I659*H659,2)</f>
        <v>0</v>
      </c>
      <c r="K659" s="140" t="s">
        <v>267</v>
      </c>
      <c r="L659" s="32"/>
      <c r="M659" s="144" t="s">
        <v>1</v>
      </c>
      <c r="N659" s="145" t="s">
        <v>42</v>
      </c>
      <c r="P659" s="146">
        <f>O659*H659</f>
        <v>0</v>
      </c>
      <c r="Q659" s="146">
        <v>1.05555</v>
      </c>
      <c r="R659" s="146">
        <f>Q659*H659</f>
        <v>50.254735499999995</v>
      </c>
      <c r="S659" s="146">
        <v>0</v>
      </c>
      <c r="T659" s="147">
        <f>S659*H659</f>
        <v>0</v>
      </c>
      <c r="AR659" s="148" t="s">
        <v>268</v>
      </c>
      <c r="AT659" s="148" t="s">
        <v>264</v>
      </c>
      <c r="AU659" s="148" t="s">
        <v>87</v>
      </c>
      <c r="AY659" s="17" t="s">
        <v>262</v>
      </c>
      <c r="BE659" s="149">
        <f>IF(N659="základní",J659,0)</f>
        <v>0</v>
      </c>
      <c r="BF659" s="149">
        <f>IF(N659="snížená",J659,0)</f>
        <v>0</v>
      </c>
      <c r="BG659" s="149">
        <f>IF(N659="zákl. přenesená",J659,0)</f>
        <v>0</v>
      </c>
      <c r="BH659" s="149">
        <f>IF(N659="sníž. přenesená",J659,0)</f>
        <v>0</v>
      </c>
      <c r="BI659" s="149">
        <f>IF(N659="nulová",J659,0)</f>
        <v>0</v>
      </c>
      <c r="BJ659" s="17" t="s">
        <v>85</v>
      </c>
      <c r="BK659" s="149">
        <f>ROUND(I659*H659,2)</f>
        <v>0</v>
      </c>
      <c r="BL659" s="17" t="s">
        <v>268</v>
      </c>
      <c r="BM659" s="148" t="s">
        <v>3263</v>
      </c>
    </row>
    <row r="660" spans="2:51" s="14" customFormat="1" ht="12">
      <c r="B660" s="165"/>
      <c r="D660" s="151" t="s">
        <v>270</v>
      </c>
      <c r="E660" s="166" t="s">
        <v>1</v>
      </c>
      <c r="F660" s="167" t="s">
        <v>3264</v>
      </c>
      <c r="H660" s="166" t="s">
        <v>1</v>
      </c>
      <c r="I660" s="168"/>
      <c r="L660" s="165"/>
      <c r="M660" s="169"/>
      <c r="T660" s="170"/>
      <c r="AT660" s="166" t="s">
        <v>270</v>
      </c>
      <c r="AU660" s="166" t="s">
        <v>87</v>
      </c>
      <c r="AV660" s="14" t="s">
        <v>85</v>
      </c>
      <c r="AW660" s="14" t="s">
        <v>32</v>
      </c>
      <c r="AX660" s="14" t="s">
        <v>77</v>
      </c>
      <c r="AY660" s="166" t="s">
        <v>262</v>
      </c>
    </row>
    <row r="661" spans="2:51" s="14" customFormat="1" ht="12">
      <c r="B661" s="165"/>
      <c r="D661" s="151" t="s">
        <v>270</v>
      </c>
      <c r="E661" s="166" t="s">
        <v>1</v>
      </c>
      <c r="F661" s="167" t="s">
        <v>3265</v>
      </c>
      <c r="H661" s="166" t="s">
        <v>1</v>
      </c>
      <c r="I661" s="168"/>
      <c r="L661" s="165"/>
      <c r="M661" s="169"/>
      <c r="T661" s="170"/>
      <c r="AT661" s="166" t="s">
        <v>270</v>
      </c>
      <c r="AU661" s="166" t="s">
        <v>87</v>
      </c>
      <c r="AV661" s="14" t="s">
        <v>85</v>
      </c>
      <c r="AW661" s="14" t="s">
        <v>32</v>
      </c>
      <c r="AX661" s="14" t="s">
        <v>77</v>
      </c>
      <c r="AY661" s="166" t="s">
        <v>262</v>
      </c>
    </row>
    <row r="662" spans="2:51" s="12" customFormat="1" ht="12">
      <c r="B662" s="150"/>
      <c r="D662" s="151" t="s">
        <v>270</v>
      </c>
      <c r="E662" s="152" t="s">
        <v>1</v>
      </c>
      <c r="F662" s="153" t="s">
        <v>3266</v>
      </c>
      <c r="H662" s="154">
        <v>0.86</v>
      </c>
      <c r="I662" s="155"/>
      <c r="L662" s="150"/>
      <c r="M662" s="156"/>
      <c r="T662" s="157"/>
      <c r="AT662" s="152" t="s">
        <v>270</v>
      </c>
      <c r="AU662" s="152" t="s">
        <v>87</v>
      </c>
      <c r="AV662" s="12" t="s">
        <v>87</v>
      </c>
      <c r="AW662" s="12" t="s">
        <v>32</v>
      </c>
      <c r="AX662" s="12" t="s">
        <v>77</v>
      </c>
      <c r="AY662" s="152" t="s">
        <v>262</v>
      </c>
    </row>
    <row r="663" spans="2:51" s="12" customFormat="1" ht="12">
      <c r="B663" s="150"/>
      <c r="D663" s="151" t="s">
        <v>270</v>
      </c>
      <c r="E663" s="152" t="s">
        <v>1</v>
      </c>
      <c r="F663" s="153" t="s">
        <v>3267</v>
      </c>
      <c r="H663" s="154">
        <v>0.88</v>
      </c>
      <c r="I663" s="155"/>
      <c r="L663" s="150"/>
      <c r="M663" s="156"/>
      <c r="T663" s="157"/>
      <c r="AT663" s="152" t="s">
        <v>270</v>
      </c>
      <c r="AU663" s="152" t="s">
        <v>87</v>
      </c>
      <c r="AV663" s="12" t="s">
        <v>87</v>
      </c>
      <c r="AW663" s="12" t="s">
        <v>32</v>
      </c>
      <c r="AX663" s="12" t="s">
        <v>77</v>
      </c>
      <c r="AY663" s="152" t="s">
        <v>262</v>
      </c>
    </row>
    <row r="664" spans="2:51" s="12" customFormat="1" ht="12">
      <c r="B664" s="150"/>
      <c r="D664" s="151" t="s">
        <v>270</v>
      </c>
      <c r="E664" s="152" t="s">
        <v>1</v>
      </c>
      <c r="F664" s="153" t="s">
        <v>3268</v>
      </c>
      <c r="H664" s="154">
        <v>0.47</v>
      </c>
      <c r="I664" s="155"/>
      <c r="L664" s="150"/>
      <c r="M664" s="156"/>
      <c r="T664" s="157"/>
      <c r="AT664" s="152" t="s">
        <v>270</v>
      </c>
      <c r="AU664" s="152" t="s">
        <v>87</v>
      </c>
      <c r="AV664" s="12" t="s">
        <v>87</v>
      </c>
      <c r="AW664" s="12" t="s">
        <v>32</v>
      </c>
      <c r="AX664" s="12" t="s">
        <v>77</v>
      </c>
      <c r="AY664" s="152" t="s">
        <v>262</v>
      </c>
    </row>
    <row r="665" spans="2:51" s="12" customFormat="1" ht="12">
      <c r="B665" s="150"/>
      <c r="D665" s="151" t="s">
        <v>270</v>
      </c>
      <c r="E665" s="152" t="s">
        <v>1</v>
      </c>
      <c r="F665" s="153" t="s">
        <v>3269</v>
      </c>
      <c r="H665" s="154">
        <v>0.2</v>
      </c>
      <c r="I665" s="155"/>
      <c r="L665" s="150"/>
      <c r="M665" s="156"/>
      <c r="T665" s="157"/>
      <c r="AT665" s="152" t="s">
        <v>270</v>
      </c>
      <c r="AU665" s="152" t="s">
        <v>87</v>
      </c>
      <c r="AV665" s="12" t="s">
        <v>87</v>
      </c>
      <c r="AW665" s="12" t="s">
        <v>32</v>
      </c>
      <c r="AX665" s="12" t="s">
        <v>77</v>
      </c>
      <c r="AY665" s="152" t="s">
        <v>262</v>
      </c>
    </row>
    <row r="666" spans="2:51" s="14" customFormat="1" ht="12">
      <c r="B666" s="165"/>
      <c r="D666" s="151" t="s">
        <v>270</v>
      </c>
      <c r="E666" s="166" t="s">
        <v>1</v>
      </c>
      <c r="F666" s="167" t="s">
        <v>3270</v>
      </c>
      <c r="H666" s="166" t="s">
        <v>1</v>
      </c>
      <c r="I666" s="168"/>
      <c r="L666" s="165"/>
      <c r="M666" s="169"/>
      <c r="T666" s="170"/>
      <c r="AT666" s="166" t="s">
        <v>270</v>
      </c>
      <c r="AU666" s="166" t="s">
        <v>87</v>
      </c>
      <c r="AV666" s="14" t="s">
        <v>85</v>
      </c>
      <c r="AW666" s="14" t="s">
        <v>32</v>
      </c>
      <c r="AX666" s="14" t="s">
        <v>77</v>
      </c>
      <c r="AY666" s="166" t="s">
        <v>262</v>
      </c>
    </row>
    <row r="667" spans="2:51" s="12" customFormat="1" ht="12">
      <c r="B667" s="150"/>
      <c r="D667" s="151" t="s">
        <v>270</v>
      </c>
      <c r="E667" s="152" t="s">
        <v>1</v>
      </c>
      <c r="F667" s="153" t="s">
        <v>3271</v>
      </c>
      <c r="H667" s="154">
        <v>0.34</v>
      </c>
      <c r="I667" s="155"/>
      <c r="L667" s="150"/>
      <c r="M667" s="156"/>
      <c r="T667" s="157"/>
      <c r="AT667" s="152" t="s">
        <v>270</v>
      </c>
      <c r="AU667" s="152" t="s">
        <v>87</v>
      </c>
      <c r="AV667" s="12" t="s">
        <v>87</v>
      </c>
      <c r="AW667" s="12" t="s">
        <v>32</v>
      </c>
      <c r="AX667" s="12" t="s">
        <v>77</v>
      </c>
      <c r="AY667" s="152" t="s">
        <v>262</v>
      </c>
    </row>
    <row r="668" spans="2:51" s="12" customFormat="1" ht="12">
      <c r="B668" s="150"/>
      <c r="D668" s="151" t="s">
        <v>270</v>
      </c>
      <c r="E668" s="152" t="s">
        <v>1</v>
      </c>
      <c r="F668" s="153" t="s">
        <v>3272</v>
      </c>
      <c r="H668" s="154">
        <v>0.6</v>
      </c>
      <c r="I668" s="155"/>
      <c r="L668" s="150"/>
      <c r="M668" s="156"/>
      <c r="T668" s="157"/>
      <c r="AT668" s="152" t="s">
        <v>270</v>
      </c>
      <c r="AU668" s="152" t="s">
        <v>87</v>
      </c>
      <c r="AV668" s="12" t="s">
        <v>87</v>
      </c>
      <c r="AW668" s="12" t="s">
        <v>32</v>
      </c>
      <c r="AX668" s="12" t="s">
        <v>77</v>
      </c>
      <c r="AY668" s="152" t="s">
        <v>262</v>
      </c>
    </row>
    <row r="669" spans="2:51" s="12" customFormat="1" ht="12">
      <c r="B669" s="150"/>
      <c r="D669" s="151" t="s">
        <v>270</v>
      </c>
      <c r="E669" s="152" t="s">
        <v>1</v>
      </c>
      <c r="F669" s="153" t="s">
        <v>3273</v>
      </c>
      <c r="H669" s="154">
        <v>0.3</v>
      </c>
      <c r="I669" s="155"/>
      <c r="L669" s="150"/>
      <c r="M669" s="156"/>
      <c r="T669" s="157"/>
      <c r="AT669" s="152" t="s">
        <v>270</v>
      </c>
      <c r="AU669" s="152" t="s">
        <v>87</v>
      </c>
      <c r="AV669" s="12" t="s">
        <v>87</v>
      </c>
      <c r="AW669" s="12" t="s">
        <v>32</v>
      </c>
      <c r="AX669" s="12" t="s">
        <v>77</v>
      </c>
      <c r="AY669" s="152" t="s">
        <v>262</v>
      </c>
    </row>
    <row r="670" spans="2:51" s="14" customFormat="1" ht="12">
      <c r="B670" s="165"/>
      <c r="D670" s="151" t="s">
        <v>270</v>
      </c>
      <c r="E670" s="166" t="s">
        <v>1</v>
      </c>
      <c r="F670" s="167" t="s">
        <v>3274</v>
      </c>
      <c r="H670" s="166" t="s">
        <v>1</v>
      </c>
      <c r="I670" s="168"/>
      <c r="L670" s="165"/>
      <c r="M670" s="169"/>
      <c r="T670" s="170"/>
      <c r="AT670" s="166" t="s">
        <v>270</v>
      </c>
      <c r="AU670" s="166" t="s">
        <v>87</v>
      </c>
      <c r="AV670" s="14" t="s">
        <v>85</v>
      </c>
      <c r="AW670" s="14" t="s">
        <v>32</v>
      </c>
      <c r="AX670" s="14" t="s">
        <v>77</v>
      </c>
      <c r="AY670" s="166" t="s">
        <v>262</v>
      </c>
    </row>
    <row r="671" spans="2:51" s="12" customFormat="1" ht="12">
      <c r="B671" s="150"/>
      <c r="D671" s="151" t="s">
        <v>270</v>
      </c>
      <c r="E671" s="152" t="s">
        <v>1</v>
      </c>
      <c r="F671" s="153" t="s">
        <v>3275</v>
      </c>
      <c r="H671" s="154">
        <v>1.02</v>
      </c>
      <c r="I671" s="155"/>
      <c r="L671" s="150"/>
      <c r="M671" s="156"/>
      <c r="T671" s="157"/>
      <c r="AT671" s="152" t="s">
        <v>270</v>
      </c>
      <c r="AU671" s="152" t="s">
        <v>87</v>
      </c>
      <c r="AV671" s="12" t="s">
        <v>87</v>
      </c>
      <c r="AW671" s="12" t="s">
        <v>32</v>
      </c>
      <c r="AX671" s="12" t="s">
        <v>77</v>
      </c>
      <c r="AY671" s="152" t="s">
        <v>262</v>
      </c>
    </row>
    <row r="672" spans="2:51" s="12" customFormat="1" ht="12">
      <c r="B672" s="150"/>
      <c r="D672" s="151" t="s">
        <v>270</v>
      </c>
      <c r="E672" s="152" t="s">
        <v>1</v>
      </c>
      <c r="F672" s="153" t="s">
        <v>3276</v>
      </c>
      <c r="H672" s="154">
        <v>0.26</v>
      </c>
      <c r="I672" s="155"/>
      <c r="L672" s="150"/>
      <c r="M672" s="156"/>
      <c r="T672" s="157"/>
      <c r="AT672" s="152" t="s">
        <v>270</v>
      </c>
      <c r="AU672" s="152" t="s">
        <v>87</v>
      </c>
      <c r="AV672" s="12" t="s">
        <v>87</v>
      </c>
      <c r="AW672" s="12" t="s">
        <v>32</v>
      </c>
      <c r="AX672" s="12" t="s">
        <v>77</v>
      </c>
      <c r="AY672" s="152" t="s">
        <v>262</v>
      </c>
    </row>
    <row r="673" spans="2:51" s="12" customFormat="1" ht="33.75">
      <c r="B673" s="150"/>
      <c r="D673" s="151" t="s">
        <v>270</v>
      </c>
      <c r="E673" s="152" t="s">
        <v>1</v>
      </c>
      <c r="F673" s="153" t="s">
        <v>3277</v>
      </c>
      <c r="H673" s="154">
        <v>2.11</v>
      </c>
      <c r="I673" s="155"/>
      <c r="L673" s="150"/>
      <c r="M673" s="156"/>
      <c r="T673" s="157"/>
      <c r="AT673" s="152" t="s">
        <v>270</v>
      </c>
      <c r="AU673" s="152" t="s">
        <v>87</v>
      </c>
      <c r="AV673" s="12" t="s">
        <v>87</v>
      </c>
      <c r="AW673" s="12" t="s">
        <v>32</v>
      </c>
      <c r="AX673" s="12" t="s">
        <v>77</v>
      </c>
      <c r="AY673" s="152" t="s">
        <v>262</v>
      </c>
    </row>
    <row r="674" spans="2:51" s="12" customFormat="1" ht="12">
      <c r="B674" s="150"/>
      <c r="D674" s="151" t="s">
        <v>270</v>
      </c>
      <c r="E674" s="152" t="s">
        <v>1</v>
      </c>
      <c r="F674" s="153" t="s">
        <v>3278</v>
      </c>
      <c r="H674" s="154">
        <v>0.93</v>
      </c>
      <c r="I674" s="155"/>
      <c r="L674" s="150"/>
      <c r="M674" s="156"/>
      <c r="T674" s="157"/>
      <c r="AT674" s="152" t="s">
        <v>270</v>
      </c>
      <c r="AU674" s="152" t="s">
        <v>87</v>
      </c>
      <c r="AV674" s="12" t="s">
        <v>87</v>
      </c>
      <c r="AW674" s="12" t="s">
        <v>32</v>
      </c>
      <c r="AX674" s="12" t="s">
        <v>77</v>
      </c>
      <c r="AY674" s="152" t="s">
        <v>262</v>
      </c>
    </row>
    <row r="675" spans="2:51" s="14" customFormat="1" ht="12">
      <c r="B675" s="165"/>
      <c r="D675" s="151" t="s">
        <v>270</v>
      </c>
      <c r="E675" s="166" t="s">
        <v>1</v>
      </c>
      <c r="F675" s="167" t="s">
        <v>3279</v>
      </c>
      <c r="H675" s="166" t="s">
        <v>1</v>
      </c>
      <c r="I675" s="168"/>
      <c r="L675" s="165"/>
      <c r="M675" s="169"/>
      <c r="T675" s="170"/>
      <c r="AT675" s="166" t="s">
        <v>270</v>
      </c>
      <c r="AU675" s="166" t="s">
        <v>87</v>
      </c>
      <c r="AV675" s="14" t="s">
        <v>85</v>
      </c>
      <c r="AW675" s="14" t="s">
        <v>32</v>
      </c>
      <c r="AX675" s="14" t="s">
        <v>77</v>
      </c>
      <c r="AY675" s="166" t="s">
        <v>262</v>
      </c>
    </row>
    <row r="676" spans="2:51" s="12" customFormat="1" ht="12">
      <c r="B676" s="150"/>
      <c r="D676" s="151" t="s">
        <v>270</v>
      </c>
      <c r="E676" s="152" t="s">
        <v>1</v>
      </c>
      <c r="F676" s="153" t="s">
        <v>3280</v>
      </c>
      <c r="H676" s="154">
        <v>1.23</v>
      </c>
      <c r="I676" s="155"/>
      <c r="L676" s="150"/>
      <c r="M676" s="156"/>
      <c r="T676" s="157"/>
      <c r="AT676" s="152" t="s">
        <v>270</v>
      </c>
      <c r="AU676" s="152" t="s">
        <v>87</v>
      </c>
      <c r="AV676" s="12" t="s">
        <v>87</v>
      </c>
      <c r="AW676" s="12" t="s">
        <v>32</v>
      </c>
      <c r="AX676" s="12" t="s">
        <v>77</v>
      </c>
      <c r="AY676" s="152" t="s">
        <v>262</v>
      </c>
    </row>
    <row r="677" spans="2:51" s="12" customFormat="1" ht="12">
      <c r="B677" s="150"/>
      <c r="D677" s="151" t="s">
        <v>270</v>
      </c>
      <c r="E677" s="152" t="s">
        <v>1</v>
      </c>
      <c r="F677" s="153" t="s">
        <v>3281</v>
      </c>
      <c r="H677" s="154">
        <v>0.49</v>
      </c>
      <c r="I677" s="155"/>
      <c r="L677" s="150"/>
      <c r="M677" s="156"/>
      <c r="T677" s="157"/>
      <c r="AT677" s="152" t="s">
        <v>270</v>
      </c>
      <c r="AU677" s="152" t="s">
        <v>87</v>
      </c>
      <c r="AV677" s="12" t="s">
        <v>87</v>
      </c>
      <c r="AW677" s="12" t="s">
        <v>32</v>
      </c>
      <c r="AX677" s="12" t="s">
        <v>77</v>
      </c>
      <c r="AY677" s="152" t="s">
        <v>262</v>
      </c>
    </row>
    <row r="678" spans="2:51" s="12" customFormat="1" ht="12">
      <c r="B678" s="150"/>
      <c r="D678" s="151" t="s">
        <v>270</v>
      </c>
      <c r="E678" s="152" t="s">
        <v>1</v>
      </c>
      <c r="F678" s="153" t="s">
        <v>3282</v>
      </c>
      <c r="H678" s="154">
        <v>0.28</v>
      </c>
      <c r="I678" s="155"/>
      <c r="L678" s="150"/>
      <c r="M678" s="156"/>
      <c r="T678" s="157"/>
      <c r="AT678" s="152" t="s">
        <v>270</v>
      </c>
      <c r="AU678" s="152" t="s">
        <v>87</v>
      </c>
      <c r="AV678" s="12" t="s">
        <v>87</v>
      </c>
      <c r="AW678" s="12" t="s">
        <v>32</v>
      </c>
      <c r="AX678" s="12" t="s">
        <v>77</v>
      </c>
      <c r="AY678" s="152" t="s">
        <v>262</v>
      </c>
    </row>
    <row r="679" spans="2:51" s="14" customFormat="1" ht="12">
      <c r="B679" s="165"/>
      <c r="D679" s="151" t="s">
        <v>270</v>
      </c>
      <c r="E679" s="166" t="s">
        <v>1</v>
      </c>
      <c r="F679" s="167" t="s">
        <v>3283</v>
      </c>
      <c r="H679" s="166" t="s">
        <v>1</v>
      </c>
      <c r="I679" s="168"/>
      <c r="L679" s="165"/>
      <c r="M679" s="169"/>
      <c r="T679" s="170"/>
      <c r="AT679" s="166" t="s">
        <v>270</v>
      </c>
      <c r="AU679" s="166" t="s">
        <v>87</v>
      </c>
      <c r="AV679" s="14" t="s">
        <v>85</v>
      </c>
      <c r="AW679" s="14" t="s">
        <v>32</v>
      </c>
      <c r="AX679" s="14" t="s">
        <v>77</v>
      </c>
      <c r="AY679" s="166" t="s">
        <v>262</v>
      </c>
    </row>
    <row r="680" spans="2:51" s="12" customFormat="1" ht="12">
      <c r="B680" s="150"/>
      <c r="D680" s="151" t="s">
        <v>270</v>
      </c>
      <c r="E680" s="152" t="s">
        <v>1</v>
      </c>
      <c r="F680" s="153" t="s">
        <v>3284</v>
      </c>
      <c r="H680" s="154">
        <v>0.3</v>
      </c>
      <c r="I680" s="155"/>
      <c r="L680" s="150"/>
      <c r="M680" s="156"/>
      <c r="T680" s="157"/>
      <c r="AT680" s="152" t="s">
        <v>270</v>
      </c>
      <c r="AU680" s="152" t="s">
        <v>87</v>
      </c>
      <c r="AV680" s="12" t="s">
        <v>87</v>
      </c>
      <c r="AW680" s="12" t="s">
        <v>32</v>
      </c>
      <c r="AX680" s="12" t="s">
        <v>77</v>
      </c>
      <c r="AY680" s="152" t="s">
        <v>262</v>
      </c>
    </row>
    <row r="681" spans="2:51" s="12" customFormat="1" ht="12">
      <c r="B681" s="150"/>
      <c r="D681" s="151" t="s">
        <v>270</v>
      </c>
      <c r="E681" s="152" t="s">
        <v>1</v>
      </c>
      <c r="F681" s="153" t="s">
        <v>3285</v>
      </c>
      <c r="H681" s="154">
        <v>0.27</v>
      </c>
      <c r="I681" s="155"/>
      <c r="L681" s="150"/>
      <c r="M681" s="156"/>
      <c r="T681" s="157"/>
      <c r="AT681" s="152" t="s">
        <v>270</v>
      </c>
      <c r="AU681" s="152" t="s">
        <v>87</v>
      </c>
      <c r="AV681" s="12" t="s">
        <v>87</v>
      </c>
      <c r="AW681" s="12" t="s">
        <v>32</v>
      </c>
      <c r="AX681" s="12" t="s">
        <v>77</v>
      </c>
      <c r="AY681" s="152" t="s">
        <v>262</v>
      </c>
    </row>
    <row r="682" spans="2:51" s="12" customFormat="1" ht="12">
      <c r="B682" s="150"/>
      <c r="D682" s="151" t="s">
        <v>270</v>
      </c>
      <c r="E682" s="152" t="s">
        <v>1</v>
      </c>
      <c r="F682" s="153" t="s">
        <v>3286</v>
      </c>
      <c r="H682" s="154">
        <v>0.05</v>
      </c>
      <c r="I682" s="155"/>
      <c r="L682" s="150"/>
      <c r="M682" s="156"/>
      <c r="T682" s="157"/>
      <c r="AT682" s="152" t="s">
        <v>270</v>
      </c>
      <c r="AU682" s="152" t="s">
        <v>87</v>
      </c>
      <c r="AV682" s="12" t="s">
        <v>87</v>
      </c>
      <c r="AW682" s="12" t="s">
        <v>32</v>
      </c>
      <c r="AX682" s="12" t="s">
        <v>77</v>
      </c>
      <c r="AY682" s="152" t="s">
        <v>262</v>
      </c>
    </row>
    <row r="683" spans="2:51" s="14" customFormat="1" ht="12">
      <c r="B683" s="165"/>
      <c r="D683" s="151" t="s">
        <v>270</v>
      </c>
      <c r="E683" s="166" t="s">
        <v>1</v>
      </c>
      <c r="F683" s="167" t="s">
        <v>3287</v>
      </c>
      <c r="H683" s="166" t="s">
        <v>1</v>
      </c>
      <c r="I683" s="168"/>
      <c r="L683" s="165"/>
      <c r="M683" s="169"/>
      <c r="T683" s="170"/>
      <c r="AT683" s="166" t="s">
        <v>270</v>
      </c>
      <c r="AU683" s="166" t="s">
        <v>87</v>
      </c>
      <c r="AV683" s="14" t="s">
        <v>85</v>
      </c>
      <c r="AW683" s="14" t="s">
        <v>32</v>
      </c>
      <c r="AX683" s="14" t="s">
        <v>77</v>
      </c>
      <c r="AY683" s="166" t="s">
        <v>262</v>
      </c>
    </row>
    <row r="684" spans="2:51" s="12" customFormat="1" ht="12">
      <c r="B684" s="150"/>
      <c r="D684" s="151" t="s">
        <v>270</v>
      </c>
      <c r="E684" s="152" t="s">
        <v>1</v>
      </c>
      <c r="F684" s="153" t="s">
        <v>3288</v>
      </c>
      <c r="H684" s="154">
        <v>0.25</v>
      </c>
      <c r="I684" s="155"/>
      <c r="L684" s="150"/>
      <c r="M684" s="156"/>
      <c r="T684" s="157"/>
      <c r="AT684" s="152" t="s">
        <v>270</v>
      </c>
      <c r="AU684" s="152" t="s">
        <v>87</v>
      </c>
      <c r="AV684" s="12" t="s">
        <v>87</v>
      </c>
      <c r="AW684" s="12" t="s">
        <v>32</v>
      </c>
      <c r="AX684" s="12" t="s">
        <v>77</v>
      </c>
      <c r="AY684" s="152" t="s">
        <v>262</v>
      </c>
    </row>
    <row r="685" spans="2:51" s="12" customFormat="1" ht="12">
      <c r="B685" s="150"/>
      <c r="D685" s="151" t="s">
        <v>270</v>
      </c>
      <c r="E685" s="152" t="s">
        <v>1</v>
      </c>
      <c r="F685" s="153" t="s">
        <v>3289</v>
      </c>
      <c r="H685" s="154">
        <v>0.08</v>
      </c>
      <c r="I685" s="155"/>
      <c r="L685" s="150"/>
      <c r="M685" s="156"/>
      <c r="T685" s="157"/>
      <c r="AT685" s="152" t="s">
        <v>270</v>
      </c>
      <c r="AU685" s="152" t="s">
        <v>87</v>
      </c>
      <c r="AV685" s="12" t="s">
        <v>87</v>
      </c>
      <c r="AW685" s="12" t="s">
        <v>32</v>
      </c>
      <c r="AX685" s="12" t="s">
        <v>77</v>
      </c>
      <c r="AY685" s="152" t="s">
        <v>262</v>
      </c>
    </row>
    <row r="686" spans="2:51" s="12" customFormat="1" ht="12">
      <c r="B686" s="150"/>
      <c r="D686" s="151" t="s">
        <v>270</v>
      </c>
      <c r="E686" s="152" t="s">
        <v>1</v>
      </c>
      <c r="F686" s="153" t="s">
        <v>3290</v>
      </c>
      <c r="H686" s="154">
        <v>0.12</v>
      </c>
      <c r="I686" s="155"/>
      <c r="L686" s="150"/>
      <c r="M686" s="156"/>
      <c r="T686" s="157"/>
      <c r="AT686" s="152" t="s">
        <v>270</v>
      </c>
      <c r="AU686" s="152" t="s">
        <v>87</v>
      </c>
      <c r="AV686" s="12" t="s">
        <v>87</v>
      </c>
      <c r="AW686" s="12" t="s">
        <v>32</v>
      </c>
      <c r="AX686" s="12" t="s">
        <v>77</v>
      </c>
      <c r="AY686" s="152" t="s">
        <v>262</v>
      </c>
    </row>
    <row r="687" spans="2:51" s="12" customFormat="1" ht="12">
      <c r="B687" s="150"/>
      <c r="D687" s="151" t="s">
        <v>270</v>
      </c>
      <c r="E687" s="152" t="s">
        <v>1</v>
      </c>
      <c r="F687" s="153" t="s">
        <v>3291</v>
      </c>
      <c r="H687" s="154">
        <v>0.22</v>
      </c>
      <c r="I687" s="155"/>
      <c r="L687" s="150"/>
      <c r="M687" s="156"/>
      <c r="T687" s="157"/>
      <c r="AT687" s="152" t="s">
        <v>270</v>
      </c>
      <c r="AU687" s="152" t="s">
        <v>87</v>
      </c>
      <c r="AV687" s="12" t="s">
        <v>87</v>
      </c>
      <c r="AW687" s="12" t="s">
        <v>32</v>
      </c>
      <c r="AX687" s="12" t="s">
        <v>77</v>
      </c>
      <c r="AY687" s="152" t="s">
        <v>262</v>
      </c>
    </row>
    <row r="688" spans="2:51" s="14" customFormat="1" ht="12">
      <c r="B688" s="165"/>
      <c r="D688" s="151" t="s">
        <v>270</v>
      </c>
      <c r="E688" s="166" t="s">
        <v>1</v>
      </c>
      <c r="F688" s="167" t="s">
        <v>3292</v>
      </c>
      <c r="H688" s="166" t="s">
        <v>1</v>
      </c>
      <c r="I688" s="168"/>
      <c r="L688" s="165"/>
      <c r="M688" s="169"/>
      <c r="T688" s="170"/>
      <c r="AT688" s="166" t="s">
        <v>270</v>
      </c>
      <c r="AU688" s="166" t="s">
        <v>87</v>
      </c>
      <c r="AV688" s="14" t="s">
        <v>85</v>
      </c>
      <c r="AW688" s="14" t="s">
        <v>32</v>
      </c>
      <c r="AX688" s="14" t="s">
        <v>77</v>
      </c>
      <c r="AY688" s="166" t="s">
        <v>262</v>
      </c>
    </row>
    <row r="689" spans="2:51" s="12" customFormat="1" ht="12">
      <c r="B689" s="150"/>
      <c r="D689" s="151" t="s">
        <v>270</v>
      </c>
      <c r="E689" s="152" t="s">
        <v>1</v>
      </c>
      <c r="F689" s="153" t="s">
        <v>3293</v>
      </c>
      <c r="H689" s="154">
        <v>0.44</v>
      </c>
      <c r="I689" s="155"/>
      <c r="L689" s="150"/>
      <c r="M689" s="156"/>
      <c r="T689" s="157"/>
      <c r="AT689" s="152" t="s">
        <v>270</v>
      </c>
      <c r="AU689" s="152" t="s">
        <v>87</v>
      </c>
      <c r="AV689" s="12" t="s">
        <v>87</v>
      </c>
      <c r="AW689" s="12" t="s">
        <v>32</v>
      </c>
      <c r="AX689" s="12" t="s">
        <v>77</v>
      </c>
      <c r="AY689" s="152" t="s">
        <v>262</v>
      </c>
    </row>
    <row r="690" spans="2:51" s="12" customFormat="1" ht="12">
      <c r="B690" s="150"/>
      <c r="D690" s="151" t="s">
        <v>270</v>
      </c>
      <c r="E690" s="152" t="s">
        <v>1</v>
      </c>
      <c r="F690" s="153" t="s">
        <v>3294</v>
      </c>
      <c r="H690" s="154">
        <v>0.34</v>
      </c>
      <c r="I690" s="155"/>
      <c r="L690" s="150"/>
      <c r="M690" s="156"/>
      <c r="T690" s="157"/>
      <c r="AT690" s="152" t="s">
        <v>270</v>
      </c>
      <c r="AU690" s="152" t="s">
        <v>87</v>
      </c>
      <c r="AV690" s="12" t="s">
        <v>87</v>
      </c>
      <c r="AW690" s="12" t="s">
        <v>32</v>
      </c>
      <c r="AX690" s="12" t="s">
        <v>77</v>
      </c>
      <c r="AY690" s="152" t="s">
        <v>262</v>
      </c>
    </row>
    <row r="691" spans="2:51" s="14" customFormat="1" ht="12">
      <c r="B691" s="165"/>
      <c r="D691" s="151" t="s">
        <v>270</v>
      </c>
      <c r="E691" s="166" t="s">
        <v>1</v>
      </c>
      <c r="F691" s="167" t="s">
        <v>3295</v>
      </c>
      <c r="H691" s="166" t="s">
        <v>1</v>
      </c>
      <c r="I691" s="168"/>
      <c r="L691" s="165"/>
      <c r="M691" s="169"/>
      <c r="T691" s="170"/>
      <c r="AT691" s="166" t="s">
        <v>270</v>
      </c>
      <c r="AU691" s="166" t="s">
        <v>87</v>
      </c>
      <c r="AV691" s="14" t="s">
        <v>85</v>
      </c>
      <c r="AW691" s="14" t="s">
        <v>32</v>
      </c>
      <c r="AX691" s="14" t="s">
        <v>77</v>
      </c>
      <c r="AY691" s="166" t="s">
        <v>262</v>
      </c>
    </row>
    <row r="692" spans="2:51" s="12" customFormat="1" ht="12">
      <c r="B692" s="150"/>
      <c r="D692" s="151" t="s">
        <v>270</v>
      </c>
      <c r="E692" s="152" t="s">
        <v>1</v>
      </c>
      <c r="F692" s="153" t="s">
        <v>3296</v>
      </c>
      <c r="H692" s="154">
        <v>0.16</v>
      </c>
      <c r="I692" s="155"/>
      <c r="L692" s="150"/>
      <c r="M692" s="156"/>
      <c r="T692" s="157"/>
      <c r="AT692" s="152" t="s">
        <v>270</v>
      </c>
      <c r="AU692" s="152" t="s">
        <v>87</v>
      </c>
      <c r="AV692" s="12" t="s">
        <v>87</v>
      </c>
      <c r="AW692" s="12" t="s">
        <v>32</v>
      </c>
      <c r="AX692" s="12" t="s">
        <v>77</v>
      </c>
      <c r="AY692" s="152" t="s">
        <v>262</v>
      </c>
    </row>
    <row r="693" spans="2:51" s="12" customFormat="1" ht="12">
      <c r="B693" s="150"/>
      <c r="D693" s="151" t="s">
        <v>270</v>
      </c>
      <c r="E693" s="152" t="s">
        <v>1</v>
      </c>
      <c r="F693" s="153" t="s">
        <v>3297</v>
      </c>
      <c r="H693" s="154">
        <v>0.1</v>
      </c>
      <c r="I693" s="155"/>
      <c r="L693" s="150"/>
      <c r="M693" s="156"/>
      <c r="T693" s="157"/>
      <c r="AT693" s="152" t="s">
        <v>270</v>
      </c>
      <c r="AU693" s="152" t="s">
        <v>87</v>
      </c>
      <c r="AV693" s="12" t="s">
        <v>87</v>
      </c>
      <c r="AW693" s="12" t="s">
        <v>32</v>
      </c>
      <c r="AX693" s="12" t="s">
        <v>77</v>
      </c>
      <c r="AY693" s="152" t="s">
        <v>262</v>
      </c>
    </row>
    <row r="694" spans="2:51" s="15" customFormat="1" ht="12">
      <c r="B694" s="171"/>
      <c r="D694" s="151" t="s">
        <v>270</v>
      </c>
      <c r="E694" s="172" t="s">
        <v>1</v>
      </c>
      <c r="F694" s="173" t="s">
        <v>281</v>
      </c>
      <c r="H694" s="174">
        <v>12.3</v>
      </c>
      <c r="I694" s="175"/>
      <c r="L694" s="171"/>
      <c r="M694" s="176"/>
      <c r="T694" s="177"/>
      <c r="AT694" s="172" t="s">
        <v>270</v>
      </c>
      <c r="AU694" s="172" t="s">
        <v>87</v>
      </c>
      <c r="AV694" s="15" t="s">
        <v>103</v>
      </c>
      <c r="AW694" s="15" t="s">
        <v>32</v>
      </c>
      <c r="AX694" s="15" t="s">
        <v>77</v>
      </c>
      <c r="AY694" s="172" t="s">
        <v>262</v>
      </c>
    </row>
    <row r="695" spans="2:51" s="14" customFormat="1" ht="12">
      <c r="B695" s="165"/>
      <c r="D695" s="151" t="s">
        <v>270</v>
      </c>
      <c r="E695" s="166" t="s">
        <v>1</v>
      </c>
      <c r="F695" s="167" t="s">
        <v>3298</v>
      </c>
      <c r="H695" s="166" t="s">
        <v>1</v>
      </c>
      <c r="I695" s="168"/>
      <c r="L695" s="165"/>
      <c r="M695" s="169"/>
      <c r="T695" s="170"/>
      <c r="AT695" s="166" t="s">
        <v>270</v>
      </c>
      <c r="AU695" s="166" t="s">
        <v>87</v>
      </c>
      <c r="AV695" s="14" t="s">
        <v>85</v>
      </c>
      <c r="AW695" s="14" t="s">
        <v>32</v>
      </c>
      <c r="AX695" s="14" t="s">
        <v>77</v>
      </c>
      <c r="AY695" s="166" t="s">
        <v>262</v>
      </c>
    </row>
    <row r="696" spans="2:51" s="14" customFormat="1" ht="12">
      <c r="B696" s="165"/>
      <c r="D696" s="151" t="s">
        <v>270</v>
      </c>
      <c r="E696" s="166" t="s">
        <v>1</v>
      </c>
      <c r="F696" s="167" t="s">
        <v>3299</v>
      </c>
      <c r="H696" s="166" t="s">
        <v>1</v>
      </c>
      <c r="I696" s="168"/>
      <c r="L696" s="165"/>
      <c r="M696" s="169"/>
      <c r="T696" s="170"/>
      <c r="AT696" s="166" t="s">
        <v>270</v>
      </c>
      <c r="AU696" s="166" t="s">
        <v>87</v>
      </c>
      <c r="AV696" s="14" t="s">
        <v>85</v>
      </c>
      <c r="AW696" s="14" t="s">
        <v>32</v>
      </c>
      <c r="AX696" s="14" t="s">
        <v>77</v>
      </c>
      <c r="AY696" s="166" t="s">
        <v>262</v>
      </c>
    </row>
    <row r="697" spans="2:51" s="12" customFormat="1" ht="12">
      <c r="B697" s="150"/>
      <c r="D697" s="151" t="s">
        <v>270</v>
      </c>
      <c r="E697" s="152" t="s">
        <v>1</v>
      </c>
      <c r="F697" s="153" t="s">
        <v>3266</v>
      </c>
      <c r="H697" s="154">
        <v>0.86</v>
      </c>
      <c r="I697" s="155"/>
      <c r="L697" s="150"/>
      <c r="M697" s="156"/>
      <c r="T697" s="157"/>
      <c r="AT697" s="152" t="s">
        <v>270</v>
      </c>
      <c r="AU697" s="152" t="s">
        <v>87</v>
      </c>
      <c r="AV697" s="12" t="s">
        <v>87</v>
      </c>
      <c r="AW697" s="12" t="s">
        <v>32</v>
      </c>
      <c r="AX697" s="12" t="s">
        <v>77</v>
      </c>
      <c r="AY697" s="152" t="s">
        <v>262</v>
      </c>
    </row>
    <row r="698" spans="2:51" s="12" customFormat="1" ht="12">
      <c r="B698" s="150"/>
      <c r="D698" s="151" t="s">
        <v>270</v>
      </c>
      <c r="E698" s="152" t="s">
        <v>1</v>
      </c>
      <c r="F698" s="153" t="s">
        <v>3300</v>
      </c>
      <c r="H698" s="154">
        <v>0.88</v>
      </c>
      <c r="I698" s="155"/>
      <c r="L698" s="150"/>
      <c r="M698" s="156"/>
      <c r="T698" s="157"/>
      <c r="AT698" s="152" t="s">
        <v>270</v>
      </c>
      <c r="AU698" s="152" t="s">
        <v>87</v>
      </c>
      <c r="AV698" s="12" t="s">
        <v>87</v>
      </c>
      <c r="AW698" s="12" t="s">
        <v>32</v>
      </c>
      <c r="AX698" s="12" t="s">
        <v>77</v>
      </c>
      <c r="AY698" s="152" t="s">
        <v>262</v>
      </c>
    </row>
    <row r="699" spans="2:51" s="12" customFormat="1" ht="12">
      <c r="B699" s="150"/>
      <c r="D699" s="151" t="s">
        <v>270</v>
      </c>
      <c r="E699" s="152" t="s">
        <v>1</v>
      </c>
      <c r="F699" s="153" t="s">
        <v>3301</v>
      </c>
      <c r="H699" s="154">
        <v>0.47</v>
      </c>
      <c r="I699" s="155"/>
      <c r="L699" s="150"/>
      <c r="M699" s="156"/>
      <c r="T699" s="157"/>
      <c r="AT699" s="152" t="s">
        <v>270</v>
      </c>
      <c r="AU699" s="152" t="s">
        <v>87</v>
      </c>
      <c r="AV699" s="12" t="s">
        <v>87</v>
      </c>
      <c r="AW699" s="12" t="s">
        <v>32</v>
      </c>
      <c r="AX699" s="12" t="s">
        <v>77</v>
      </c>
      <c r="AY699" s="152" t="s">
        <v>262</v>
      </c>
    </row>
    <row r="700" spans="2:51" s="14" customFormat="1" ht="12">
      <c r="B700" s="165"/>
      <c r="D700" s="151" t="s">
        <v>270</v>
      </c>
      <c r="E700" s="166" t="s">
        <v>1</v>
      </c>
      <c r="F700" s="167" t="s">
        <v>3302</v>
      </c>
      <c r="H700" s="166" t="s">
        <v>1</v>
      </c>
      <c r="I700" s="168"/>
      <c r="L700" s="165"/>
      <c r="M700" s="169"/>
      <c r="T700" s="170"/>
      <c r="AT700" s="166" t="s">
        <v>270</v>
      </c>
      <c r="AU700" s="166" t="s">
        <v>87</v>
      </c>
      <c r="AV700" s="14" t="s">
        <v>85</v>
      </c>
      <c r="AW700" s="14" t="s">
        <v>32</v>
      </c>
      <c r="AX700" s="14" t="s">
        <v>77</v>
      </c>
      <c r="AY700" s="166" t="s">
        <v>262</v>
      </c>
    </row>
    <row r="701" spans="2:51" s="12" customFormat="1" ht="12">
      <c r="B701" s="150"/>
      <c r="D701" s="151" t="s">
        <v>270</v>
      </c>
      <c r="E701" s="152" t="s">
        <v>1</v>
      </c>
      <c r="F701" s="153" t="s">
        <v>3303</v>
      </c>
      <c r="H701" s="154">
        <v>1.28</v>
      </c>
      <c r="I701" s="155"/>
      <c r="L701" s="150"/>
      <c r="M701" s="156"/>
      <c r="T701" s="157"/>
      <c r="AT701" s="152" t="s">
        <v>270</v>
      </c>
      <c r="AU701" s="152" t="s">
        <v>87</v>
      </c>
      <c r="AV701" s="12" t="s">
        <v>87</v>
      </c>
      <c r="AW701" s="12" t="s">
        <v>32</v>
      </c>
      <c r="AX701" s="12" t="s">
        <v>77</v>
      </c>
      <c r="AY701" s="152" t="s">
        <v>262</v>
      </c>
    </row>
    <row r="702" spans="2:51" s="12" customFormat="1" ht="33.75">
      <c r="B702" s="150"/>
      <c r="D702" s="151" t="s">
        <v>270</v>
      </c>
      <c r="E702" s="152" t="s">
        <v>1</v>
      </c>
      <c r="F702" s="153" t="s">
        <v>3304</v>
      </c>
      <c r="H702" s="154">
        <v>0.96</v>
      </c>
      <c r="I702" s="155"/>
      <c r="L702" s="150"/>
      <c r="M702" s="156"/>
      <c r="T702" s="157"/>
      <c r="AT702" s="152" t="s">
        <v>270</v>
      </c>
      <c r="AU702" s="152" t="s">
        <v>87</v>
      </c>
      <c r="AV702" s="12" t="s">
        <v>87</v>
      </c>
      <c r="AW702" s="12" t="s">
        <v>32</v>
      </c>
      <c r="AX702" s="12" t="s">
        <v>77</v>
      </c>
      <c r="AY702" s="152" t="s">
        <v>262</v>
      </c>
    </row>
    <row r="703" spans="2:51" s="14" customFormat="1" ht="12">
      <c r="B703" s="165"/>
      <c r="D703" s="151" t="s">
        <v>270</v>
      </c>
      <c r="E703" s="166" t="s">
        <v>1</v>
      </c>
      <c r="F703" s="167" t="s">
        <v>3305</v>
      </c>
      <c r="H703" s="166" t="s">
        <v>1</v>
      </c>
      <c r="I703" s="168"/>
      <c r="L703" s="165"/>
      <c r="M703" s="169"/>
      <c r="T703" s="170"/>
      <c r="AT703" s="166" t="s">
        <v>270</v>
      </c>
      <c r="AU703" s="166" t="s">
        <v>87</v>
      </c>
      <c r="AV703" s="14" t="s">
        <v>85</v>
      </c>
      <c r="AW703" s="14" t="s">
        <v>32</v>
      </c>
      <c r="AX703" s="14" t="s">
        <v>77</v>
      </c>
      <c r="AY703" s="166" t="s">
        <v>262</v>
      </c>
    </row>
    <row r="704" spans="2:51" s="12" customFormat="1" ht="22.5">
      <c r="B704" s="150"/>
      <c r="D704" s="151" t="s">
        <v>270</v>
      </c>
      <c r="E704" s="152" t="s">
        <v>1</v>
      </c>
      <c r="F704" s="153" t="s">
        <v>3306</v>
      </c>
      <c r="H704" s="154">
        <v>1.64</v>
      </c>
      <c r="I704" s="155"/>
      <c r="L704" s="150"/>
      <c r="M704" s="156"/>
      <c r="T704" s="157"/>
      <c r="AT704" s="152" t="s">
        <v>270</v>
      </c>
      <c r="AU704" s="152" t="s">
        <v>87</v>
      </c>
      <c r="AV704" s="12" t="s">
        <v>87</v>
      </c>
      <c r="AW704" s="12" t="s">
        <v>32</v>
      </c>
      <c r="AX704" s="12" t="s">
        <v>77</v>
      </c>
      <c r="AY704" s="152" t="s">
        <v>262</v>
      </c>
    </row>
    <row r="705" spans="2:51" s="12" customFormat="1" ht="33.75">
      <c r="B705" s="150"/>
      <c r="D705" s="151" t="s">
        <v>270</v>
      </c>
      <c r="E705" s="152" t="s">
        <v>1</v>
      </c>
      <c r="F705" s="153" t="s">
        <v>3307</v>
      </c>
      <c r="H705" s="154">
        <v>2.25</v>
      </c>
      <c r="I705" s="155"/>
      <c r="L705" s="150"/>
      <c r="M705" s="156"/>
      <c r="T705" s="157"/>
      <c r="AT705" s="152" t="s">
        <v>270</v>
      </c>
      <c r="AU705" s="152" t="s">
        <v>87</v>
      </c>
      <c r="AV705" s="12" t="s">
        <v>87</v>
      </c>
      <c r="AW705" s="12" t="s">
        <v>32</v>
      </c>
      <c r="AX705" s="12" t="s">
        <v>77</v>
      </c>
      <c r="AY705" s="152" t="s">
        <v>262</v>
      </c>
    </row>
    <row r="706" spans="2:51" s="12" customFormat="1" ht="12">
      <c r="B706" s="150"/>
      <c r="D706" s="151" t="s">
        <v>270</v>
      </c>
      <c r="E706" s="152" t="s">
        <v>1</v>
      </c>
      <c r="F706" s="153" t="s">
        <v>3308</v>
      </c>
      <c r="H706" s="154">
        <v>0.2</v>
      </c>
      <c r="I706" s="155"/>
      <c r="L706" s="150"/>
      <c r="M706" s="156"/>
      <c r="T706" s="157"/>
      <c r="AT706" s="152" t="s">
        <v>270</v>
      </c>
      <c r="AU706" s="152" t="s">
        <v>87</v>
      </c>
      <c r="AV706" s="12" t="s">
        <v>87</v>
      </c>
      <c r="AW706" s="12" t="s">
        <v>32</v>
      </c>
      <c r="AX706" s="12" t="s">
        <v>77</v>
      </c>
      <c r="AY706" s="152" t="s">
        <v>262</v>
      </c>
    </row>
    <row r="707" spans="2:51" s="14" customFormat="1" ht="12">
      <c r="B707" s="165"/>
      <c r="D707" s="151" t="s">
        <v>270</v>
      </c>
      <c r="E707" s="166" t="s">
        <v>1</v>
      </c>
      <c r="F707" s="167" t="s">
        <v>3309</v>
      </c>
      <c r="H707" s="166" t="s">
        <v>1</v>
      </c>
      <c r="I707" s="168"/>
      <c r="L707" s="165"/>
      <c r="M707" s="169"/>
      <c r="T707" s="170"/>
      <c r="AT707" s="166" t="s">
        <v>270</v>
      </c>
      <c r="AU707" s="166" t="s">
        <v>87</v>
      </c>
      <c r="AV707" s="14" t="s">
        <v>85</v>
      </c>
      <c r="AW707" s="14" t="s">
        <v>32</v>
      </c>
      <c r="AX707" s="14" t="s">
        <v>77</v>
      </c>
      <c r="AY707" s="166" t="s">
        <v>262</v>
      </c>
    </row>
    <row r="708" spans="2:51" s="12" customFormat="1" ht="12">
      <c r="B708" s="150"/>
      <c r="D708" s="151" t="s">
        <v>270</v>
      </c>
      <c r="E708" s="152" t="s">
        <v>1</v>
      </c>
      <c r="F708" s="153" t="s">
        <v>3310</v>
      </c>
      <c r="H708" s="154">
        <v>0.05</v>
      </c>
      <c r="I708" s="155"/>
      <c r="L708" s="150"/>
      <c r="M708" s="156"/>
      <c r="T708" s="157"/>
      <c r="AT708" s="152" t="s">
        <v>270</v>
      </c>
      <c r="AU708" s="152" t="s">
        <v>87</v>
      </c>
      <c r="AV708" s="12" t="s">
        <v>87</v>
      </c>
      <c r="AW708" s="12" t="s">
        <v>32</v>
      </c>
      <c r="AX708" s="12" t="s">
        <v>77</v>
      </c>
      <c r="AY708" s="152" t="s">
        <v>262</v>
      </c>
    </row>
    <row r="709" spans="2:51" s="12" customFormat="1" ht="12">
      <c r="B709" s="150"/>
      <c r="D709" s="151" t="s">
        <v>270</v>
      </c>
      <c r="E709" s="152" t="s">
        <v>1</v>
      </c>
      <c r="F709" s="153" t="s">
        <v>3311</v>
      </c>
      <c r="H709" s="154">
        <v>0.09</v>
      </c>
      <c r="I709" s="155"/>
      <c r="L709" s="150"/>
      <c r="M709" s="156"/>
      <c r="T709" s="157"/>
      <c r="AT709" s="152" t="s">
        <v>270</v>
      </c>
      <c r="AU709" s="152" t="s">
        <v>87</v>
      </c>
      <c r="AV709" s="12" t="s">
        <v>87</v>
      </c>
      <c r="AW709" s="12" t="s">
        <v>32</v>
      </c>
      <c r="AX709" s="12" t="s">
        <v>77</v>
      </c>
      <c r="AY709" s="152" t="s">
        <v>262</v>
      </c>
    </row>
    <row r="710" spans="2:51" s="15" customFormat="1" ht="12">
      <c r="B710" s="171"/>
      <c r="D710" s="151" t="s">
        <v>270</v>
      </c>
      <c r="E710" s="172" t="s">
        <v>1</v>
      </c>
      <c r="F710" s="173" t="s">
        <v>281</v>
      </c>
      <c r="H710" s="174">
        <v>8.68</v>
      </c>
      <c r="I710" s="175"/>
      <c r="L710" s="171"/>
      <c r="M710" s="176"/>
      <c r="T710" s="177"/>
      <c r="AT710" s="172" t="s">
        <v>270</v>
      </c>
      <c r="AU710" s="172" t="s">
        <v>87</v>
      </c>
      <c r="AV710" s="15" t="s">
        <v>103</v>
      </c>
      <c r="AW710" s="15" t="s">
        <v>32</v>
      </c>
      <c r="AX710" s="15" t="s">
        <v>77</v>
      </c>
      <c r="AY710" s="172" t="s">
        <v>262</v>
      </c>
    </row>
    <row r="711" spans="2:51" s="14" customFormat="1" ht="12">
      <c r="B711" s="165"/>
      <c r="D711" s="151" t="s">
        <v>270</v>
      </c>
      <c r="E711" s="166" t="s">
        <v>1</v>
      </c>
      <c r="F711" s="167" t="s">
        <v>3312</v>
      </c>
      <c r="H711" s="166" t="s">
        <v>1</v>
      </c>
      <c r="I711" s="168"/>
      <c r="L711" s="165"/>
      <c r="M711" s="169"/>
      <c r="T711" s="170"/>
      <c r="AT711" s="166" t="s">
        <v>270</v>
      </c>
      <c r="AU711" s="166" t="s">
        <v>87</v>
      </c>
      <c r="AV711" s="14" t="s">
        <v>85</v>
      </c>
      <c r="AW711" s="14" t="s">
        <v>32</v>
      </c>
      <c r="AX711" s="14" t="s">
        <v>77</v>
      </c>
      <c r="AY711" s="166" t="s">
        <v>262</v>
      </c>
    </row>
    <row r="712" spans="2:51" s="14" customFormat="1" ht="12">
      <c r="B712" s="165"/>
      <c r="D712" s="151" t="s">
        <v>270</v>
      </c>
      <c r="E712" s="166" t="s">
        <v>1</v>
      </c>
      <c r="F712" s="167" t="s">
        <v>3313</v>
      </c>
      <c r="H712" s="166" t="s">
        <v>1</v>
      </c>
      <c r="I712" s="168"/>
      <c r="L712" s="165"/>
      <c r="M712" s="169"/>
      <c r="T712" s="170"/>
      <c r="AT712" s="166" t="s">
        <v>270</v>
      </c>
      <c r="AU712" s="166" t="s">
        <v>87</v>
      </c>
      <c r="AV712" s="14" t="s">
        <v>85</v>
      </c>
      <c r="AW712" s="14" t="s">
        <v>32</v>
      </c>
      <c r="AX712" s="14" t="s">
        <v>77</v>
      </c>
      <c r="AY712" s="166" t="s">
        <v>262</v>
      </c>
    </row>
    <row r="713" spans="2:51" s="12" customFormat="1" ht="12">
      <c r="B713" s="150"/>
      <c r="D713" s="151" t="s">
        <v>270</v>
      </c>
      <c r="E713" s="152" t="s">
        <v>1</v>
      </c>
      <c r="F713" s="153" t="s">
        <v>3266</v>
      </c>
      <c r="H713" s="154">
        <v>0.86</v>
      </c>
      <c r="I713" s="155"/>
      <c r="L713" s="150"/>
      <c r="M713" s="156"/>
      <c r="T713" s="157"/>
      <c r="AT713" s="152" t="s">
        <v>270</v>
      </c>
      <c r="AU713" s="152" t="s">
        <v>87</v>
      </c>
      <c r="AV713" s="12" t="s">
        <v>87</v>
      </c>
      <c r="AW713" s="12" t="s">
        <v>32</v>
      </c>
      <c r="AX713" s="12" t="s">
        <v>77</v>
      </c>
      <c r="AY713" s="152" t="s">
        <v>262</v>
      </c>
    </row>
    <row r="714" spans="2:51" s="12" customFormat="1" ht="12">
      <c r="B714" s="150"/>
      <c r="D714" s="151" t="s">
        <v>270</v>
      </c>
      <c r="E714" s="152" t="s">
        <v>1</v>
      </c>
      <c r="F714" s="153" t="s">
        <v>3300</v>
      </c>
      <c r="H714" s="154">
        <v>0.88</v>
      </c>
      <c r="I714" s="155"/>
      <c r="L714" s="150"/>
      <c r="M714" s="156"/>
      <c r="T714" s="157"/>
      <c r="AT714" s="152" t="s">
        <v>270</v>
      </c>
      <c r="AU714" s="152" t="s">
        <v>87</v>
      </c>
      <c r="AV714" s="12" t="s">
        <v>87</v>
      </c>
      <c r="AW714" s="12" t="s">
        <v>32</v>
      </c>
      <c r="AX714" s="12" t="s">
        <v>77</v>
      </c>
      <c r="AY714" s="152" t="s">
        <v>262</v>
      </c>
    </row>
    <row r="715" spans="2:51" s="12" customFormat="1" ht="12">
      <c r="B715" s="150"/>
      <c r="D715" s="151" t="s">
        <v>270</v>
      </c>
      <c r="E715" s="152" t="s">
        <v>1</v>
      </c>
      <c r="F715" s="153" t="s">
        <v>3301</v>
      </c>
      <c r="H715" s="154">
        <v>0.47</v>
      </c>
      <c r="I715" s="155"/>
      <c r="L715" s="150"/>
      <c r="M715" s="156"/>
      <c r="T715" s="157"/>
      <c r="AT715" s="152" t="s">
        <v>270</v>
      </c>
      <c r="AU715" s="152" t="s">
        <v>87</v>
      </c>
      <c r="AV715" s="12" t="s">
        <v>87</v>
      </c>
      <c r="AW715" s="12" t="s">
        <v>32</v>
      </c>
      <c r="AX715" s="12" t="s">
        <v>77</v>
      </c>
      <c r="AY715" s="152" t="s">
        <v>262</v>
      </c>
    </row>
    <row r="716" spans="2:51" s="14" customFormat="1" ht="12">
      <c r="B716" s="165"/>
      <c r="D716" s="151" t="s">
        <v>270</v>
      </c>
      <c r="E716" s="166" t="s">
        <v>1</v>
      </c>
      <c r="F716" s="167" t="s">
        <v>3314</v>
      </c>
      <c r="H716" s="166" t="s">
        <v>1</v>
      </c>
      <c r="I716" s="168"/>
      <c r="L716" s="165"/>
      <c r="M716" s="169"/>
      <c r="T716" s="170"/>
      <c r="AT716" s="166" t="s">
        <v>270</v>
      </c>
      <c r="AU716" s="166" t="s">
        <v>87</v>
      </c>
      <c r="AV716" s="14" t="s">
        <v>85</v>
      </c>
      <c r="AW716" s="14" t="s">
        <v>32</v>
      </c>
      <c r="AX716" s="14" t="s">
        <v>77</v>
      </c>
      <c r="AY716" s="166" t="s">
        <v>262</v>
      </c>
    </row>
    <row r="717" spans="2:51" s="12" customFormat="1" ht="12">
      <c r="B717" s="150"/>
      <c r="D717" s="151" t="s">
        <v>270</v>
      </c>
      <c r="E717" s="152" t="s">
        <v>1</v>
      </c>
      <c r="F717" s="153" t="s">
        <v>3315</v>
      </c>
      <c r="H717" s="154">
        <v>0.9</v>
      </c>
      <c r="I717" s="155"/>
      <c r="L717" s="150"/>
      <c r="M717" s="156"/>
      <c r="T717" s="157"/>
      <c r="AT717" s="152" t="s">
        <v>270</v>
      </c>
      <c r="AU717" s="152" t="s">
        <v>87</v>
      </c>
      <c r="AV717" s="12" t="s">
        <v>87</v>
      </c>
      <c r="AW717" s="12" t="s">
        <v>32</v>
      </c>
      <c r="AX717" s="12" t="s">
        <v>77</v>
      </c>
      <c r="AY717" s="152" t="s">
        <v>262</v>
      </c>
    </row>
    <row r="718" spans="2:51" s="12" customFormat="1" ht="12">
      <c r="B718" s="150"/>
      <c r="D718" s="151" t="s">
        <v>270</v>
      </c>
      <c r="E718" s="152" t="s">
        <v>1</v>
      </c>
      <c r="F718" s="153" t="s">
        <v>3316</v>
      </c>
      <c r="H718" s="154">
        <v>0.95</v>
      </c>
      <c r="I718" s="155"/>
      <c r="L718" s="150"/>
      <c r="M718" s="156"/>
      <c r="T718" s="157"/>
      <c r="AT718" s="152" t="s">
        <v>270</v>
      </c>
      <c r="AU718" s="152" t="s">
        <v>87</v>
      </c>
      <c r="AV718" s="12" t="s">
        <v>87</v>
      </c>
      <c r="AW718" s="12" t="s">
        <v>32</v>
      </c>
      <c r="AX718" s="12" t="s">
        <v>77</v>
      </c>
      <c r="AY718" s="152" t="s">
        <v>262</v>
      </c>
    </row>
    <row r="719" spans="2:51" s="12" customFormat="1" ht="12">
      <c r="B719" s="150"/>
      <c r="D719" s="151" t="s">
        <v>270</v>
      </c>
      <c r="E719" s="152" t="s">
        <v>1</v>
      </c>
      <c r="F719" s="153" t="s">
        <v>3317</v>
      </c>
      <c r="H719" s="154">
        <v>0.51</v>
      </c>
      <c r="I719" s="155"/>
      <c r="L719" s="150"/>
      <c r="M719" s="156"/>
      <c r="T719" s="157"/>
      <c r="AT719" s="152" t="s">
        <v>270</v>
      </c>
      <c r="AU719" s="152" t="s">
        <v>87</v>
      </c>
      <c r="AV719" s="12" t="s">
        <v>87</v>
      </c>
      <c r="AW719" s="12" t="s">
        <v>32</v>
      </c>
      <c r="AX719" s="12" t="s">
        <v>77</v>
      </c>
      <c r="AY719" s="152" t="s">
        <v>262</v>
      </c>
    </row>
    <row r="720" spans="2:51" s="14" customFormat="1" ht="12">
      <c r="B720" s="165"/>
      <c r="D720" s="151" t="s">
        <v>270</v>
      </c>
      <c r="E720" s="166" t="s">
        <v>1</v>
      </c>
      <c r="F720" s="167" t="s">
        <v>3318</v>
      </c>
      <c r="H720" s="166" t="s">
        <v>1</v>
      </c>
      <c r="I720" s="168"/>
      <c r="L720" s="165"/>
      <c r="M720" s="169"/>
      <c r="T720" s="170"/>
      <c r="AT720" s="166" t="s">
        <v>270</v>
      </c>
      <c r="AU720" s="166" t="s">
        <v>87</v>
      </c>
      <c r="AV720" s="14" t="s">
        <v>85</v>
      </c>
      <c r="AW720" s="14" t="s">
        <v>32</v>
      </c>
      <c r="AX720" s="14" t="s">
        <v>77</v>
      </c>
      <c r="AY720" s="166" t="s">
        <v>262</v>
      </c>
    </row>
    <row r="721" spans="2:51" s="12" customFormat="1" ht="12">
      <c r="B721" s="150"/>
      <c r="D721" s="151" t="s">
        <v>270</v>
      </c>
      <c r="E721" s="152" t="s">
        <v>1</v>
      </c>
      <c r="F721" s="153" t="s">
        <v>3319</v>
      </c>
      <c r="H721" s="154">
        <v>0.12</v>
      </c>
      <c r="I721" s="155"/>
      <c r="L721" s="150"/>
      <c r="M721" s="156"/>
      <c r="T721" s="157"/>
      <c r="AT721" s="152" t="s">
        <v>270</v>
      </c>
      <c r="AU721" s="152" t="s">
        <v>87</v>
      </c>
      <c r="AV721" s="12" t="s">
        <v>87</v>
      </c>
      <c r="AW721" s="12" t="s">
        <v>32</v>
      </c>
      <c r="AX721" s="12" t="s">
        <v>77</v>
      </c>
      <c r="AY721" s="152" t="s">
        <v>262</v>
      </c>
    </row>
    <row r="722" spans="2:51" s="12" customFormat="1" ht="33.75">
      <c r="B722" s="150"/>
      <c r="D722" s="151" t="s">
        <v>270</v>
      </c>
      <c r="E722" s="152" t="s">
        <v>1</v>
      </c>
      <c r="F722" s="153" t="s">
        <v>3320</v>
      </c>
      <c r="H722" s="154">
        <v>1.86</v>
      </c>
      <c r="I722" s="155"/>
      <c r="L722" s="150"/>
      <c r="M722" s="156"/>
      <c r="T722" s="157"/>
      <c r="AT722" s="152" t="s">
        <v>270</v>
      </c>
      <c r="AU722" s="152" t="s">
        <v>87</v>
      </c>
      <c r="AV722" s="12" t="s">
        <v>87</v>
      </c>
      <c r="AW722" s="12" t="s">
        <v>32</v>
      </c>
      <c r="AX722" s="12" t="s">
        <v>77</v>
      </c>
      <c r="AY722" s="152" t="s">
        <v>262</v>
      </c>
    </row>
    <row r="723" spans="2:51" s="12" customFormat="1" ht="12">
      <c r="B723" s="150"/>
      <c r="D723" s="151" t="s">
        <v>270</v>
      </c>
      <c r="E723" s="152" t="s">
        <v>1</v>
      </c>
      <c r="F723" s="153" t="s">
        <v>3321</v>
      </c>
      <c r="H723" s="154">
        <v>0.67</v>
      </c>
      <c r="I723" s="155"/>
      <c r="L723" s="150"/>
      <c r="M723" s="156"/>
      <c r="T723" s="157"/>
      <c r="AT723" s="152" t="s">
        <v>270</v>
      </c>
      <c r="AU723" s="152" t="s">
        <v>87</v>
      </c>
      <c r="AV723" s="12" t="s">
        <v>87</v>
      </c>
      <c r="AW723" s="12" t="s">
        <v>32</v>
      </c>
      <c r="AX723" s="12" t="s">
        <v>77</v>
      </c>
      <c r="AY723" s="152" t="s">
        <v>262</v>
      </c>
    </row>
    <row r="724" spans="2:51" s="14" customFormat="1" ht="12">
      <c r="B724" s="165"/>
      <c r="D724" s="151" t="s">
        <v>270</v>
      </c>
      <c r="E724" s="166" t="s">
        <v>1</v>
      </c>
      <c r="F724" s="167" t="s">
        <v>3322</v>
      </c>
      <c r="H724" s="166" t="s">
        <v>1</v>
      </c>
      <c r="I724" s="168"/>
      <c r="L724" s="165"/>
      <c r="M724" s="169"/>
      <c r="T724" s="170"/>
      <c r="AT724" s="166" t="s">
        <v>270</v>
      </c>
      <c r="AU724" s="166" t="s">
        <v>87</v>
      </c>
      <c r="AV724" s="14" t="s">
        <v>85</v>
      </c>
      <c r="AW724" s="14" t="s">
        <v>32</v>
      </c>
      <c r="AX724" s="14" t="s">
        <v>77</v>
      </c>
      <c r="AY724" s="166" t="s">
        <v>262</v>
      </c>
    </row>
    <row r="725" spans="2:51" s="12" customFormat="1" ht="12">
      <c r="B725" s="150"/>
      <c r="D725" s="151" t="s">
        <v>270</v>
      </c>
      <c r="E725" s="152" t="s">
        <v>1</v>
      </c>
      <c r="F725" s="153" t="s">
        <v>3323</v>
      </c>
      <c r="H725" s="154">
        <v>1.23</v>
      </c>
      <c r="I725" s="155"/>
      <c r="L725" s="150"/>
      <c r="M725" s="156"/>
      <c r="T725" s="157"/>
      <c r="AT725" s="152" t="s">
        <v>270</v>
      </c>
      <c r="AU725" s="152" t="s">
        <v>87</v>
      </c>
      <c r="AV725" s="12" t="s">
        <v>87</v>
      </c>
      <c r="AW725" s="12" t="s">
        <v>32</v>
      </c>
      <c r="AX725" s="12" t="s">
        <v>77</v>
      </c>
      <c r="AY725" s="152" t="s">
        <v>262</v>
      </c>
    </row>
    <row r="726" spans="2:51" s="12" customFormat="1" ht="12">
      <c r="B726" s="150"/>
      <c r="D726" s="151" t="s">
        <v>270</v>
      </c>
      <c r="E726" s="152" t="s">
        <v>1</v>
      </c>
      <c r="F726" s="153" t="s">
        <v>3324</v>
      </c>
      <c r="H726" s="154">
        <v>0.93</v>
      </c>
      <c r="I726" s="155"/>
      <c r="L726" s="150"/>
      <c r="M726" s="156"/>
      <c r="T726" s="157"/>
      <c r="AT726" s="152" t="s">
        <v>270</v>
      </c>
      <c r="AU726" s="152" t="s">
        <v>87</v>
      </c>
      <c r="AV726" s="12" t="s">
        <v>87</v>
      </c>
      <c r="AW726" s="12" t="s">
        <v>32</v>
      </c>
      <c r="AX726" s="12" t="s">
        <v>77</v>
      </c>
      <c r="AY726" s="152" t="s">
        <v>262</v>
      </c>
    </row>
    <row r="727" spans="2:51" s="14" customFormat="1" ht="12">
      <c r="B727" s="165"/>
      <c r="D727" s="151" t="s">
        <v>270</v>
      </c>
      <c r="E727" s="166" t="s">
        <v>1</v>
      </c>
      <c r="F727" s="167" t="s">
        <v>3325</v>
      </c>
      <c r="H727" s="166" t="s">
        <v>1</v>
      </c>
      <c r="I727" s="168"/>
      <c r="L727" s="165"/>
      <c r="M727" s="169"/>
      <c r="T727" s="170"/>
      <c r="AT727" s="166" t="s">
        <v>270</v>
      </c>
      <c r="AU727" s="166" t="s">
        <v>87</v>
      </c>
      <c r="AV727" s="14" t="s">
        <v>85</v>
      </c>
      <c r="AW727" s="14" t="s">
        <v>32</v>
      </c>
      <c r="AX727" s="14" t="s">
        <v>77</v>
      </c>
      <c r="AY727" s="166" t="s">
        <v>262</v>
      </c>
    </row>
    <row r="728" spans="2:51" s="12" customFormat="1" ht="12">
      <c r="B728" s="150"/>
      <c r="D728" s="151" t="s">
        <v>270</v>
      </c>
      <c r="E728" s="152" t="s">
        <v>1</v>
      </c>
      <c r="F728" s="153" t="s">
        <v>3310</v>
      </c>
      <c r="H728" s="154">
        <v>0.05</v>
      </c>
      <c r="I728" s="155"/>
      <c r="L728" s="150"/>
      <c r="M728" s="156"/>
      <c r="T728" s="157"/>
      <c r="AT728" s="152" t="s">
        <v>270</v>
      </c>
      <c r="AU728" s="152" t="s">
        <v>87</v>
      </c>
      <c r="AV728" s="12" t="s">
        <v>87</v>
      </c>
      <c r="AW728" s="12" t="s">
        <v>32</v>
      </c>
      <c r="AX728" s="12" t="s">
        <v>77</v>
      </c>
      <c r="AY728" s="152" t="s">
        <v>262</v>
      </c>
    </row>
    <row r="729" spans="2:51" s="12" customFormat="1" ht="12">
      <c r="B729" s="150"/>
      <c r="D729" s="151" t="s">
        <v>270</v>
      </c>
      <c r="E729" s="152" t="s">
        <v>1</v>
      </c>
      <c r="F729" s="153" t="s">
        <v>3311</v>
      </c>
      <c r="H729" s="154">
        <v>0.09</v>
      </c>
      <c r="I729" s="155"/>
      <c r="L729" s="150"/>
      <c r="M729" s="156"/>
      <c r="T729" s="157"/>
      <c r="AT729" s="152" t="s">
        <v>270</v>
      </c>
      <c r="AU729" s="152" t="s">
        <v>87</v>
      </c>
      <c r="AV729" s="12" t="s">
        <v>87</v>
      </c>
      <c r="AW729" s="12" t="s">
        <v>32</v>
      </c>
      <c r="AX729" s="12" t="s">
        <v>77</v>
      </c>
      <c r="AY729" s="152" t="s">
        <v>262</v>
      </c>
    </row>
    <row r="730" spans="2:51" s="14" customFormat="1" ht="12">
      <c r="B730" s="165"/>
      <c r="D730" s="151" t="s">
        <v>270</v>
      </c>
      <c r="E730" s="166" t="s">
        <v>1</v>
      </c>
      <c r="F730" s="167" t="s">
        <v>3326</v>
      </c>
      <c r="H730" s="166" t="s">
        <v>1</v>
      </c>
      <c r="I730" s="168"/>
      <c r="L730" s="165"/>
      <c r="M730" s="169"/>
      <c r="T730" s="170"/>
      <c r="AT730" s="166" t="s">
        <v>270</v>
      </c>
      <c r="AU730" s="166" t="s">
        <v>87</v>
      </c>
      <c r="AV730" s="14" t="s">
        <v>85</v>
      </c>
      <c r="AW730" s="14" t="s">
        <v>32</v>
      </c>
      <c r="AX730" s="14" t="s">
        <v>77</v>
      </c>
      <c r="AY730" s="166" t="s">
        <v>262</v>
      </c>
    </row>
    <row r="731" spans="2:51" s="12" customFormat="1" ht="12">
      <c r="B731" s="150"/>
      <c r="D731" s="151" t="s">
        <v>270</v>
      </c>
      <c r="E731" s="152" t="s">
        <v>1</v>
      </c>
      <c r="F731" s="153" t="s">
        <v>3310</v>
      </c>
      <c r="H731" s="154">
        <v>0.05</v>
      </c>
      <c r="I731" s="155"/>
      <c r="L731" s="150"/>
      <c r="M731" s="156"/>
      <c r="T731" s="157"/>
      <c r="AT731" s="152" t="s">
        <v>270</v>
      </c>
      <c r="AU731" s="152" t="s">
        <v>87</v>
      </c>
      <c r="AV731" s="12" t="s">
        <v>87</v>
      </c>
      <c r="AW731" s="12" t="s">
        <v>32</v>
      </c>
      <c r="AX731" s="12" t="s">
        <v>77</v>
      </c>
      <c r="AY731" s="152" t="s">
        <v>262</v>
      </c>
    </row>
    <row r="732" spans="2:51" s="12" customFormat="1" ht="12">
      <c r="B732" s="150"/>
      <c r="D732" s="151" t="s">
        <v>270</v>
      </c>
      <c r="E732" s="152" t="s">
        <v>1</v>
      </c>
      <c r="F732" s="153" t="s">
        <v>3311</v>
      </c>
      <c r="H732" s="154">
        <v>0.09</v>
      </c>
      <c r="I732" s="155"/>
      <c r="L732" s="150"/>
      <c r="M732" s="156"/>
      <c r="T732" s="157"/>
      <c r="AT732" s="152" t="s">
        <v>270</v>
      </c>
      <c r="AU732" s="152" t="s">
        <v>87</v>
      </c>
      <c r="AV732" s="12" t="s">
        <v>87</v>
      </c>
      <c r="AW732" s="12" t="s">
        <v>32</v>
      </c>
      <c r="AX732" s="12" t="s">
        <v>77</v>
      </c>
      <c r="AY732" s="152" t="s">
        <v>262</v>
      </c>
    </row>
    <row r="733" spans="2:51" s="15" customFormat="1" ht="12">
      <c r="B733" s="171"/>
      <c r="D733" s="151" t="s">
        <v>270</v>
      </c>
      <c r="E733" s="172" t="s">
        <v>1</v>
      </c>
      <c r="F733" s="173" t="s">
        <v>281</v>
      </c>
      <c r="H733" s="174">
        <v>9.66</v>
      </c>
      <c r="I733" s="175"/>
      <c r="L733" s="171"/>
      <c r="M733" s="176"/>
      <c r="T733" s="177"/>
      <c r="AT733" s="172" t="s">
        <v>270</v>
      </c>
      <c r="AU733" s="172" t="s">
        <v>87</v>
      </c>
      <c r="AV733" s="15" t="s">
        <v>103</v>
      </c>
      <c r="AW733" s="15" t="s">
        <v>32</v>
      </c>
      <c r="AX733" s="15" t="s">
        <v>77</v>
      </c>
      <c r="AY733" s="172" t="s">
        <v>262</v>
      </c>
    </row>
    <row r="734" spans="2:51" s="14" customFormat="1" ht="12">
      <c r="B734" s="165"/>
      <c r="D734" s="151" t="s">
        <v>270</v>
      </c>
      <c r="E734" s="166" t="s">
        <v>1</v>
      </c>
      <c r="F734" s="167" t="s">
        <v>3327</v>
      </c>
      <c r="H734" s="166" t="s">
        <v>1</v>
      </c>
      <c r="I734" s="168"/>
      <c r="L734" s="165"/>
      <c r="M734" s="169"/>
      <c r="T734" s="170"/>
      <c r="AT734" s="166" t="s">
        <v>270</v>
      </c>
      <c r="AU734" s="166" t="s">
        <v>87</v>
      </c>
      <c r="AV734" s="14" t="s">
        <v>85</v>
      </c>
      <c r="AW734" s="14" t="s">
        <v>32</v>
      </c>
      <c r="AX734" s="14" t="s">
        <v>77</v>
      </c>
      <c r="AY734" s="166" t="s">
        <v>262</v>
      </c>
    </row>
    <row r="735" spans="2:51" s="14" customFormat="1" ht="12">
      <c r="B735" s="165"/>
      <c r="D735" s="151" t="s">
        <v>270</v>
      </c>
      <c r="E735" s="166" t="s">
        <v>1</v>
      </c>
      <c r="F735" s="167" t="s">
        <v>3328</v>
      </c>
      <c r="H735" s="166" t="s">
        <v>1</v>
      </c>
      <c r="I735" s="168"/>
      <c r="L735" s="165"/>
      <c r="M735" s="169"/>
      <c r="T735" s="170"/>
      <c r="AT735" s="166" t="s">
        <v>270</v>
      </c>
      <c r="AU735" s="166" t="s">
        <v>87</v>
      </c>
      <c r="AV735" s="14" t="s">
        <v>85</v>
      </c>
      <c r="AW735" s="14" t="s">
        <v>32</v>
      </c>
      <c r="AX735" s="14" t="s">
        <v>77</v>
      </c>
      <c r="AY735" s="166" t="s">
        <v>262</v>
      </c>
    </row>
    <row r="736" spans="2:51" s="12" customFormat="1" ht="12">
      <c r="B736" s="150"/>
      <c r="D736" s="151" t="s">
        <v>270</v>
      </c>
      <c r="E736" s="152" t="s">
        <v>1</v>
      </c>
      <c r="F736" s="153" t="s">
        <v>3329</v>
      </c>
      <c r="H736" s="154">
        <v>0.28</v>
      </c>
      <c r="I736" s="155"/>
      <c r="L736" s="150"/>
      <c r="M736" s="156"/>
      <c r="T736" s="157"/>
      <c r="AT736" s="152" t="s">
        <v>270</v>
      </c>
      <c r="AU736" s="152" t="s">
        <v>87</v>
      </c>
      <c r="AV736" s="12" t="s">
        <v>87</v>
      </c>
      <c r="AW736" s="12" t="s">
        <v>32</v>
      </c>
      <c r="AX736" s="12" t="s">
        <v>77</v>
      </c>
      <c r="AY736" s="152" t="s">
        <v>262</v>
      </c>
    </row>
    <row r="737" spans="2:51" s="12" customFormat="1" ht="12">
      <c r="B737" s="150"/>
      <c r="D737" s="151" t="s">
        <v>270</v>
      </c>
      <c r="E737" s="152" t="s">
        <v>1</v>
      </c>
      <c r="F737" s="153" t="s">
        <v>3330</v>
      </c>
      <c r="H737" s="154">
        <v>0.24</v>
      </c>
      <c r="I737" s="155"/>
      <c r="L737" s="150"/>
      <c r="M737" s="156"/>
      <c r="T737" s="157"/>
      <c r="AT737" s="152" t="s">
        <v>270</v>
      </c>
      <c r="AU737" s="152" t="s">
        <v>87</v>
      </c>
      <c r="AV737" s="12" t="s">
        <v>87</v>
      </c>
      <c r="AW737" s="12" t="s">
        <v>32</v>
      </c>
      <c r="AX737" s="12" t="s">
        <v>77</v>
      </c>
      <c r="AY737" s="152" t="s">
        <v>262</v>
      </c>
    </row>
    <row r="738" spans="2:51" s="12" customFormat="1" ht="12">
      <c r="B738" s="150"/>
      <c r="D738" s="151" t="s">
        <v>270</v>
      </c>
      <c r="E738" s="152" t="s">
        <v>1</v>
      </c>
      <c r="F738" s="153" t="s">
        <v>3331</v>
      </c>
      <c r="H738" s="154">
        <v>0.06</v>
      </c>
      <c r="I738" s="155"/>
      <c r="L738" s="150"/>
      <c r="M738" s="156"/>
      <c r="T738" s="157"/>
      <c r="AT738" s="152" t="s">
        <v>270</v>
      </c>
      <c r="AU738" s="152" t="s">
        <v>87</v>
      </c>
      <c r="AV738" s="12" t="s">
        <v>87</v>
      </c>
      <c r="AW738" s="12" t="s">
        <v>32</v>
      </c>
      <c r="AX738" s="12" t="s">
        <v>77</v>
      </c>
      <c r="AY738" s="152" t="s">
        <v>262</v>
      </c>
    </row>
    <row r="739" spans="2:51" s="14" customFormat="1" ht="12">
      <c r="B739" s="165"/>
      <c r="D739" s="151" t="s">
        <v>270</v>
      </c>
      <c r="E739" s="166" t="s">
        <v>1</v>
      </c>
      <c r="F739" s="167" t="s">
        <v>3332</v>
      </c>
      <c r="H739" s="166" t="s">
        <v>1</v>
      </c>
      <c r="I739" s="168"/>
      <c r="L739" s="165"/>
      <c r="M739" s="169"/>
      <c r="T739" s="170"/>
      <c r="AT739" s="166" t="s">
        <v>270</v>
      </c>
      <c r="AU739" s="166" t="s">
        <v>87</v>
      </c>
      <c r="AV739" s="14" t="s">
        <v>85</v>
      </c>
      <c r="AW739" s="14" t="s">
        <v>32</v>
      </c>
      <c r="AX739" s="14" t="s">
        <v>77</v>
      </c>
      <c r="AY739" s="166" t="s">
        <v>262</v>
      </c>
    </row>
    <row r="740" spans="2:51" s="12" customFormat="1" ht="12">
      <c r="B740" s="150"/>
      <c r="D740" s="151" t="s">
        <v>270</v>
      </c>
      <c r="E740" s="152" t="s">
        <v>1</v>
      </c>
      <c r="F740" s="153" t="s">
        <v>3333</v>
      </c>
      <c r="H740" s="154">
        <v>0.87</v>
      </c>
      <c r="I740" s="155"/>
      <c r="L740" s="150"/>
      <c r="M740" s="156"/>
      <c r="T740" s="157"/>
      <c r="AT740" s="152" t="s">
        <v>270</v>
      </c>
      <c r="AU740" s="152" t="s">
        <v>87</v>
      </c>
      <c r="AV740" s="12" t="s">
        <v>87</v>
      </c>
      <c r="AW740" s="12" t="s">
        <v>32</v>
      </c>
      <c r="AX740" s="12" t="s">
        <v>77</v>
      </c>
      <c r="AY740" s="152" t="s">
        <v>262</v>
      </c>
    </row>
    <row r="741" spans="2:51" s="12" customFormat="1" ht="12">
      <c r="B741" s="150"/>
      <c r="D741" s="151" t="s">
        <v>270</v>
      </c>
      <c r="E741" s="152" t="s">
        <v>1</v>
      </c>
      <c r="F741" s="153" t="s">
        <v>3334</v>
      </c>
      <c r="H741" s="154">
        <v>0.63</v>
      </c>
      <c r="I741" s="155"/>
      <c r="L741" s="150"/>
      <c r="M741" s="156"/>
      <c r="T741" s="157"/>
      <c r="AT741" s="152" t="s">
        <v>270</v>
      </c>
      <c r="AU741" s="152" t="s">
        <v>87</v>
      </c>
      <c r="AV741" s="12" t="s">
        <v>87</v>
      </c>
      <c r="AW741" s="12" t="s">
        <v>32</v>
      </c>
      <c r="AX741" s="12" t="s">
        <v>77</v>
      </c>
      <c r="AY741" s="152" t="s">
        <v>262</v>
      </c>
    </row>
    <row r="742" spans="2:51" s="12" customFormat="1" ht="12">
      <c r="B742" s="150"/>
      <c r="D742" s="151" t="s">
        <v>270</v>
      </c>
      <c r="E742" s="152" t="s">
        <v>1</v>
      </c>
      <c r="F742" s="153" t="s">
        <v>3335</v>
      </c>
      <c r="H742" s="154">
        <v>0.23</v>
      </c>
      <c r="I742" s="155"/>
      <c r="L742" s="150"/>
      <c r="M742" s="156"/>
      <c r="T742" s="157"/>
      <c r="AT742" s="152" t="s">
        <v>270</v>
      </c>
      <c r="AU742" s="152" t="s">
        <v>87</v>
      </c>
      <c r="AV742" s="12" t="s">
        <v>87</v>
      </c>
      <c r="AW742" s="12" t="s">
        <v>32</v>
      </c>
      <c r="AX742" s="12" t="s">
        <v>77</v>
      </c>
      <c r="AY742" s="152" t="s">
        <v>262</v>
      </c>
    </row>
    <row r="743" spans="2:51" s="14" customFormat="1" ht="12">
      <c r="B743" s="165"/>
      <c r="D743" s="151" t="s">
        <v>270</v>
      </c>
      <c r="E743" s="166" t="s">
        <v>1</v>
      </c>
      <c r="F743" s="167" t="s">
        <v>3336</v>
      </c>
      <c r="H743" s="166" t="s">
        <v>1</v>
      </c>
      <c r="I743" s="168"/>
      <c r="L743" s="165"/>
      <c r="M743" s="169"/>
      <c r="T743" s="170"/>
      <c r="AT743" s="166" t="s">
        <v>270</v>
      </c>
      <c r="AU743" s="166" t="s">
        <v>87</v>
      </c>
      <c r="AV743" s="14" t="s">
        <v>85</v>
      </c>
      <c r="AW743" s="14" t="s">
        <v>32</v>
      </c>
      <c r="AX743" s="14" t="s">
        <v>77</v>
      </c>
      <c r="AY743" s="166" t="s">
        <v>262</v>
      </c>
    </row>
    <row r="744" spans="2:51" s="12" customFormat="1" ht="12">
      <c r="B744" s="150"/>
      <c r="D744" s="151" t="s">
        <v>270</v>
      </c>
      <c r="E744" s="152" t="s">
        <v>1</v>
      </c>
      <c r="F744" s="153" t="s">
        <v>3337</v>
      </c>
      <c r="H744" s="154">
        <v>0.17</v>
      </c>
      <c r="I744" s="155"/>
      <c r="L744" s="150"/>
      <c r="M744" s="156"/>
      <c r="T744" s="157"/>
      <c r="AT744" s="152" t="s">
        <v>270</v>
      </c>
      <c r="AU744" s="152" t="s">
        <v>87</v>
      </c>
      <c r="AV744" s="12" t="s">
        <v>87</v>
      </c>
      <c r="AW744" s="12" t="s">
        <v>32</v>
      </c>
      <c r="AX744" s="12" t="s">
        <v>77</v>
      </c>
      <c r="AY744" s="152" t="s">
        <v>262</v>
      </c>
    </row>
    <row r="745" spans="2:51" s="12" customFormat="1" ht="12">
      <c r="B745" s="150"/>
      <c r="D745" s="151" t="s">
        <v>270</v>
      </c>
      <c r="E745" s="152" t="s">
        <v>1</v>
      </c>
      <c r="F745" s="153" t="s">
        <v>3338</v>
      </c>
      <c r="H745" s="154">
        <v>0.12</v>
      </c>
      <c r="I745" s="155"/>
      <c r="L745" s="150"/>
      <c r="M745" s="156"/>
      <c r="T745" s="157"/>
      <c r="AT745" s="152" t="s">
        <v>270</v>
      </c>
      <c r="AU745" s="152" t="s">
        <v>87</v>
      </c>
      <c r="AV745" s="12" t="s">
        <v>87</v>
      </c>
      <c r="AW745" s="12" t="s">
        <v>32</v>
      </c>
      <c r="AX745" s="12" t="s">
        <v>77</v>
      </c>
      <c r="AY745" s="152" t="s">
        <v>262</v>
      </c>
    </row>
    <row r="746" spans="2:51" s="12" customFormat="1" ht="12">
      <c r="B746" s="150"/>
      <c r="D746" s="151" t="s">
        <v>270</v>
      </c>
      <c r="E746" s="152" t="s">
        <v>1</v>
      </c>
      <c r="F746" s="153" t="s">
        <v>3339</v>
      </c>
      <c r="H746" s="154">
        <v>0.03</v>
      </c>
      <c r="I746" s="155"/>
      <c r="L746" s="150"/>
      <c r="M746" s="156"/>
      <c r="T746" s="157"/>
      <c r="AT746" s="152" t="s">
        <v>270</v>
      </c>
      <c r="AU746" s="152" t="s">
        <v>87</v>
      </c>
      <c r="AV746" s="12" t="s">
        <v>87</v>
      </c>
      <c r="AW746" s="12" t="s">
        <v>32</v>
      </c>
      <c r="AX746" s="12" t="s">
        <v>77</v>
      </c>
      <c r="AY746" s="152" t="s">
        <v>262</v>
      </c>
    </row>
    <row r="747" spans="2:51" s="14" customFormat="1" ht="12">
      <c r="B747" s="165"/>
      <c r="D747" s="151" t="s">
        <v>270</v>
      </c>
      <c r="E747" s="166" t="s">
        <v>1</v>
      </c>
      <c r="F747" s="167" t="s">
        <v>3340</v>
      </c>
      <c r="H747" s="166" t="s">
        <v>1</v>
      </c>
      <c r="I747" s="168"/>
      <c r="L747" s="165"/>
      <c r="M747" s="169"/>
      <c r="T747" s="170"/>
      <c r="AT747" s="166" t="s">
        <v>270</v>
      </c>
      <c r="AU747" s="166" t="s">
        <v>87</v>
      </c>
      <c r="AV747" s="14" t="s">
        <v>85</v>
      </c>
      <c r="AW747" s="14" t="s">
        <v>32</v>
      </c>
      <c r="AX747" s="14" t="s">
        <v>77</v>
      </c>
      <c r="AY747" s="166" t="s">
        <v>262</v>
      </c>
    </row>
    <row r="748" spans="2:51" s="12" customFormat="1" ht="12">
      <c r="B748" s="150"/>
      <c r="D748" s="151" t="s">
        <v>270</v>
      </c>
      <c r="E748" s="152" t="s">
        <v>1</v>
      </c>
      <c r="F748" s="153" t="s">
        <v>3319</v>
      </c>
      <c r="H748" s="154">
        <v>0.12</v>
      </c>
      <c r="I748" s="155"/>
      <c r="L748" s="150"/>
      <c r="M748" s="156"/>
      <c r="T748" s="157"/>
      <c r="AT748" s="152" t="s">
        <v>270</v>
      </c>
      <c r="AU748" s="152" t="s">
        <v>87</v>
      </c>
      <c r="AV748" s="12" t="s">
        <v>87</v>
      </c>
      <c r="AW748" s="12" t="s">
        <v>32</v>
      </c>
      <c r="AX748" s="12" t="s">
        <v>77</v>
      </c>
      <c r="AY748" s="152" t="s">
        <v>262</v>
      </c>
    </row>
    <row r="749" spans="2:51" s="12" customFormat="1" ht="33.75">
      <c r="B749" s="150"/>
      <c r="D749" s="151" t="s">
        <v>270</v>
      </c>
      <c r="E749" s="152" t="s">
        <v>1</v>
      </c>
      <c r="F749" s="153" t="s">
        <v>3320</v>
      </c>
      <c r="H749" s="154">
        <v>1.86</v>
      </c>
      <c r="I749" s="155"/>
      <c r="L749" s="150"/>
      <c r="M749" s="156"/>
      <c r="T749" s="157"/>
      <c r="AT749" s="152" t="s">
        <v>270</v>
      </c>
      <c r="AU749" s="152" t="s">
        <v>87</v>
      </c>
      <c r="AV749" s="12" t="s">
        <v>87</v>
      </c>
      <c r="AW749" s="12" t="s">
        <v>32</v>
      </c>
      <c r="AX749" s="12" t="s">
        <v>77</v>
      </c>
      <c r="AY749" s="152" t="s">
        <v>262</v>
      </c>
    </row>
    <row r="750" spans="2:51" s="12" customFormat="1" ht="12">
      <c r="B750" s="150"/>
      <c r="D750" s="151" t="s">
        <v>270</v>
      </c>
      <c r="E750" s="152" t="s">
        <v>1</v>
      </c>
      <c r="F750" s="153" t="s">
        <v>3321</v>
      </c>
      <c r="H750" s="154">
        <v>0.67</v>
      </c>
      <c r="I750" s="155"/>
      <c r="L750" s="150"/>
      <c r="M750" s="156"/>
      <c r="T750" s="157"/>
      <c r="AT750" s="152" t="s">
        <v>270</v>
      </c>
      <c r="AU750" s="152" t="s">
        <v>87</v>
      </c>
      <c r="AV750" s="12" t="s">
        <v>87</v>
      </c>
      <c r="AW750" s="12" t="s">
        <v>32</v>
      </c>
      <c r="AX750" s="12" t="s">
        <v>77</v>
      </c>
      <c r="AY750" s="152" t="s">
        <v>262</v>
      </c>
    </row>
    <row r="751" spans="2:51" s="14" customFormat="1" ht="12">
      <c r="B751" s="165"/>
      <c r="D751" s="151" t="s">
        <v>270</v>
      </c>
      <c r="E751" s="166" t="s">
        <v>1</v>
      </c>
      <c r="F751" s="167" t="s">
        <v>3341</v>
      </c>
      <c r="H751" s="166" t="s">
        <v>1</v>
      </c>
      <c r="I751" s="168"/>
      <c r="L751" s="165"/>
      <c r="M751" s="169"/>
      <c r="T751" s="170"/>
      <c r="AT751" s="166" t="s">
        <v>270</v>
      </c>
      <c r="AU751" s="166" t="s">
        <v>87</v>
      </c>
      <c r="AV751" s="14" t="s">
        <v>85</v>
      </c>
      <c r="AW751" s="14" t="s">
        <v>32</v>
      </c>
      <c r="AX751" s="14" t="s">
        <v>77</v>
      </c>
      <c r="AY751" s="166" t="s">
        <v>262</v>
      </c>
    </row>
    <row r="752" spans="2:51" s="12" customFormat="1" ht="12">
      <c r="B752" s="150"/>
      <c r="D752" s="151" t="s">
        <v>270</v>
      </c>
      <c r="E752" s="152" t="s">
        <v>1</v>
      </c>
      <c r="F752" s="153" t="s">
        <v>3323</v>
      </c>
      <c r="H752" s="154">
        <v>1.23</v>
      </c>
      <c r="I752" s="155"/>
      <c r="L752" s="150"/>
      <c r="M752" s="156"/>
      <c r="T752" s="157"/>
      <c r="AT752" s="152" t="s">
        <v>270</v>
      </c>
      <c r="AU752" s="152" t="s">
        <v>87</v>
      </c>
      <c r="AV752" s="12" t="s">
        <v>87</v>
      </c>
      <c r="AW752" s="12" t="s">
        <v>32</v>
      </c>
      <c r="AX752" s="12" t="s">
        <v>77</v>
      </c>
      <c r="AY752" s="152" t="s">
        <v>262</v>
      </c>
    </row>
    <row r="753" spans="2:51" s="12" customFormat="1" ht="12">
      <c r="B753" s="150"/>
      <c r="D753" s="151" t="s">
        <v>270</v>
      </c>
      <c r="E753" s="152" t="s">
        <v>1</v>
      </c>
      <c r="F753" s="153" t="s">
        <v>3324</v>
      </c>
      <c r="H753" s="154">
        <v>0.93</v>
      </c>
      <c r="I753" s="155"/>
      <c r="L753" s="150"/>
      <c r="M753" s="156"/>
      <c r="T753" s="157"/>
      <c r="AT753" s="152" t="s">
        <v>270</v>
      </c>
      <c r="AU753" s="152" t="s">
        <v>87</v>
      </c>
      <c r="AV753" s="12" t="s">
        <v>87</v>
      </c>
      <c r="AW753" s="12" t="s">
        <v>32</v>
      </c>
      <c r="AX753" s="12" t="s">
        <v>77</v>
      </c>
      <c r="AY753" s="152" t="s">
        <v>262</v>
      </c>
    </row>
    <row r="754" spans="2:51" s="14" customFormat="1" ht="12">
      <c r="B754" s="165"/>
      <c r="D754" s="151" t="s">
        <v>270</v>
      </c>
      <c r="E754" s="166" t="s">
        <v>1</v>
      </c>
      <c r="F754" s="167" t="s">
        <v>3342</v>
      </c>
      <c r="H754" s="166" t="s">
        <v>1</v>
      </c>
      <c r="I754" s="168"/>
      <c r="L754" s="165"/>
      <c r="M754" s="169"/>
      <c r="T754" s="170"/>
      <c r="AT754" s="166" t="s">
        <v>270</v>
      </c>
      <c r="AU754" s="166" t="s">
        <v>87</v>
      </c>
      <c r="AV754" s="14" t="s">
        <v>85</v>
      </c>
      <c r="AW754" s="14" t="s">
        <v>32</v>
      </c>
      <c r="AX754" s="14" t="s">
        <v>77</v>
      </c>
      <c r="AY754" s="166" t="s">
        <v>262</v>
      </c>
    </row>
    <row r="755" spans="2:51" s="12" customFormat="1" ht="12">
      <c r="B755" s="150"/>
      <c r="D755" s="151" t="s">
        <v>270</v>
      </c>
      <c r="E755" s="152" t="s">
        <v>1</v>
      </c>
      <c r="F755" s="153" t="s">
        <v>3343</v>
      </c>
      <c r="H755" s="154">
        <v>0.2</v>
      </c>
      <c r="I755" s="155"/>
      <c r="L755" s="150"/>
      <c r="M755" s="156"/>
      <c r="T755" s="157"/>
      <c r="AT755" s="152" t="s">
        <v>270</v>
      </c>
      <c r="AU755" s="152" t="s">
        <v>87</v>
      </c>
      <c r="AV755" s="12" t="s">
        <v>87</v>
      </c>
      <c r="AW755" s="12" t="s">
        <v>32</v>
      </c>
      <c r="AX755" s="12" t="s">
        <v>77</v>
      </c>
      <c r="AY755" s="152" t="s">
        <v>262</v>
      </c>
    </row>
    <row r="756" spans="2:51" s="12" customFormat="1" ht="12">
      <c r="B756" s="150"/>
      <c r="D756" s="151" t="s">
        <v>270</v>
      </c>
      <c r="E756" s="152" t="s">
        <v>1</v>
      </c>
      <c r="F756" s="153" t="s">
        <v>3344</v>
      </c>
      <c r="H756" s="154">
        <v>0.08</v>
      </c>
      <c r="I756" s="155"/>
      <c r="L756" s="150"/>
      <c r="M756" s="156"/>
      <c r="T756" s="157"/>
      <c r="AT756" s="152" t="s">
        <v>270</v>
      </c>
      <c r="AU756" s="152" t="s">
        <v>87</v>
      </c>
      <c r="AV756" s="12" t="s">
        <v>87</v>
      </c>
      <c r="AW756" s="12" t="s">
        <v>32</v>
      </c>
      <c r="AX756" s="12" t="s">
        <v>77</v>
      </c>
      <c r="AY756" s="152" t="s">
        <v>262</v>
      </c>
    </row>
    <row r="757" spans="2:51" s="14" customFormat="1" ht="12">
      <c r="B757" s="165"/>
      <c r="D757" s="151" t="s">
        <v>270</v>
      </c>
      <c r="E757" s="166" t="s">
        <v>1</v>
      </c>
      <c r="F757" s="167" t="s">
        <v>3345</v>
      </c>
      <c r="H757" s="166" t="s">
        <v>1</v>
      </c>
      <c r="I757" s="168"/>
      <c r="L757" s="165"/>
      <c r="M757" s="169"/>
      <c r="T757" s="170"/>
      <c r="AT757" s="166" t="s">
        <v>270</v>
      </c>
      <c r="AU757" s="166" t="s">
        <v>87</v>
      </c>
      <c r="AV757" s="14" t="s">
        <v>85</v>
      </c>
      <c r="AW757" s="14" t="s">
        <v>32</v>
      </c>
      <c r="AX757" s="14" t="s">
        <v>77</v>
      </c>
      <c r="AY757" s="166" t="s">
        <v>262</v>
      </c>
    </row>
    <row r="758" spans="2:51" s="12" customFormat="1" ht="12">
      <c r="B758" s="150"/>
      <c r="D758" s="151" t="s">
        <v>270</v>
      </c>
      <c r="E758" s="152" t="s">
        <v>1</v>
      </c>
      <c r="F758" s="153" t="s">
        <v>3310</v>
      </c>
      <c r="H758" s="154">
        <v>0.05</v>
      </c>
      <c r="I758" s="155"/>
      <c r="L758" s="150"/>
      <c r="M758" s="156"/>
      <c r="T758" s="157"/>
      <c r="AT758" s="152" t="s">
        <v>270</v>
      </c>
      <c r="AU758" s="152" t="s">
        <v>87</v>
      </c>
      <c r="AV758" s="12" t="s">
        <v>87</v>
      </c>
      <c r="AW758" s="12" t="s">
        <v>32</v>
      </c>
      <c r="AX758" s="12" t="s">
        <v>77</v>
      </c>
      <c r="AY758" s="152" t="s">
        <v>262</v>
      </c>
    </row>
    <row r="759" spans="2:51" s="12" customFormat="1" ht="12">
      <c r="B759" s="150"/>
      <c r="D759" s="151" t="s">
        <v>270</v>
      </c>
      <c r="E759" s="152" t="s">
        <v>1</v>
      </c>
      <c r="F759" s="153" t="s">
        <v>3311</v>
      </c>
      <c r="H759" s="154">
        <v>0.09</v>
      </c>
      <c r="I759" s="155"/>
      <c r="L759" s="150"/>
      <c r="M759" s="156"/>
      <c r="T759" s="157"/>
      <c r="AT759" s="152" t="s">
        <v>270</v>
      </c>
      <c r="AU759" s="152" t="s">
        <v>87</v>
      </c>
      <c r="AV759" s="12" t="s">
        <v>87</v>
      </c>
      <c r="AW759" s="12" t="s">
        <v>32</v>
      </c>
      <c r="AX759" s="12" t="s">
        <v>77</v>
      </c>
      <c r="AY759" s="152" t="s">
        <v>262</v>
      </c>
    </row>
    <row r="760" spans="2:51" s="14" customFormat="1" ht="12">
      <c r="B760" s="165"/>
      <c r="D760" s="151" t="s">
        <v>270</v>
      </c>
      <c r="E760" s="166" t="s">
        <v>1</v>
      </c>
      <c r="F760" s="167" t="s">
        <v>3346</v>
      </c>
      <c r="H760" s="166" t="s">
        <v>1</v>
      </c>
      <c r="I760" s="168"/>
      <c r="L760" s="165"/>
      <c r="M760" s="169"/>
      <c r="T760" s="170"/>
      <c r="AT760" s="166" t="s">
        <v>270</v>
      </c>
      <c r="AU760" s="166" t="s">
        <v>87</v>
      </c>
      <c r="AV760" s="14" t="s">
        <v>85</v>
      </c>
      <c r="AW760" s="14" t="s">
        <v>32</v>
      </c>
      <c r="AX760" s="14" t="s">
        <v>77</v>
      </c>
      <c r="AY760" s="166" t="s">
        <v>262</v>
      </c>
    </row>
    <row r="761" spans="2:51" s="12" customFormat="1" ht="12">
      <c r="B761" s="150"/>
      <c r="D761" s="151" t="s">
        <v>270</v>
      </c>
      <c r="E761" s="152" t="s">
        <v>1</v>
      </c>
      <c r="F761" s="153" t="s">
        <v>3315</v>
      </c>
      <c r="H761" s="154">
        <v>0.9</v>
      </c>
      <c r="I761" s="155"/>
      <c r="L761" s="150"/>
      <c r="M761" s="156"/>
      <c r="T761" s="157"/>
      <c r="AT761" s="152" t="s">
        <v>270</v>
      </c>
      <c r="AU761" s="152" t="s">
        <v>87</v>
      </c>
      <c r="AV761" s="12" t="s">
        <v>87</v>
      </c>
      <c r="AW761" s="12" t="s">
        <v>32</v>
      </c>
      <c r="AX761" s="12" t="s">
        <v>77</v>
      </c>
      <c r="AY761" s="152" t="s">
        <v>262</v>
      </c>
    </row>
    <row r="762" spans="2:51" s="12" customFormat="1" ht="12">
      <c r="B762" s="150"/>
      <c r="D762" s="151" t="s">
        <v>270</v>
      </c>
      <c r="E762" s="152" t="s">
        <v>1</v>
      </c>
      <c r="F762" s="153" t="s">
        <v>3316</v>
      </c>
      <c r="H762" s="154">
        <v>0.95</v>
      </c>
      <c r="I762" s="155"/>
      <c r="L762" s="150"/>
      <c r="M762" s="156"/>
      <c r="T762" s="157"/>
      <c r="AT762" s="152" t="s">
        <v>270</v>
      </c>
      <c r="AU762" s="152" t="s">
        <v>87</v>
      </c>
      <c r="AV762" s="12" t="s">
        <v>87</v>
      </c>
      <c r="AW762" s="12" t="s">
        <v>32</v>
      </c>
      <c r="AX762" s="12" t="s">
        <v>77</v>
      </c>
      <c r="AY762" s="152" t="s">
        <v>262</v>
      </c>
    </row>
    <row r="763" spans="2:51" s="12" customFormat="1" ht="12">
      <c r="B763" s="150"/>
      <c r="D763" s="151" t="s">
        <v>270</v>
      </c>
      <c r="E763" s="152" t="s">
        <v>1</v>
      </c>
      <c r="F763" s="153" t="s">
        <v>3317</v>
      </c>
      <c r="H763" s="154">
        <v>0.51</v>
      </c>
      <c r="I763" s="155"/>
      <c r="L763" s="150"/>
      <c r="M763" s="156"/>
      <c r="T763" s="157"/>
      <c r="AT763" s="152" t="s">
        <v>270</v>
      </c>
      <c r="AU763" s="152" t="s">
        <v>87</v>
      </c>
      <c r="AV763" s="12" t="s">
        <v>87</v>
      </c>
      <c r="AW763" s="12" t="s">
        <v>32</v>
      </c>
      <c r="AX763" s="12" t="s">
        <v>77</v>
      </c>
      <c r="AY763" s="152" t="s">
        <v>262</v>
      </c>
    </row>
    <row r="764" spans="2:51" s="15" customFormat="1" ht="12">
      <c r="B764" s="171"/>
      <c r="D764" s="151" t="s">
        <v>270</v>
      </c>
      <c r="E764" s="172" t="s">
        <v>1</v>
      </c>
      <c r="F764" s="173" t="s">
        <v>281</v>
      </c>
      <c r="H764" s="174">
        <v>10.22</v>
      </c>
      <c r="I764" s="175"/>
      <c r="L764" s="171"/>
      <c r="M764" s="176"/>
      <c r="T764" s="177"/>
      <c r="AT764" s="172" t="s">
        <v>270</v>
      </c>
      <c r="AU764" s="172" t="s">
        <v>87</v>
      </c>
      <c r="AV764" s="15" t="s">
        <v>103</v>
      </c>
      <c r="AW764" s="15" t="s">
        <v>32</v>
      </c>
      <c r="AX764" s="15" t="s">
        <v>77</v>
      </c>
      <c r="AY764" s="172" t="s">
        <v>262</v>
      </c>
    </row>
    <row r="765" spans="2:51" s="14" customFormat="1" ht="12">
      <c r="B765" s="165"/>
      <c r="D765" s="151" t="s">
        <v>270</v>
      </c>
      <c r="E765" s="166" t="s">
        <v>1</v>
      </c>
      <c r="F765" s="167" t="s">
        <v>3347</v>
      </c>
      <c r="H765" s="166" t="s">
        <v>1</v>
      </c>
      <c r="I765" s="168"/>
      <c r="L765" s="165"/>
      <c r="M765" s="169"/>
      <c r="T765" s="170"/>
      <c r="AT765" s="166" t="s">
        <v>270</v>
      </c>
      <c r="AU765" s="166" t="s">
        <v>87</v>
      </c>
      <c r="AV765" s="14" t="s">
        <v>85</v>
      </c>
      <c r="AW765" s="14" t="s">
        <v>32</v>
      </c>
      <c r="AX765" s="14" t="s">
        <v>77</v>
      </c>
      <c r="AY765" s="166" t="s">
        <v>262</v>
      </c>
    </row>
    <row r="766" spans="2:51" s="14" customFormat="1" ht="12">
      <c r="B766" s="165"/>
      <c r="D766" s="151" t="s">
        <v>270</v>
      </c>
      <c r="E766" s="166" t="s">
        <v>1</v>
      </c>
      <c r="F766" s="167" t="s">
        <v>3348</v>
      </c>
      <c r="H766" s="166" t="s">
        <v>1</v>
      </c>
      <c r="I766" s="168"/>
      <c r="L766" s="165"/>
      <c r="M766" s="169"/>
      <c r="T766" s="170"/>
      <c r="AT766" s="166" t="s">
        <v>270</v>
      </c>
      <c r="AU766" s="166" t="s">
        <v>87</v>
      </c>
      <c r="AV766" s="14" t="s">
        <v>85</v>
      </c>
      <c r="AW766" s="14" t="s">
        <v>32</v>
      </c>
      <c r="AX766" s="14" t="s">
        <v>77</v>
      </c>
      <c r="AY766" s="166" t="s">
        <v>262</v>
      </c>
    </row>
    <row r="767" spans="2:51" s="12" customFormat="1" ht="12">
      <c r="B767" s="150"/>
      <c r="D767" s="151" t="s">
        <v>270</v>
      </c>
      <c r="E767" s="152" t="s">
        <v>1</v>
      </c>
      <c r="F767" s="153" t="s">
        <v>3349</v>
      </c>
      <c r="H767" s="154">
        <v>0.98</v>
      </c>
      <c r="I767" s="155"/>
      <c r="L767" s="150"/>
      <c r="M767" s="156"/>
      <c r="T767" s="157"/>
      <c r="AT767" s="152" t="s">
        <v>270</v>
      </c>
      <c r="AU767" s="152" t="s">
        <v>87</v>
      </c>
      <c r="AV767" s="12" t="s">
        <v>87</v>
      </c>
      <c r="AW767" s="12" t="s">
        <v>32</v>
      </c>
      <c r="AX767" s="12" t="s">
        <v>77</v>
      </c>
      <c r="AY767" s="152" t="s">
        <v>262</v>
      </c>
    </row>
    <row r="768" spans="2:51" s="12" customFormat="1" ht="12">
      <c r="B768" s="150"/>
      <c r="D768" s="151" t="s">
        <v>270</v>
      </c>
      <c r="E768" s="152" t="s">
        <v>1</v>
      </c>
      <c r="F768" s="153" t="s">
        <v>3350</v>
      </c>
      <c r="H768" s="154">
        <v>0.96</v>
      </c>
      <c r="I768" s="155"/>
      <c r="L768" s="150"/>
      <c r="M768" s="156"/>
      <c r="T768" s="157"/>
      <c r="AT768" s="152" t="s">
        <v>270</v>
      </c>
      <c r="AU768" s="152" t="s">
        <v>87</v>
      </c>
      <c r="AV768" s="12" t="s">
        <v>87</v>
      </c>
      <c r="AW768" s="12" t="s">
        <v>32</v>
      </c>
      <c r="AX768" s="12" t="s">
        <v>77</v>
      </c>
      <c r="AY768" s="152" t="s">
        <v>262</v>
      </c>
    </row>
    <row r="769" spans="2:51" s="14" customFormat="1" ht="12">
      <c r="B769" s="165"/>
      <c r="D769" s="151" t="s">
        <v>270</v>
      </c>
      <c r="E769" s="166" t="s">
        <v>1</v>
      </c>
      <c r="F769" s="167" t="s">
        <v>3351</v>
      </c>
      <c r="H769" s="166" t="s">
        <v>1</v>
      </c>
      <c r="I769" s="168"/>
      <c r="L769" s="165"/>
      <c r="M769" s="169"/>
      <c r="T769" s="170"/>
      <c r="AT769" s="166" t="s">
        <v>270</v>
      </c>
      <c r="AU769" s="166" t="s">
        <v>87</v>
      </c>
      <c r="AV769" s="14" t="s">
        <v>85</v>
      </c>
      <c r="AW769" s="14" t="s">
        <v>32</v>
      </c>
      <c r="AX769" s="14" t="s">
        <v>77</v>
      </c>
      <c r="AY769" s="166" t="s">
        <v>262</v>
      </c>
    </row>
    <row r="770" spans="2:51" s="12" customFormat="1" ht="12">
      <c r="B770" s="150"/>
      <c r="D770" s="151" t="s">
        <v>270</v>
      </c>
      <c r="E770" s="152" t="s">
        <v>1</v>
      </c>
      <c r="F770" s="153" t="s">
        <v>3352</v>
      </c>
      <c r="H770" s="154">
        <v>0.36</v>
      </c>
      <c r="I770" s="155"/>
      <c r="L770" s="150"/>
      <c r="M770" s="156"/>
      <c r="T770" s="157"/>
      <c r="AT770" s="152" t="s">
        <v>270</v>
      </c>
      <c r="AU770" s="152" t="s">
        <v>87</v>
      </c>
      <c r="AV770" s="12" t="s">
        <v>87</v>
      </c>
      <c r="AW770" s="12" t="s">
        <v>32</v>
      </c>
      <c r="AX770" s="12" t="s">
        <v>77</v>
      </c>
      <c r="AY770" s="152" t="s">
        <v>262</v>
      </c>
    </row>
    <row r="771" spans="2:51" s="12" customFormat="1" ht="12">
      <c r="B771" s="150"/>
      <c r="D771" s="151" t="s">
        <v>270</v>
      </c>
      <c r="E771" s="152" t="s">
        <v>1</v>
      </c>
      <c r="F771" s="153" t="s">
        <v>3324</v>
      </c>
      <c r="H771" s="154">
        <v>0.93</v>
      </c>
      <c r="I771" s="155"/>
      <c r="L771" s="150"/>
      <c r="M771" s="156"/>
      <c r="T771" s="157"/>
      <c r="AT771" s="152" t="s">
        <v>270</v>
      </c>
      <c r="AU771" s="152" t="s">
        <v>87</v>
      </c>
      <c r="AV771" s="12" t="s">
        <v>87</v>
      </c>
      <c r="AW771" s="12" t="s">
        <v>32</v>
      </c>
      <c r="AX771" s="12" t="s">
        <v>77</v>
      </c>
      <c r="AY771" s="152" t="s">
        <v>262</v>
      </c>
    </row>
    <row r="772" spans="2:51" s="14" customFormat="1" ht="12">
      <c r="B772" s="165"/>
      <c r="D772" s="151" t="s">
        <v>270</v>
      </c>
      <c r="E772" s="166" t="s">
        <v>1</v>
      </c>
      <c r="F772" s="167" t="s">
        <v>3353</v>
      </c>
      <c r="H772" s="166" t="s">
        <v>1</v>
      </c>
      <c r="I772" s="168"/>
      <c r="L772" s="165"/>
      <c r="M772" s="169"/>
      <c r="T772" s="170"/>
      <c r="AT772" s="166" t="s">
        <v>270</v>
      </c>
      <c r="AU772" s="166" t="s">
        <v>87</v>
      </c>
      <c r="AV772" s="14" t="s">
        <v>85</v>
      </c>
      <c r="AW772" s="14" t="s">
        <v>32</v>
      </c>
      <c r="AX772" s="14" t="s">
        <v>77</v>
      </c>
      <c r="AY772" s="166" t="s">
        <v>262</v>
      </c>
    </row>
    <row r="773" spans="2:51" s="12" customFormat="1" ht="12">
      <c r="B773" s="150"/>
      <c r="D773" s="151" t="s">
        <v>270</v>
      </c>
      <c r="E773" s="152" t="s">
        <v>1</v>
      </c>
      <c r="F773" s="153" t="s">
        <v>3354</v>
      </c>
      <c r="H773" s="154">
        <v>1.02</v>
      </c>
      <c r="I773" s="155"/>
      <c r="L773" s="150"/>
      <c r="M773" s="156"/>
      <c r="T773" s="157"/>
      <c r="AT773" s="152" t="s">
        <v>270</v>
      </c>
      <c r="AU773" s="152" t="s">
        <v>87</v>
      </c>
      <c r="AV773" s="12" t="s">
        <v>87</v>
      </c>
      <c r="AW773" s="12" t="s">
        <v>32</v>
      </c>
      <c r="AX773" s="12" t="s">
        <v>77</v>
      </c>
      <c r="AY773" s="152" t="s">
        <v>262</v>
      </c>
    </row>
    <row r="774" spans="2:51" s="12" customFormat="1" ht="12">
      <c r="B774" s="150"/>
      <c r="D774" s="151" t="s">
        <v>270</v>
      </c>
      <c r="E774" s="152" t="s">
        <v>1</v>
      </c>
      <c r="F774" s="153" t="s">
        <v>3355</v>
      </c>
      <c r="H774" s="154">
        <v>1.32</v>
      </c>
      <c r="I774" s="155"/>
      <c r="L774" s="150"/>
      <c r="M774" s="156"/>
      <c r="T774" s="157"/>
      <c r="AT774" s="152" t="s">
        <v>270</v>
      </c>
      <c r="AU774" s="152" t="s">
        <v>87</v>
      </c>
      <c r="AV774" s="12" t="s">
        <v>87</v>
      </c>
      <c r="AW774" s="12" t="s">
        <v>32</v>
      </c>
      <c r="AX774" s="12" t="s">
        <v>77</v>
      </c>
      <c r="AY774" s="152" t="s">
        <v>262</v>
      </c>
    </row>
    <row r="775" spans="2:51" s="12" customFormat="1" ht="12">
      <c r="B775" s="150"/>
      <c r="D775" s="151" t="s">
        <v>270</v>
      </c>
      <c r="E775" s="152" t="s">
        <v>1</v>
      </c>
      <c r="F775" s="153" t="s">
        <v>3356</v>
      </c>
      <c r="H775" s="154">
        <v>0.69</v>
      </c>
      <c r="I775" s="155"/>
      <c r="L775" s="150"/>
      <c r="M775" s="156"/>
      <c r="T775" s="157"/>
      <c r="AT775" s="152" t="s">
        <v>270</v>
      </c>
      <c r="AU775" s="152" t="s">
        <v>87</v>
      </c>
      <c r="AV775" s="12" t="s">
        <v>87</v>
      </c>
      <c r="AW775" s="12" t="s">
        <v>32</v>
      </c>
      <c r="AX775" s="12" t="s">
        <v>77</v>
      </c>
      <c r="AY775" s="152" t="s">
        <v>262</v>
      </c>
    </row>
    <row r="776" spans="2:51" s="14" customFormat="1" ht="12">
      <c r="B776" s="165"/>
      <c r="D776" s="151" t="s">
        <v>270</v>
      </c>
      <c r="E776" s="166" t="s">
        <v>1</v>
      </c>
      <c r="F776" s="167" t="s">
        <v>3357</v>
      </c>
      <c r="H776" s="166" t="s">
        <v>1</v>
      </c>
      <c r="I776" s="168"/>
      <c r="L776" s="165"/>
      <c r="M776" s="169"/>
      <c r="T776" s="170"/>
      <c r="AT776" s="166" t="s">
        <v>270</v>
      </c>
      <c r="AU776" s="166" t="s">
        <v>87</v>
      </c>
      <c r="AV776" s="14" t="s">
        <v>85</v>
      </c>
      <c r="AW776" s="14" t="s">
        <v>32</v>
      </c>
      <c r="AX776" s="14" t="s">
        <v>77</v>
      </c>
      <c r="AY776" s="166" t="s">
        <v>262</v>
      </c>
    </row>
    <row r="777" spans="2:51" s="12" customFormat="1" ht="12">
      <c r="B777" s="150"/>
      <c r="D777" s="151" t="s">
        <v>270</v>
      </c>
      <c r="E777" s="152" t="s">
        <v>1</v>
      </c>
      <c r="F777" s="153" t="s">
        <v>3358</v>
      </c>
      <c r="H777" s="154">
        <v>0.22</v>
      </c>
      <c r="I777" s="155"/>
      <c r="L777" s="150"/>
      <c r="M777" s="156"/>
      <c r="T777" s="157"/>
      <c r="AT777" s="152" t="s">
        <v>270</v>
      </c>
      <c r="AU777" s="152" t="s">
        <v>87</v>
      </c>
      <c r="AV777" s="12" t="s">
        <v>87</v>
      </c>
      <c r="AW777" s="12" t="s">
        <v>32</v>
      </c>
      <c r="AX777" s="12" t="s">
        <v>77</v>
      </c>
      <c r="AY777" s="152" t="s">
        <v>262</v>
      </c>
    </row>
    <row r="778" spans="2:51" s="12" customFormat="1" ht="12">
      <c r="B778" s="150"/>
      <c r="D778" s="151" t="s">
        <v>270</v>
      </c>
      <c r="E778" s="152" t="s">
        <v>1</v>
      </c>
      <c r="F778" s="153" t="s">
        <v>3339</v>
      </c>
      <c r="H778" s="154">
        <v>0.03</v>
      </c>
      <c r="I778" s="155"/>
      <c r="L778" s="150"/>
      <c r="M778" s="156"/>
      <c r="T778" s="157"/>
      <c r="AT778" s="152" t="s">
        <v>270</v>
      </c>
      <c r="AU778" s="152" t="s">
        <v>87</v>
      </c>
      <c r="AV778" s="12" t="s">
        <v>87</v>
      </c>
      <c r="AW778" s="12" t="s">
        <v>32</v>
      </c>
      <c r="AX778" s="12" t="s">
        <v>77</v>
      </c>
      <c r="AY778" s="152" t="s">
        <v>262</v>
      </c>
    </row>
    <row r="779" spans="2:51" s="14" customFormat="1" ht="12">
      <c r="B779" s="165"/>
      <c r="D779" s="151" t="s">
        <v>270</v>
      </c>
      <c r="E779" s="166" t="s">
        <v>1</v>
      </c>
      <c r="F779" s="167" t="s">
        <v>3359</v>
      </c>
      <c r="H779" s="166" t="s">
        <v>1</v>
      </c>
      <c r="I779" s="168"/>
      <c r="L779" s="165"/>
      <c r="M779" s="169"/>
      <c r="T779" s="170"/>
      <c r="AT779" s="166" t="s">
        <v>270</v>
      </c>
      <c r="AU779" s="166" t="s">
        <v>87</v>
      </c>
      <c r="AV779" s="14" t="s">
        <v>85</v>
      </c>
      <c r="AW779" s="14" t="s">
        <v>32</v>
      </c>
      <c r="AX779" s="14" t="s">
        <v>77</v>
      </c>
      <c r="AY779" s="166" t="s">
        <v>262</v>
      </c>
    </row>
    <row r="780" spans="2:51" s="12" customFormat="1" ht="12">
      <c r="B780" s="150"/>
      <c r="D780" s="151" t="s">
        <v>270</v>
      </c>
      <c r="E780" s="152" t="s">
        <v>1</v>
      </c>
      <c r="F780" s="153" t="s">
        <v>3360</v>
      </c>
      <c r="H780" s="154">
        <v>0.15</v>
      </c>
      <c r="I780" s="155"/>
      <c r="L780" s="150"/>
      <c r="M780" s="156"/>
      <c r="T780" s="157"/>
      <c r="AT780" s="152" t="s">
        <v>270</v>
      </c>
      <c r="AU780" s="152" t="s">
        <v>87</v>
      </c>
      <c r="AV780" s="12" t="s">
        <v>87</v>
      </c>
      <c r="AW780" s="12" t="s">
        <v>32</v>
      </c>
      <c r="AX780" s="12" t="s">
        <v>77</v>
      </c>
      <c r="AY780" s="152" t="s">
        <v>262</v>
      </c>
    </row>
    <row r="781" spans="2:51" s="12" customFormat="1" ht="12">
      <c r="B781" s="150"/>
      <c r="D781" s="151" t="s">
        <v>270</v>
      </c>
      <c r="E781" s="152" t="s">
        <v>1</v>
      </c>
      <c r="F781" s="153" t="s">
        <v>3361</v>
      </c>
      <c r="H781" s="154">
        <v>0.09</v>
      </c>
      <c r="I781" s="155"/>
      <c r="L781" s="150"/>
      <c r="M781" s="156"/>
      <c r="T781" s="157"/>
      <c r="AT781" s="152" t="s">
        <v>270</v>
      </c>
      <c r="AU781" s="152" t="s">
        <v>87</v>
      </c>
      <c r="AV781" s="12" t="s">
        <v>87</v>
      </c>
      <c r="AW781" s="12" t="s">
        <v>32</v>
      </c>
      <c r="AX781" s="12" t="s">
        <v>77</v>
      </c>
      <c r="AY781" s="152" t="s">
        <v>262</v>
      </c>
    </row>
    <row r="782" spans="2:51" s="15" customFormat="1" ht="12">
      <c r="B782" s="171"/>
      <c r="D782" s="151" t="s">
        <v>270</v>
      </c>
      <c r="E782" s="172" t="s">
        <v>1</v>
      </c>
      <c r="F782" s="173" t="s">
        <v>281</v>
      </c>
      <c r="H782" s="174">
        <v>6.75</v>
      </c>
      <c r="I782" s="175"/>
      <c r="L782" s="171"/>
      <c r="M782" s="176"/>
      <c r="T782" s="177"/>
      <c r="AT782" s="172" t="s">
        <v>270</v>
      </c>
      <c r="AU782" s="172" t="s">
        <v>87</v>
      </c>
      <c r="AV782" s="15" t="s">
        <v>103</v>
      </c>
      <c r="AW782" s="15" t="s">
        <v>32</v>
      </c>
      <c r="AX782" s="15" t="s">
        <v>77</v>
      </c>
      <c r="AY782" s="172" t="s">
        <v>262</v>
      </c>
    </row>
    <row r="783" spans="2:51" s="13" customFormat="1" ht="12">
      <c r="B783" s="158"/>
      <c r="D783" s="151" t="s">
        <v>270</v>
      </c>
      <c r="E783" s="159" t="s">
        <v>1</v>
      </c>
      <c r="F783" s="160" t="s">
        <v>273</v>
      </c>
      <c r="H783" s="161">
        <v>47.61</v>
      </c>
      <c r="I783" s="162"/>
      <c r="L783" s="158"/>
      <c r="M783" s="163"/>
      <c r="T783" s="164"/>
      <c r="AT783" s="159" t="s">
        <v>270</v>
      </c>
      <c r="AU783" s="159" t="s">
        <v>87</v>
      </c>
      <c r="AV783" s="13" t="s">
        <v>268</v>
      </c>
      <c r="AW783" s="13" t="s">
        <v>32</v>
      </c>
      <c r="AX783" s="13" t="s">
        <v>85</v>
      </c>
      <c r="AY783" s="159" t="s">
        <v>262</v>
      </c>
    </row>
    <row r="784" spans="2:65" s="1" customFormat="1" ht="16.5" customHeight="1">
      <c r="B784" s="32"/>
      <c r="C784" s="138" t="s">
        <v>681</v>
      </c>
      <c r="D784" s="138" t="s">
        <v>264</v>
      </c>
      <c r="E784" s="139" t="s">
        <v>3362</v>
      </c>
      <c r="F784" s="140" t="s">
        <v>3363</v>
      </c>
      <c r="G784" s="141" t="s">
        <v>552</v>
      </c>
      <c r="H784" s="142">
        <v>5.04</v>
      </c>
      <c r="I784" s="143"/>
      <c r="J784" s="142">
        <f>ROUND(I784*H784,2)</f>
        <v>0</v>
      </c>
      <c r="K784" s="140" t="s">
        <v>267</v>
      </c>
      <c r="L784" s="32"/>
      <c r="M784" s="144" t="s">
        <v>1</v>
      </c>
      <c r="N784" s="145" t="s">
        <v>42</v>
      </c>
      <c r="P784" s="146">
        <f>O784*H784</f>
        <v>0</v>
      </c>
      <c r="Q784" s="146">
        <v>2.50194</v>
      </c>
      <c r="R784" s="146">
        <f>Q784*H784</f>
        <v>12.6097776</v>
      </c>
      <c r="S784" s="146">
        <v>0</v>
      </c>
      <c r="T784" s="147">
        <f>S784*H784</f>
        <v>0</v>
      </c>
      <c r="AR784" s="148" t="s">
        <v>268</v>
      </c>
      <c r="AT784" s="148" t="s">
        <v>264</v>
      </c>
      <c r="AU784" s="148" t="s">
        <v>87</v>
      </c>
      <c r="AY784" s="17" t="s">
        <v>262</v>
      </c>
      <c r="BE784" s="149">
        <f>IF(N784="základní",J784,0)</f>
        <v>0</v>
      </c>
      <c r="BF784" s="149">
        <f>IF(N784="snížená",J784,0)</f>
        <v>0</v>
      </c>
      <c r="BG784" s="149">
        <f>IF(N784="zákl. přenesená",J784,0)</f>
        <v>0</v>
      </c>
      <c r="BH784" s="149">
        <f>IF(N784="sníž. přenesená",J784,0)</f>
        <v>0</v>
      </c>
      <c r="BI784" s="149">
        <f>IF(N784="nulová",J784,0)</f>
        <v>0</v>
      </c>
      <c r="BJ784" s="17" t="s">
        <v>85</v>
      </c>
      <c r="BK784" s="149">
        <f>ROUND(I784*H784,2)</f>
        <v>0</v>
      </c>
      <c r="BL784" s="17" t="s">
        <v>268</v>
      </c>
      <c r="BM784" s="148" t="s">
        <v>3364</v>
      </c>
    </row>
    <row r="785" spans="2:51" s="14" customFormat="1" ht="12">
      <c r="B785" s="165"/>
      <c r="D785" s="151" t="s">
        <v>270</v>
      </c>
      <c r="E785" s="166" t="s">
        <v>1</v>
      </c>
      <c r="F785" s="167" t="s">
        <v>3365</v>
      </c>
      <c r="H785" s="166" t="s">
        <v>1</v>
      </c>
      <c r="I785" s="168"/>
      <c r="L785" s="165"/>
      <c r="M785" s="169"/>
      <c r="T785" s="170"/>
      <c r="AT785" s="166" t="s">
        <v>270</v>
      </c>
      <c r="AU785" s="166" t="s">
        <v>87</v>
      </c>
      <c r="AV785" s="14" t="s">
        <v>85</v>
      </c>
      <c r="AW785" s="14" t="s">
        <v>32</v>
      </c>
      <c r="AX785" s="14" t="s">
        <v>77</v>
      </c>
      <c r="AY785" s="166" t="s">
        <v>262</v>
      </c>
    </row>
    <row r="786" spans="2:51" s="12" customFormat="1" ht="12">
      <c r="B786" s="150"/>
      <c r="D786" s="151" t="s">
        <v>270</v>
      </c>
      <c r="E786" s="152" t="s">
        <v>1</v>
      </c>
      <c r="F786" s="153" t="s">
        <v>3366</v>
      </c>
      <c r="H786" s="154">
        <v>0.65</v>
      </c>
      <c r="I786" s="155"/>
      <c r="L786" s="150"/>
      <c r="M786" s="156"/>
      <c r="T786" s="157"/>
      <c r="AT786" s="152" t="s">
        <v>270</v>
      </c>
      <c r="AU786" s="152" t="s">
        <v>87</v>
      </c>
      <c r="AV786" s="12" t="s">
        <v>87</v>
      </c>
      <c r="AW786" s="12" t="s">
        <v>32</v>
      </c>
      <c r="AX786" s="12" t="s">
        <v>77</v>
      </c>
      <c r="AY786" s="152" t="s">
        <v>262</v>
      </c>
    </row>
    <row r="787" spans="2:51" s="12" customFormat="1" ht="12">
      <c r="B787" s="150"/>
      <c r="D787" s="151" t="s">
        <v>270</v>
      </c>
      <c r="E787" s="152" t="s">
        <v>1</v>
      </c>
      <c r="F787" s="153" t="s">
        <v>3367</v>
      </c>
      <c r="H787" s="154">
        <v>1.04</v>
      </c>
      <c r="I787" s="155"/>
      <c r="L787" s="150"/>
      <c r="M787" s="156"/>
      <c r="T787" s="157"/>
      <c r="AT787" s="152" t="s">
        <v>270</v>
      </c>
      <c r="AU787" s="152" t="s">
        <v>87</v>
      </c>
      <c r="AV787" s="12" t="s">
        <v>87</v>
      </c>
      <c r="AW787" s="12" t="s">
        <v>32</v>
      </c>
      <c r="AX787" s="12" t="s">
        <v>77</v>
      </c>
      <c r="AY787" s="152" t="s">
        <v>262</v>
      </c>
    </row>
    <row r="788" spans="2:51" s="12" customFormat="1" ht="12">
      <c r="B788" s="150"/>
      <c r="D788" s="151" t="s">
        <v>270</v>
      </c>
      <c r="E788" s="152" t="s">
        <v>1</v>
      </c>
      <c r="F788" s="153" t="s">
        <v>3368</v>
      </c>
      <c r="H788" s="154">
        <v>0.76</v>
      </c>
      <c r="I788" s="155"/>
      <c r="L788" s="150"/>
      <c r="M788" s="156"/>
      <c r="T788" s="157"/>
      <c r="AT788" s="152" t="s">
        <v>270</v>
      </c>
      <c r="AU788" s="152" t="s">
        <v>87</v>
      </c>
      <c r="AV788" s="12" t="s">
        <v>87</v>
      </c>
      <c r="AW788" s="12" t="s">
        <v>32</v>
      </c>
      <c r="AX788" s="12" t="s">
        <v>77</v>
      </c>
      <c r="AY788" s="152" t="s">
        <v>262</v>
      </c>
    </row>
    <row r="789" spans="2:51" s="12" customFormat="1" ht="12">
      <c r="B789" s="150"/>
      <c r="D789" s="151" t="s">
        <v>270</v>
      </c>
      <c r="E789" s="152" t="s">
        <v>1</v>
      </c>
      <c r="F789" s="153" t="s">
        <v>3369</v>
      </c>
      <c r="H789" s="154">
        <v>0.69</v>
      </c>
      <c r="I789" s="155"/>
      <c r="L789" s="150"/>
      <c r="M789" s="156"/>
      <c r="T789" s="157"/>
      <c r="AT789" s="152" t="s">
        <v>270</v>
      </c>
      <c r="AU789" s="152" t="s">
        <v>87</v>
      </c>
      <c r="AV789" s="12" t="s">
        <v>87</v>
      </c>
      <c r="AW789" s="12" t="s">
        <v>32</v>
      </c>
      <c r="AX789" s="12" t="s">
        <v>77</v>
      </c>
      <c r="AY789" s="152" t="s">
        <v>262</v>
      </c>
    </row>
    <row r="790" spans="2:51" s="12" customFormat="1" ht="12">
      <c r="B790" s="150"/>
      <c r="D790" s="151" t="s">
        <v>270</v>
      </c>
      <c r="E790" s="152" t="s">
        <v>1</v>
      </c>
      <c r="F790" s="153" t="s">
        <v>3370</v>
      </c>
      <c r="H790" s="154">
        <v>0.77</v>
      </c>
      <c r="I790" s="155"/>
      <c r="L790" s="150"/>
      <c r="M790" s="156"/>
      <c r="T790" s="157"/>
      <c r="AT790" s="152" t="s">
        <v>270</v>
      </c>
      <c r="AU790" s="152" t="s">
        <v>87</v>
      </c>
      <c r="AV790" s="12" t="s">
        <v>87</v>
      </c>
      <c r="AW790" s="12" t="s">
        <v>32</v>
      </c>
      <c r="AX790" s="12" t="s">
        <v>77</v>
      </c>
      <c r="AY790" s="152" t="s">
        <v>262</v>
      </c>
    </row>
    <row r="791" spans="2:51" s="12" customFormat="1" ht="12">
      <c r="B791" s="150"/>
      <c r="D791" s="151" t="s">
        <v>270</v>
      </c>
      <c r="E791" s="152" t="s">
        <v>1</v>
      </c>
      <c r="F791" s="153" t="s">
        <v>3371</v>
      </c>
      <c r="H791" s="154">
        <v>1.13</v>
      </c>
      <c r="I791" s="155"/>
      <c r="L791" s="150"/>
      <c r="M791" s="156"/>
      <c r="T791" s="157"/>
      <c r="AT791" s="152" t="s">
        <v>270</v>
      </c>
      <c r="AU791" s="152" t="s">
        <v>87</v>
      </c>
      <c r="AV791" s="12" t="s">
        <v>87</v>
      </c>
      <c r="AW791" s="12" t="s">
        <v>32</v>
      </c>
      <c r="AX791" s="12" t="s">
        <v>77</v>
      </c>
      <c r="AY791" s="152" t="s">
        <v>262</v>
      </c>
    </row>
    <row r="792" spans="2:51" s="13" customFormat="1" ht="12">
      <c r="B792" s="158"/>
      <c r="D792" s="151" t="s">
        <v>270</v>
      </c>
      <c r="E792" s="159" t="s">
        <v>1</v>
      </c>
      <c r="F792" s="160" t="s">
        <v>273</v>
      </c>
      <c r="H792" s="161">
        <v>5.04</v>
      </c>
      <c r="I792" s="162"/>
      <c r="L792" s="158"/>
      <c r="M792" s="163"/>
      <c r="T792" s="164"/>
      <c r="AT792" s="159" t="s">
        <v>270</v>
      </c>
      <c r="AU792" s="159" t="s">
        <v>87</v>
      </c>
      <c r="AV792" s="13" t="s">
        <v>268</v>
      </c>
      <c r="AW792" s="13" t="s">
        <v>32</v>
      </c>
      <c r="AX792" s="13" t="s">
        <v>85</v>
      </c>
      <c r="AY792" s="159" t="s">
        <v>262</v>
      </c>
    </row>
    <row r="793" spans="2:65" s="1" customFormat="1" ht="24.2" customHeight="1">
      <c r="B793" s="32"/>
      <c r="C793" s="138" t="s">
        <v>685</v>
      </c>
      <c r="D793" s="138" t="s">
        <v>264</v>
      </c>
      <c r="E793" s="139" t="s">
        <v>3372</v>
      </c>
      <c r="F793" s="140" t="s">
        <v>3373</v>
      </c>
      <c r="G793" s="141" t="s">
        <v>152</v>
      </c>
      <c r="H793" s="142">
        <v>45.71</v>
      </c>
      <c r="I793" s="143"/>
      <c r="J793" s="142">
        <f>ROUND(I793*H793,2)</f>
        <v>0</v>
      </c>
      <c r="K793" s="140" t="s">
        <v>267</v>
      </c>
      <c r="L793" s="32"/>
      <c r="M793" s="144" t="s">
        <v>1</v>
      </c>
      <c r="N793" s="145" t="s">
        <v>42</v>
      </c>
      <c r="P793" s="146">
        <f>O793*H793</f>
        <v>0</v>
      </c>
      <c r="Q793" s="146">
        <v>0.00663</v>
      </c>
      <c r="R793" s="146">
        <f>Q793*H793</f>
        <v>0.3030573</v>
      </c>
      <c r="S793" s="146">
        <v>0</v>
      </c>
      <c r="T793" s="147">
        <f>S793*H793</f>
        <v>0</v>
      </c>
      <c r="AR793" s="148" t="s">
        <v>268</v>
      </c>
      <c r="AT793" s="148" t="s">
        <v>264</v>
      </c>
      <c r="AU793" s="148" t="s">
        <v>87</v>
      </c>
      <c r="AY793" s="17" t="s">
        <v>262</v>
      </c>
      <c r="BE793" s="149">
        <f>IF(N793="základní",J793,0)</f>
        <v>0</v>
      </c>
      <c r="BF793" s="149">
        <f>IF(N793="snížená",J793,0)</f>
        <v>0</v>
      </c>
      <c r="BG793" s="149">
        <f>IF(N793="zákl. přenesená",J793,0)</f>
        <v>0</v>
      </c>
      <c r="BH793" s="149">
        <f>IF(N793="sníž. přenesená",J793,0)</f>
        <v>0</v>
      </c>
      <c r="BI793" s="149">
        <f>IF(N793="nulová",J793,0)</f>
        <v>0</v>
      </c>
      <c r="BJ793" s="17" t="s">
        <v>85</v>
      </c>
      <c r="BK793" s="149">
        <f>ROUND(I793*H793,2)</f>
        <v>0</v>
      </c>
      <c r="BL793" s="17" t="s">
        <v>268</v>
      </c>
      <c r="BM793" s="148" t="s">
        <v>3374</v>
      </c>
    </row>
    <row r="794" spans="2:51" s="14" customFormat="1" ht="12">
      <c r="B794" s="165"/>
      <c r="D794" s="151" t="s">
        <v>270</v>
      </c>
      <c r="E794" s="166" t="s">
        <v>1</v>
      </c>
      <c r="F794" s="167" t="s">
        <v>3365</v>
      </c>
      <c r="H794" s="166" t="s">
        <v>1</v>
      </c>
      <c r="I794" s="168"/>
      <c r="L794" s="165"/>
      <c r="M794" s="169"/>
      <c r="T794" s="170"/>
      <c r="AT794" s="166" t="s">
        <v>270</v>
      </c>
      <c r="AU794" s="166" t="s">
        <v>87</v>
      </c>
      <c r="AV794" s="14" t="s">
        <v>85</v>
      </c>
      <c r="AW794" s="14" t="s">
        <v>32</v>
      </c>
      <c r="AX794" s="14" t="s">
        <v>77</v>
      </c>
      <c r="AY794" s="166" t="s">
        <v>262</v>
      </c>
    </row>
    <row r="795" spans="2:51" s="12" customFormat="1" ht="12">
      <c r="B795" s="150"/>
      <c r="D795" s="151" t="s">
        <v>270</v>
      </c>
      <c r="E795" s="152" t="s">
        <v>1</v>
      </c>
      <c r="F795" s="153" t="s">
        <v>3375</v>
      </c>
      <c r="H795" s="154">
        <v>5.18</v>
      </c>
      <c r="I795" s="155"/>
      <c r="L795" s="150"/>
      <c r="M795" s="156"/>
      <c r="T795" s="157"/>
      <c r="AT795" s="152" t="s">
        <v>270</v>
      </c>
      <c r="AU795" s="152" t="s">
        <v>87</v>
      </c>
      <c r="AV795" s="12" t="s">
        <v>87</v>
      </c>
      <c r="AW795" s="12" t="s">
        <v>32</v>
      </c>
      <c r="AX795" s="12" t="s">
        <v>77</v>
      </c>
      <c r="AY795" s="152" t="s">
        <v>262</v>
      </c>
    </row>
    <row r="796" spans="2:51" s="12" customFormat="1" ht="12">
      <c r="B796" s="150"/>
      <c r="D796" s="151" t="s">
        <v>270</v>
      </c>
      <c r="E796" s="152" t="s">
        <v>1</v>
      </c>
      <c r="F796" s="153" t="s">
        <v>3376</v>
      </c>
      <c r="H796" s="154">
        <v>11.56</v>
      </c>
      <c r="I796" s="155"/>
      <c r="L796" s="150"/>
      <c r="M796" s="156"/>
      <c r="T796" s="157"/>
      <c r="AT796" s="152" t="s">
        <v>270</v>
      </c>
      <c r="AU796" s="152" t="s">
        <v>87</v>
      </c>
      <c r="AV796" s="12" t="s">
        <v>87</v>
      </c>
      <c r="AW796" s="12" t="s">
        <v>32</v>
      </c>
      <c r="AX796" s="12" t="s">
        <v>77</v>
      </c>
      <c r="AY796" s="152" t="s">
        <v>262</v>
      </c>
    </row>
    <row r="797" spans="2:51" s="12" customFormat="1" ht="12">
      <c r="B797" s="150"/>
      <c r="D797" s="151" t="s">
        <v>270</v>
      </c>
      <c r="E797" s="152" t="s">
        <v>1</v>
      </c>
      <c r="F797" s="153" t="s">
        <v>3377</v>
      </c>
      <c r="H797" s="154">
        <v>6.05</v>
      </c>
      <c r="I797" s="155"/>
      <c r="L797" s="150"/>
      <c r="M797" s="156"/>
      <c r="T797" s="157"/>
      <c r="AT797" s="152" t="s">
        <v>270</v>
      </c>
      <c r="AU797" s="152" t="s">
        <v>87</v>
      </c>
      <c r="AV797" s="12" t="s">
        <v>87</v>
      </c>
      <c r="AW797" s="12" t="s">
        <v>32</v>
      </c>
      <c r="AX797" s="12" t="s">
        <v>77</v>
      </c>
      <c r="AY797" s="152" t="s">
        <v>262</v>
      </c>
    </row>
    <row r="798" spans="2:51" s="12" customFormat="1" ht="12">
      <c r="B798" s="150"/>
      <c r="D798" s="151" t="s">
        <v>270</v>
      </c>
      <c r="E798" s="152" t="s">
        <v>1</v>
      </c>
      <c r="F798" s="153" t="s">
        <v>3378</v>
      </c>
      <c r="H798" s="154">
        <v>5.5</v>
      </c>
      <c r="I798" s="155"/>
      <c r="L798" s="150"/>
      <c r="M798" s="156"/>
      <c r="T798" s="157"/>
      <c r="AT798" s="152" t="s">
        <v>270</v>
      </c>
      <c r="AU798" s="152" t="s">
        <v>87</v>
      </c>
      <c r="AV798" s="12" t="s">
        <v>87</v>
      </c>
      <c r="AW798" s="12" t="s">
        <v>32</v>
      </c>
      <c r="AX798" s="12" t="s">
        <v>77</v>
      </c>
      <c r="AY798" s="152" t="s">
        <v>262</v>
      </c>
    </row>
    <row r="799" spans="2:51" s="12" customFormat="1" ht="12">
      <c r="B799" s="150"/>
      <c r="D799" s="151" t="s">
        <v>270</v>
      </c>
      <c r="E799" s="152" t="s">
        <v>1</v>
      </c>
      <c r="F799" s="153" t="s">
        <v>3379</v>
      </c>
      <c r="H799" s="154">
        <v>6.17</v>
      </c>
      <c r="I799" s="155"/>
      <c r="L799" s="150"/>
      <c r="M799" s="156"/>
      <c r="T799" s="157"/>
      <c r="AT799" s="152" t="s">
        <v>270</v>
      </c>
      <c r="AU799" s="152" t="s">
        <v>87</v>
      </c>
      <c r="AV799" s="12" t="s">
        <v>87</v>
      </c>
      <c r="AW799" s="12" t="s">
        <v>32</v>
      </c>
      <c r="AX799" s="12" t="s">
        <v>77</v>
      </c>
      <c r="AY799" s="152" t="s">
        <v>262</v>
      </c>
    </row>
    <row r="800" spans="2:51" s="12" customFormat="1" ht="12">
      <c r="B800" s="150"/>
      <c r="D800" s="151" t="s">
        <v>270</v>
      </c>
      <c r="E800" s="152" t="s">
        <v>1</v>
      </c>
      <c r="F800" s="153" t="s">
        <v>3380</v>
      </c>
      <c r="H800" s="154">
        <v>11.25</v>
      </c>
      <c r="I800" s="155"/>
      <c r="L800" s="150"/>
      <c r="M800" s="156"/>
      <c r="T800" s="157"/>
      <c r="AT800" s="152" t="s">
        <v>270</v>
      </c>
      <c r="AU800" s="152" t="s">
        <v>87</v>
      </c>
      <c r="AV800" s="12" t="s">
        <v>87</v>
      </c>
      <c r="AW800" s="12" t="s">
        <v>32</v>
      </c>
      <c r="AX800" s="12" t="s">
        <v>77</v>
      </c>
      <c r="AY800" s="152" t="s">
        <v>262</v>
      </c>
    </row>
    <row r="801" spans="2:51" s="13" customFormat="1" ht="12">
      <c r="B801" s="158"/>
      <c r="D801" s="151" t="s">
        <v>270</v>
      </c>
      <c r="E801" s="159" t="s">
        <v>1</v>
      </c>
      <c r="F801" s="160" t="s">
        <v>273</v>
      </c>
      <c r="H801" s="161">
        <v>45.71</v>
      </c>
      <c r="I801" s="162"/>
      <c r="L801" s="158"/>
      <c r="M801" s="163"/>
      <c r="T801" s="164"/>
      <c r="AT801" s="159" t="s">
        <v>270</v>
      </c>
      <c r="AU801" s="159" t="s">
        <v>87</v>
      </c>
      <c r="AV801" s="13" t="s">
        <v>268</v>
      </c>
      <c r="AW801" s="13" t="s">
        <v>32</v>
      </c>
      <c r="AX801" s="13" t="s">
        <v>85</v>
      </c>
      <c r="AY801" s="159" t="s">
        <v>262</v>
      </c>
    </row>
    <row r="802" spans="2:65" s="1" customFormat="1" ht="24.2" customHeight="1">
      <c r="B802" s="32"/>
      <c r="C802" s="138" t="s">
        <v>689</v>
      </c>
      <c r="D802" s="138" t="s">
        <v>264</v>
      </c>
      <c r="E802" s="139" t="s">
        <v>3381</v>
      </c>
      <c r="F802" s="140" t="s">
        <v>3382</v>
      </c>
      <c r="G802" s="141" t="s">
        <v>152</v>
      </c>
      <c r="H802" s="142">
        <v>45.71</v>
      </c>
      <c r="I802" s="143"/>
      <c r="J802" s="142">
        <f>ROUND(I802*H802,2)</f>
        <v>0</v>
      </c>
      <c r="K802" s="140" t="s">
        <v>267</v>
      </c>
      <c r="L802" s="32"/>
      <c r="M802" s="144" t="s">
        <v>1</v>
      </c>
      <c r="N802" s="145" t="s">
        <v>42</v>
      </c>
      <c r="P802" s="146">
        <f>O802*H802</f>
        <v>0</v>
      </c>
      <c r="Q802" s="146">
        <v>0</v>
      </c>
      <c r="R802" s="146">
        <f>Q802*H802</f>
        <v>0</v>
      </c>
      <c r="S802" s="146">
        <v>0</v>
      </c>
      <c r="T802" s="147">
        <f>S802*H802</f>
        <v>0</v>
      </c>
      <c r="AR802" s="148" t="s">
        <v>268</v>
      </c>
      <c r="AT802" s="148" t="s">
        <v>264</v>
      </c>
      <c r="AU802" s="148" t="s">
        <v>87</v>
      </c>
      <c r="AY802" s="17" t="s">
        <v>262</v>
      </c>
      <c r="BE802" s="149">
        <f>IF(N802="základní",J802,0)</f>
        <v>0</v>
      </c>
      <c r="BF802" s="149">
        <f>IF(N802="snížená",J802,0)</f>
        <v>0</v>
      </c>
      <c r="BG802" s="149">
        <f>IF(N802="zákl. přenesená",J802,0)</f>
        <v>0</v>
      </c>
      <c r="BH802" s="149">
        <f>IF(N802="sníž. přenesená",J802,0)</f>
        <v>0</v>
      </c>
      <c r="BI802" s="149">
        <f>IF(N802="nulová",J802,0)</f>
        <v>0</v>
      </c>
      <c r="BJ802" s="17" t="s">
        <v>85</v>
      </c>
      <c r="BK802" s="149">
        <f>ROUND(I802*H802,2)</f>
        <v>0</v>
      </c>
      <c r="BL802" s="17" t="s">
        <v>268</v>
      </c>
      <c r="BM802" s="148" t="s">
        <v>3383</v>
      </c>
    </row>
    <row r="803" spans="2:65" s="1" customFormat="1" ht="21.75" customHeight="1">
      <c r="B803" s="32"/>
      <c r="C803" s="138" t="s">
        <v>694</v>
      </c>
      <c r="D803" s="138" t="s">
        <v>264</v>
      </c>
      <c r="E803" s="139" t="s">
        <v>3384</v>
      </c>
      <c r="F803" s="140" t="s">
        <v>3385</v>
      </c>
      <c r="G803" s="141" t="s">
        <v>152</v>
      </c>
      <c r="H803" s="142">
        <v>45.71</v>
      </c>
      <c r="I803" s="143"/>
      <c r="J803" s="142">
        <f>ROUND(I803*H803,2)</f>
        <v>0</v>
      </c>
      <c r="K803" s="140" t="s">
        <v>267</v>
      </c>
      <c r="L803" s="32"/>
      <c r="M803" s="144" t="s">
        <v>1</v>
      </c>
      <c r="N803" s="145" t="s">
        <v>42</v>
      </c>
      <c r="P803" s="146">
        <f>O803*H803</f>
        <v>0</v>
      </c>
      <c r="Q803" s="146">
        <v>0.0034</v>
      </c>
      <c r="R803" s="146">
        <f>Q803*H803</f>
        <v>0.155414</v>
      </c>
      <c r="S803" s="146">
        <v>0</v>
      </c>
      <c r="T803" s="147">
        <f>S803*H803</f>
        <v>0</v>
      </c>
      <c r="AR803" s="148" t="s">
        <v>268</v>
      </c>
      <c r="AT803" s="148" t="s">
        <v>264</v>
      </c>
      <c r="AU803" s="148" t="s">
        <v>87</v>
      </c>
      <c r="AY803" s="17" t="s">
        <v>262</v>
      </c>
      <c r="BE803" s="149">
        <f>IF(N803="základní",J803,0)</f>
        <v>0</v>
      </c>
      <c r="BF803" s="149">
        <f>IF(N803="snížená",J803,0)</f>
        <v>0</v>
      </c>
      <c r="BG803" s="149">
        <f>IF(N803="zákl. přenesená",J803,0)</f>
        <v>0</v>
      </c>
      <c r="BH803" s="149">
        <f>IF(N803="sníž. přenesená",J803,0)</f>
        <v>0</v>
      </c>
      <c r="BI803" s="149">
        <f>IF(N803="nulová",J803,0)</f>
        <v>0</v>
      </c>
      <c r="BJ803" s="17" t="s">
        <v>85</v>
      </c>
      <c r="BK803" s="149">
        <f>ROUND(I803*H803,2)</f>
        <v>0</v>
      </c>
      <c r="BL803" s="17" t="s">
        <v>268</v>
      </c>
      <c r="BM803" s="148" t="s">
        <v>3386</v>
      </c>
    </row>
    <row r="804" spans="2:65" s="1" customFormat="1" ht="33" customHeight="1">
      <c r="B804" s="32"/>
      <c r="C804" s="138" t="s">
        <v>701</v>
      </c>
      <c r="D804" s="138" t="s">
        <v>264</v>
      </c>
      <c r="E804" s="139" t="s">
        <v>3387</v>
      </c>
      <c r="F804" s="140" t="s">
        <v>3388</v>
      </c>
      <c r="G804" s="141" t="s">
        <v>152</v>
      </c>
      <c r="H804" s="142">
        <v>7.66</v>
      </c>
      <c r="I804" s="143"/>
      <c r="J804" s="142">
        <f>ROUND(I804*H804,2)</f>
        <v>0</v>
      </c>
      <c r="K804" s="140" t="s">
        <v>267</v>
      </c>
      <c r="L804" s="32"/>
      <c r="M804" s="144" t="s">
        <v>1</v>
      </c>
      <c r="N804" s="145" t="s">
        <v>42</v>
      </c>
      <c r="P804" s="146">
        <f>O804*H804</f>
        <v>0</v>
      </c>
      <c r="Q804" s="146">
        <v>0.00134</v>
      </c>
      <c r="R804" s="146">
        <f>Q804*H804</f>
        <v>0.0102644</v>
      </c>
      <c r="S804" s="146">
        <v>0</v>
      </c>
      <c r="T804" s="147">
        <f>S804*H804</f>
        <v>0</v>
      </c>
      <c r="AR804" s="148" t="s">
        <v>268</v>
      </c>
      <c r="AT804" s="148" t="s">
        <v>264</v>
      </c>
      <c r="AU804" s="148" t="s">
        <v>87</v>
      </c>
      <c r="AY804" s="17" t="s">
        <v>262</v>
      </c>
      <c r="BE804" s="149">
        <f>IF(N804="základní",J804,0)</f>
        <v>0</v>
      </c>
      <c r="BF804" s="149">
        <f>IF(N804="snížená",J804,0)</f>
        <v>0</v>
      </c>
      <c r="BG804" s="149">
        <f>IF(N804="zákl. přenesená",J804,0)</f>
        <v>0</v>
      </c>
      <c r="BH804" s="149">
        <f>IF(N804="sníž. přenesená",J804,0)</f>
        <v>0</v>
      </c>
      <c r="BI804" s="149">
        <f>IF(N804="nulová",J804,0)</f>
        <v>0</v>
      </c>
      <c r="BJ804" s="17" t="s">
        <v>85</v>
      </c>
      <c r="BK804" s="149">
        <f>ROUND(I804*H804,2)</f>
        <v>0</v>
      </c>
      <c r="BL804" s="17" t="s">
        <v>268</v>
      </c>
      <c r="BM804" s="148" t="s">
        <v>3389</v>
      </c>
    </row>
    <row r="805" spans="2:51" s="14" customFormat="1" ht="12">
      <c r="B805" s="165"/>
      <c r="D805" s="151" t="s">
        <v>270</v>
      </c>
      <c r="E805" s="166" t="s">
        <v>1</v>
      </c>
      <c r="F805" s="167" t="s">
        <v>3365</v>
      </c>
      <c r="H805" s="166" t="s">
        <v>1</v>
      </c>
      <c r="I805" s="168"/>
      <c r="L805" s="165"/>
      <c r="M805" s="169"/>
      <c r="T805" s="170"/>
      <c r="AT805" s="166" t="s">
        <v>270</v>
      </c>
      <c r="AU805" s="166" t="s">
        <v>87</v>
      </c>
      <c r="AV805" s="14" t="s">
        <v>85</v>
      </c>
      <c r="AW805" s="14" t="s">
        <v>32</v>
      </c>
      <c r="AX805" s="14" t="s">
        <v>77</v>
      </c>
      <c r="AY805" s="166" t="s">
        <v>262</v>
      </c>
    </row>
    <row r="806" spans="2:51" s="12" customFormat="1" ht="12">
      <c r="B806" s="150"/>
      <c r="D806" s="151" t="s">
        <v>270</v>
      </c>
      <c r="E806" s="152" t="s">
        <v>1</v>
      </c>
      <c r="F806" s="153" t="s">
        <v>3390</v>
      </c>
      <c r="H806" s="154">
        <v>1.2</v>
      </c>
      <c r="I806" s="155"/>
      <c r="L806" s="150"/>
      <c r="M806" s="156"/>
      <c r="T806" s="157"/>
      <c r="AT806" s="152" t="s">
        <v>270</v>
      </c>
      <c r="AU806" s="152" t="s">
        <v>87</v>
      </c>
      <c r="AV806" s="12" t="s">
        <v>87</v>
      </c>
      <c r="AW806" s="12" t="s">
        <v>32</v>
      </c>
      <c r="AX806" s="12" t="s">
        <v>77</v>
      </c>
      <c r="AY806" s="152" t="s">
        <v>262</v>
      </c>
    </row>
    <row r="807" spans="2:51" s="12" customFormat="1" ht="12">
      <c r="B807" s="150"/>
      <c r="D807" s="151" t="s">
        <v>270</v>
      </c>
      <c r="E807" s="152" t="s">
        <v>1</v>
      </c>
      <c r="F807" s="153" t="s">
        <v>3391</v>
      </c>
      <c r="H807" s="154">
        <v>1.7</v>
      </c>
      <c r="I807" s="155"/>
      <c r="L807" s="150"/>
      <c r="M807" s="156"/>
      <c r="T807" s="157"/>
      <c r="AT807" s="152" t="s">
        <v>270</v>
      </c>
      <c r="AU807" s="152" t="s">
        <v>87</v>
      </c>
      <c r="AV807" s="12" t="s">
        <v>87</v>
      </c>
      <c r="AW807" s="12" t="s">
        <v>32</v>
      </c>
      <c r="AX807" s="12" t="s">
        <v>77</v>
      </c>
      <c r="AY807" s="152" t="s">
        <v>262</v>
      </c>
    </row>
    <row r="808" spans="2:51" s="12" customFormat="1" ht="12">
      <c r="B808" s="150"/>
      <c r="D808" s="151" t="s">
        <v>270</v>
      </c>
      <c r="E808" s="152" t="s">
        <v>1</v>
      </c>
      <c r="F808" s="153" t="s">
        <v>3392</v>
      </c>
      <c r="H808" s="154">
        <v>1.38</v>
      </c>
      <c r="I808" s="155"/>
      <c r="L808" s="150"/>
      <c r="M808" s="156"/>
      <c r="T808" s="157"/>
      <c r="AT808" s="152" t="s">
        <v>270</v>
      </c>
      <c r="AU808" s="152" t="s">
        <v>87</v>
      </c>
      <c r="AV808" s="12" t="s">
        <v>87</v>
      </c>
      <c r="AW808" s="12" t="s">
        <v>32</v>
      </c>
      <c r="AX808" s="12" t="s">
        <v>77</v>
      </c>
      <c r="AY808" s="152" t="s">
        <v>262</v>
      </c>
    </row>
    <row r="809" spans="2:51" s="12" customFormat="1" ht="12">
      <c r="B809" s="150"/>
      <c r="D809" s="151" t="s">
        <v>270</v>
      </c>
      <c r="E809" s="152" t="s">
        <v>1</v>
      </c>
      <c r="F809" s="153" t="s">
        <v>3393</v>
      </c>
      <c r="H809" s="154">
        <v>1.25</v>
      </c>
      <c r="I809" s="155"/>
      <c r="L809" s="150"/>
      <c r="M809" s="156"/>
      <c r="T809" s="157"/>
      <c r="AT809" s="152" t="s">
        <v>270</v>
      </c>
      <c r="AU809" s="152" t="s">
        <v>87</v>
      </c>
      <c r="AV809" s="12" t="s">
        <v>87</v>
      </c>
      <c r="AW809" s="12" t="s">
        <v>32</v>
      </c>
      <c r="AX809" s="12" t="s">
        <v>77</v>
      </c>
      <c r="AY809" s="152" t="s">
        <v>262</v>
      </c>
    </row>
    <row r="810" spans="2:51" s="12" customFormat="1" ht="12">
      <c r="B810" s="150"/>
      <c r="D810" s="151" t="s">
        <v>270</v>
      </c>
      <c r="E810" s="152" t="s">
        <v>1</v>
      </c>
      <c r="F810" s="153" t="s">
        <v>3394</v>
      </c>
      <c r="H810" s="154">
        <v>1.13</v>
      </c>
      <c r="I810" s="155"/>
      <c r="L810" s="150"/>
      <c r="M810" s="156"/>
      <c r="T810" s="157"/>
      <c r="AT810" s="152" t="s">
        <v>270</v>
      </c>
      <c r="AU810" s="152" t="s">
        <v>87</v>
      </c>
      <c r="AV810" s="12" t="s">
        <v>87</v>
      </c>
      <c r="AW810" s="12" t="s">
        <v>32</v>
      </c>
      <c r="AX810" s="12" t="s">
        <v>77</v>
      </c>
      <c r="AY810" s="152" t="s">
        <v>262</v>
      </c>
    </row>
    <row r="811" spans="2:51" s="12" customFormat="1" ht="12">
      <c r="B811" s="150"/>
      <c r="D811" s="151" t="s">
        <v>270</v>
      </c>
      <c r="E811" s="152" t="s">
        <v>1</v>
      </c>
      <c r="F811" s="153" t="s">
        <v>3395</v>
      </c>
      <c r="H811" s="154">
        <v>1</v>
      </c>
      <c r="I811" s="155"/>
      <c r="L811" s="150"/>
      <c r="M811" s="156"/>
      <c r="T811" s="157"/>
      <c r="AT811" s="152" t="s">
        <v>270</v>
      </c>
      <c r="AU811" s="152" t="s">
        <v>87</v>
      </c>
      <c r="AV811" s="12" t="s">
        <v>87</v>
      </c>
      <c r="AW811" s="12" t="s">
        <v>32</v>
      </c>
      <c r="AX811" s="12" t="s">
        <v>77</v>
      </c>
      <c r="AY811" s="152" t="s">
        <v>262</v>
      </c>
    </row>
    <row r="812" spans="2:51" s="13" customFormat="1" ht="12">
      <c r="B812" s="158"/>
      <c r="D812" s="151" t="s">
        <v>270</v>
      </c>
      <c r="E812" s="159" t="s">
        <v>1</v>
      </c>
      <c r="F812" s="160" t="s">
        <v>273</v>
      </c>
      <c r="H812" s="161">
        <v>7.66</v>
      </c>
      <c r="I812" s="162"/>
      <c r="L812" s="158"/>
      <c r="M812" s="163"/>
      <c r="T812" s="164"/>
      <c r="AT812" s="159" t="s">
        <v>270</v>
      </c>
      <c r="AU812" s="159" t="s">
        <v>87</v>
      </c>
      <c r="AV812" s="13" t="s">
        <v>268</v>
      </c>
      <c r="AW812" s="13" t="s">
        <v>32</v>
      </c>
      <c r="AX812" s="13" t="s">
        <v>85</v>
      </c>
      <c r="AY812" s="159" t="s">
        <v>262</v>
      </c>
    </row>
    <row r="813" spans="2:65" s="1" customFormat="1" ht="33" customHeight="1">
      <c r="B813" s="32"/>
      <c r="C813" s="138" t="s">
        <v>706</v>
      </c>
      <c r="D813" s="138" t="s">
        <v>264</v>
      </c>
      <c r="E813" s="139" t="s">
        <v>3396</v>
      </c>
      <c r="F813" s="140" t="s">
        <v>3397</v>
      </c>
      <c r="G813" s="141" t="s">
        <v>152</v>
      </c>
      <c r="H813" s="142">
        <v>7.65</v>
      </c>
      <c r="I813" s="143"/>
      <c r="J813" s="142">
        <f>ROUND(I813*H813,2)</f>
        <v>0</v>
      </c>
      <c r="K813" s="140" t="s">
        <v>267</v>
      </c>
      <c r="L813" s="32"/>
      <c r="M813" s="144" t="s">
        <v>1</v>
      </c>
      <c r="N813" s="145" t="s">
        <v>42</v>
      </c>
      <c r="P813" s="146">
        <f>O813*H813</f>
        <v>0</v>
      </c>
      <c r="Q813" s="146">
        <v>0</v>
      </c>
      <c r="R813" s="146">
        <f>Q813*H813</f>
        <v>0</v>
      </c>
      <c r="S813" s="146">
        <v>0</v>
      </c>
      <c r="T813" s="147">
        <f>S813*H813</f>
        <v>0</v>
      </c>
      <c r="AR813" s="148" t="s">
        <v>268</v>
      </c>
      <c r="AT813" s="148" t="s">
        <v>264</v>
      </c>
      <c r="AU813" s="148" t="s">
        <v>87</v>
      </c>
      <c r="AY813" s="17" t="s">
        <v>262</v>
      </c>
      <c r="BE813" s="149">
        <f>IF(N813="základní",J813,0)</f>
        <v>0</v>
      </c>
      <c r="BF813" s="149">
        <f>IF(N813="snížená",J813,0)</f>
        <v>0</v>
      </c>
      <c r="BG813" s="149">
        <f>IF(N813="zákl. přenesená",J813,0)</f>
        <v>0</v>
      </c>
      <c r="BH813" s="149">
        <f>IF(N813="sníž. přenesená",J813,0)</f>
        <v>0</v>
      </c>
      <c r="BI813" s="149">
        <f>IF(N813="nulová",J813,0)</f>
        <v>0</v>
      </c>
      <c r="BJ813" s="17" t="s">
        <v>85</v>
      </c>
      <c r="BK813" s="149">
        <f>ROUND(I813*H813,2)</f>
        <v>0</v>
      </c>
      <c r="BL813" s="17" t="s">
        <v>268</v>
      </c>
      <c r="BM813" s="148" t="s">
        <v>3398</v>
      </c>
    </row>
    <row r="814" spans="2:65" s="1" customFormat="1" ht="24.2" customHeight="1">
      <c r="B814" s="32"/>
      <c r="C814" s="138" t="s">
        <v>711</v>
      </c>
      <c r="D814" s="138" t="s">
        <v>264</v>
      </c>
      <c r="E814" s="139" t="s">
        <v>3399</v>
      </c>
      <c r="F814" s="140" t="s">
        <v>3400</v>
      </c>
      <c r="G814" s="141" t="s">
        <v>303</v>
      </c>
      <c r="H814" s="142">
        <v>0.85</v>
      </c>
      <c r="I814" s="143"/>
      <c r="J814" s="142">
        <f>ROUND(I814*H814,2)</f>
        <v>0</v>
      </c>
      <c r="K814" s="140" t="s">
        <v>267</v>
      </c>
      <c r="L814" s="32"/>
      <c r="M814" s="144" t="s">
        <v>1</v>
      </c>
      <c r="N814" s="145" t="s">
        <v>42</v>
      </c>
      <c r="P814" s="146">
        <f>O814*H814</f>
        <v>0</v>
      </c>
      <c r="Q814" s="146">
        <v>1.05512</v>
      </c>
      <c r="R814" s="146">
        <f>Q814*H814</f>
        <v>0.896852</v>
      </c>
      <c r="S814" s="146">
        <v>0</v>
      </c>
      <c r="T814" s="147">
        <f>S814*H814</f>
        <v>0</v>
      </c>
      <c r="AR814" s="148" t="s">
        <v>268</v>
      </c>
      <c r="AT814" s="148" t="s">
        <v>264</v>
      </c>
      <c r="AU814" s="148" t="s">
        <v>87</v>
      </c>
      <c r="AY814" s="17" t="s">
        <v>262</v>
      </c>
      <c r="BE814" s="149">
        <f>IF(N814="základní",J814,0)</f>
        <v>0</v>
      </c>
      <c r="BF814" s="149">
        <f>IF(N814="snížená",J814,0)</f>
        <v>0</v>
      </c>
      <c r="BG814" s="149">
        <f>IF(N814="zákl. přenesená",J814,0)</f>
        <v>0</v>
      </c>
      <c r="BH814" s="149">
        <f>IF(N814="sníž. přenesená",J814,0)</f>
        <v>0</v>
      </c>
      <c r="BI814" s="149">
        <f>IF(N814="nulová",J814,0)</f>
        <v>0</v>
      </c>
      <c r="BJ814" s="17" t="s">
        <v>85</v>
      </c>
      <c r="BK814" s="149">
        <f>ROUND(I814*H814,2)</f>
        <v>0</v>
      </c>
      <c r="BL814" s="17" t="s">
        <v>268</v>
      </c>
      <c r="BM814" s="148" t="s">
        <v>3401</v>
      </c>
    </row>
    <row r="815" spans="2:51" s="14" customFormat="1" ht="12">
      <c r="B815" s="165"/>
      <c r="D815" s="151" t="s">
        <v>270</v>
      </c>
      <c r="E815" s="166" t="s">
        <v>1</v>
      </c>
      <c r="F815" s="167" t="s">
        <v>3365</v>
      </c>
      <c r="H815" s="166" t="s">
        <v>1</v>
      </c>
      <c r="I815" s="168"/>
      <c r="L815" s="165"/>
      <c r="M815" s="169"/>
      <c r="T815" s="170"/>
      <c r="AT815" s="166" t="s">
        <v>270</v>
      </c>
      <c r="AU815" s="166" t="s">
        <v>87</v>
      </c>
      <c r="AV815" s="14" t="s">
        <v>85</v>
      </c>
      <c r="AW815" s="14" t="s">
        <v>32</v>
      </c>
      <c r="AX815" s="14" t="s">
        <v>77</v>
      </c>
      <c r="AY815" s="166" t="s">
        <v>262</v>
      </c>
    </row>
    <row r="816" spans="2:51" s="14" customFormat="1" ht="12">
      <c r="B816" s="165"/>
      <c r="D816" s="151" t="s">
        <v>270</v>
      </c>
      <c r="E816" s="166" t="s">
        <v>1</v>
      </c>
      <c r="F816" s="167" t="s">
        <v>3402</v>
      </c>
      <c r="H816" s="166" t="s">
        <v>1</v>
      </c>
      <c r="I816" s="168"/>
      <c r="L816" s="165"/>
      <c r="M816" s="169"/>
      <c r="T816" s="170"/>
      <c r="AT816" s="166" t="s">
        <v>270</v>
      </c>
      <c r="AU816" s="166" t="s">
        <v>87</v>
      </c>
      <c r="AV816" s="14" t="s">
        <v>85</v>
      </c>
      <c r="AW816" s="14" t="s">
        <v>32</v>
      </c>
      <c r="AX816" s="14" t="s">
        <v>77</v>
      </c>
      <c r="AY816" s="166" t="s">
        <v>262</v>
      </c>
    </row>
    <row r="817" spans="2:51" s="12" customFormat="1" ht="12">
      <c r="B817" s="150"/>
      <c r="D817" s="151" t="s">
        <v>270</v>
      </c>
      <c r="E817" s="152" t="s">
        <v>1</v>
      </c>
      <c r="F817" s="153" t="s">
        <v>3403</v>
      </c>
      <c r="H817" s="154">
        <v>0.05</v>
      </c>
      <c r="I817" s="155"/>
      <c r="L817" s="150"/>
      <c r="M817" s="156"/>
      <c r="T817" s="157"/>
      <c r="AT817" s="152" t="s">
        <v>270</v>
      </c>
      <c r="AU817" s="152" t="s">
        <v>87</v>
      </c>
      <c r="AV817" s="12" t="s">
        <v>87</v>
      </c>
      <c r="AW817" s="12" t="s">
        <v>32</v>
      </c>
      <c r="AX817" s="12" t="s">
        <v>77</v>
      </c>
      <c r="AY817" s="152" t="s">
        <v>262</v>
      </c>
    </row>
    <row r="818" spans="2:51" s="12" customFormat="1" ht="12">
      <c r="B818" s="150"/>
      <c r="D818" s="151" t="s">
        <v>270</v>
      </c>
      <c r="E818" s="152" t="s">
        <v>1</v>
      </c>
      <c r="F818" s="153" t="s">
        <v>3404</v>
      </c>
      <c r="H818" s="154">
        <v>0.03</v>
      </c>
      <c r="I818" s="155"/>
      <c r="L818" s="150"/>
      <c r="M818" s="156"/>
      <c r="T818" s="157"/>
      <c r="AT818" s="152" t="s">
        <v>270</v>
      </c>
      <c r="AU818" s="152" t="s">
        <v>87</v>
      </c>
      <c r="AV818" s="12" t="s">
        <v>87</v>
      </c>
      <c r="AW818" s="12" t="s">
        <v>32</v>
      </c>
      <c r="AX818" s="12" t="s">
        <v>77</v>
      </c>
      <c r="AY818" s="152" t="s">
        <v>262</v>
      </c>
    </row>
    <row r="819" spans="2:51" s="12" customFormat="1" ht="12">
      <c r="B819" s="150"/>
      <c r="D819" s="151" t="s">
        <v>270</v>
      </c>
      <c r="E819" s="152" t="s">
        <v>1</v>
      </c>
      <c r="F819" s="153" t="s">
        <v>3405</v>
      </c>
      <c r="H819" s="154">
        <v>0.03</v>
      </c>
      <c r="I819" s="155"/>
      <c r="L819" s="150"/>
      <c r="M819" s="156"/>
      <c r="T819" s="157"/>
      <c r="AT819" s="152" t="s">
        <v>270</v>
      </c>
      <c r="AU819" s="152" t="s">
        <v>87</v>
      </c>
      <c r="AV819" s="12" t="s">
        <v>87</v>
      </c>
      <c r="AW819" s="12" t="s">
        <v>32</v>
      </c>
      <c r="AX819" s="12" t="s">
        <v>77</v>
      </c>
      <c r="AY819" s="152" t="s">
        <v>262</v>
      </c>
    </row>
    <row r="820" spans="2:51" s="14" customFormat="1" ht="12">
      <c r="B820" s="165"/>
      <c r="D820" s="151" t="s">
        <v>270</v>
      </c>
      <c r="E820" s="166" t="s">
        <v>1</v>
      </c>
      <c r="F820" s="167" t="s">
        <v>3406</v>
      </c>
      <c r="H820" s="166" t="s">
        <v>1</v>
      </c>
      <c r="I820" s="168"/>
      <c r="L820" s="165"/>
      <c r="M820" s="169"/>
      <c r="T820" s="170"/>
      <c r="AT820" s="166" t="s">
        <v>270</v>
      </c>
      <c r="AU820" s="166" t="s">
        <v>87</v>
      </c>
      <c r="AV820" s="14" t="s">
        <v>85</v>
      </c>
      <c r="AW820" s="14" t="s">
        <v>32</v>
      </c>
      <c r="AX820" s="14" t="s">
        <v>77</v>
      </c>
      <c r="AY820" s="166" t="s">
        <v>262</v>
      </c>
    </row>
    <row r="821" spans="2:51" s="12" customFormat="1" ht="12">
      <c r="B821" s="150"/>
      <c r="D821" s="151" t="s">
        <v>270</v>
      </c>
      <c r="E821" s="152" t="s">
        <v>1</v>
      </c>
      <c r="F821" s="153" t="s">
        <v>3407</v>
      </c>
      <c r="H821" s="154">
        <v>0.09</v>
      </c>
      <c r="I821" s="155"/>
      <c r="L821" s="150"/>
      <c r="M821" s="156"/>
      <c r="T821" s="157"/>
      <c r="AT821" s="152" t="s">
        <v>270</v>
      </c>
      <c r="AU821" s="152" t="s">
        <v>87</v>
      </c>
      <c r="AV821" s="12" t="s">
        <v>87</v>
      </c>
      <c r="AW821" s="12" t="s">
        <v>32</v>
      </c>
      <c r="AX821" s="12" t="s">
        <v>77</v>
      </c>
      <c r="AY821" s="152" t="s">
        <v>262</v>
      </c>
    </row>
    <row r="822" spans="2:51" s="12" customFormat="1" ht="12">
      <c r="B822" s="150"/>
      <c r="D822" s="151" t="s">
        <v>270</v>
      </c>
      <c r="E822" s="152" t="s">
        <v>1</v>
      </c>
      <c r="F822" s="153" t="s">
        <v>3408</v>
      </c>
      <c r="H822" s="154">
        <v>0.05</v>
      </c>
      <c r="I822" s="155"/>
      <c r="L822" s="150"/>
      <c r="M822" s="156"/>
      <c r="T822" s="157"/>
      <c r="AT822" s="152" t="s">
        <v>270</v>
      </c>
      <c r="AU822" s="152" t="s">
        <v>87</v>
      </c>
      <c r="AV822" s="12" t="s">
        <v>87</v>
      </c>
      <c r="AW822" s="12" t="s">
        <v>32</v>
      </c>
      <c r="AX822" s="12" t="s">
        <v>77</v>
      </c>
      <c r="AY822" s="152" t="s">
        <v>262</v>
      </c>
    </row>
    <row r="823" spans="2:51" s="12" customFormat="1" ht="12">
      <c r="B823" s="150"/>
      <c r="D823" s="151" t="s">
        <v>270</v>
      </c>
      <c r="E823" s="152" t="s">
        <v>1</v>
      </c>
      <c r="F823" s="153" t="s">
        <v>3409</v>
      </c>
      <c r="H823" s="154">
        <v>0.05</v>
      </c>
      <c r="I823" s="155"/>
      <c r="L823" s="150"/>
      <c r="M823" s="156"/>
      <c r="T823" s="157"/>
      <c r="AT823" s="152" t="s">
        <v>270</v>
      </c>
      <c r="AU823" s="152" t="s">
        <v>87</v>
      </c>
      <c r="AV823" s="12" t="s">
        <v>87</v>
      </c>
      <c r="AW823" s="12" t="s">
        <v>32</v>
      </c>
      <c r="AX823" s="12" t="s">
        <v>77</v>
      </c>
      <c r="AY823" s="152" t="s">
        <v>262</v>
      </c>
    </row>
    <row r="824" spans="2:51" s="12" customFormat="1" ht="12">
      <c r="B824" s="150"/>
      <c r="D824" s="151" t="s">
        <v>270</v>
      </c>
      <c r="E824" s="152" t="s">
        <v>1</v>
      </c>
      <c r="F824" s="153" t="s">
        <v>3410</v>
      </c>
      <c r="H824" s="154">
        <v>0.02</v>
      </c>
      <c r="I824" s="155"/>
      <c r="L824" s="150"/>
      <c r="M824" s="156"/>
      <c r="T824" s="157"/>
      <c r="AT824" s="152" t="s">
        <v>270</v>
      </c>
      <c r="AU824" s="152" t="s">
        <v>87</v>
      </c>
      <c r="AV824" s="12" t="s">
        <v>87</v>
      </c>
      <c r="AW824" s="12" t="s">
        <v>32</v>
      </c>
      <c r="AX824" s="12" t="s">
        <v>77</v>
      </c>
      <c r="AY824" s="152" t="s">
        <v>262</v>
      </c>
    </row>
    <row r="825" spans="2:51" s="14" customFormat="1" ht="12">
      <c r="B825" s="165"/>
      <c r="D825" s="151" t="s">
        <v>270</v>
      </c>
      <c r="E825" s="166" t="s">
        <v>1</v>
      </c>
      <c r="F825" s="167" t="s">
        <v>3411</v>
      </c>
      <c r="H825" s="166" t="s">
        <v>1</v>
      </c>
      <c r="I825" s="168"/>
      <c r="L825" s="165"/>
      <c r="M825" s="169"/>
      <c r="T825" s="170"/>
      <c r="AT825" s="166" t="s">
        <v>270</v>
      </c>
      <c r="AU825" s="166" t="s">
        <v>87</v>
      </c>
      <c r="AV825" s="14" t="s">
        <v>85</v>
      </c>
      <c r="AW825" s="14" t="s">
        <v>32</v>
      </c>
      <c r="AX825" s="14" t="s">
        <v>77</v>
      </c>
      <c r="AY825" s="166" t="s">
        <v>262</v>
      </c>
    </row>
    <row r="826" spans="2:51" s="12" customFormat="1" ht="12">
      <c r="B826" s="150"/>
      <c r="D826" s="151" t="s">
        <v>270</v>
      </c>
      <c r="E826" s="152" t="s">
        <v>1</v>
      </c>
      <c r="F826" s="153" t="s">
        <v>3412</v>
      </c>
      <c r="H826" s="154">
        <v>0.06</v>
      </c>
      <c r="I826" s="155"/>
      <c r="L826" s="150"/>
      <c r="M826" s="156"/>
      <c r="T826" s="157"/>
      <c r="AT826" s="152" t="s">
        <v>270</v>
      </c>
      <c r="AU826" s="152" t="s">
        <v>87</v>
      </c>
      <c r="AV826" s="12" t="s">
        <v>87</v>
      </c>
      <c r="AW826" s="12" t="s">
        <v>32</v>
      </c>
      <c r="AX826" s="12" t="s">
        <v>77</v>
      </c>
      <c r="AY826" s="152" t="s">
        <v>262</v>
      </c>
    </row>
    <row r="827" spans="2:51" s="12" customFormat="1" ht="12">
      <c r="B827" s="150"/>
      <c r="D827" s="151" t="s">
        <v>270</v>
      </c>
      <c r="E827" s="152" t="s">
        <v>1</v>
      </c>
      <c r="F827" s="153" t="s">
        <v>3413</v>
      </c>
      <c r="H827" s="154">
        <v>0.03</v>
      </c>
      <c r="I827" s="155"/>
      <c r="L827" s="150"/>
      <c r="M827" s="156"/>
      <c r="T827" s="157"/>
      <c r="AT827" s="152" t="s">
        <v>270</v>
      </c>
      <c r="AU827" s="152" t="s">
        <v>87</v>
      </c>
      <c r="AV827" s="12" t="s">
        <v>87</v>
      </c>
      <c r="AW827" s="12" t="s">
        <v>32</v>
      </c>
      <c r="AX827" s="12" t="s">
        <v>77</v>
      </c>
      <c r="AY827" s="152" t="s">
        <v>262</v>
      </c>
    </row>
    <row r="828" spans="2:51" s="12" customFormat="1" ht="12">
      <c r="B828" s="150"/>
      <c r="D828" s="151" t="s">
        <v>270</v>
      </c>
      <c r="E828" s="152" t="s">
        <v>1</v>
      </c>
      <c r="F828" s="153" t="s">
        <v>3414</v>
      </c>
      <c r="H828" s="154">
        <v>0.07</v>
      </c>
      <c r="I828" s="155"/>
      <c r="L828" s="150"/>
      <c r="M828" s="156"/>
      <c r="T828" s="157"/>
      <c r="AT828" s="152" t="s">
        <v>270</v>
      </c>
      <c r="AU828" s="152" t="s">
        <v>87</v>
      </c>
      <c r="AV828" s="12" t="s">
        <v>87</v>
      </c>
      <c r="AW828" s="12" t="s">
        <v>32</v>
      </c>
      <c r="AX828" s="12" t="s">
        <v>77</v>
      </c>
      <c r="AY828" s="152" t="s">
        <v>262</v>
      </c>
    </row>
    <row r="829" spans="2:51" s="14" customFormat="1" ht="12">
      <c r="B829" s="165"/>
      <c r="D829" s="151" t="s">
        <v>270</v>
      </c>
      <c r="E829" s="166" t="s">
        <v>1</v>
      </c>
      <c r="F829" s="167" t="s">
        <v>3415</v>
      </c>
      <c r="H829" s="166" t="s">
        <v>1</v>
      </c>
      <c r="I829" s="168"/>
      <c r="L829" s="165"/>
      <c r="M829" s="169"/>
      <c r="T829" s="170"/>
      <c r="AT829" s="166" t="s">
        <v>270</v>
      </c>
      <c r="AU829" s="166" t="s">
        <v>87</v>
      </c>
      <c r="AV829" s="14" t="s">
        <v>85</v>
      </c>
      <c r="AW829" s="14" t="s">
        <v>32</v>
      </c>
      <c r="AX829" s="14" t="s">
        <v>77</v>
      </c>
      <c r="AY829" s="166" t="s">
        <v>262</v>
      </c>
    </row>
    <row r="830" spans="2:51" s="12" customFormat="1" ht="12">
      <c r="B830" s="150"/>
      <c r="D830" s="151" t="s">
        <v>270</v>
      </c>
      <c r="E830" s="152" t="s">
        <v>1</v>
      </c>
      <c r="F830" s="153" t="s">
        <v>3416</v>
      </c>
      <c r="H830" s="154">
        <v>0.05</v>
      </c>
      <c r="I830" s="155"/>
      <c r="L830" s="150"/>
      <c r="M830" s="156"/>
      <c r="T830" s="157"/>
      <c r="AT830" s="152" t="s">
        <v>270</v>
      </c>
      <c r="AU830" s="152" t="s">
        <v>87</v>
      </c>
      <c r="AV830" s="12" t="s">
        <v>87</v>
      </c>
      <c r="AW830" s="12" t="s">
        <v>32</v>
      </c>
      <c r="AX830" s="12" t="s">
        <v>77</v>
      </c>
      <c r="AY830" s="152" t="s">
        <v>262</v>
      </c>
    </row>
    <row r="831" spans="2:51" s="12" customFormat="1" ht="12">
      <c r="B831" s="150"/>
      <c r="D831" s="151" t="s">
        <v>270</v>
      </c>
      <c r="E831" s="152" t="s">
        <v>1</v>
      </c>
      <c r="F831" s="153" t="s">
        <v>3417</v>
      </c>
      <c r="H831" s="154">
        <v>0.02</v>
      </c>
      <c r="I831" s="155"/>
      <c r="L831" s="150"/>
      <c r="M831" s="156"/>
      <c r="T831" s="157"/>
      <c r="AT831" s="152" t="s">
        <v>270</v>
      </c>
      <c r="AU831" s="152" t="s">
        <v>87</v>
      </c>
      <c r="AV831" s="12" t="s">
        <v>87</v>
      </c>
      <c r="AW831" s="12" t="s">
        <v>32</v>
      </c>
      <c r="AX831" s="12" t="s">
        <v>77</v>
      </c>
      <c r="AY831" s="152" t="s">
        <v>262</v>
      </c>
    </row>
    <row r="832" spans="2:51" s="12" customFormat="1" ht="12">
      <c r="B832" s="150"/>
      <c r="D832" s="151" t="s">
        <v>270</v>
      </c>
      <c r="E832" s="152" t="s">
        <v>1</v>
      </c>
      <c r="F832" s="153" t="s">
        <v>3418</v>
      </c>
      <c r="H832" s="154">
        <v>0.06</v>
      </c>
      <c r="I832" s="155"/>
      <c r="L832" s="150"/>
      <c r="M832" s="156"/>
      <c r="T832" s="157"/>
      <c r="AT832" s="152" t="s">
        <v>270</v>
      </c>
      <c r="AU832" s="152" t="s">
        <v>87</v>
      </c>
      <c r="AV832" s="12" t="s">
        <v>87</v>
      </c>
      <c r="AW832" s="12" t="s">
        <v>32</v>
      </c>
      <c r="AX832" s="12" t="s">
        <v>77</v>
      </c>
      <c r="AY832" s="152" t="s">
        <v>262</v>
      </c>
    </row>
    <row r="833" spans="2:51" s="14" customFormat="1" ht="12">
      <c r="B833" s="165"/>
      <c r="D833" s="151" t="s">
        <v>270</v>
      </c>
      <c r="E833" s="166" t="s">
        <v>1</v>
      </c>
      <c r="F833" s="167" t="s">
        <v>3419</v>
      </c>
      <c r="H833" s="166" t="s">
        <v>1</v>
      </c>
      <c r="I833" s="168"/>
      <c r="L833" s="165"/>
      <c r="M833" s="169"/>
      <c r="T833" s="170"/>
      <c r="AT833" s="166" t="s">
        <v>270</v>
      </c>
      <c r="AU833" s="166" t="s">
        <v>87</v>
      </c>
      <c r="AV833" s="14" t="s">
        <v>85</v>
      </c>
      <c r="AW833" s="14" t="s">
        <v>32</v>
      </c>
      <c r="AX833" s="14" t="s">
        <v>77</v>
      </c>
      <c r="AY833" s="166" t="s">
        <v>262</v>
      </c>
    </row>
    <row r="834" spans="2:51" s="12" customFormat="1" ht="12">
      <c r="B834" s="150"/>
      <c r="D834" s="151" t="s">
        <v>270</v>
      </c>
      <c r="E834" s="152" t="s">
        <v>1</v>
      </c>
      <c r="F834" s="153" t="s">
        <v>3420</v>
      </c>
      <c r="H834" s="154">
        <v>0.12</v>
      </c>
      <c r="I834" s="155"/>
      <c r="L834" s="150"/>
      <c r="M834" s="156"/>
      <c r="T834" s="157"/>
      <c r="AT834" s="152" t="s">
        <v>270</v>
      </c>
      <c r="AU834" s="152" t="s">
        <v>87</v>
      </c>
      <c r="AV834" s="12" t="s">
        <v>87</v>
      </c>
      <c r="AW834" s="12" t="s">
        <v>32</v>
      </c>
      <c r="AX834" s="12" t="s">
        <v>77</v>
      </c>
      <c r="AY834" s="152" t="s">
        <v>262</v>
      </c>
    </row>
    <row r="835" spans="2:51" s="12" customFormat="1" ht="12">
      <c r="B835" s="150"/>
      <c r="D835" s="151" t="s">
        <v>270</v>
      </c>
      <c r="E835" s="152" t="s">
        <v>1</v>
      </c>
      <c r="F835" s="153" t="s">
        <v>3421</v>
      </c>
      <c r="H835" s="154">
        <v>0.03</v>
      </c>
      <c r="I835" s="155"/>
      <c r="L835" s="150"/>
      <c r="M835" s="156"/>
      <c r="T835" s="157"/>
      <c r="AT835" s="152" t="s">
        <v>270</v>
      </c>
      <c r="AU835" s="152" t="s">
        <v>87</v>
      </c>
      <c r="AV835" s="12" t="s">
        <v>87</v>
      </c>
      <c r="AW835" s="12" t="s">
        <v>32</v>
      </c>
      <c r="AX835" s="12" t="s">
        <v>77</v>
      </c>
      <c r="AY835" s="152" t="s">
        <v>262</v>
      </c>
    </row>
    <row r="836" spans="2:51" s="14" customFormat="1" ht="12">
      <c r="B836" s="165"/>
      <c r="D836" s="151" t="s">
        <v>270</v>
      </c>
      <c r="E836" s="166" t="s">
        <v>1</v>
      </c>
      <c r="F836" s="167" t="s">
        <v>3422</v>
      </c>
      <c r="H836" s="166" t="s">
        <v>1</v>
      </c>
      <c r="I836" s="168"/>
      <c r="L836" s="165"/>
      <c r="M836" s="169"/>
      <c r="T836" s="170"/>
      <c r="AT836" s="166" t="s">
        <v>270</v>
      </c>
      <c r="AU836" s="166" t="s">
        <v>87</v>
      </c>
      <c r="AV836" s="14" t="s">
        <v>85</v>
      </c>
      <c r="AW836" s="14" t="s">
        <v>32</v>
      </c>
      <c r="AX836" s="14" t="s">
        <v>77</v>
      </c>
      <c r="AY836" s="166" t="s">
        <v>262</v>
      </c>
    </row>
    <row r="837" spans="2:51" s="12" customFormat="1" ht="12">
      <c r="B837" s="150"/>
      <c r="D837" s="151" t="s">
        <v>270</v>
      </c>
      <c r="E837" s="152" t="s">
        <v>1</v>
      </c>
      <c r="F837" s="153" t="s">
        <v>3423</v>
      </c>
      <c r="H837" s="154">
        <v>0.01</v>
      </c>
      <c r="I837" s="155"/>
      <c r="L837" s="150"/>
      <c r="M837" s="156"/>
      <c r="T837" s="157"/>
      <c r="AT837" s="152" t="s">
        <v>270</v>
      </c>
      <c r="AU837" s="152" t="s">
        <v>87</v>
      </c>
      <c r="AV837" s="12" t="s">
        <v>87</v>
      </c>
      <c r="AW837" s="12" t="s">
        <v>32</v>
      </c>
      <c r="AX837" s="12" t="s">
        <v>77</v>
      </c>
      <c r="AY837" s="152" t="s">
        <v>262</v>
      </c>
    </row>
    <row r="838" spans="2:51" s="12" customFormat="1" ht="12">
      <c r="B838" s="150"/>
      <c r="D838" s="151" t="s">
        <v>270</v>
      </c>
      <c r="E838" s="152" t="s">
        <v>1</v>
      </c>
      <c r="F838" s="153" t="s">
        <v>3424</v>
      </c>
      <c r="H838" s="154">
        <v>0.05</v>
      </c>
      <c r="I838" s="155"/>
      <c r="L838" s="150"/>
      <c r="M838" s="156"/>
      <c r="T838" s="157"/>
      <c r="AT838" s="152" t="s">
        <v>270</v>
      </c>
      <c r="AU838" s="152" t="s">
        <v>87</v>
      </c>
      <c r="AV838" s="12" t="s">
        <v>87</v>
      </c>
      <c r="AW838" s="12" t="s">
        <v>32</v>
      </c>
      <c r="AX838" s="12" t="s">
        <v>77</v>
      </c>
      <c r="AY838" s="152" t="s">
        <v>262</v>
      </c>
    </row>
    <row r="839" spans="2:51" s="12" customFormat="1" ht="12">
      <c r="B839" s="150"/>
      <c r="D839" s="151" t="s">
        <v>270</v>
      </c>
      <c r="E839" s="152" t="s">
        <v>1</v>
      </c>
      <c r="F839" s="153" t="s">
        <v>3425</v>
      </c>
      <c r="H839" s="154">
        <v>0.03</v>
      </c>
      <c r="I839" s="155"/>
      <c r="L839" s="150"/>
      <c r="M839" s="156"/>
      <c r="T839" s="157"/>
      <c r="AT839" s="152" t="s">
        <v>270</v>
      </c>
      <c r="AU839" s="152" t="s">
        <v>87</v>
      </c>
      <c r="AV839" s="12" t="s">
        <v>87</v>
      </c>
      <c r="AW839" s="12" t="s">
        <v>32</v>
      </c>
      <c r="AX839" s="12" t="s">
        <v>77</v>
      </c>
      <c r="AY839" s="152" t="s">
        <v>262</v>
      </c>
    </row>
    <row r="840" spans="2:51" s="13" customFormat="1" ht="12">
      <c r="B840" s="158"/>
      <c r="D840" s="151" t="s">
        <v>270</v>
      </c>
      <c r="E840" s="159" t="s">
        <v>1</v>
      </c>
      <c r="F840" s="160" t="s">
        <v>273</v>
      </c>
      <c r="H840" s="161">
        <v>0.85</v>
      </c>
      <c r="I840" s="162"/>
      <c r="L840" s="158"/>
      <c r="M840" s="163"/>
      <c r="T840" s="164"/>
      <c r="AT840" s="159" t="s">
        <v>270</v>
      </c>
      <c r="AU840" s="159" t="s">
        <v>87</v>
      </c>
      <c r="AV840" s="13" t="s">
        <v>268</v>
      </c>
      <c r="AW840" s="13" t="s">
        <v>32</v>
      </c>
      <c r="AX840" s="13" t="s">
        <v>85</v>
      </c>
      <c r="AY840" s="159" t="s">
        <v>262</v>
      </c>
    </row>
    <row r="841" spans="2:65" s="1" customFormat="1" ht="16.5" customHeight="1">
      <c r="B841" s="32"/>
      <c r="C841" s="138" t="s">
        <v>715</v>
      </c>
      <c r="D841" s="138" t="s">
        <v>264</v>
      </c>
      <c r="E841" s="139" t="s">
        <v>3426</v>
      </c>
      <c r="F841" s="140" t="s">
        <v>3427</v>
      </c>
      <c r="G841" s="141" t="s">
        <v>2434</v>
      </c>
      <c r="H841" s="142">
        <v>1</v>
      </c>
      <c r="I841" s="143"/>
      <c r="J841" s="142">
        <f>ROUND(I841*H841,2)</f>
        <v>0</v>
      </c>
      <c r="K841" s="140" t="s">
        <v>1</v>
      </c>
      <c r="L841" s="32"/>
      <c r="M841" s="144" t="s">
        <v>1</v>
      </c>
      <c r="N841" s="145" t="s">
        <v>42</v>
      </c>
      <c r="P841" s="146">
        <f>O841*H841</f>
        <v>0</v>
      </c>
      <c r="Q841" s="146">
        <v>50</v>
      </c>
      <c r="R841" s="146">
        <f>Q841*H841</f>
        <v>50</v>
      </c>
      <c r="S841" s="146">
        <v>0</v>
      </c>
      <c r="T841" s="147">
        <f>S841*H841</f>
        <v>0</v>
      </c>
      <c r="AR841" s="148" t="s">
        <v>268</v>
      </c>
      <c r="AT841" s="148" t="s">
        <v>264</v>
      </c>
      <c r="AU841" s="148" t="s">
        <v>87</v>
      </c>
      <c r="AY841" s="17" t="s">
        <v>262</v>
      </c>
      <c r="BE841" s="149">
        <f>IF(N841="základní",J841,0)</f>
        <v>0</v>
      </c>
      <c r="BF841" s="149">
        <f>IF(N841="snížená",J841,0)</f>
        <v>0</v>
      </c>
      <c r="BG841" s="149">
        <f>IF(N841="zákl. přenesená",J841,0)</f>
        <v>0</v>
      </c>
      <c r="BH841" s="149">
        <f>IF(N841="sníž. přenesená",J841,0)</f>
        <v>0</v>
      </c>
      <c r="BI841" s="149">
        <f>IF(N841="nulová",J841,0)</f>
        <v>0</v>
      </c>
      <c r="BJ841" s="17" t="s">
        <v>85</v>
      </c>
      <c r="BK841" s="149">
        <f>ROUND(I841*H841,2)</f>
        <v>0</v>
      </c>
      <c r="BL841" s="17" t="s">
        <v>268</v>
      </c>
      <c r="BM841" s="148" t="s">
        <v>3428</v>
      </c>
    </row>
    <row r="842" spans="2:63" s="11" customFormat="1" ht="22.9" customHeight="1">
      <c r="B842" s="126"/>
      <c r="D842" s="127" t="s">
        <v>76</v>
      </c>
      <c r="E842" s="136" t="s">
        <v>325</v>
      </c>
      <c r="F842" s="136" t="s">
        <v>626</v>
      </c>
      <c r="I842" s="129"/>
      <c r="J842" s="137">
        <f>BK842</f>
        <v>0</v>
      </c>
      <c r="L842" s="126"/>
      <c r="M842" s="131"/>
      <c r="P842" s="132">
        <f>SUM(P843:P856)</f>
        <v>0</v>
      </c>
      <c r="R842" s="132">
        <f>SUM(R843:R856)</f>
        <v>0.6794556</v>
      </c>
      <c r="T842" s="133">
        <f>SUM(T843:T856)</f>
        <v>0</v>
      </c>
      <c r="AR842" s="127" t="s">
        <v>85</v>
      </c>
      <c r="AT842" s="134" t="s">
        <v>76</v>
      </c>
      <c r="AU842" s="134" t="s">
        <v>85</v>
      </c>
      <c r="AY842" s="127" t="s">
        <v>262</v>
      </c>
      <c r="BK842" s="135">
        <f>SUM(BK843:BK856)</f>
        <v>0</v>
      </c>
    </row>
    <row r="843" spans="2:65" s="1" customFormat="1" ht="16.5" customHeight="1">
      <c r="B843" s="32"/>
      <c r="C843" s="138" t="s">
        <v>719</v>
      </c>
      <c r="D843" s="138" t="s">
        <v>264</v>
      </c>
      <c r="E843" s="139" t="s">
        <v>3429</v>
      </c>
      <c r="F843" s="140" t="s">
        <v>3430</v>
      </c>
      <c r="G843" s="141" t="s">
        <v>2434</v>
      </c>
      <c r="H843" s="142">
        <v>1</v>
      </c>
      <c r="I843" s="143"/>
      <c r="J843" s="142">
        <f>ROUND(I843*H843,2)</f>
        <v>0</v>
      </c>
      <c r="K843" s="140" t="s">
        <v>1</v>
      </c>
      <c r="L843" s="32"/>
      <c r="M843" s="144" t="s">
        <v>1</v>
      </c>
      <c r="N843" s="145" t="s">
        <v>42</v>
      </c>
      <c r="P843" s="146">
        <f>O843*H843</f>
        <v>0</v>
      </c>
      <c r="Q843" s="146">
        <v>0.1</v>
      </c>
      <c r="R843" s="146">
        <f>Q843*H843</f>
        <v>0.1</v>
      </c>
      <c r="S843" s="146">
        <v>0</v>
      </c>
      <c r="T843" s="147">
        <f>S843*H843</f>
        <v>0</v>
      </c>
      <c r="AR843" s="148" t="s">
        <v>268</v>
      </c>
      <c r="AT843" s="148" t="s">
        <v>264</v>
      </c>
      <c r="AU843" s="148" t="s">
        <v>87</v>
      </c>
      <c r="AY843" s="17" t="s">
        <v>262</v>
      </c>
      <c r="BE843" s="149">
        <f>IF(N843="základní",J843,0)</f>
        <v>0</v>
      </c>
      <c r="BF843" s="149">
        <f>IF(N843="snížená",J843,0)</f>
        <v>0</v>
      </c>
      <c r="BG843" s="149">
        <f>IF(N843="zákl. přenesená",J843,0)</f>
        <v>0</v>
      </c>
      <c r="BH843" s="149">
        <f>IF(N843="sníž. přenesená",J843,0)</f>
        <v>0</v>
      </c>
      <c r="BI843" s="149">
        <f>IF(N843="nulová",J843,0)</f>
        <v>0</v>
      </c>
      <c r="BJ843" s="17" t="s">
        <v>85</v>
      </c>
      <c r="BK843" s="149">
        <f>ROUND(I843*H843,2)</f>
        <v>0</v>
      </c>
      <c r="BL843" s="17" t="s">
        <v>268</v>
      </c>
      <c r="BM843" s="148" t="s">
        <v>3431</v>
      </c>
    </row>
    <row r="844" spans="2:65" s="1" customFormat="1" ht="24.2" customHeight="1">
      <c r="B844" s="32"/>
      <c r="C844" s="138" t="s">
        <v>724</v>
      </c>
      <c r="D844" s="138" t="s">
        <v>264</v>
      </c>
      <c r="E844" s="139" t="s">
        <v>3432</v>
      </c>
      <c r="F844" s="140" t="s">
        <v>3433</v>
      </c>
      <c r="G844" s="141" t="s">
        <v>675</v>
      </c>
      <c r="H844" s="142">
        <v>330</v>
      </c>
      <c r="I844" s="143"/>
      <c r="J844" s="142">
        <f>ROUND(I844*H844,2)</f>
        <v>0</v>
      </c>
      <c r="K844" s="140" t="s">
        <v>1</v>
      </c>
      <c r="L844" s="32"/>
      <c r="M844" s="144" t="s">
        <v>1</v>
      </c>
      <c r="N844" s="145" t="s">
        <v>42</v>
      </c>
      <c r="P844" s="146">
        <f>O844*H844</f>
        <v>0</v>
      </c>
      <c r="Q844" s="146">
        <v>0.00108</v>
      </c>
      <c r="R844" s="146">
        <f>Q844*H844</f>
        <v>0.3564</v>
      </c>
      <c r="S844" s="146">
        <v>0</v>
      </c>
      <c r="T844" s="147">
        <f>S844*H844</f>
        <v>0</v>
      </c>
      <c r="AR844" s="148" t="s">
        <v>268</v>
      </c>
      <c r="AT844" s="148" t="s">
        <v>264</v>
      </c>
      <c r="AU844" s="148" t="s">
        <v>87</v>
      </c>
      <c r="AY844" s="17" t="s">
        <v>262</v>
      </c>
      <c r="BE844" s="149">
        <f>IF(N844="základní",J844,0)</f>
        <v>0</v>
      </c>
      <c r="BF844" s="149">
        <f>IF(N844="snížená",J844,0)</f>
        <v>0</v>
      </c>
      <c r="BG844" s="149">
        <f>IF(N844="zákl. přenesená",J844,0)</f>
        <v>0</v>
      </c>
      <c r="BH844" s="149">
        <f>IF(N844="sníž. přenesená",J844,0)</f>
        <v>0</v>
      </c>
      <c r="BI844" s="149">
        <f>IF(N844="nulová",J844,0)</f>
        <v>0</v>
      </c>
      <c r="BJ844" s="17" t="s">
        <v>85</v>
      </c>
      <c r="BK844" s="149">
        <f>ROUND(I844*H844,2)</f>
        <v>0</v>
      </c>
      <c r="BL844" s="17" t="s">
        <v>268</v>
      </c>
      <c r="BM844" s="148" t="s">
        <v>3434</v>
      </c>
    </row>
    <row r="845" spans="2:51" s="12" customFormat="1" ht="12">
      <c r="B845" s="150"/>
      <c r="D845" s="151" t="s">
        <v>270</v>
      </c>
      <c r="E845" s="152" t="s">
        <v>1</v>
      </c>
      <c r="F845" s="153" t="s">
        <v>3435</v>
      </c>
      <c r="H845" s="154">
        <v>330</v>
      </c>
      <c r="I845" s="155"/>
      <c r="L845" s="150"/>
      <c r="M845" s="156"/>
      <c r="T845" s="157"/>
      <c r="AT845" s="152" t="s">
        <v>270</v>
      </c>
      <c r="AU845" s="152" t="s">
        <v>87</v>
      </c>
      <c r="AV845" s="12" t="s">
        <v>87</v>
      </c>
      <c r="AW845" s="12" t="s">
        <v>32</v>
      </c>
      <c r="AX845" s="12" t="s">
        <v>85</v>
      </c>
      <c r="AY845" s="152" t="s">
        <v>262</v>
      </c>
    </row>
    <row r="846" spans="2:65" s="1" customFormat="1" ht="24.2" customHeight="1">
      <c r="B846" s="32"/>
      <c r="C846" s="138" t="s">
        <v>729</v>
      </c>
      <c r="D846" s="138" t="s">
        <v>264</v>
      </c>
      <c r="E846" s="139" t="s">
        <v>3436</v>
      </c>
      <c r="F846" s="140" t="s">
        <v>3437</v>
      </c>
      <c r="G846" s="141" t="s">
        <v>675</v>
      </c>
      <c r="H846" s="142">
        <v>10</v>
      </c>
      <c r="I846" s="143"/>
      <c r="J846" s="142">
        <f>ROUND(I846*H846,2)</f>
        <v>0</v>
      </c>
      <c r="K846" s="140" t="s">
        <v>1</v>
      </c>
      <c r="L846" s="32"/>
      <c r="M846" s="144" t="s">
        <v>1</v>
      </c>
      <c r="N846" s="145" t="s">
        <v>42</v>
      </c>
      <c r="P846" s="146">
        <f>O846*H846</f>
        <v>0</v>
      </c>
      <c r="Q846" s="146">
        <v>0.00185</v>
      </c>
      <c r="R846" s="146">
        <f>Q846*H846</f>
        <v>0.018500000000000003</v>
      </c>
      <c r="S846" s="146">
        <v>0</v>
      </c>
      <c r="T846" s="147">
        <f>S846*H846</f>
        <v>0</v>
      </c>
      <c r="AR846" s="148" t="s">
        <v>268</v>
      </c>
      <c r="AT846" s="148" t="s">
        <v>264</v>
      </c>
      <c r="AU846" s="148" t="s">
        <v>87</v>
      </c>
      <c r="AY846" s="17" t="s">
        <v>262</v>
      </c>
      <c r="BE846" s="149">
        <f>IF(N846="základní",J846,0)</f>
        <v>0</v>
      </c>
      <c r="BF846" s="149">
        <f>IF(N846="snížená",J846,0)</f>
        <v>0</v>
      </c>
      <c r="BG846" s="149">
        <f>IF(N846="zákl. přenesená",J846,0)</f>
        <v>0</v>
      </c>
      <c r="BH846" s="149">
        <f>IF(N846="sníž. přenesená",J846,0)</f>
        <v>0</v>
      </c>
      <c r="BI846" s="149">
        <f>IF(N846="nulová",J846,0)</f>
        <v>0</v>
      </c>
      <c r="BJ846" s="17" t="s">
        <v>85</v>
      </c>
      <c r="BK846" s="149">
        <f>ROUND(I846*H846,2)</f>
        <v>0</v>
      </c>
      <c r="BL846" s="17" t="s">
        <v>268</v>
      </c>
      <c r="BM846" s="148" t="s">
        <v>3438</v>
      </c>
    </row>
    <row r="847" spans="2:51" s="12" customFormat="1" ht="12">
      <c r="B847" s="150"/>
      <c r="D847" s="151" t="s">
        <v>270</v>
      </c>
      <c r="E847" s="152" t="s">
        <v>1</v>
      </c>
      <c r="F847" s="153" t="s">
        <v>342</v>
      </c>
      <c r="H847" s="154">
        <v>10</v>
      </c>
      <c r="I847" s="155"/>
      <c r="L847" s="150"/>
      <c r="M847" s="156"/>
      <c r="T847" s="157"/>
      <c r="AT847" s="152" t="s">
        <v>270</v>
      </c>
      <c r="AU847" s="152" t="s">
        <v>87</v>
      </c>
      <c r="AV847" s="12" t="s">
        <v>87</v>
      </c>
      <c r="AW847" s="12" t="s">
        <v>32</v>
      </c>
      <c r="AX847" s="12" t="s">
        <v>85</v>
      </c>
      <c r="AY847" s="152" t="s">
        <v>262</v>
      </c>
    </row>
    <row r="848" spans="2:65" s="1" customFormat="1" ht="24.2" customHeight="1">
      <c r="B848" s="32"/>
      <c r="C848" s="138" t="s">
        <v>734</v>
      </c>
      <c r="D848" s="138" t="s">
        <v>264</v>
      </c>
      <c r="E848" s="139" t="s">
        <v>3439</v>
      </c>
      <c r="F848" s="140" t="s">
        <v>3440</v>
      </c>
      <c r="G848" s="141" t="s">
        <v>675</v>
      </c>
      <c r="H848" s="142">
        <v>64</v>
      </c>
      <c r="I848" s="143"/>
      <c r="J848" s="142">
        <f>ROUND(I848*H848,2)</f>
        <v>0</v>
      </c>
      <c r="K848" s="140" t="s">
        <v>1</v>
      </c>
      <c r="L848" s="32"/>
      <c r="M848" s="144" t="s">
        <v>1</v>
      </c>
      <c r="N848" s="145" t="s">
        <v>42</v>
      </c>
      <c r="P848" s="146">
        <f>O848*H848</f>
        <v>0</v>
      </c>
      <c r="Q848" s="146">
        <v>0.00249</v>
      </c>
      <c r="R848" s="146">
        <f>Q848*H848</f>
        <v>0.15936</v>
      </c>
      <c r="S848" s="146">
        <v>0</v>
      </c>
      <c r="T848" s="147">
        <f>S848*H848</f>
        <v>0</v>
      </c>
      <c r="AR848" s="148" t="s">
        <v>268</v>
      </c>
      <c r="AT848" s="148" t="s">
        <v>264</v>
      </c>
      <c r="AU848" s="148" t="s">
        <v>87</v>
      </c>
      <c r="AY848" s="17" t="s">
        <v>262</v>
      </c>
      <c r="BE848" s="149">
        <f>IF(N848="základní",J848,0)</f>
        <v>0</v>
      </c>
      <c r="BF848" s="149">
        <f>IF(N848="snížená",J848,0)</f>
        <v>0</v>
      </c>
      <c r="BG848" s="149">
        <f>IF(N848="zákl. přenesená",J848,0)</f>
        <v>0</v>
      </c>
      <c r="BH848" s="149">
        <f>IF(N848="sníž. přenesená",J848,0)</f>
        <v>0</v>
      </c>
      <c r="BI848" s="149">
        <f>IF(N848="nulová",J848,0)</f>
        <v>0</v>
      </c>
      <c r="BJ848" s="17" t="s">
        <v>85</v>
      </c>
      <c r="BK848" s="149">
        <f>ROUND(I848*H848,2)</f>
        <v>0</v>
      </c>
      <c r="BL848" s="17" t="s">
        <v>268</v>
      </c>
      <c r="BM848" s="148" t="s">
        <v>3441</v>
      </c>
    </row>
    <row r="849" spans="2:51" s="12" customFormat="1" ht="12">
      <c r="B849" s="150"/>
      <c r="D849" s="151" t="s">
        <v>270</v>
      </c>
      <c r="E849" s="152" t="s">
        <v>1</v>
      </c>
      <c r="F849" s="153" t="s">
        <v>3442</v>
      </c>
      <c r="H849" s="154">
        <v>8</v>
      </c>
      <c r="I849" s="155"/>
      <c r="L849" s="150"/>
      <c r="M849" s="156"/>
      <c r="T849" s="157"/>
      <c r="AT849" s="152" t="s">
        <v>270</v>
      </c>
      <c r="AU849" s="152" t="s">
        <v>87</v>
      </c>
      <c r="AV849" s="12" t="s">
        <v>87</v>
      </c>
      <c r="AW849" s="12" t="s">
        <v>32</v>
      </c>
      <c r="AX849" s="12" t="s">
        <v>77</v>
      </c>
      <c r="AY849" s="152" t="s">
        <v>262</v>
      </c>
    </row>
    <row r="850" spans="2:51" s="12" customFormat="1" ht="12">
      <c r="B850" s="150"/>
      <c r="D850" s="151" t="s">
        <v>270</v>
      </c>
      <c r="E850" s="152" t="s">
        <v>1</v>
      </c>
      <c r="F850" s="153" t="s">
        <v>3443</v>
      </c>
      <c r="H850" s="154">
        <v>56</v>
      </c>
      <c r="I850" s="155"/>
      <c r="L850" s="150"/>
      <c r="M850" s="156"/>
      <c r="T850" s="157"/>
      <c r="AT850" s="152" t="s">
        <v>270</v>
      </c>
      <c r="AU850" s="152" t="s">
        <v>87</v>
      </c>
      <c r="AV850" s="12" t="s">
        <v>87</v>
      </c>
      <c r="AW850" s="12" t="s">
        <v>32</v>
      </c>
      <c r="AX850" s="12" t="s">
        <v>77</v>
      </c>
      <c r="AY850" s="152" t="s">
        <v>262</v>
      </c>
    </row>
    <row r="851" spans="2:51" s="13" customFormat="1" ht="12">
      <c r="B851" s="158"/>
      <c r="D851" s="151" t="s">
        <v>270</v>
      </c>
      <c r="E851" s="159" t="s">
        <v>1</v>
      </c>
      <c r="F851" s="160" t="s">
        <v>273</v>
      </c>
      <c r="H851" s="161">
        <v>64</v>
      </c>
      <c r="I851" s="162"/>
      <c r="L851" s="158"/>
      <c r="M851" s="163"/>
      <c r="T851" s="164"/>
      <c r="AT851" s="159" t="s">
        <v>270</v>
      </c>
      <c r="AU851" s="159" t="s">
        <v>87</v>
      </c>
      <c r="AV851" s="13" t="s">
        <v>268</v>
      </c>
      <c r="AW851" s="13" t="s">
        <v>32</v>
      </c>
      <c r="AX851" s="13" t="s">
        <v>85</v>
      </c>
      <c r="AY851" s="159" t="s">
        <v>262</v>
      </c>
    </row>
    <row r="852" spans="2:65" s="1" customFormat="1" ht="24.2" customHeight="1">
      <c r="B852" s="32"/>
      <c r="C852" s="138" t="s">
        <v>739</v>
      </c>
      <c r="D852" s="138" t="s">
        <v>264</v>
      </c>
      <c r="E852" s="139" t="s">
        <v>3444</v>
      </c>
      <c r="F852" s="140" t="s">
        <v>3445</v>
      </c>
      <c r="G852" s="141" t="s">
        <v>152</v>
      </c>
      <c r="H852" s="142">
        <v>5.82</v>
      </c>
      <c r="I852" s="143"/>
      <c r="J852" s="142">
        <f>ROUND(I852*H852,2)</f>
        <v>0</v>
      </c>
      <c r="K852" s="140" t="s">
        <v>1</v>
      </c>
      <c r="L852" s="32"/>
      <c r="M852" s="144" t="s">
        <v>1</v>
      </c>
      <c r="N852" s="145" t="s">
        <v>42</v>
      </c>
      <c r="P852" s="146">
        <f>O852*H852</f>
        <v>0</v>
      </c>
      <c r="Q852" s="146">
        <v>0.00158</v>
      </c>
      <c r="R852" s="146">
        <f>Q852*H852</f>
        <v>0.0091956</v>
      </c>
      <c r="S852" s="146">
        <v>0</v>
      </c>
      <c r="T852" s="147">
        <f>S852*H852</f>
        <v>0</v>
      </c>
      <c r="AR852" s="148" t="s">
        <v>268</v>
      </c>
      <c r="AT852" s="148" t="s">
        <v>264</v>
      </c>
      <c r="AU852" s="148" t="s">
        <v>87</v>
      </c>
      <c r="AY852" s="17" t="s">
        <v>262</v>
      </c>
      <c r="BE852" s="149">
        <f>IF(N852="základní",J852,0)</f>
        <v>0</v>
      </c>
      <c r="BF852" s="149">
        <f>IF(N852="snížená",J852,0)</f>
        <v>0</v>
      </c>
      <c r="BG852" s="149">
        <f>IF(N852="zákl. přenesená",J852,0)</f>
        <v>0</v>
      </c>
      <c r="BH852" s="149">
        <f>IF(N852="sníž. přenesená",J852,0)</f>
        <v>0</v>
      </c>
      <c r="BI852" s="149">
        <f>IF(N852="nulová",J852,0)</f>
        <v>0</v>
      </c>
      <c r="BJ852" s="17" t="s">
        <v>85</v>
      </c>
      <c r="BK852" s="149">
        <f>ROUND(I852*H852,2)</f>
        <v>0</v>
      </c>
      <c r="BL852" s="17" t="s">
        <v>268</v>
      </c>
      <c r="BM852" s="148" t="s">
        <v>3446</v>
      </c>
    </row>
    <row r="853" spans="2:51" s="12" customFormat="1" ht="12">
      <c r="B853" s="150"/>
      <c r="D853" s="151" t="s">
        <v>270</v>
      </c>
      <c r="E853" s="152" t="s">
        <v>1</v>
      </c>
      <c r="F853" s="153" t="s">
        <v>3447</v>
      </c>
      <c r="H853" s="154">
        <v>4.59</v>
      </c>
      <c r="I853" s="155"/>
      <c r="L853" s="150"/>
      <c r="M853" s="156"/>
      <c r="T853" s="157"/>
      <c r="AT853" s="152" t="s">
        <v>270</v>
      </c>
      <c r="AU853" s="152" t="s">
        <v>87</v>
      </c>
      <c r="AV853" s="12" t="s">
        <v>87</v>
      </c>
      <c r="AW853" s="12" t="s">
        <v>32</v>
      </c>
      <c r="AX853" s="12" t="s">
        <v>77</v>
      </c>
      <c r="AY853" s="152" t="s">
        <v>262</v>
      </c>
    </row>
    <row r="854" spans="2:51" s="12" customFormat="1" ht="12">
      <c r="B854" s="150"/>
      <c r="D854" s="151" t="s">
        <v>270</v>
      </c>
      <c r="E854" s="152" t="s">
        <v>1</v>
      </c>
      <c r="F854" s="153" t="s">
        <v>3448</v>
      </c>
      <c r="H854" s="154">
        <v>1.23</v>
      </c>
      <c r="I854" s="155"/>
      <c r="L854" s="150"/>
      <c r="M854" s="156"/>
      <c r="T854" s="157"/>
      <c r="AT854" s="152" t="s">
        <v>270</v>
      </c>
      <c r="AU854" s="152" t="s">
        <v>87</v>
      </c>
      <c r="AV854" s="12" t="s">
        <v>87</v>
      </c>
      <c r="AW854" s="12" t="s">
        <v>32</v>
      </c>
      <c r="AX854" s="12" t="s">
        <v>77</v>
      </c>
      <c r="AY854" s="152" t="s">
        <v>262</v>
      </c>
    </row>
    <row r="855" spans="2:51" s="13" customFormat="1" ht="12">
      <c r="B855" s="158"/>
      <c r="D855" s="151" t="s">
        <v>270</v>
      </c>
      <c r="E855" s="159" t="s">
        <v>1</v>
      </c>
      <c r="F855" s="160" t="s">
        <v>273</v>
      </c>
      <c r="H855" s="161">
        <v>5.82</v>
      </c>
      <c r="I855" s="162"/>
      <c r="L855" s="158"/>
      <c r="M855" s="163"/>
      <c r="T855" s="164"/>
      <c r="AT855" s="159" t="s">
        <v>270</v>
      </c>
      <c r="AU855" s="159" t="s">
        <v>87</v>
      </c>
      <c r="AV855" s="13" t="s">
        <v>268</v>
      </c>
      <c r="AW855" s="13" t="s">
        <v>32</v>
      </c>
      <c r="AX855" s="13" t="s">
        <v>85</v>
      </c>
      <c r="AY855" s="159" t="s">
        <v>262</v>
      </c>
    </row>
    <row r="856" spans="2:65" s="1" customFormat="1" ht="24.2" customHeight="1">
      <c r="B856" s="32"/>
      <c r="C856" s="138" t="s">
        <v>746</v>
      </c>
      <c r="D856" s="138" t="s">
        <v>264</v>
      </c>
      <c r="E856" s="139" t="s">
        <v>3449</v>
      </c>
      <c r="F856" s="140" t="s">
        <v>3450</v>
      </c>
      <c r="G856" s="141" t="s">
        <v>675</v>
      </c>
      <c r="H856" s="142">
        <v>20</v>
      </c>
      <c r="I856" s="143"/>
      <c r="J856" s="142">
        <f>ROUND(I856*H856,2)</f>
        <v>0</v>
      </c>
      <c r="K856" s="140" t="s">
        <v>267</v>
      </c>
      <c r="L856" s="32"/>
      <c r="M856" s="144" t="s">
        <v>1</v>
      </c>
      <c r="N856" s="145" t="s">
        <v>42</v>
      </c>
      <c r="P856" s="146">
        <f>O856*H856</f>
        <v>0</v>
      </c>
      <c r="Q856" s="146">
        <v>0.0018</v>
      </c>
      <c r="R856" s="146">
        <f>Q856*H856</f>
        <v>0.036</v>
      </c>
      <c r="S856" s="146">
        <v>0</v>
      </c>
      <c r="T856" s="147">
        <f>S856*H856</f>
        <v>0</v>
      </c>
      <c r="AR856" s="148" t="s">
        <v>268</v>
      </c>
      <c r="AT856" s="148" t="s">
        <v>264</v>
      </c>
      <c r="AU856" s="148" t="s">
        <v>87</v>
      </c>
      <c r="AY856" s="17" t="s">
        <v>262</v>
      </c>
      <c r="BE856" s="149">
        <f>IF(N856="základní",J856,0)</f>
        <v>0</v>
      </c>
      <c r="BF856" s="149">
        <f>IF(N856="snížená",J856,0)</f>
        <v>0</v>
      </c>
      <c r="BG856" s="149">
        <f>IF(N856="zákl. přenesená",J856,0)</f>
        <v>0</v>
      </c>
      <c r="BH856" s="149">
        <f>IF(N856="sníž. přenesená",J856,0)</f>
        <v>0</v>
      </c>
      <c r="BI856" s="149">
        <f>IF(N856="nulová",J856,0)</f>
        <v>0</v>
      </c>
      <c r="BJ856" s="17" t="s">
        <v>85</v>
      </c>
      <c r="BK856" s="149">
        <f>ROUND(I856*H856,2)</f>
        <v>0</v>
      </c>
      <c r="BL856" s="17" t="s">
        <v>268</v>
      </c>
      <c r="BM856" s="148" t="s">
        <v>3451</v>
      </c>
    </row>
    <row r="857" spans="2:63" s="11" customFormat="1" ht="22.9" customHeight="1">
      <c r="B857" s="126"/>
      <c r="D857" s="127" t="s">
        <v>76</v>
      </c>
      <c r="E857" s="136" t="s">
        <v>744</v>
      </c>
      <c r="F857" s="136" t="s">
        <v>745</v>
      </c>
      <c r="I857" s="129"/>
      <c r="J857" s="137">
        <f>BK857</f>
        <v>0</v>
      </c>
      <c r="L857" s="126"/>
      <c r="M857" s="131"/>
      <c r="P857" s="132">
        <f>SUM(P858:P861)</f>
        <v>0</v>
      </c>
      <c r="R857" s="132">
        <f>SUM(R858:R861)</f>
        <v>0</v>
      </c>
      <c r="T857" s="133">
        <f>SUM(T858:T861)</f>
        <v>0</v>
      </c>
      <c r="AR857" s="127" t="s">
        <v>85</v>
      </c>
      <c r="AT857" s="134" t="s">
        <v>76</v>
      </c>
      <c r="AU857" s="134" t="s">
        <v>85</v>
      </c>
      <c r="AY857" s="127" t="s">
        <v>262</v>
      </c>
      <c r="BK857" s="135">
        <f>SUM(BK858:BK861)</f>
        <v>0</v>
      </c>
    </row>
    <row r="858" spans="2:65" s="1" customFormat="1" ht="24.2" customHeight="1">
      <c r="B858" s="32"/>
      <c r="C858" s="138" t="s">
        <v>754</v>
      </c>
      <c r="D858" s="138" t="s">
        <v>264</v>
      </c>
      <c r="E858" s="139" t="s">
        <v>3452</v>
      </c>
      <c r="F858" s="140" t="s">
        <v>3453</v>
      </c>
      <c r="G858" s="141" t="s">
        <v>303</v>
      </c>
      <c r="H858" s="142">
        <v>811.76</v>
      </c>
      <c r="I858" s="143"/>
      <c r="J858" s="142">
        <f>ROUND(I858*H858,2)</f>
        <v>0</v>
      </c>
      <c r="K858" s="140" t="s">
        <v>267</v>
      </c>
      <c r="L858" s="32"/>
      <c r="M858" s="144" t="s">
        <v>1</v>
      </c>
      <c r="N858" s="145" t="s">
        <v>42</v>
      </c>
      <c r="P858" s="146">
        <f>O858*H858</f>
        <v>0</v>
      </c>
      <c r="Q858" s="146">
        <v>0</v>
      </c>
      <c r="R858" s="146">
        <f>Q858*H858</f>
        <v>0</v>
      </c>
      <c r="S858" s="146">
        <v>0</v>
      </c>
      <c r="T858" s="147">
        <f>S858*H858</f>
        <v>0</v>
      </c>
      <c r="AR858" s="148" t="s">
        <v>268</v>
      </c>
      <c r="AT858" s="148" t="s">
        <v>264</v>
      </c>
      <c r="AU858" s="148" t="s">
        <v>87</v>
      </c>
      <c r="AY858" s="17" t="s">
        <v>262</v>
      </c>
      <c r="BE858" s="149">
        <f>IF(N858="základní",J858,0)</f>
        <v>0</v>
      </c>
      <c r="BF858" s="149">
        <f>IF(N858="snížená",J858,0)</f>
        <v>0</v>
      </c>
      <c r="BG858" s="149">
        <f>IF(N858="zákl. přenesená",J858,0)</f>
        <v>0</v>
      </c>
      <c r="BH858" s="149">
        <f>IF(N858="sníž. přenesená",J858,0)</f>
        <v>0</v>
      </c>
      <c r="BI858" s="149">
        <f>IF(N858="nulová",J858,0)</f>
        <v>0</v>
      </c>
      <c r="BJ858" s="17" t="s">
        <v>85</v>
      </c>
      <c r="BK858" s="149">
        <f>ROUND(I858*H858,2)</f>
        <v>0</v>
      </c>
      <c r="BL858" s="17" t="s">
        <v>268</v>
      </c>
      <c r="BM858" s="148" t="s">
        <v>3454</v>
      </c>
    </row>
    <row r="859" spans="2:51" s="12" customFormat="1" ht="12">
      <c r="B859" s="150"/>
      <c r="D859" s="151" t="s">
        <v>270</v>
      </c>
      <c r="E859" s="152" t="s">
        <v>1</v>
      </c>
      <c r="F859" s="153" t="s">
        <v>3455</v>
      </c>
      <c r="H859" s="154">
        <v>811.76</v>
      </c>
      <c r="I859" s="155"/>
      <c r="L859" s="150"/>
      <c r="M859" s="156"/>
      <c r="T859" s="157"/>
      <c r="AT859" s="152" t="s">
        <v>270</v>
      </c>
      <c r="AU859" s="152" t="s">
        <v>87</v>
      </c>
      <c r="AV859" s="12" t="s">
        <v>87</v>
      </c>
      <c r="AW859" s="12" t="s">
        <v>32</v>
      </c>
      <c r="AX859" s="12" t="s">
        <v>85</v>
      </c>
      <c r="AY859" s="152" t="s">
        <v>262</v>
      </c>
    </row>
    <row r="860" spans="2:65" s="1" customFormat="1" ht="21.75" customHeight="1">
      <c r="B860" s="32"/>
      <c r="C860" s="138" t="s">
        <v>767</v>
      </c>
      <c r="D860" s="138" t="s">
        <v>264</v>
      </c>
      <c r="E860" s="139" t="s">
        <v>747</v>
      </c>
      <c r="F860" s="140" t="s">
        <v>748</v>
      </c>
      <c r="G860" s="141" t="s">
        <v>303</v>
      </c>
      <c r="H860" s="142">
        <v>2867.2</v>
      </c>
      <c r="I860" s="143"/>
      <c r="J860" s="142">
        <f>ROUND(I860*H860,2)</f>
        <v>0</v>
      </c>
      <c r="K860" s="140" t="s">
        <v>267</v>
      </c>
      <c r="L860" s="32"/>
      <c r="M860" s="144" t="s">
        <v>1</v>
      </c>
      <c r="N860" s="145" t="s">
        <v>42</v>
      </c>
      <c r="P860" s="146">
        <f>O860*H860</f>
        <v>0</v>
      </c>
      <c r="Q860" s="146">
        <v>0</v>
      </c>
      <c r="R860" s="146">
        <f>Q860*H860</f>
        <v>0</v>
      </c>
      <c r="S860" s="146">
        <v>0</v>
      </c>
      <c r="T860" s="147">
        <f>S860*H860</f>
        <v>0</v>
      </c>
      <c r="AR860" s="148" t="s">
        <v>268</v>
      </c>
      <c r="AT860" s="148" t="s">
        <v>264</v>
      </c>
      <c r="AU860" s="148" t="s">
        <v>87</v>
      </c>
      <c r="AY860" s="17" t="s">
        <v>262</v>
      </c>
      <c r="BE860" s="149">
        <f>IF(N860="základní",J860,0)</f>
        <v>0</v>
      </c>
      <c r="BF860" s="149">
        <f>IF(N860="snížená",J860,0)</f>
        <v>0</v>
      </c>
      <c r="BG860" s="149">
        <f>IF(N860="zákl. přenesená",J860,0)</f>
        <v>0</v>
      </c>
      <c r="BH860" s="149">
        <f>IF(N860="sníž. přenesená",J860,0)</f>
        <v>0</v>
      </c>
      <c r="BI860" s="149">
        <f>IF(N860="nulová",J860,0)</f>
        <v>0</v>
      </c>
      <c r="BJ860" s="17" t="s">
        <v>85</v>
      </c>
      <c r="BK860" s="149">
        <f>ROUND(I860*H860,2)</f>
        <v>0</v>
      </c>
      <c r="BL860" s="17" t="s">
        <v>268</v>
      </c>
      <c r="BM860" s="148" t="s">
        <v>3456</v>
      </c>
    </row>
    <row r="861" spans="2:51" s="12" customFormat="1" ht="12">
      <c r="B861" s="150"/>
      <c r="D861" s="151" t="s">
        <v>270</v>
      </c>
      <c r="E861" s="152" t="s">
        <v>1</v>
      </c>
      <c r="F861" s="153" t="s">
        <v>3457</v>
      </c>
      <c r="H861" s="154">
        <v>2867.2</v>
      </c>
      <c r="I861" s="155"/>
      <c r="L861" s="150"/>
      <c r="M861" s="156"/>
      <c r="T861" s="157"/>
      <c r="AT861" s="152" t="s">
        <v>270</v>
      </c>
      <c r="AU861" s="152" t="s">
        <v>87</v>
      </c>
      <c r="AV861" s="12" t="s">
        <v>87</v>
      </c>
      <c r="AW861" s="12" t="s">
        <v>32</v>
      </c>
      <c r="AX861" s="12" t="s">
        <v>85</v>
      </c>
      <c r="AY861" s="152" t="s">
        <v>262</v>
      </c>
    </row>
    <row r="862" spans="2:63" s="11" customFormat="1" ht="25.9" customHeight="1">
      <c r="B862" s="126"/>
      <c r="D862" s="127" t="s">
        <v>76</v>
      </c>
      <c r="E862" s="128" t="s">
        <v>750</v>
      </c>
      <c r="F862" s="128" t="s">
        <v>751</v>
      </c>
      <c r="I862" s="129"/>
      <c r="J862" s="130">
        <f>BK862</f>
        <v>0</v>
      </c>
      <c r="L862" s="126"/>
      <c r="M862" s="131"/>
      <c r="P862" s="132">
        <f>P863</f>
        <v>0</v>
      </c>
      <c r="R862" s="132">
        <f>R863</f>
        <v>0.87099</v>
      </c>
      <c r="T862" s="133">
        <f>T863</f>
        <v>0</v>
      </c>
      <c r="AR862" s="127" t="s">
        <v>87</v>
      </c>
      <c r="AT862" s="134" t="s">
        <v>76</v>
      </c>
      <c r="AU862" s="134" t="s">
        <v>77</v>
      </c>
      <c r="AY862" s="127" t="s">
        <v>262</v>
      </c>
      <c r="BK862" s="135">
        <f>BK863</f>
        <v>0</v>
      </c>
    </row>
    <row r="863" spans="2:63" s="11" customFormat="1" ht="22.9" customHeight="1">
      <c r="B863" s="126"/>
      <c r="D863" s="127" t="s">
        <v>76</v>
      </c>
      <c r="E863" s="136" t="s">
        <v>1759</v>
      </c>
      <c r="F863" s="136" t="s">
        <v>1760</v>
      </c>
      <c r="I863" s="129"/>
      <c r="J863" s="137">
        <f>BK863</f>
        <v>0</v>
      </c>
      <c r="L863" s="126"/>
      <c r="M863" s="131"/>
      <c r="P863" s="132">
        <f>SUM(P864:P888)</f>
        <v>0</v>
      </c>
      <c r="R863" s="132">
        <f>SUM(R864:R888)</f>
        <v>0.87099</v>
      </c>
      <c r="T863" s="133">
        <f>SUM(T864:T888)</f>
        <v>0</v>
      </c>
      <c r="AR863" s="127" t="s">
        <v>87</v>
      </c>
      <c r="AT863" s="134" t="s">
        <v>76</v>
      </c>
      <c r="AU863" s="134" t="s">
        <v>85</v>
      </c>
      <c r="AY863" s="127" t="s">
        <v>262</v>
      </c>
      <c r="BK863" s="135">
        <f>SUM(BK864:BK888)</f>
        <v>0</v>
      </c>
    </row>
    <row r="864" spans="2:65" s="1" customFormat="1" ht="24.2" customHeight="1">
      <c r="B864" s="32"/>
      <c r="C864" s="138" t="s">
        <v>772</v>
      </c>
      <c r="D864" s="138" t="s">
        <v>264</v>
      </c>
      <c r="E864" s="139" t="s">
        <v>3458</v>
      </c>
      <c r="F864" s="140" t="s">
        <v>3459</v>
      </c>
      <c r="G864" s="141" t="s">
        <v>362</v>
      </c>
      <c r="H864" s="142">
        <v>24</v>
      </c>
      <c r="I864" s="143"/>
      <c r="J864" s="142">
        <f>ROUND(I864*H864,2)</f>
        <v>0</v>
      </c>
      <c r="K864" s="140" t="s">
        <v>267</v>
      </c>
      <c r="L864" s="32"/>
      <c r="M864" s="144" t="s">
        <v>1</v>
      </c>
      <c r="N864" s="145" t="s">
        <v>42</v>
      </c>
      <c r="P864" s="146">
        <f>O864*H864</f>
        <v>0</v>
      </c>
      <c r="Q864" s="146">
        <v>6E-05</v>
      </c>
      <c r="R864" s="146">
        <f>Q864*H864</f>
        <v>0.00144</v>
      </c>
      <c r="S864" s="146">
        <v>0</v>
      </c>
      <c r="T864" s="147">
        <f>S864*H864</f>
        <v>0</v>
      </c>
      <c r="AR864" s="148" t="s">
        <v>369</v>
      </c>
      <c r="AT864" s="148" t="s">
        <v>264</v>
      </c>
      <c r="AU864" s="148" t="s">
        <v>87</v>
      </c>
      <c r="AY864" s="17" t="s">
        <v>262</v>
      </c>
      <c r="BE864" s="149">
        <f>IF(N864="základní",J864,0)</f>
        <v>0</v>
      </c>
      <c r="BF864" s="149">
        <f>IF(N864="snížená",J864,0)</f>
        <v>0</v>
      </c>
      <c r="BG864" s="149">
        <f>IF(N864="zákl. přenesená",J864,0)</f>
        <v>0</v>
      </c>
      <c r="BH864" s="149">
        <f>IF(N864="sníž. přenesená",J864,0)</f>
        <v>0</v>
      </c>
      <c r="BI864" s="149">
        <f>IF(N864="nulová",J864,0)</f>
        <v>0</v>
      </c>
      <c r="BJ864" s="17" t="s">
        <v>85</v>
      </c>
      <c r="BK864" s="149">
        <f>ROUND(I864*H864,2)</f>
        <v>0</v>
      </c>
      <c r="BL864" s="17" t="s">
        <v>369</v>
      </c>
      <c r="BM864" s="148" t="s">
        <v>3460</v>
      </c>
    </row>
    <row r="865" spans="2:51" s="12" customFormat="1" ht="12">
      <c r="B865" s="150"/>
      <c r="D865" s="151" t="s">
        <v>270</v>
      </c>
      <c r="E865" s="152" t="s">
        <v>1</v>
      </c>
      <c r="F865" s="153" t="s">
        <v>3461</v>
      </c>
      <c r="H865" s="154">
        <v>24</v>
      </c>
      <c r="I865" s="155"/>
      <c r="L865" s="150"/>
      <c r="M865" s="156"/>
      <c r="T865" s="157"/>
      <c r="AT865" s="152" t="s">
        <v>270</v>
      </c>
      <c r="AU865" s="152" t="s">
        <v>87</v>
      </c>
      <c r="AV865" s="12" t="s">
        <v>87</v>
      </c>
      <c r="AW865" s="12" t="s">
        <v>32</v>
      </c>
      <c r="AX865" s="12" t="s">
        <v>85</v>
      </c>
      <c r="AY865" s="152" t="s">
        <v>262</v>
      </c>
    </row>
    <row r="866" spans="2:65" s="1" customFormat="1" ht="24.2" customHeight="1">
      <c r="B866" s="32"/>
      <c r="C866" s="178" t="s">
        <v>777</v>
      </c>
      <c r="D866" s="178" t="s">
        <v>300</v>
      </c>
      <c r="E866" s="179" t="s">
        <v>3462</v>
      </c>
      <c r="F866" s="180" t="s">
        <v>3463</v>
      </c>
      <c r="G866" s="181" t="s">
        <v>362</v>
      </c>
      <c r="H866" s="182">
        <v>25.8</v>
      </c>
      <c r="I866" s="183"/>
      <c r="J866" s="182">
        <f>ROUND(I866*H866,2)</f>
        <v>0</v>
      </c>
      <c r="K866" s="180" t="s">
        <v>1</v>
      </c>
      <c r="L866" s="184"/>
      <c r="M866" s="185" t="s">
        <v>1</v>
      </c>
      <c r="N866" s="186" t="s">
        <v>42</v>
      </c>
      <c r="P866" s="146">
        <f>O866*H866</f>
        <v>0</v>
      </c>
      <c r="Q866" s="146">
        <v>0.001</v>
      </c>
      <c r="R866" s="146">
        <f>Q866*H866</f>
        <v>0.0258</v>
      </c>
      <c r="S866" s="146">
        <v>0</v>
      </c>
      <c r="T866" s="147">
        <f>S866*H866</f>
        <v>0</v>
      </c>
      <c r="AR866" s="148" t="s">
        <v>459</v>
      </c>
      <c r="AT866" s="148" t="s">
        <v>300</v>
      </c>
      <c r="AU866" s="148" t="s">
        <v>87</v>
      </c>
      <c r="AY866" s="17" t="s">
        <v>262</v>
      </c>
      <c r="BE866" s="149">
        <f>IF(N866="základní",J866,0)</f>
        <v>0</v>
      </c>
      <c r="BF866" s="149">
        <f>IF(N866="snížená",J866,0)</f>
        <v>0</v>
      </c>
      <c r="BG866" s="149">
        <f>IF(N866="zákl. přenesená",J866,0)</f>
        <v>0</v>
      </c>
      <c r="BH866" s="149">
        <f>IF(N866="sníž. přenesená",J866,0)</f>
        <v>0</v>
      </c>
      <c r="BI866" s="149">
        <f>IF(N866="nulová",J866,0)</f>
        <v>0</v>
      </c>
      <c r="BJ866" s="17" t="s">
        <v>85</v>
      </c>
      <c r="BK866" s="149">
        <f>ROUND(I866*H866,2)</f>
        <v>0</v>
      </c>
      <c r="BL866" s="17" t="s">
        <v>369</v>
      </c>
      <c r="BM866" s="148" t="s">
        <v>3464</v>
      </c>
    </row>
    <row r="867" spans="2:51" s="12" customFormat="1" ht="12">
      <c r="B867" s="150"/>
      <c r="D867" s="151" t="s">
        <v>270</v>
      </c>
      <c r="E867" s="152" t="s">
        <v>1</v>
      </c>
      <c r="F867" s="153" t="s">
        <v>3461</v>
      </c>
      <c r="H867" s="154">
        <v>24</v>
      </c>
      <c r="I867" s="155"/>
      <c r="L867" s="150"/>
      <c r="M867" s="156"/>
      <c r="T867" s="157"/>
      <c r="AT867" s="152" t="s">
        <v>270</v>
      </c>
      <c r="AU867" s="152" t="s">
        <v>87</v>
      </c>
      <c r="AV867" s="12" t="s">
        <v>87</v>
      </c>
      <c r="AW867" s="12" t="s">
        <v>32</v>
      </c>
      <c r="AX867" s="12" t="s">
        <v>85</v>
      </c>
      <c r="AY867" s="152" t="s">
        <v>262</v>
      </c>
    </row>
    <row r="868" spans="2:51" s="12" customFormat="1" ht="12">
      <c r="B868" s="150"/>
      <c r="D868" s="151" t="s">
        <v>270</v>
      </c>
      <c r="F868" s="153" t="s">
        <v>3465</v>
      </c>
      <c r="H868" s="154">
        <v>25.8</v>
      </c>
      <c r="I868" s="155"/>
      <c r="L868" s="150"/>
      <c r="M868" s="156"/>
      <c r="T868" s="157"/>
      <c r="AT868" s="152" t="s">
        <v>270</v>
      </c>
      <c r="AU868" s="152" t="s">
        <v>87</v>
      </c>
      <c r="AV868" s="12" t="s">
        <v>87</v>
      </c>
      <c r="AW868" s="12" t="s">
        <v>4</v>
      </c>
      <c r="AX868" s="12" t="s">
        <v>85</v>
      </c>
      <c r="AY868" s="152" t="s">
        <v>262</v>
      </c>
    </row>
    <row r="869" spans="2:65" s="1" customFormat="1" ht="24.2" customHeight="1">
      <c r="B869" s="32"/>
      <c r="C869" s="138" t="s">
        <v>783</v>
      </c>
      <c r="D869" s="138" t="s">
        <v>264</v>
      </c>
      <c r="E869" s="139" t="s">
        <v>3466</v>
      </c>
      <c r="F869" s="140" t="s">
        <v>3467</v>
      </c>
      <c r="G869" s="141" t="s">
        <v>362</v>
      </c>
      <c r="H869" s="142">
        <v>210</v>
      </c>
      <c r="I869" s="143"/>
      <c r="J869" s="142">
        <f>ROUND(I869*H869,2)</f>
        <v>0</v>
      </c>
      <c r="K869" s="140" t="s">
        <v>267</v>
      </c>
      <c r="L869" s="32"/>
      <c r="M869" s="144" t="s">
        <v>1</v>
      </c>
      <c r="N869" s="145" t="s">
        <v>42</v>
      </c>
      <c r="P869" s="146">
        <f>O869*H869</f>
        <v>0</v>
      </c>
      <c r="Q869" s="146">
        <v>5E-05</v>
      </c>
      <c r="R869" s="146">
        <f>Q869*H869</f>
        <v>0.0105</v>
      </c>
      <c r="S869" s="146">
        <v>0</v>
      </c>
      <c r="T869" s="147">
        <f>S869*H869</f>
        <v>0</v>
      </c>
      <c r="AR869" s="148" t="s">
        <v>369</v>
      </c>
      <c r="AT869" s="148" t="s">
        <v>264</v>
      </c>
      <c r="AU869" s="148" t="s">
        <v>87</v>
      </c>
      <c r="AY869" s="17" t="s">
        <v>262</v>
      </c>
      <c r="BE869" s="149">
        <f>IF(N869="základní",J869,0)</f>
        <v>0</v>
      </c>
      <c r="BF869" s="149">
        <f>IF(N869="snížená",J869,0)</f>
        <v>0</v>
      </c>
      <c r="BG869" s="149">
        <f>IF(N869="zákl. přenesená",J869,0)</f>
        <v>0</v>
      </c>
      <c r="BH869" s="149">
        <f>IF(N869="sníž. přenesená",J869,0)</f>
        <v>0</v>
      </c>
      <c r="BI869" s="149">
        <f>IF(N869="nulová",J869,0)</f>
        <v>0</v>
      </c>
      <c r="BJ869" s="17" t="s">
        <v>85</v>
      </c>
      <c r="BK869" s="149">
        <f>ROUND(I869*H869,2)</f>
        <v>0</v>
      </c>
      <c r="BL869" s="17" t="s">
        <v>369</v>
      </c>
      <c r="BM869" s="148" t="s">
        <v>3468</v>
      </c>
    </row>
    <row r="870" spans="2:51" s="12" customFormat="1" ht="12">
      <c r="B870" s="150"/>
      <c r="D870" s="151" t="s">
        <v>270</v>
      </c>
      <c r="E870" s="152" t="s">
        <v>1</v>
      </c>
      <c r="F870" s="153" t="s">
        <v>3469</v>
      </c>
      <c r="H870" s="154">
        <v>50</v>
      </c>
      <c r="I870" s="155"/>
      <c r="L870" s="150"/>
      <c r="M870" s="156"/>
      <c r="T870" s="157"/>
      <c r="AT870" s="152" t="s">
        <v>270</v>
      </c>
      <c r="AU870" s="152" t="s">
        <v>87</v>
      </c>
      <c r="AV870" s="12" t="s">
        <v>87</v>
      </c>
      <c r="AW870" s="12" t="s">
        <v>32</v>
      </c>
      <c r="AX870" s="12" t="s">
        <v>77</v>
      </c>
      <c r="AY870" s="152" t="s">
        <v>262</v>
      </c>
    </row>
    <row r="871" spans="2:51" s="12" customFormat="1" ht="12">
      <c r="B871" s="150"/>
      <c r="D871" s="151" t="s">
        <v>270</v>
      </c>
      <c r="E871" s="152" t="s">
        <v>1</v>
      </c>
      <c r="F871" s="153" t="s">
        <v>3470</v>
      </c>
      <c r="H871" s="154">
        <v>80</v>
      </c>
      <c r="I871" s="155"/>
      <c r="L871" s="150"/>
      <c r="M871" s="156"/>
      <c r="T871" s="157"/>
      <c r="AT871" s="152" t="s">
        <v>270</v>
      </c>
      <c r="AU871" s="152" t="s">
        <v>87</v>
      </c>
      <c r="AV871" s="12" t="s">
        <v>87</v>
      </c>
      <c r="AW871" s="12" t="s">
        <v>32</v>
      </c>
      <c r="AX871" s="12" t="s">
        <v>77</v>
      </c>
      <c r="AY871" s="152" t="s">
        <v>262</v>
      </c>
    </row>
    <row r="872" spans="2:51" s="12" customFormat="1" ht="12">
      <c r="B872" s="150"/>
      <c r="D872" s="151" t="s">
        <v>270</v>
      </c>
      <c r="E872" s="152" t="s">
        <v>1</v>
      </c>
      <c r="F872" s="153" t="s">
        <v>3471</v>
      </c>
      <c r="H872" s="154">
        <v>80</v>
      </c>
      <c r="I872" s="155"/>
      <c r="L872" s="150"/>
      <c r="M872" s="156"/>
      <c r="T872" s="157"/>
      <c r="AT872" s="152" t="s">
        <v>270</v>
      </c>
      <c r="AU872" s="152" t="s">
        <v>87</v>
      </c>
      <c r="AV872" s="12" t="s">
        <v>87</v>
      </c>
      <c r="AW872" s="12" t="s">
        <v>32</v>
      </c>
      <c r="AX872" s="12" t="s">
        <v>77</v>
      </c>
      <c r="AY872" s="152" t="s">
        <v>262</v>
      </c>
    </row>
    <row r="873" spans="2:51" s="13" customFormat="1" ht="12">
      <c r="B873" s="158"/>
      <c r="D873" s="151" t="s">
        <v>270</v>
      </c>
      <c r="E873" s="159" t="s">
        <v>1</v>
      </c>
      <c r="F873" s="160" t="s">
        <v>273</v>
      </c>
      <c r="H873" s="161">
        <v>210</v>
      </c>
      <c r="I873" s="162"/>
      <c r="L873" s="158"/>
      <c r="M873" s="163"/>
      <c r="T873" s="164"/>
      <c r="AT873" s="159" t="s">
        <v>270</v>
      </c>
      <c r="AU873" s="159" t="s">
        <v>87</v>
      </c>
      <c r="AV873" s="13" t="s">
        <v>268</v>
      </c>
      <c r="AW873" s="13" t="s">
        <v>32</v>
      </c>
      <c r="AX873" s="13" t="s">
        <v>85</v>
      </c>
      <c r="AY873" s="159" t="s">
        <v>262</v>
      </c>
    </row>
    <row r="874" spans="2:65" s="1" customFormat="1" ht="24.2" customHeight="1">
      <c r="B874" s="32"/>
      <c r="C874" s="178" t="s">
        <v>790</v>
      </c>
      <c r="D874" s="178" t="s">
        <v>300</v>
      </c>
      <c r="E874" s="179" t="s">
        <v>3472</v>
      </c>
      <c r="F874" s="180" t="s">
        <v>3473</v>
      </c>
      <c r="G874" s="181" t="s">
        <v>362</v>
      </c>
      <c r="H874" s="182">
        <v>53.75</v>
      </c>
      <c r="I874" s="183"/>
      <c r="J874" s="182">
        <f>ROUND(I874*H874,2)</f>
        <v>0</v>
      </c>
      <c r="K874" s="180" t="s">
        <v>1</v>
      </c>
      <c r="L874" s="184"/>
      <c r="M874" s="185" t="s">
        <v>1</v>
      </c>
      <c r="N874" s="186" t="s">
        <v>42</v>
      </c>
      <c r="P874" s="146">
        <f>O874*H874</f>
        <v>0</v>
      </c>
      <c r="Q874" s="146">
        <v>0.001</v>
      </c>
      <c r="R874" s="146">
        <f>Q874*H874</f>
        <v>0.05375</v>
      </c>
      <c r="S874" s="146">
        <v>0</v>
      </c>
      <c r="T874" s="147">
        <f>S874*H874</f>
        <v>0</v>
      </c>
      <c r="AR874" s="148" t="s">
        <v>459</v>
      </c>
      <c r="AT874" s="148" t="s">
        <v>300</v>
      </c>
      <c r="AU874" s="148" t="s">
        <v>87</v>
      </c>
      <c r="AY874" s="17" t="s">
        <v>262</v>
      </c>
      <c r="BE874" s="149">
        <f>IF(N874="základní",J874,0)</f>
        <v>0</v>
      </c>
      <c r="BF874" s="149">
        <f>IF(N874="snížená",J874,0)</f>
        <v>0</v>
      </c>
      <c r="BG874" s="149">
        <f>IF(N874="zákl. přenesená",J874,0)</f>
        <v>0</v>
      </c>
      <c r="BH874" s="149">
        <f>IF(N874="sníž. přenesená",J874,0)</f>
        <v>0</v>
      </c>
      <c r="BI874" s="149">
        <f>IF(N874="nulová",J874,0)</f>
        <v>0</v>
      </c>
      <c r="BJ874" s="17" t="s">
        <v>85</v>
      </c>
      <c r="BK874" s="149">
        <f>ROUND(I874*H874,2)</f>
        <v>0</v>
      </c>
      <c r="BL874" s="17" t="s">
        <v>369</v>
      </c>
      <c r="BM874" s="148" t="s">
        <v>3474</v>
      </c>
    </row>
    <row r="875" spans="2:51" s="12" customFormat="1" ht="12">
      <c r="B875" s="150"/>
      <c r="D875" s="151" t="s">
        <v>270</v>
      </c>
      <c r="E875" s="152" t="s">
        <v>1</v>
      </c>
      <c r="F875" s="153" t="s">
        <v>3469</v>
      </c>
      <c r="H875" s="154">
        <v>50</v>
      </c>
      <c r="I875" s="155"/>
      <c r="L875" s="150"/>
      <c r="M875" s="156"/>
      <c r="T875" s="157"/>
      <c r="AT875" s="152" t="s">
        <v>270</v>
      </c>
      <c r="AU875" s="152" t="s">
        <v>87</v>
      </c>
      <c r="AV875" s="12" t="s">
        <v>87</v>
      </c>
      <c r="AW875" s="12" t="s">
        <v>32</v>
      </c>
      <c r="AX875" s="12" t="s">
        <v>85</v>
      </c>
      <c r="AY875" s="152" t="s">
        <v>262</v>
      </c>
    </row>
    <row r="876" spans="2:51" s="12" customFormat="1" ht="12">
      <c r="B876" s="150"/>
      <c r="D876" s="151" t="s">
        <v>270</v>
      </c>
      <c r="F876" s="153" t="s">
        <v>3475</v>
      </c>
      <c r="H876" s="154">
        <v>53.75</v>
      </c>
      <c r="I876" s="155"/>
      <c r="L876" s="150"/>
      <c r="M876" s="156"/>
      <c r="T876" s="157"/>
      <c r="AT876" s="152" t="s">
        <v>270</v>
      </c>
      <c r="AU876" s="152" t="s">
        <v>87</v>
      </c>
      <c r="AV876" s="12" t="s">
        <v>87</v>
      </c>
      <c r="AW876" s="12" t="s">
        <v>4</v>
      </c>
      <c r="AX876" s="12" t="s">
        <v>85</v>
      </c>
      <c r="AY876" s="152" t="s">
        <v>262</v>
      </c>
    </row>
    <row r="877" spans="2:65" s="1" customFormat="1" ht="24.2" customHeight="1">
      <c r="B877" s="32"/>
      <c r="C877" s="178" t="s">
        <v>794</v>
      </c>
      <c r="D877" s="178" t="s">
        <v>300</v>
      </c>
      <c r="E877" s="179" t="s">
        <v>3476</v>
      </c>
      <c r="F877" s="180" t="s">
        <v>3477</v>
      </c>
      <c r="G877" s="181" t="s">
        <v>362</v>
      </c>
      <c r="H877" s="182">
        <v>86</v>
      </c>
      <c r="I877" s="183"/>
      <c r="J877" s="182">
        <f>ROUND(I877*H877,2)</f>
        <v>0</v>
      </c>
      <c r="K877" s="180" t="s">
        <v>1</v>
      </c>
      <c r="L877" s="184"/>
      <c r="M877" s="185" t="s">
        <v>1</v>
      </c>
      <c r="N877" s="186" t="s">
        <v>42</v>
      </c>
      <c r="P877" s="146">
        <f>O877*H877</f>
        <v>0</v>
      </c>
      <c r="Q877" s="146">
        <v>0.001</v>
      </c>
      <c r="R877" s="146">
        <f>Q877*H877</f>
        <v>0.08600000000000001</v>
      </c>
      <c r="S877" s="146">
        <v>0</v>
      </c>
      <c r="T877" s="147">
        <f>S877*H877</f>
        <v>0</v>
      </c>
      <c r="AR877" s="148" t="s">
        <v>459</v>
      </c>
      <c r="AT877" s="148" t="s">
        <v>300</v>
      </c>
      <c r="AU877" s="148" t="s">
        <v>87</v>
      </c>
      <c r="AY877" s="17" t="s">
        <v>262</v>
      </c>
      <c r="BE877" s="149">
        <f>IF(N877="základní",J877,0)</f>
        <v>0</v>
      </c>
      <c r="BF877" s="149">
        <f>IF(N877="snížená",J877,0)</f>
        <v>0</v>
      </c>
      <c r="BG877" s="149">
        <f>IF(N877="zákl. přenesená",J877,0)</f>
        <v>0</v>
      </c>
      <c r="BH877" s="149">
        <f>IF(N877="sníž. přenesená",J877,0)</f>
        <v>0</v>
      </c>
      <c r="BI877" s="149">
        <f>IF(N877="nulová",J877,0)</f>
        <v>0</v>
      </c>
      <c r="BJ877" s="17" t="s">
        <v>85</v>
      </c>
      <c r="BK877" s="149">
        <f>ROUND(I877*H877,2)</f>
        <v>0</v>
      </c>
      <c r="BL877" s="17" t="s">
        <v>369</v>
      </c>
      <c r="BM877" s="148" t="s">
        <v>3478</v>
      </c>
    </row>
    <row r="878" spans="2:51" s="12" customFormat="1" ht="12">
      <c r="B878" s="150"/>
      <c r="D878" s="151" t="s">
        <v>270</v>
      </c>
      <c r="E878" s="152" t="s">
        <v>1</v>
      </c>
      <c r="F878" s="153" t="s">
        <v>3470</v>
      </c>
      <c r="H878" s="154">
        <v>80</v>
      </c>
      <c r="I878" s="155"/>
      <c r="L878" s="150"/>
      <c r="M878" s="156"/>
      <c r="T878" s="157"/>
      <c r="AT878" s="152" t="s">
        <v>270</v>
      </c>
      <c r="AU878" s="152" t="s">
        <v>87</v>
      </c>
      <c r="AV878" s="12" t="s">
        <v>87</v>
      </c>
      <c r="AW878" s="12" t="s">
        <v>32</v>
      </c>
      <c r="AX878" s="12" t="s">
        <v>85</v>
      </c>
      <c r="AY878" s="152" t="s">
        <v>262</v>
      </c>
    </row>
    <row r="879" spans="2:51" s="12" customFormat="1" ht="12">
      <c r="B879" s="150"/>
      <c r="D879" s="151" t="s">
        <v>270</v>
      </c>
      <c r="F879" s="153" t="s">
        <v>3479</v>
      </c>
      <c r="H879" s="154">
        <v>86</v>
      </c>
      <c r="I879" s="155"/>
      <c r="L879" s="150"/>
      <c r="M879" s="156"/>
      <c r="T879" s="157"/>
      <c r="AT879" s="152" t="s">
        <v>270</v>
      </c>
      <c r="AU879" s="152" t="s">
        <v>87</v>
      </c>
      <c r="AV879" s="12" t="s">
        <v>87</v>
      </c>
      <c r="AW879" s="12" t="s">
        <v>4</v>
      </c>
      <c r="AX879" s="12" t="s">
        <v>85</v>
      </c>
      <c r="AY879" s="152" t="s">
        <v>262</v>
      </c>
    </row>
    <row r="880" spans="2:65" s="1" customFormat="1" ht="24.2" customHeight="1">
      <c r="B880" s="32"/>
      <c r="C880" s="178" t="s">
        <v>811</v>
      </c>
      <c r="D880" s="178" t="s">
        <v>300</v>
      </c>
      <c r="E880" s="179" t="s">
        <v>3480</v>
      </c>
      <c r="F880" s="180" t="s">
        <v>3477</v>
      </c>
      <c r="G880" s="181" t="s">
        <v>362</v>
      </c>
      <c r="H880" s="182">
        <v>86</v>
      </c>
      <c r="I880" s="183"/>
      <c r="J880" s="182">
        <f>ROUND(I880*H880,2)</f>
        <v>0</v>
      </c>
      <c r="K880" s="180" t="s">
        <v>1</v>
      </c>
      <c r="L880" s="184"/>
      <c r="M880" s="185" t="s">
        <v>1</v>
      </c>
      <c r="N880" s="186" t="s">
        <v>42</v>
      </c>
      <c r="P880" s="146">
        <f>O880*H880</f>
        <v>0</v>
      </c>
      <c r="Q880" s="146">
        <v>0.001</v>
      </c>
      <c r="R880" s="146">
        <f>Q880*H880</f>
        <v>0.08600000000000001</v>
      </c>
      <c r="S880" s="146">
        <v>0</v>
      </c>
      <c r="T880" s="147">
        <f>S880*H880</f>
        <v>0</v>
      </c>
      <c r="AR880" s="148" t="s">
        <v>459</v>
      </c>
      <c r="AT880" s="148" t="s">
        <v>300</v>
      </c>
      <c r="AU880" s="148" t="s">
        <v>87</v>
      </c>
      <c r="AY880" s="17" t="s">
        <v>262</v>
      </c>
      <c r="BE880" s="149">
        <f>IF(N880="základní",J880,0)</f>
        <v>0</v>
      </c>
      <c r="BF880" s="149">
        <f>IF(N880="snížená",J880,0)</f>
        <v>0</v>
      </c>
      <c r="BG880" s="149">
        <f>IF(N880="zákl. přenesená",J880,0)</f>
        <v>0</v>
      </c>
      <c r="BH880" s="149">
        <f>IF(N880="sníž. přenesená",J880,0)</f>
        <v>0</v>
      </c>
      <c r="BI880" s="149">
        <f>IF(N880="nulová",J880,0)</f>
        <v>0</v>
      </c>
      <c r="BJ880" s="17" t="s">
        <v>85</v>
      </c>
      <c r="BK880" s="149">
        <f>ROUND(I880*H880,2)</f>
        <v>0</v>
      </c>
      <c r="BL880" s="17" t="s">
        <v>369</v>
      </c>
      <c r="BM880" s="148" t="s">
        <v>3481</v>
      </c>
    </row>
    <row r="881" spans="2:51" s="12" customFormat="1" ht="12">
      <c r="B881" s="150"/>
      <c r="D881" s="151" t="s">
        <v>270</v>
      </c>
      <c r="E881" s="152" t="s">
        <v>1</v>
      </c>
      <c r="F881" s="153" t="s">
        <v>3482</v>
      </c>
      <c r="H881" s="154">
        <v>80</v>
      </c>
      <c r="I881" s="155"/>
      <c r="L881" s="150"/>
      <c r="M881" s="156"/>
      <c r="T881" s="157"/>
      <c r="AT881" s="152" t="s">
        <v>270</v>
      </c>
      <c r="AU881" s="152" t="s">
        <v>87</v>
      </c>
      <c r="AV881" s="12" t="s">
        <v>87</v>
      </c>
      <c r="AW881" s="12" t="s">
        <v>32</v>
      </c>
      <c r="AX881" s="12" t="s">
        <v>85</v>
      </c>
      <c r="AY881" s="152" t="s">
        <v>262</v>
      </c>
    </row>
    <row r="882" spans="2:51" s="12" customFormat="1" ht="12">
      <c r="B882" s="150"/>
      <c r="D882" s="151" t="s">
        <v>270</v>
      </c>
      <c r="F882" s="153" t="s">
        <v>3479</v>
      </c>
      <c r="H882" s="154">
        <v>86</v>
      </c>
      <c r="I882" s="155"/>
      <c r="L882" s="150"/>
      <c r="M882" s="156"/>
      <c r="T882" s="157"/>
      <c r="AT882" s="152" t="s">
        <v>270</v>
      </c>
      <c r="AU882" s="152" t="s">
        <v>87</v>
      </c>
      <c r="AV882" s="12" t="s">
        <v>87</v>
      </c>
      <c r="AW882" s="12" t="s">
        <v>4</v>
      </c>
      <c r="AX882" s="12" t="s">
        <v>85</v>
      </c>
      <c r="AY882" s="152" t="s">
        <v>262</v>
      </c>
    </row>
    <row r="883" spans="2:65" s="1" customFormat="1" ht="24.2" customHeight="1">
      <c r="B883" s="32"/>
      <c r="C883" s="138" t="s">
        <v>813</v>
      </c>
      <c r="D883" s="138" t="s">
        <v>264</v>
      </c>
      <c r="E883" s="139" t="s">
        <v>3483</v>
      </c>
      <c r="F883" s="140" t="s">
        <v>3484</v>
      </c>
      <c r="G883" s="141" t="s">
        <v>362</v>
      </c>
      <c r="H883" s="142">
        <v>540</v>
      </c>
      <c r="I883" s="143"/>
      <c r="J883" s="142">
        <f>ROUND(I883*H883,2)</f>
        <v>0</v>
      </c>
      <c r="K883" s="140" t="s">
        <v>267</v>
      </c>
      <c r="L883" s="32"/>
      <c r="M883" s="144" t="s">
        <v>1</v>
      </c>
      <c r="N883" s="145" t="s">
        <v>42</v>
      </c>
      <c r="P883" s="146">
        <f>O883*H883</f>
        <v>0</v>
      </c>
      <c r="Q883" s="146">
        <v>5E-05</v>
      </c>
      <c r="R883" s="146">
        <f>Q883*H883</f>
        <v>0.027</v>
      </c>
      <c r="S883" s="146">
        <v>0</v>
      </c>
      <c r="T883" s="147">
        <f>S883*H883</f>
        <v>0</v>
      </c>
      <c r="AR883" s="148" t="s">
        <v>369</v>
      </c>
      <c r="AT883" s="148" t="s">
        <v>264</v>
      </c>
      <c r="AU883" s="148" t="s">
        <v>87</v>
      </c>
      <c r="AY883" s="17" t="s">
        <v>262</v>
      </c>
      <c r="BE883" s="149">
        <f>IF(N883="základní",J883,0)</f>
        <v>0</v>
      </c>
      <c r="BF883" s="149">
        <f>IF(N883="snížená",J883,0)</f>
        <v>0</v>
      </c>
      <c r="BG883" s="149">
        <f>IF(N883="zákl. přenesená",J883,0)</f>
        <v>0</v>
      </c>
      <c r="BH883" s="149">
        <f>IF(N883="sníž. přenesená",J883,0)</f>
        <v>0</v>
      </c>
      <c r="BI883" s="149">
        <f>IF(N883="nulová",J883,0)</f>
        <v>0</v>
      </c>
      <c r="BJ883" s="17" t="s">
        <v>85</v>
      </c>
      <c r="BK883" s="149">
        <f>ROUND(I883*H883,2)</f>
        <v>0</v>
      </c>
      <c r="BL883" s="17" t="s">
        <v>369</v>
      </c>
      <c r="BM883" s="148" t="s">
        <v>3485</v>
      </c>
    </row>
    <row r="884" spans="2:51" s="12" customFormat="1" ht="12">
      <c r="B884" s="150"/>
      <c r="D884" s="151" t="s">
        <v>270</v>
      </c>
      <c r="E884" s="152" t="s">
        <v>1</v>
      </c>
      <c r="F884" s="153" t="s">
        <v>3486</v>
      </c>
      <c r="H884" s="154">
        <v>540</v>
      </c>
      <c r="I884" s="155"/>
      <c r="L884" s="150"/>
      <c r="M884" s="156"/>
      <c r="T884" s="157"/>
      <c r="AT884" s="152" t="s">
        <v>270</v>
      </c>
      <c r="AU884" s="152" t="s">
        <v>87</v>
      </c>
      <c r="AV884" s="12" t="s">
        <v>87</v>
      </c>
      <c r="AW884" s="12" t="s">
        <v>32</v>
      </c>
      <c r="AX884" s="12" t="s">
        <v>77</v>
      </c>
      <c r="AY884" s="152" t="s">
        <v>262</v>
      </c>
    </row>
    <row r="885" spans="2:51" s="13" customFormat="1" ht="12">
      <c r="B885" s="158"/>
      <c r="D885" s="151" t="s">
        <v>270</v>
      </c>
      <c r="E885" s="159" t="s">
        <v>1</v>
      </c>
      <c r="F885" s="160" t="s">
        <v>273</v>
      </c>
      <c r="H885" s="161">
        <v>540</v>
      </c>
      <c r="I885" s="162"/>
      <c r="L885" s="158"/>
      <c r="M885" s="163"/>
      <c r="T885" s="164"/>
      <c r="AT885" s="159" t="s">
        <v>270</v>
      </c>
      <c r="AU885" s="159" t="s">
        <v>87</v>
      </c>
      <c r="AV885" s="13" t="s">
        <v>268</v>
      </c>
      <c r="AW885" s="13" t="s">
        <v>32</v>
      </c>
      <c r="AX885" s="13" t="s">
        <v>85</v>
      </c>
      <c r="AY885" s="159" t="s">
        <v>262</v>
      </c>
    </row>
    <row r="886" spans="2:65" s="1" customFormat="1" ht="24.2" customHeight="1">
      <c r="B886" s="32"/>
      <c r="C886" s="178" t="s">
        <v>822</v>
      </c>
      <c r="D886" s="178" t="s">
        <v>300</v>
      </c>
      <c r="E886" s="179" t="s">
        <v>3487</v>
      </c>
      <c r="F886" s="180" t="s">
        <v>3488</v>
      </c>
      <c r="G886" s="181" t="s">
        <v>362</v>
      </c>
      <c r="H886" s="182">
        <v>580.5</v>
      </c>
      <c r="I886" s="183"/>
      <c r="J886" s="182">
        <f>ROUND(I886*H886,2)</f>
        <v>0</v>
      </c>
      <c r="K886" s="180" t="s">
        <v>1</v>
      </c>
      <c r="L886" s="184"/>
      <c r="M886" s="185" t="s">
        <v>1</v>
      </c>
      <c r="N886" s="186" t="s">
        <v>42</v>
      </c>
      <c r="P886" s="146">
        <f>O886*H886</f>
        <v>0</v>
      </c>
      <c r="Q886" s="146">
        <v>0.001</v>
      </c>
      <c r="R886" s="146">
        <f>Q886*H886</f>
        <v>0.5805</v>
      </c>
      <c r="S886" s="146">
        <v>0</v>
      </c>
      <c r="T886" s="147">
        <f>S886*H886</f>
        <v>0</v>
      </c>
      <c r="AR886" s="148" t="s">
        <v>459</v>
      </c>
      <c r="AT886" s="148" t="s">
        <v>300</v>
      </c>
      <c r="AU886" s="148" t="s">
        <v>87</v>
      </c>
      <c r="AY886" s="17" t="s">
        <v>262</v>
      </c>
      <c r="BE886" s="149">
        <f>IF(N886="základní",J886,0)</f>
        <v>0</v>
      </c>
      <c r="BF886" s="149">
        <f>IF(N886="snížená",J886,0)</f>
        <v>0</v>
      </c>
      <c r="BG886" s="149">
        <f>IF(N886="zákl. přenesená",J886,0)</f>
        <v>0</v>
      </c>
      <c r="BH886" s="149">
        <f>IF(N886="sníž. přenesená",J886,0)</f>
        <v>0</v>
      </c>
      <c r="BI886" s="149">
        <f>IF(N886="nulová",J886,0)</f>
        <v>0</v>
      </c>
      <c r="BJ886" s="17" t="s">
        <v>85</v>
      </c>
      <c r="BK886" s="149">
        <f>ROUND(I886*H886,2)</f>
        <v>0</v>
      </c>
      <c r="BL886" s="17" t="s">
        <v>369</v>
      </c>
      <c r="BM886" s="148" t="s">
        <v>3489</v>
      </c>
    </row>
    <row r="887" spans="2:51" s="12" customFormat="1" ht="12">
      <c r="B887" s="150"/>
      <c r="D887" s="151" t="s">
        <v>270</v>
      </c>
      <c r="F887" s="153" t="s">
        <v>3490</v>
      </c>
      <c r="H887" s="154">
        <v>580.5</v>
      </c>
      <c r="I887" s="155"/>
      <c r="L887" s="150"/>
      <c r="M887" s="156"/>
      <c r="T887" s="157"/>
      <c r="AT887" s="152" t="s">
        <v>270</v>
      </c>
      <c r="AU887" s="152" t="s">
        <v>87</v>
      </c>
      <c r="AV887" s="12" t="s">
        <v>87</v>
      </c>
      <c r="AW887" s="12" t="s">
        <v>4</v>
      </c>
      <c r="AX887" s="12" t="s">
        <v>85</v>
      </c>
      <c r="AY887" s="152" t="s">
        <v>262</v>
      </c>
    </row>
    <row r="888" spans="2:65" s="1" customFormat="1" ht="24.2" customHeight="1">
      <c r="B888" s="32"/>
      <c r="C888" s="138" t="s">
        <v>826</v>
      </c>
      <c r="D888" s="138" t="s">
        <v>264</v>
      </c>
      <c r="E888" s="139" t="s">
        <v>2179</v>
      </c>
      <c r="F888" s="140" t="s">
        <v>2180</v>
      </c>
      <c r="G888" s="141" t="s">
        <v>786</v>
      </c>
      <c r="H888" s="143"/>
      <c r="I888" s="143"/>
      <c r="J888" s="142">
        <f>ROUND(I888*H888,2)</f>
        <v>0</v>
      </c>
      <c r="K888" s="140" t="s">
        <v>267</v>
      </c>
      <c r="L888" s="32"/>
      <c r="M888" s="144" t="s">
        <v>1</v>
      </c>
      <c r="N888" s="145" t="s">
        <v>42</v>
      </c>
      <c r="P888" s="146">
        <f>O888*H888</f>
        <v>0</v>
      </c>
      <c r="Q888" s="146">
        <v>0</v>
      </c>
      <c r="R888" s="146">
        <f>Q888*H888</f>
        <v>0</v>
      </c>
      <c r="S888" s="146">
        <v>0</v>
      </c>
      <c r="T888" s="147">
        <f>S888*H888</f>
        <v>0</v>
      </c>
      <c r="AR888" s="148" t="s">
        <v>369</v>
      </c>
      <c r="AT888" s="148" t="s">
        <v>264</v>
      </c>
      <c r="AU888" s="148" t="s">
        <v>87</v>
      </c>
      <c r="AY888" s="17" t="s">
        <v>262</v>
      </c>
      <c r="BE888" s="149">
        <f>IF(N888="základní",J888,0)</f>
        <v>0</v>
      </c>
      <c r="BF888" s="149">
        <f>IF(N888="snížená",J888,0)</f>
        <v>0</v>
      </c>
      <c r="BG888" s="149">
        <f>IF(N888="zákl. přenesená",J888,0)</f>
        <v>0</v>
      </c>
      <c r="BH888" s="149">
        <f>IF(N888="sníž. přenesená",J888,0)</f>
        <v>0</v>
      </c>
      <c r="BI888" s="149">
        <f>IF(N888="nulová",J888,0)</f>
        <v>0</v>
      </c>
      <c r="BJ888" s="17" t="s">
        <v>85</v>
      </c>
      <c r="BK888" s="149">
        <f>ROUND(I888*H888,2)</f>
        <v>0</v>
      </c>
      <c r="BL888" s="17" t="s">
        <v>369</v>
      </c>
      <c r="BM888" s="148" t="s">
        <v>3491</v>
      </c>
    </row>
    <row r="889" spans="2:63" s="11" customFormat="1" ht="25.9" customHeight="1">
      <c r="B889" s="126"/>
      <c r="D889" s="127" t="s">
        <v>76</v>
      </c>
      <c r="E889" s="128" t="s">
        <v>3492</v>
      </c>
      <c r="F889" s="128" t="s">
        <v>3493</v>
      </c>
      <c r="I889" s="129"/>
      <c r="J889" s="130">
        <f>BK889</f>
        <v>0</v>
      </c>
      <c r="L889" s="126"/>
      <c r="M889" s="131"/>
      <c r="P889" s="132">
        <f>SUM(P890:P891)</f>
        <v>0</v>
      </c>
      <c r="R889" s="132">
        <f>SUM(R890:R891)</f>
        <v>0</v>
      </c>
      <c r="T889" s="133">
        <f>SUM(T890:T891)</f>
        <v>0</v>
      </c>
      <c r="AR889" s="127" t="s">
        <v>268</v>
      </c>
      <c r="AT889" s="134" t="s">
        <v>76</v>
      </c>
      <c r="AU889" s="134" t="s">
        <v>77</v>
      </c>
      <c r="AY889" s="127" t="s">
        <v>262</v>
      </c>
      <c r="BK889" s="135">
        <f>SUM(BK890:BK891)</f>
        <v>0</v>
      </c>
    </row>
    <row r="890" spans="2:65" s="1" customFormat="1" ht="16.5" customHeight="1">
      <c r="B890" s="32"/>
      <c r="C890" s="138" t="s">
        <v>831</v>
      </c>
      <c r="D890" s="138" t="s">
        <v>264</v>
      </c>
      <c r="E890" s="139" t="s">
        <v>85</v>
      </c>
      <c r="F890" s="140" t="s">
        <v>3494</v>
      </c>
      <c r="G890" s="141" t="s">
        <v>2434</v>
      </c>
      <c r="H890" s="142">
        <v>1</v>
      </c>
      <c r="I890" s="143"/>
      <c r="J890" s="142">
        <f>ROUND(I890*H890,2)</f>
        <v>0</v>
      </c>
      <c r="K890" s="140" t="s">
        <v>1</v>
      </c>
      <c r="L890" s="32"/>
      <c r="M890" s="144" t="s">
        <v>1</v>
      </c>
      <c r="N890" s="145" t="s">
        <v>42</v>
      </c>
      <c r="P890" s="146">
        <f>O890*H890</f>
        <v>0</v>
      </c>
      <c r="Q890" s="146">
        <v>0</v>
      </c>
      <c r="R890" s="146">
        <f>Q890*H890</f>
        <v>0</v>
      </c>
      <c r="S890" s="146">
        <v>0</v>
      </c>
      <c r="T890" s="147">
        <f>S890*H890</f>
        <v>0</v>
      </c>
      <c r="AR890" s="148" t="s">
        <v>3495</v>
      </c>
      <c r="AT890" s="148" t="s">
        <v>264</v>
      </c>
      <c r="AU890" s="148" t="s">
        <v>85</v>
      </c>
      <c r="AY890" s="17" t="s">
        <v>262</v>
      </c>
      <c r="BE890" s="149">
        <f>IF(N890="základní",J890,0)</f>
        <v>0</v>
      </c>
      <c r="BF890" s="149">
        <f>IF(N890="snížená",J890,0)</f>
        <v>0</v>
      </c>
      <c r="BG890" s="149">
        <f>IF(N890="zákl. přenesená",J890,0)</f>
        <v>0</v>
      </c>
      <c r="BH890" s="149">
        <f>IF(N890="sníž. přenesená",J890,0)</f>
        <v>0</v>
      </c>
      <c r="BI890" s="149">
        <f>IF(N890="nulová",J890,0)</f>
        <v>0</v>
      </c>
      <c r="BJ890" s="17" t="s">
        <v>85</v>
      </c>
      <c r="BK890" s="149">
        <f>ROUND(I890*H890,2)</f>
        <v>0</v>
      </c>
      <c r="BL890" s="17" t="s">
        <v>3495</v>
      </c>
      <c r="BM890" s="148" t="s">
        <v>3496</v>
      </c>
    </row>
    <row r="891" spans="2:65" s="1" customFormat="1" ht="24.2" customHeight="1">
      <c r="B891" s="32"/>
      <c r="C891" s="138" t="s">
        <v>842</v>
      </c>
      <c r="D891" s="138" t="s">
        <v>264</v>
      </c>
      <c r="E891" s="139" t="s">
        <v>87</v>
      </c>
      <c r="F891" s="140" t="s">
        <v>3497</v>
      </c>
      <c r="G891" s="141" t="s">
        <v>2434</v>
      </c>
      <c r="H891" s="142">
        <v>1</v>
      </c>
      <c r="I891" s="143"/>
      <c r="J891" s="142">
        <f>ROUND(I891*H891,2)</f>
        <v>0</v>
      </c>
      <c r="K891" s="140" t="s">
        <v>1</v>
      </c>
      <c r="L891" s="32"/>
      <c r="M891" s="193" t="s">
        <v>1</v>
      </c>
      <c r="N891" s="194" t="s">
        <v>42</v>
      </c>
      <c r="O891" s="191"/>
      <c r="P891" s="195">
        <f>O891*H891</f>
        <v>0</v>
      </c>
      <c r="Q891" s="195">
        <v>0</v>
      </c>
      <c r="R891" s="195">
        <f>Q891*H891</f>
        <v>0</v>
      </c>
      <c r="S891" s="195">
        <v>0</v>
      </c>
      <c r="T891" s="196">
        <f>S891*H891</f>
        <v>0</v>
      </c>
      <c r="AR891" s="148" t="s">
        <v>3495</v>
      </c>
      <c r="AT891" s="148" t="s">
        <v>264</v>
      </c>
      <c r="AU891" s="148" t="s">
        <v>85</v>
      </c>
      <c r="AY891" s="17" t="s">
        <v>262</v>
      </c>
      <c r="BE891" s="149">
        <f>IF(N891="základní",J891,0)</f>
        <v>0</v>
      </c>
      <c r="BF891" s="149">
        <f>IF(N891="snížená",J891,0)</f>
        <v>0</v>
      </c>
      <c r="BG891" s="149">
        <f>IF(N891="zákl. přenesená",J891,0)</f>
        <v>0</v>
      </c>
      <c r="BH891" s="149">
        <f>IF(N891="sníž. přenesená",J891,0)</f>
        <v>0</v>
      </c>
      <c r="BI891" s="149">
        <f>IF(N891="nulová",J891,0)</f>
        <v>0</v>
      </c>
      <c r="BJ891" s="17" t="s">
        <v>85</v>
      </c>
      <c r="BK891" s="149">
        <f>ROUND(I891*H891,2)</f>
        <v>0</v>
      </c>
      <c r="BL891" s="17" t="s">
        <v>3495</v>
      </c>
      <c r="BM891" s="148" t="s">
        <v>3498</v>
      </c>
    </row>
    <row r="892" spans="2:12" s="1" customFormat="1" ht="6.95" customHeight="1">
      <c r="B892" s="44"/>
      <c r="C892" s="45"/>
      <c r="D892" s="45"/>
      <c r="E892" s="45"/>
      <c r="F892" s="45"/>
      <c r="G892" s="45"/>
      <c r="H892" s="45"/>
      <c r="I892" s="45"/>
      <c r="J892" s="45"/>
      <c r="K892" s="45"/>
      <c r="L892" s="32"/>
    </row>
  </sheetData>
  <sheetProtection algorithmName="SHA-512" hashValue="E/Fn0yT7opswJ3Bnt9DcKxMdnbcd0TMr4tkYKiLcCgDySc/GLKk4t4zXpuO28tKiaDt2wDGDe0eB4uiNu5eZ+A==" saltValue="d7fB78zetXJWMaChaBmKU8KcMLF/qnXFae5KRFwvDg+GVRBA6Itx2W1rYru8uZuw8X+sLsKIDEnHcRPPlULz+Q==" spinCount="100000" sheet="1" objects="1" scenarios="1" formatColumns="0" formatRows="0" autoFilter="0"/>
  <autoFilter ref="C125:K891"/>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346"/>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4"/>
      <c r="M2" s="234"/>
      <c r="N2" s="234"/>
      <c r="O2" s="234"/>
      <c r="P2" s="234"/>
      <c r="Q2" s="234"/>
      <c r="R2" s="234"/>
      <c r="S2" s="234"/>
      <c r="T2" s="234"/>
      <c r="U2" s="234"/>
      <c r="V2" s="234"/>
      <c r="AT2" s="17" t="s">
        <v>97</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 customHeight="1">
      <c r="B8" s="20"/>
      <c r="D8" s="27" t="s">
        <v>164</v>
      </c>
      <c r="L8" s="20"/>
    </row>
    <row r="9" spans="2:12" s="1" customFormat="1" ht="16.5" customHeight="1">
      <c r="B9" s="32"/>
      <c r="E9" s="267" t="s">
        <v>3499</v>
      </c>
      <c r="F9" s="266"/>
      <c r="G9" s="266"/>
      <c r="H9" s="266"/>
      <c r="L9" s="32"/>
    </row>
    <row r="10" spans="2:12" s="1" customFormat="1" ht="12" customHeight="1">
      <c r="B10" s="32"/>
      <c r="D10" s="27" t="s">
        <v>3500</v>
      </c>
      <c r="L10" s="32"/>
    </row>
    <row r="11" spans="2:12" s="1" customFormat="1" ht="16.5" customHeight="1">
      <c r="B11" s="32"/>
      <c r="E11" s="256" t="s">
        <v>3501</v>
      </c>
      <c r="F11" s="266"/>
      <c r="G11" s="266"/>
      <c r="H11" s="266"/>
      <c r="L11" s="32"/>
    </row>
    <row r="12" spans="2:12" s="1" customFormat="1" ht="12">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25. 9. 2023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9" t="str">
        <f>'Rekapitulace stavby'!E14</f>
        <v>Vyplň údaj</v>
      </c>
      <c r="F20" s="238"/>
      <c r="G20" s="238"/>
      <c r="H20" s="238"/>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2" t="s">
        <v>210</v>
      </c>
      <c r="F29" s="242"/>
      <c r="G29" s="242"/>
      <c r="H29" s="242"/>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ROUND(J127,2)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ROUND((SUM(BE127:BE345)),2)</f>
        <v>0</v>
      </c>
      <c r="I35" s="98">
        <v>0.21</v>
      </c>
      <c r="J35" s="86">
        <f>ROUND(((SUM(BE127:BE345))*I35),2)</f>
        <v>0</v>
      </c>
      <c r="L35" s="32"/>
    </row>
    <row r="36" spans="2:12" s="1" customFormat="1" ht="14.45" customHeight="1">
      <c r="B36" s="32"/>
      <c r="E36" s="27" t="s">
        <v>43</v>
      </c>
      <c r="F36" s="86">
        <f>ROUND((SUM(BF127:BF345)),2)</f>
        <v>0</v>
      </c>
      <c r="I36" s="98">
        <v>0.15</v>
      </c>
      <c r="J36" s="86">
        <f>ROUND(((SUM(BF127:BF345))*I36),2)</f>
        <v>0</v>
      </c>
      <c r="L36" s="32"/>
    </row>
    <row r="37" spans="2:12" s="1" customFormat="1" ht="14.45" customHeight="1" hidden="1">
      <c r="B37" s="32"/>
      <c r="E37" s="27" t="s">
        <v>44</v>
      </c>
      <c r="F37" s="86">
        <f>ROUND((SUM(BG127:BG345)),2)</f>
        <v>0</v>
      </c>
      <c r="I37" s="98">
        <v>0.21</v>
      </c>
      <c r="J37" s="86">
        <f>0</f>
        <v>0</v>
      </c>
      <c r="L37" s="32"/>
    </row>
    <row r="38" spans="2:12" s="1" customFormat="1" ht="14.45" customHeight="1" hidden="1">
      <c r="B38" s="32"/>
      <c r="E38" s="27" t="s">
        <v>45</v>
      </c>
      <c r="F38" s="86">
        <f>ROUND((SUM(BH127:BH345)),2)</f>
        <v>0</v>
      </c>
      <c r="I38" s="98">
        <v>0.15</v>
      </c>
      <c r="J38" s="86">
        <f>0</f>
        <v>0</v>
      </c>
      <c r="L38" s="32"/>
    </row>
    <row r="39" spans="2:12" s="1" customFormat="1" ht="14.45" customHeight="1" hidden="1">
      <c r="B39" s="32"/>
      <c r="E39" s="27" t="s">
        <v>46</v>
      </c>
      <c r="F39" s="86">
        <f>ROUND((SUM(BI127:BI345)),2)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s="1" customFormat="1" ht="16.5" customHeight="1">
      <c r="B87" s="32"/>
      <c r="E87" s="267" t="s">
        <v>3499</v>
      </c>
      <c r="F87" s="266"/>
      <c r="G87" s="266"/>
      <c r="H87" s="266"/>
      <c r="L87" s="32"/>
    </row>
    <row r="88" spans="2:12" s="1" customFormat="1" ht="12" customHeight="1">
      <c r="B88" s="32"/>
      <c r="C88" s="27" t="s">
        <v>3500</v>
      </c>
      <c r="L88" s="32"/>
    </row>
    <row r="89" spans="2:12" s="1" customFormat="1" ht="16.5" customHeight="1">
      <c r="B89" s="32"/>
      <c r="E89" s="256" t="str">
        <f>E11</f>
        <v>EL01 - Silnoproud a hromosvod</v>
      </c>
      <c r="F89" s="266"/>
      <c r="G89" s="266"/>
      <c r="H89" s="266"/>
      <c r="L89" s="32"/>
    </row>
    <row r="90" spans="2:12" s="1" customFormat="1" ht="6.95" customHeight="1">
      <c r="B90" s="32"/>
      <c r="L90" s="32"/>
    </row>
    <row r="91" spans="2:12" s="1" customFormat="1" ht="12" customHeight="1">
      <c r="B91" s="32"/>
      <c r="C91" s="27" t="s">
        <v>20</v>
      </c>
      <c r="F91" s="25" t="str">
        <f>F14</f>
        <v>Turnov, p.č. 662/2</v>
      </c>
      <c r="I91" s="27" t="s">
        <v>22</v>
      </c>
      <c r="J91" s="52" t="str">
        <f>IF(J14="","",J14)</f>
        <v>25. 9. 2023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J127</f>
        <v>0</v>
      </c>
      <c r="L98" s="32"/>
      <c r="AU98" s="17" t="s">
        <v>220</v>
      </c>
    </row>
    <row r="99" spans="2:12" s="8" customFormat="1" ht="24.95" customHeight="1">
      <c r="B99" s="110"/>
      <c r="D99" s="111" t="s">
        <v>227</v>
      </c>
      <c r="E99" s="112"/>
      <c r="F99" s="112"/>
      <c r="G99" s="112"/>
      <c r="H99" s="112"/>
      <c r="I99" s="112"/>
      <c r="J99" s="113">
        <f>J128</f>
        <v>0</v>
      </c>
      <c r="L99" s="110"/>
    </row>
    <row r="100" spans="2:12" s="9" customFormat="1" ht="19.9" customHeight="1">
      <c r="B100" s="114"/>
      <c r="D100" s="115" t="s">
        <v>3502</v>
      </c>
      <c r="E100" s="116"/>
      <c r="F100" s="116"/>
      <c r="G100" s="116"/>
      <c r="H100" s="116"/>
      <c r="I100" s="116"/>
      <c r="J100" s="117">
        <f>J129</f>
        <v>0</v>
      </c>
      <c r="L100" s="114"/>
    </row>
    <row r="101" spans="2:12" s="8" customFormat="1" ht="24.95" customHeight="1">
      <c r="B101" s="110"/>
      <c r="D101" s="111" t="s">
        <v>245</v>
      </c>
      <c r="E101" s="112"/>
      <c r="F101" s="112"/>
      <c r="G101" s="112"/>
      <c r="H101" s="112"/>
      <c r="I101" s="112"/>
      <c r="J101" s="113">
        <f>J186</f>
        <v>0</v>
      </c>
      <c r="L101" s="110"/>
    </row>
    <row r="102" spans="2:12" s="9" customFormat="1" ht="19.9" customHeight="1">
      <c r="B102" s="114"/>
      <c r="D102" s="115" t="s">
        <v>3503</v>
      </c>
      <c r="E102" s="116"/>
      <c r="F102" s="116"/>
      <c r="G102" s="116"/>
      <c r="H102" s="116"/>
      <c r="I102" s="116"/>
      <c r="J102" s="117">
        <f>J187</f>
        <v>0</v>
      </c>
      <c r="L102" s="114"/>
    </row>
    <row r="103" spans="2:12" s="9" customFormat="1" ht="19.9" customHeight="1">
      <c r="B103" s="114"/>
      <c r="D103" s="115" t="s">
        <v>3504</v>
      </c>
      <c r="E103" s="116"/>
      <c r="F103" s="116"/>
      <c r="G103" s="116"/>
      <c r="H103" s="116"/>
      <c r="I103" s="116"/>
      <c r="J103" s="117">
        <f>J197</f>
        <v>0</v>
      </c>
      <c r="L103" s="114"/>
    </row>
    <row r="104" spans="2:12" s="9" customFormat="1" ht="19.9" customHeight="1">
      <c r="B104" s="114"/>
      <c r="D104" s="115" t="s">
        <v>3505</v>
      </c>
      <c r="E104" s="116"/>
      <c r="F104" s="116"/>
      <c r="G104" s="116"/>
      <c r="H104" s="116"/>
      <c r="I104" s="116"/>
      <c r="J104" s="117">
        <f>J204</f>
        <v>0</v>
      </c>
      <c r="L104" s="114"/>
    </row>
    <row r="105" spans="2:12" s="9" customFormat="1" ht="19.9" customHeight="1">
      <c r="B105" s="114"/>
      <c r="D105" s="115" t="s">
        <v>3506</v>
      </c>
      <c r="E105" s="116"/>
      <c r="F105" s="116"/>
      <c r="G105" s="116"/>
      <c r="H105" s="116"/>
      <c r="I105" s="116"/>
      <c r="J105" s="117">
        <f>J211</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67" t="str">
        <f>E7</f>
        <v>Novostavba knihovny Antonína Marka v Turnově</v>
      </c>
      <c r="F115" s="268"/>
      <c r="G115" s="268"/>
      <c r="H115" s="268"/>
      <c r="L115" s="32"/>
    </row>
    <row r="116" spans="2:12" ht="12" customHeight="1">
      <c r="B116" s="20"/>
      <c r="C116" s="27" t="s">
        <v>164</v>
      </c>
      <c r="L116" s="20"/>
    </row>
    <row r="117" spans="2:12" s="1" customFormat="1" ht="16.5" customHeight="1">
      <c r="B117" s="32"/>
      <c r="E117" s="267" t="s">
        <v>3499</v>
      </c>
      <c r="F117" s="266"/>
      <c r="G117" s="266"/>
      <c r="H117" s="266"/>
      <c r="L117" s="32"/>
    </row>
    <row r="118" spans="2:12" s="1" customFormat="1" ht="12" customHeight="1">
      <c r="B118" s="32"/>
      <c r="C118" s="27" t="s">
        <v>3500</v>
      </c>
      <c r="L118" s="32"/>
    </row>
    <row r="119" spans="2:12" s="1" customFormat="1" ht="16.5" customHeight="1">
      <c r="B119" s="32"/>
      <c r="E119" s="256" t="str">
        <f>E11</f>
        <v>EL01 - Silnoproud a hromosvod</v>
      </c>
      <c r="F119" s="266"/>
      <c r="G119" s="266"/>
      <c r="H119" s="266"/>
      <c r="L119" s="32"/>
    </row>
    <row r="120" spans="2:12" s="1" customFormat="1" ht="6.95" customHeight="1">
      <c r="B120" s="32"/>
      <c r="L120" s="32"/>
    </row>
    <row r="121" spans="2:12" s="1" customFormat="1" ht="12" customHeight="1">
      <c r="B121" s="32"/>
      <c r="C121" s="27" t="s">
        <v>20</v>
      </c>
      <c r="F121" s="25" t="str">
        <f>F14</f>
        <v>Turnov, p.č. 662/2</v>
      </c>
      <c r="I121" s="27" t="s">
        <v>22</v>
      </c>
      <c r="J121" s="52" t="str">
        <f>IF(J14="","",J14)</f>
        <v>25. 9. 2023</v>
      </c>
      <c r="L121" s="32"/>
    </row>
    <row r="122" spans="2:12" s="1" customFormat="1" ht="6.95" customHeight="1">
      <c r="B122" s="32"/>
      <c r="L122" s="32"/>
    </row>
    <row r="123" spans="2:12" s="1" customFormat="1" ht="15.2" customHeight="1">
      <c r="B123" s="32"/>
      <c r="C123" s="27" t="s">
        <v>24</v>
      </c>
      <c r="F123" s="25" t="str">
        <f>E17</f>
        <v>Město Turnov</v>
      </c>
      <c r="I123" s="27" t="s">
        <v>30</v>
      </c>
      <c r="J123" s="30" t="str">
        <f>E23</f>
        <v>A69 - architekti s.r.o.</v>
      </c>
      <c r="L123" s="32"/>
    </row>
    <row r="124" spans="2:12" s="1" customFormat="1" ht="15.2" customHeight="1">
      <c r="B124" s="32"/>
      <c r="C124" s="27" t="s">
        <v>28</v>
      </c>
      <c r="F124" s="25" t="str">
        <f>IF(E20="","",E20)</f>
        <v>Vyplň údaj</v>
      </c>
      <c r="I124" s="27" t="s">
        <v>33</v>
      </c>
      <c r="J124" s="30" t="str">
        <f>E26</f>
        <v>QSB s.r.o.</v>
      </c>
      <c r="L124" s="32"/>
    </row>
    <row r="125" spans="2:12" s="1" customFormat="1" ht="10.35" customHeight="1">
      <c r="B125" s="32"/>
      <c r="L125" s="32"/>
    </row>
    <row r="126" spans="2:20" s="10" customFormat="1" ht="29.25" customHeight="1">
      <c r="B126" s="118"/>
      <c r="C126" s="119" t="s">
        <v>248</v>
      </c>
      <c r="D126" s="120" t="s">
        <v>62</v>
      </c>
      <c r="E126" s="120" t="s">
        <v>58</v>
      </c>
      <c r="F126" s="120" t="s">
        <v>59</v>
      </c>
      <c r="G126" s="120" t="s">
        <v>249</v>
      </c>
      <c r="H126" s="120" t="s">
        <v>250</v>
      </c>
      <c r="I126" s="120" t="s">
        <v>251</v>
      </c>
      <c r="J126" s="120" t="s">
        <v>218</v>
      </c>
      <c r="K126" s="121" t="s">
        <v>252</v>
      </c>
      <c r="L126" s="118"/>
      <c r="M126" s="59" t="s">
        <v>1</v>
      </c>
      <c r="N126" s="60" t="s">
        <v>41</v>
      </c>
      <c r="O126" s="60" t="s">
        <v>253</v>
      </c>
      <c r="P126" s="60" t="s">
        <v>254</v>
      </c>
      <c r="Q126" s="60" t="s">
        <v>255</v>
      </c>
      <c r="R126" s="60" t="s">
        <v>256</v>
      </c>
      <c r="S126" s="60" t="s">
        <v>257</v>
      </c>
      <c r="T126" s="61" t="s">
        <v>258</v>
      </c>
    </row>
    <row r="127" spans="2:63" s="1" customFormat="1" ht="22.9" customHeight="1">
      <c r="B127" s="32"/>
      <c r="C127" s="64" t="s">
        <v>259</v>
      </c>
      <c r="J127" s="122">
        <f>BK127</f>
        <v>0</v>
      </c>
      <c r="L127" s="32"/>
      <c r="M127" s="62"/>
      <c r="N127" s="53"/>
      <c r="O127" s="53"/>
      <c r="P127" s="123">
        <f>P128+P186</f>
        <v>0</v>
      </c>
      <c r="Q127" s="53"/>
      <c r="R127" s="123">
        <f>R128+R186</f>
        <v>2.1184920000000003</v>
      </c>
      <c r="S127" s="53"/>
      <c r="T127" s="124">
        <f>T128+T186</f>
        <v>0.656</v>
      </c>
      <c r="AT127" s="17" t="s">
        <v>76</v>
      </c>
      <c r="AU127" s="17" t="s">
        <v>220</v>
      </c>
      <c r="BK127" s="125">
        <f>BK128+BK186</f>
        <v>0</v>
      </c>
    </row>
    <row r="128" spans="2:63" s="11" customFormat="1" ht="25.9" customHeight="1">
      <c r="B128" s="126"/>
      <c r="D128" s="127" t="s">
        <v>76</v>
      </c>
      <c r="E128" s="128" t="s">
        <v>750</v>
      </c>
      <c r="F128" s="128" t="s">
        <v>751</v>
      </c>
      <c r="I128" s="129"/>
      <c r="J128" s="130">
        <f>BK128</f>
        <v>0</v>
      </c>
      <c r="L128" s="126"/>
      <c r="M128" s="131"/>
      <c r="P128" s="132">
        <f>P129</f>
        <v>0</v>
      </c>
      <c r="R128" s="132">
        <f>R129</f>
        <v>0</v>
      </c>
      <c r="T128" s="133">
        <f>T129</f>
        <v>0</v>
      </c>
      <c r="AR128" s="127" t="s">
        <v>87</v>
      </c>
      <c r="AT128" s="134" t="s">
        <v>76</v>
      </c>
      <c r="AU128" s="134" t="s">
        <v>77</v>
      </c>
      <c r="AY128" s="127" t="s">
        <v>262</v>
      </c>
      <c r="BK128" s="135">
        <f>BK129</f>
        <v>0</v>
      </c>
    </row>
    <row r="129" spans="2:63" s="11" customFormat="1" ht="22.9" customHeight="1">
      <c r="B129" s="126"/>
      <c r="D129" s="127" t="s">
        <v>76</v>
      </c>
      <c r="E129" s="136" t="s">
        <v>3507</v>
      </c>
      <c r="F129" s="136" t="s">
        <v>3508</v>
      </c>
      <c r="I129" s="129"/>
      <c r="J129" s="137">
        <f>BK129</f>
        <v>0</v>
      </c>
      <c r="L129" s="126"/>
      <c r="M129" s="131"/>
      <c r="P129" s="132">
        <f>SUM(P130:P185)</f>
        <v>0</v>
      </c>
      <c r="R129" s="132">
        <f>SUM(R130:R185)</f>
        <v>0</v>
      </c>
      <c r="T129" s="133">
        <f>SUM(T130:T185)</f>
        <v>0</v>
      </c>
      <c r="AR129" s="127" t="s">
        <v>87</v>
      </c>
      <c r="AT129" s="134" t="s">
        <v>76</v>
      </c>
      <c r="AU129" s="134" t="s">
        <v>85</v>
      </c>
      <c r="AY129" s="127" t="s">
        <v>262</v>
      </c>
      <c r="BK129" s="135">
        <f>SUM(BK130:BK185)</f>
        <v>0</v>
      </c>
    </row>
    <row r="130" spans="2:65" s="1" customFormat="1" ht="24.2" customHeight="1">
      <c r="B130" s="32"/>
      <c r="C130" s="138" t="s">
        <v>85</v>
      </c>
      <c r="D130" s="138" t="s">
        <v>264</v>
      </c>
      <c r="E130" s="139" t="s">
        <v>3509</v>
      </c>
      <c r="F130" s="140" t="s">
        <v>3510</v>
      </c>
      <c r="G130" s="141" t="s">
        <v>416</v>
      </c>
      <c r="H130" s="142">
        <v>620</v>
      </c>
      <c r="I130" s="143"/>
      <c r="J130" s="142">
        <f>ROUND(I130*H130,2)</f>
        <v>0</v>
      </c>
      <c r="K130" s="140" t="s">
        <v>267</v>
      </c>
      <c r="L130" s="32"/>
      <c r="M130" s="144" t="s">
        <v>1</v>
      </c>
      <c r="N130" s="145" t="s">
        <v>42</v>
      </c>
      <c r="P130" s="146">
        <f>O130*H130</f>
        <v>0</v>
      </c>
      <c r="Q130" s="146">
        <v>0</v>
      </c>
      <c r="R130" s="146">
        <f>Q130*H130</f>
        <v>0</v>
      </c>
      <c r="S130" s="146">
        <v>0</v>
      </c>
      <c r="T130" s="147">
        <f>S130*H130</f>
        <v>0</v>
      </c>
      <c r="AR130" s="148" t="s">
        <v>369</v>
      </c>
      <c r="AT130" s="148" t="s">
        <v>264</v>
      </c>
      <c r="AU130" s="148" t="s">
        <v>87</v>
      </c>
      <c r="AY130" s="17" t="s">
        <v>262</v>
      </c>
      <c r="BE130" s="149">
        <f>IF(N130="základní",J130,0)</f>
        <v>0</v>
      </c>
      <c r="BF130" s="149">
        <f>IF(N130="snížená",J130,0)</f>
        <v>0</v>
      </c>
      <c r="BG130" s="149">
        <f>IF(N130="zákl. přenesená",J130,0)</f>
        <v>0</v>
      </c>
      <c r="BH130" s="149">
        <f>IF(N130="sníž. přenesená",J130,0)</f>
        <v>0</v>
      </c>
      <c r="BI130" s="149">
        <f>IF(N130="nulová",J130,0)</f>
        <v>0</v>
      </c>
      <c r="BJ130" s="17" t="s">
        <v>85</v>
      </c>
      <c r="BK130" s="149">
        <f>ROUND(I130*H130,2)</f>
        <v>0</v>
      </c>
      <c r="BL130" s="17" t="s">
        <v>369</v>
      </c>
      <c r="BM130" s="148" t="s">
        <v>3511</v>
      </c>
    </row>
    <row r="131" spans="2:51" s="12" customFormat="1" ht="12">
      <c r="B131" s="150"/>
      <c r="D131" s="151" t="s">
        <v>270</v>
      </c>
      <c r="E131" s="152" t="s">
        <v>1</v>
      </c>
      <c r="F131" s="153" t="s">
        <v>3512</v>
      </c>
      <c r="H131" s="154">
        <v>350</v>
      </c>
      <c r="I131" s="155"/>
      <c r="L131" s="150"/>
      <c r="M131" s="156"/>
      <c r="T131" s="157"/>
      <c r="AT131" s="152" t="s">
        <v>270</v>
      </c>
      <c r="AU131" s="152" t="s">
        <v>87</v>
      </c>
      <c r="AV131" s="12" t="s">
        <v>87</v>
      </c>
      <c r="AW131" s="12" t="s">
        <v>32</v>
      </c>
      <c r="AX131" s="12" t="s">
        <v>77</v>
      </c>
      <c r="AY131" s="152" t="s">
        <v>262</v>
      </c>
    </row>
    <row r="132" spans="2:51" s="12" customFormat="1" ht="12">
      <c r="B132" s="150"/>
      <c r="D132" s="151" t="s">
        <v>270</v>
      </c>
      <c r="E132" s="152" t="s">
        <v>1</v>
      </c>
      <c r="F132" s="153" t="s">
        <v>3513</v>
      </c>
      <c r="H132" s="154">
        <v>270</v>
      </c>
      <c r="I132" s="155"/>
      <c r="L132" s="150"/>
      <c r="M132" s="156"/>
      <c r="T132" s="157"/>
      <c r="AT132" s="152" t="s">
        <v>270</v>
      </c>
      <c r="AU132" s="152" t="s">
        <v>87</v>
      </c>
      <c r="AV132" s="12" t="s">
        <v>87</v>
      </c>
      <c r="AW132" s="12" t="s">
        <v>32</v>
      </c>
      <c r="AX132" s="12" t="s">
        <v>77</v>
      </c>
      <c r="AY132" s="152" t="s">
        <v>262</v>
      </c>
    </row>
    <row r="133" spans="2:51" s="13" customFormat="1" ht="12">
      <c r="B133" s="158"/>
      <c r="D133" s="151" t="s">
        <v>270</v>
      </c>
      <c r="E133" s="159" t="s">
        <v>1</v>
      </c>
      <c r="F133" s="160" t="s">
        <v>273</v>
      </c>
      <c r="H133" s="161">
        <v>620</v>
      </c>
      <c r="I133" s="162"/>
      <c r="L133" s="158"/>
      <c r="M133" s="163"/>
      <c r="T133" s="164"/>
      <c r="AT133" s="159" t="s">
        <v>270</v>
      </c>
      <c r="AU133" s="159" t="s">
        <v>87</v>
      </c>
      <c r="AV133" s="13" t="s">
        <v>268</v>
      </c>
      <c r="AW133" s="13" t="s">
        <v>32</v>
      </c>
      <c r="AX133" s="13" t="s">
        <v>85</v>
      </c>
      <c r="AY133" s="159" t="s">
        <v>262</v>
      </c>
    </row>
    <row r="134" spans="2:65" s="1" customFormat="1" ht="24.2" customHeight="1">
      <c r="B134" s="32"/>
      <c r="C134" s="138" t="s">
        <v>87</v>
      </c>
      <c r="D134" s="138" t="s">
        <v>264</v>
      </c>
      <c r="E134" s="139" t="s">
        <v>3514</v>
      </c>
      <c r="F134" s="140" t="s">
        <v>3515</v>
      </c>
      <c r="G134" s="141" t="s">
        <v>416</v>
      </c>
      <c r="H134" s="142">
        <v>250</v>
      </c>
      <c r="I134" s="143"/>
      <c r="J134" s="142">
        <f aca="true" t="shared" si="0" ref="J134:J141">ROUND(I134*H134,2)</f>
        <v>0</v>
      </c>
      <c r="K134" s="140" t="s">
        <v>267</v>
      </c>
      <c r="L134" s="32"/>
      <c r="M134" s="144" t="s">
        <v>1</v>
      </c>
      <c r="N134" s="145" t="s">
        <v>42</v>
      </c>
      <c r="P134" s="146">
        <f aca="true" t="shared" si="1" ref="P134:P141">O134*H134</f>
        <v>0</v>
      </c>
      <c r="Q134" s="146">
        <v>0</v>
      </c>
      <c r="R134" s="146">
        <f aca="true" t="shared" si="2" ref="R134:R141">Q134*H134</f>
        <v>0</v>
      </c>
      <c r="S134" s="146">
        <v>0</v>
      </c>
      <c r="T134" s="147">
        <f aca="true" t="shared" si="3" ref="T134:T141">S134*H134</f>
        <v>0</v>
      </c>
      <c r="AR134" s="148" t="s">
        <v>369</v>
      </c>
      <c r="AT134" s="148" t="s">
        <v>264</v>
      </c>
      <c r="AU134" s="148" t="s">
        <v>87</v>
      </c>
      <c r="AY134" s="17" t="s">
        <v>262</v>
      </c>
      <c r="BE134" s="149">
        <f aca="true" t="shared" si="4" ref="BE134:BE141">IF(N134="základní",J134,0)</f>
        <v>0</v>
      </c>
      <c r="BF134" s="149">
        <f aca="true" t="shared" si="5" ref="BF134:BF141">IF(N134="snížená",J134,0)</f>
        <v>0</v>
      </c>
      <c r="BG134" s="149">
        <f aca="true" t="shared" si="6" ref="BG134:BG141">IF(N134="zákl. přenesená",J134,0)</f>
        <v>0</v>
      </c>
      <c r="BH134" s="149">
        <f aca="true" t="shared" si="7" ref="BH134:BH141">IF(N134="sníž. přenesená",J134,0)</f>
        <v>0</v>
      </c>
      <c r="BI134" s="149">
        <f aca="true" t="shared" si="8" ref="BI134:BI141">IF(N134="nulová",J134,0)</f>
        <v>0</v>
      </c>
      <c r="BJ134" s="17" t="s">
        <v>85</v>
      </c>
      <c r="BK134" s="149">
        <f aca="true" t="shared" si="9" ref="BK134:BK141">ROUND(I134*H134,2)</f>
        <v>0</v>
      </c>
      <c r="BL134" s="17" t="s">
        <v>369</v>
      </c>
      <c r="BM134" s="148" t="s">
        <v>3516</v>
      </c>
    </row>
    <row r="135" spans="2:65" s="1" customFormat="1" ht="24.2" customHeight="1">
      <c r="B135" s="32"/>
      <c r="C135" s="138" t="s">
        <v>103</v>
      </c>
      <c r="D135" s="138" t="s">
        <v>264</v>
      </c>
      <c r="E135" s="139" t="s">
        <v>3517</v>
      </c>
      <c r="F135" s="140" t="s">
        <v>3518</v>
      </c>
      <c r="G135" s="141" t="s">
        <v>416</v>
      </c>
      <c r="H135" s="142">
        <v>330</v>
      </c>
      <c r="I135" s="143"/>
      <c r="J135" s="142">
        <f t="shared" si="0"/>
        <v>0</v>
      </c>
      <c r="K135" s="140" t="s">
        <v>267</v>
      </c>
      <c r="L135" s="32"/>
      <c r="M135" s="144" t="s">
        <v>1</v>
      </c>
      <c r="N135" s="145" t="s">
        <v>42</v>
      </c>
      <c r="P135" s="146">
        <f t="shared" si="1"/>
        <v>0</v>
      </c>
      <c r="Q135" s="146">
        <v>0</v>
      </c>
      <c r="R135" s="146">
        <f t="shared" si="2"/>
        <v>0</v>
      </c>
      <c r="S135" s="146">
        <v>0</v>
      </c>
      <c r="T135" s="147">
        <f t="shared" si="3"/>
        <v>0</v>
      </c>
      <c r="AR135" s="148" t="s">
        <v>369</v>
      </c>
      <c r="AT135" s="148" t="s">
        <v>264</v>
      </c>
      <c r="AU135" s="148" t="s">
        <v>87</v>
      </c>
      <c r="AY135" s="17" t="s">
        <v>262</v>
      </c>
      <c r="BE135" s="149">
        <f t="shared" si="4"/>
        <v>0</v>
      </c>
      <c r="BF135" s="149">
        <f t="shared" si="5"/>
        <v>0</v>
      </c>
      <c r="BG135" s="149">
        <f t="shared" si="6"/>
        <v>0</v>
      </c>
      <c r="BH135" s="149">
        <f t="shared" si="7"/>
        <v>0</v>
      </c>
      <c r="BI135" s="149">
        <f t="shared" si="8"/>
        <v>0</v>
      </c>
      <c r="BJ135" s="17" t="s">
        <v>85</v>
      </c>
      <c r="BK135" s="149">
        <f t="shared" si="9"/>
        <v>0</v>
      </c>
      <c r="BL135" s="17" t="s">
        <v>369</v>
      </c>
      <c r="BM135" s="148" t="s">
        <v>3519</v>
      </c>
    </row>
    <row r="136" spans="2:65" s="1" customFormat="1" ht="24.2" customHeight="1">
      <c r="B136" s="32"/>
      <c r="C136" s="138" t="s">
        <v>268</v>
      </c>
      <c r="D136" s="138" t="s">
        <v>264</v>
      </c>
      <c r="E136" s="139" t="s">
        <v>3520</v>
      </c>
      <c r="F136" s="140" t="s">
        <v>3521</v>
      </c>
      <c r="G136" s="141" t="s">
        <v>416</v>
      </c>
      <c r="H136" s="142">
        <v>18</v>
      </c>
      <c r="I136" s="143"/>
      <c r="J136" s="142">
        <f t="shared" si="0"/>
        <v>0</v>
      </c>
      <c r="K136" s="140" t="s">
        <v>267</v>
      </c>
      <c r="L136" s="32"/>
      <c r="M136" s="144" t="s">
        <v>1</v>
      </c>
      <c r="N136" s="145" t="s">
        <v>42</v>
      </c>
      <c r="P136" s="146">
        <f t="shared" si="1"/>
        <v>0</v>
      </c>
      <c r="Q136" s="146">
        <v>0</v>
      </c>
      <c r="R136" s="146">
        <f t="shared" si="2"/>
        <v>0</v>
      </c>
      <c r="S136" s="146">
        <v>0</v>
      </c>
      <c r="T136" s="147">
        <f t="shared" si="3"/>
        <v>0</v>
      </c>
      <c r="AR136" s="148" t="s">
        <v>369</v>
      </c>
      <c r="AT136" s="148" t="s">
        <v>264</v>
      </c>
      <c r="AU136" s="148" t="s">
        <v>87</v>
      </c>
      <c r="AY136" s="17" t="s">
        <v>262</v>
      </c>
      <c r="BE136" s="149">
        <f t="shared" si="4"/>
        <v>0</v>
      </c>
      <c r="BF136" s="149">
        <f t="shared" si="5"/>
        <v>0</v>
      </c>
      <c r="BG136" s="149">
        <f t="shared" si="6"/>
        <v>0</v>
      </c>
      <c r="BH136" s="149">
        <f t="shared" si="7"/>
        <v>0</v>
      </c>
      <c r="BI136" s="149">
        <f t="shared" si="8"/>
        <v>0</v>
      </c>
      <c r="BJ136" s="17" t="s">
        <v>85</v>
      </c>
      <c r="BK136" s="149">
        <f t="shared" si="9"/>
        <v>0</v>
      </c>
      <c r="BL136" s="17" t="s">
        <v>369</v>
      </c>
      <c r="BM136" s="148" t="s">
        <v>3522</v>
      </c>
    </row>
    <row r="137" spans="2:65" s="1" customFormat="1" ht="16.5" customHeight="1">
      <c r="B137" s="32"/>
      <c r="C137" s="138" t="s">
        <v>295</v>
      </c>
      <c r="D137" s="138" t="s">
        <v>264</v>
      </c>
      <c r="E137" s="139" t="s">
        <v>3523</v>
      </c>
      <c r="F137" s="140" t="s">
        <v>3524</v>
      </c>
      <c r="G137" s="141" t="s">
        <v>675</v>
      </c>
      <c r="H137" s="142">
        <v>15</v>
      </c>
      <c r="I137" s="143"/>
      <c r="J137" s="142">
        <f t="shared" si="0"/>
        <v>0</v>
      </c>
      <c r="K137" s="140" t="s">
        <v>267</v>
      </c>
      <c r="L137" s="32"/>
      <c r="M137" s="144" t="s">
        <v>1</v>
      </c>
      <c r="N137" s="145" t="s">
        <v>42</v>
      </c>
      <c r="P137" s="146">
        <f t="shared" si="1"/>
        <v>0</v>
      </c>
      <c r="Q137" s="146">
        <v>0</v>
      </c>
      <c r="R137" s="146">
        <f t="shared" si="2"/>
        <v>0</v>
      </c>
      <c r="S137" s="146">
        <v>0</v>
      </c>
      <c r="T137" s="147">
        <f t="shared" si="3"/>
        <v>0</v>
      </c>
      <c r="AR137" s="148" t="s">
        <v>369</v>
      </c>
      <c r="AT137" s="148" t="s">
        <v>264</v>
      </c>
      <c r="AU137" s="148" t="s">
        <v>87</v>
      </c>
      <c r="AY137" s="17" t="s">
        <v>262</v>
      </c>
      <c r="BE137" s="149">
        <f t="shared" si="4"/>
        <v>0</v>
      </c>
      <c r="BF137" s="149">
        <f t="shared" si="5"/>
        <v>0</v>
      </c>
      <c r="BG137" s="149">
        <f t="shared" si="6"/>
        <v>0</v>
      </c>
      <c r="BH137" s="149">
        <f t="shared" si="7"/>
        <v>0</v>
      </c>
      <c r="BI137" s="149">
        <f t="shared" si="8"/>
        <v>0</v>
      </c>
      <c r="BJ137" s="17" t="s">
        <v>85</v>
      </c>
      <c r="BK137" s="149">
        <f t="shared" si="9"/>
        <v>0</v>
      </c>
      <c r="BL137" s="17" t="s">
        <v>369</v>
      </c>
      <c r="BM137" s="148" t="s">
        <v>3525</v>
      </c>
    </row>
    <row r="138" spans="2:65" s="1" customFormat="1" ht="16.5" customHeight="1">
      <c r="B138" s="32"/>
      <c r="C138" s="138" t="s">
        <v>312</v>
      </c>
      <c r="D138" s="138" t="s">
        <v>264</v>
      </c>
      <c r="E138" s="139" t="s">
        <v>3526</v>
      </c>
      <c r="F138" s="140" t="s">
        <v>3527</v>
      </c>
      <c r="G138" s="141" t="s">
        <v>675</v>
      </c>
      <c r="H138" s="142">
        <v>430</v>
      </c>
      <c r="I138" s="143"/>
      <c r="J138" s="142">
        <f t="shared" si="0"/>
        <v>0</v>
      </c>
      <c r="K138" s="140" t="s">
        <v>267</v>
      </c>
      <c r="L138" s="32"/>
      <c r="M138" s="144" t="s">
        <v>1</v>
      </c>
      <c r="N138" s="145" t="s">
        <v>42</v>
      </c>
      <c r="P138" s="146">
        <f t="shared" si="1"/>
        <v>0</v>
      </c>
      <c r="Q138" s="146">
        <v>0</v>
      </c>
      <c r="R138" s="146">
        <f t="shared" si="2"/>
        <v>0</v>
      </c>
      <c r="S138" s="146">
        <v>0</v>
      </c>
      <c r="T138" s="147">
        <f t="shared" si="3"/>
        <v>0</v>
      </c>
      <c r="AR138" s="148" t="s">
        <v>369</v>
      </c>
      <c r="AT138" s="148" t="s">
        <v>264</v>
      </c>
      <c r="AU138" s="148" t="s">
        <v>87</v>
      </c>
      <c r="AY138" s="17" t="s">
        <v>262</v>
      </c>
      <c r="BE138" s="149">
        <f t="shared" si="4"/>
        <v>0</v>
      </c>
      <c r="BF138" s="149">
        <f t="shared" si="5"/>
        <v>0</v>
      </c>
      <c r="BG138" s="149">
        <f t="shared" si="6"/>
        <v>0</v>
      </c>
      <c r="BH138" s="149">
        <f t="shared" si="7"/>
        <v>0</v>
      </c>
      <c r="BI138" s="149">
        <f t="shared" si="8"/>
        <v>0</v>
      </c>
      <c r="BJ138" s="17" t="s">
        <v>85</v>
      </c>
      <c r="BK138" s="149">
        <f t="shared" si="9"/>
        <v>0</v>
      </c>
      <c r="BL138" s="17" t="s">
        <v>369</v>
      </c>
      <c r="BM138" s="148" t="s">
        <v>3528</v>
      </c>
    </row>
    <row r="139" spans="2:65" s="1" customFormat="1" ht="21.75" customHeight="1">
      <c r="B139" s="32"/>
      <c r="C139" s="138" t="s">
        <v>317</v>
      </c>
      <c r="D139" s="138" t="s">
        <v>264</v>
      </c>
      <c r="E139" s="139" t="s">
        <v>3529</v>
      </c>
      <c r="F139" s="140" t="s">
        <v>3530</v>
      </c>
      <c r="G139" s="141" t="s">
        <v>675</v>
      </c>
      <c r="H139" s="142">
        <v>150</v>
      </c>
      <c r="I139" s="143"/>
      <c r="J139" s="142">
        <f t="shared" si="0"/>
        <v>0</v>
      </c>
      <c r="K139" s="140" t="s">
        <v>267</v>
      </c>
      <c r="L139" s="32"/>
      <c r="M139" s="144" t="s">
        <v>1</v>
      </c>
      <c r="N139" s="145" t="s">
        <v>42</v>
      </c>
      <c r="P139" s="146">
        <f t="shared" si="1"/>
        <v>0</v>
      </c>
      <c r="Q139" s="146">
        <v>0</v>
      </c>
      <c r="R139" s="146">
        <f t="shared" si="2"/>
        <v>0</v>
      </c>
      <c r="S139" s="146">
        <v>0</v>
      </c>
      <c r="T139" s="147">
        <f t="shared" si="3"/>
        <v>0</v>
      </c>
      <c r="AR139" s="148" t="s">
        <v>369</v>
      </c>
      <c r="AT139" s="148" t="s">
        <v>264</v>
      </c>
      <c r="AU139" s="148" t="s">
        <v>87</v>
      </c>
      <c r="AY139" s="17" t="s">
        <v>262</v>
      </c>
      <c r="BE139" s="149">
        <f t="shared" si="4"/>
        <v>0</v>
      </c>
      <c r="BF139" s="149">
        <f t="shared" si="5"/>
        <v>0</v>
      </c>
      <c r="BG139" s="149">
        <f t="shared" si="6"/>
        <v>0</v>
      </c>
      <c r="BH139" s="149">
        <f t="shared" si="7"/>
        <v>0</v>
      </c>
      <c r="BI139" s="149">
        <f t="shared" si="8"/>
        <v>0</v>
      </c>
      <c r="BJ139" s="17" t="s">
        <v>85</v>
      </c>
      <c r="BK139" s="149">
        <f t="shared" si="9"/>
        <v>0</v>
      </c>
      <c r="BL139" s="17" t="s">
        <v>369</v>
      </c>
      <c r="BM139" s="148" t="s">
        <v>3531</v>
      </c>
    </row>
    <row r="140" spans="2:65" s="1" customFormat="1" ht="16.5" customHeight="1">
      <c r="B140" s="32"/>
      <c r="C140" s="138" t="s">
        <v>304</v>
      </c>
      <c r="D140" s="138" t="s">
        <v>264</v>
      </c>
      <c r="E140" s="139" t="s">
        <v>3532</v>
      </c>
      <c r="F140" s="140" t="s">
        <v>3533</v>
      </c>
      <c r="G140" s="141" t="s">
        <v>675</v>
      </c>
      <c r="H140" s="142">
        <v>110</v>
      </c>
      <c r="I140" s="143"/>
      <c r="J140" s="142">
        <f t="shared" si="0"/>
        <v>0</v>
      </c>
      <c r="K140" s="140" t="s">
        <v>267</v>
      </c>
      <c r="L140" s="32"/>
      <c r="M140" s="144" t="s">
        <v>1</v>
      </c>
      <c r="N140" s="145" t="s">
        <v>42</v>
      </c>
      <c r="P140" s="146">
        <f t="shared" si="1"/>
        <v>0</v>
      </c>
      <c r="Q140" s="146">
        <v>0</v>
      </c>
      <c r="R140" s="146">
        <f t="shared" si="2"/>
        <v>0</v>
      </c>
      <c r="S140" s="146">
        <v>0</v>
      </c>
      <c r="T140" s="147">
        <f t="shared" si="3"/>
        <v>0</v>
      </c>
      <c r="AR140" s="148" t="s">
        <v>369</v>
      </c>
      <c r="AT140" s="148" t="s">
        <v>264</v>
      </c>
      <c r="AU140" s="148" t="s">
        <v>87</v>
      </c>
      <c r="AY140" s="17" t="s">
        <v>262</v>
      </c>
      <c r="BE140" s="149">
        <f t="shared" si="4"/>
        <v>0</v>
      </c>
      <c r="BF140" s="149">
        <f t="shared" si="5"/>
        <v>0</v>
      </c>
      <c r="BG140" s="149">
        <f t="shared" si="6"/>
        <v>0</v>
      </c>
      <c r="BH140" s="149">
        <f t="shared" si="7"/>
        <v>0</v>
      </c>
      <c r="BI140" s="149">
        <f t="shared" si="8"/>
        <v>0</v>
      </c>
      <c r="BJ140" s="17" t="s">
        <v>85</v>
      </c>
      <c r="BK140" s="149">
        <f t="shared" si="9"/>
        <v>0</v>
      </c>
      <c r="BL140" s="17" t="s">
        <v>369</v>
      </c>
      <c r="BM140" s="148" t="s">
        <v>3534</v>
      </c>
    </row>
    <row r="141" spans="2:65" s="1" customFormat="1" ht="24.2" customHeight="1">
      <c r="B141" s="32"/>
      <c r="C141" s="138" t="s">
        <v>325</v>
      </c>
      <c r="D141" s="138" t="s">
        <v>264</v>
      </c>
      <c r="E141" s="139" t="s">
        <v>3535</v>
      </c>
      <c r="F141" s="140" t="s">
        <v>3536</v>
      </c>
      <c r="G141" s="141" t="s">
        <v>416</v>
      </c>
      <c r="H141" s="142">
        <v>680</v>
      </c>
      <c r="I141" s="143"/>
      <c r="J141" s="142">
        <f t="shared" si="0"/>
        <v>0</v>
      </c>
      <c r="K141" s="140" t="s">
        <v>267</v>
      </c>
      <c r="L141" s="32"/>
      <c r="M141" s="144" t="s">
        <v>1</v>
      </c>
      <c r="N141" s="145" t="s">
        <v>42</v>
      </c>
      <c r="P141" s="146">
        <f t="shared" si="1"/>
        <v>0</v>
      </c>
      <c r="Q141" s="146">
        <v>0</v>
      </c>
      <c r="R141" s="146">
        <f t="shared" si="2"/>
        <v>0</v>
      </c>
      <c r="S141" s="146">
        <v>0</v>
      </c>
      <c r="T141" s="147">
        <f t="shared" si="3"/>
        <v>0</v>
      </c>
      <c r="AR141" s="148" t="s">
        <v>369</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369</v>
      </c>
      <c r="BM141" s="148" t="s">
        <v>3537</v>
      </c>
    </row>
    <row r="142" spans="2:51" s="12" customFormat="1" ht="12">
      <c r="B142" s="150"/>
      <c r="D142" s="151" t="s">
        <v>270</v>
      </c>
      <c r="E142" s="152" t="s">
        <v>1</v>
      </c>
      <c r="F142" s="153" t="s">
        <v>3538</v>
      </c>
      <c r="H142" s="154">
        <v>230</v>
      </c>
      <c r="I142" s="155"/>
      <c r="L142" s="150"/>
      <c r="M142" s="156"/>
      <c r="T142" s="157"/>
      <c r="AT142" s="152" t="s">
        <v>270</v>
      </c>
      <c r="AU142" s="152" t="s">
        <v>87</v>
      </c>
      <c r="AV142" s="12" t="s">
        <v>87</v>
      </c>
      <c r="AW142" s="12" t="s">
        <v>32</v>
      </c>
      <c r="AX142" s="12" t="s">
        <v>77</v>
      </c>
      <c r="AY142" s="152" t="s">
        <v>262</v>
      </c>
    </row>
    <row r="143" spans="2:51" s="12" customFormat="1" ht="12">
      <c r="B143" s="150"/>
      <c r="D143" s="151" t="s">
        <v>270</v>
      </c>
      <c r="E143" s="152" t="s">
        <v>1</v>
      </c>
      <c r="F143" s="153" t="s">
        <v>3539</v>
      </c>
      <c r="H143" s="154">
        <v>210</v>
      </c>
      <c r="I143" s="155"/>
      <c r="L143" s="150"/>
      <c r="M143" s="156"/>
      <c r="T143" s="157"/>
      <c r="AT143" s="152" t="s">
        <v>270</v>
      </c>
      <c r="AU143" s="152" t="s">
        <v>87</v>
      </c>
      <c r="AV143" s="12" t="s">
        <v>87</v>
      </c>
      <c r="AW143" s="12" t="s">
        <v>32</v>
      </c>
      <c r="AX143" s="12" t="s">
        <v>77</v>
      </c>
      <c r="AY143" s="152" t="s">
        <v>262</v>
      </c>
    </row>
    <row r="144" spans="2:51" s="12" customFormat="1" ht="12">
      <c r="B144" s="150"/>
      <c r="D144" s="151" t="s">
        <v>270</v>
      </c>
      <c r="E144" s="152" t="s">
        <v>1</v>
      </c>
      <c r="F144" s="153" t="s">
        <v>3540</v>
      </c>
      <c r="H144" s="154">
        <v>240</v>
      </c>
      <c r="I144" s="155"/>
      <c r="L144" s="150"/>
      <c r="M144" s="156"/>
      <c r="T144" s="157"/>
      <c r="AT144" s="152" t="s">
        <v>270</v>
      </c>
      <c r="AU144" s="152" t="s">
        <v>87</v>
      </c>
      <c r="AV144" s="12" t="s">
        <v>87</v>
      </c>
      <c r="AW144" s="12" t="s">
        <v>32</v>
      </c>
      <c r="AX144" s="12" t="s">
        <v>77</v>
      </c>
      <c r="AY144" s="152" t="s">
        <v>262</v>
      </c>
    </row>
    <row r="145" spans="2:51" s="13" customFormat="1" ht="12">
      <c r="B145" s="158"/>
      <c r="D145" s="151" t="s">
        <v>270</v>
      </c>
      <c r="E145" s="159" t="s">
        <v>1</v>
      </c>
      <c r="F145" s="160" t="s">
        <v>273</v>
      </c>
      <c r="H145" s="161">
        <v>680</v>
      </c>
      <c r="I145" s="162"/>
      <c r="L145" s="158"/>
      <c r="M145" s="163"/>
      <c r="T145" s="164"/>
      <c r="AT145" s="159" t="s">
        <v>270</v>
      </c>
      <c r="AU145" s="159" t="s">
        <v>87</v>
      </c>
      <c r="AV145" s="13" t="s">
        <v>268</v>
      </c>
      <c r="AW145" s="13" t="s">
        <v>32</v>
      </c>
      <c r="AX145" s="13" t="s">
        <v>85</v>
      </c>
      <c r="AY145" s="159" t="s">
        <v>262</v>
      </c>
    </row>
    <row r="146" spans="2:65" s="1" customFormat="1" ht="24.2" customHeight="1">
      <c r="B146" s="32"/>
      <c r="C146" s="138" t="s">
        <v>342</v>
      </c>
      <c r="D146" s="138" t="s">
        <v>264</v>
      </c>
      <c r="E146" s="139" t="s">
        <v>3541</v>
      </c>
      <c r="F146" s="140" t="s">
        <v>3542</v>
      </c>
      <c r="G146" s="141" t="s">
        <v>416</v>
      </c>
      <c r="H146" s="142">
        <v>510</v>
      </c>
      <c r="I146" s="143"/>
      <c r="J146" s="142">
        <f aca="true" t="shared" si="10" ref="J146:J185">ROUND(I146*H146,2)</f>
        <v>0</v>
      </c>
      <c r="K146" s="140" t="s">
        <v>267</v>
      </c>
      <c r="L146" s="32"/>
      <c r="M146" s="144" t="s">
        <v>1</v>
      </c>
      <c r="N146" s="145" t="s">
        <v>42</v>
      </c>
      <c r="P146" s="146">
        <f aca="true" t="shared" si="11" ref="P146:P185">O146*H146</f>
        <v>0</v>
      </c>
      <c r="Q146" s="146">
        <v>0</v>
      </c>
      <c r="R146" s="146">
        <f aca="true" t="shared" si="12" ref="R146:R185">Q146*H146</f>
        <v>0</v>
      </c>
      <c r="S146" s="146">
        <v>0</v>
      </c>
      <c r="T146" s="147">
        <f aca="true" t="shared" si="13" ref="T146:T185">S146*H146</f>
        <v>0</v>
      </c>
      <c r="AR146" s="148" t="s">
        <v>369</v>
      </c>
      <c r="AT146" s="148" t="s">
        <v>264</v>
      </c>
      <c r="AU146" s="148" t="s">
        <v>87</v>
      </c>
      <c r="AY146" s="17" t="s">
        <v>262</v>
      </c>
      <c r="BE146" s="149">
        <f aca="true" t="shared" si="14" ref="BE146:BE185">IF(N146="základní",J146,0)</f>
        <v>0</v>
      </c>
      <c r="BF146" s="149">
        <f aca="true" t="shared" si="15" ref="BF146:BF185">IF(N146="snížená",J146,0)</f>
        <v>0</v>
      </c>
      <c r="BG146" s="149">
        <f aca="true" t="shared" si="16" ref="BG146:BG185">IF(N146="zákl. přenesená",J146,0)</f>
        <v>0</v>
      </c>
      <c r="BH146" s="149">
        <f aca="true" t="shared" si="17" ref="BH146:BH185">IF(N146="sníž. přenesená",J146,0)</f>
        <v>0</v>
      </c>
      <c r="BI146" s="149">
        <f aca="true" t="shared" si="18" ref="BI146:BI185">IF(N146="nulová",J146,0)</f>
        <v>0</v>
      </c>
      <c r="BJ146" s="17" t="s">
        <v>85</v>
      </c>
      <c r="BK146" s="149">
        <f aca="true" t="shared" si="19" ref="BK146:BK185">ROUND(I146*H146,2)</f>
        <v>0</v>
      </c>
      <c r="BL146" s="17" t="s">
        <v>369</v>
      </c>
      <c r="BM146" s="148" t="s">
        <v>3543</v>
      </c>
    </row>
    <row r="147" spans="2:65" s="1" customFormat="1" ht="33" customHeight="1">
      <c r="B147" s="32"/>
      <c r="C147" s="138" t="s">
        <v>347</v>
      </c>
      <c r="D147" s="138" t="s">
        <v>264</v>
      </c>
      <c r="E147" s="139" t="s">
        <v>3544</v>
      </c>
      <c r="F147" s="140" t="s">
        <v>3545</v>
      </c>
      <c r="G147" s="141" t="s">
        <v>416</v>
      </c>
      <c r="H147" s="142">
        <v>200</v>
      </c>
      <c r="I147" s="143"/>
      <c r="J147" s="142">
        <f t="shared" si="10"/>
        <v>0</v>
      </c>
      <c r="K147" s="140" t="s">
        <v>267</v>
      </c>
      <c r="L147" s="32"/>
      <c r="M147" s="144" t="s">
        <v>1</v>
      </c>
      <c r="N147" s="145" t="s">
        <v>42</v>
      </c>
      <c r="P147" s="146">
        <f t="shared" si="11"/>
        <v>0</v>
      </c>
      <c r="Q147" s="146">
        <v>0</v>
      </c>
      <c r="R147" s="146">
        <f t="shared" si="12"/>
        <v>0</v>
      </c>
      <c r="S147" s="146">
        <v>0</v>
      </c>
      <c r="T147" s="147">
        <f t="shared" si="13"/>
        <v>0</v>
      </c>
      <c r="AR147" s="148" t="s">
        <v>369</v>
      </c>
      <c r="AT147" s="148" t="s">
        <v>264</v>
      </c>
      <c r="AU147" s="148" t="s">
        <v>87</v>
      </c>
      <c r="AY147" s="17" t="s">
        <v>262</v>
      </c>
      <c r="BE147" s="149">
        <f t="shared" si="14"/>
        <v>0</v>
      </c>
      <c r="BF147" s="149">
        <f t="shared" si="15"/>
        <v>0</v>
      </c>
      <c r="BG147" s="149">
        <f t="shared" si="16"/>
        <v>0</v>
      </c>
      <c r="BH147" s="149">
        <f t="shared" si="17"/>
        <v>0</v>
      </c>
      <c r="BI147" s="149">
        <f t="shared" si="18"/>
        <v>0</v>
      </c>
      <c r="BJ147" s="17" t="s">
        <v>85</v>
      </c>
      <c r="BK147" s="149">
        <f t="shared" si="19"/>
        <v>0</v>
      </c>
      <c r="BL147" s="17" t="s">
        <v>369</v>
      </c>
      <c r="BM147" s="148" t="s">
        <v>3546</v>
      </c>
    </row>
    <row r="148" spans="2:65" s="1" customFormat="1" ht="24.2" customHeight="1">
      <c r="B148" s="32"/>
      <c r="C148" s="138" t="s">
        <v>351</v>
      </c>
      <c r="D148" s="138" t="s">
        <v>264</v>
      </c>
      <c r="E148" s="139" t="s">
        <v>3547</v>
      </c>
      <c r="F148" s="140" t="s">
        <v>3548</v>
      </c>
      <c r="G148" s="141" t="s">
        <v>416</v>
      </c>
      <c r="H148" s="142">
        <v>2950</v>
      </c>
      <c r="I148" s="143"/>
      <c r="J148" s="142">
        <f t="shared" si="10"/>
        <v>0</v>
      </c>
      <c r="K148" s="140" t="s">
        <v>267</v>
      </c>
      <c r="L148" s="32"/>
      <c r="M148" s="144" t="s">
        <v>1</v>
      </c>
      <c r="N148" s="145" t="s">
        <v>42</v>
      </c>
      <c r="P148" s="146">
        <f t="shared" si="11"/>
        <v>0</v>
      </c>
      <c r="Q148" s="146">
        <v>0</v>
      </c>
      <c r="R148" s="146">
        <f t="shared" si="12"/>
        <v>0</v>
      </c>
      <c r="S148" s="146">
        <v>0</v>
      </c>
      <c r="T148" s="147">
        <f t="shared" si="13"/>
        <v>0</v>
      </c>
      <c r="AR148" s="148" t="s">
        <v>369</v>
      </c>
      <c r="AT148" s="148" t="s">
        <v>264</v>
      </c>
      <c r="AU148" s="148" t="s">
        <v>87</v>
      </c>
      <c r="AY148" s="17" t="s">
        <v>262</v>
      </c>
      <c r="BE148" s="149">
        <f t="shared" si="14"/>
        <v>0</v>
      </c>
      <c r="BF148" s="149">
        <f t="shared" si="15"/>
        <v>0</v>
      </c>
      <c r="BG148" s="149">
        <f t="shared" si="16"/>
        <v>0</v>
      </c>
      <c r="BH148" s="149">
        <f t="shared" si="17"/>
        <v>0</v>
      </c>
      <c r="BI148" s="149">
        <f t="shared" si="18"/>
        <v>0</v>
      </c>
      <c r="BJ148" s="17" t="s">
        <v>85</v>
      </c>
      <c r="BK148" s="149">
        <f t="shared" si="19"/>
        <v>0</v>
      </c>
      <c r="BL148" s="17" t="s">
        <v>369</v>
      </c>
      <c r="BM148" s="148" t="s">
        <v>3549</v>
      </c>
    </row>
    <row r="149" spans="2:65" s="1" customFormat="1" ht="33" customHeight="1">
      <c r="B149" s="32"/>
      <c r="C149" s="138" t="s">
        <v>355</v>
      </c>
      <c r="D149" s="138" t="s">
        <v>264</v>
      </c>
      <c r="E149" s="139" t="s">
        <v>3550</v>
      </c>
      <c r="F149" s="140" t="s">
        <v>3551</v>
      </c>
      <c r="G149" s="141" t="s">
        <v>416</v>
      </c>
      <c r="H149" s="142">
        <v>3320</v>
      </c>
      <c r="I149" s="143"/>
      <c r="J149" s="142">
        <f t="shared" si="10"/>
        <v>0</v>
      </c>
      <c r="K149" s="140" t="s">
        <v>267</v>
      </c>
      <c r="L149" s="32"/>
      <c r="M149" s="144" t="s">
        <v>1</v>
      </c>
      <c r="N149" s="145" t="s">
        <v>42</v>
      </c>
      <c r="P149" s="146">
        <f t="shared" si="11"/>
        <v>0</v>
      </c>
      <c r="Q149" s="146">
        <v>0</v>
      </c>
      <c r="R149" s="146">
        <f t="shared" si="12"/>
        <v>0</v>
      </c>
      <c r="S149" s="146">
        <v>0</v>
      </c>
      <c r="T149" s="147">
        <f t="shared" si="13"/>
        <v>0</v>
      </c>
      <c r="AR149" s="148" t="s">
        <v>369</v>
      </c>
      <c r="AT149" s="148" t="s">
        <v>264</v>
      </c>
      <c r="AU149" s="148" t="s">
        <v>87</v>
      </c>
      <c r="AY149" s="17" t="s">
        <v>262</v>
      </c>
      <c r="BE149" s="149">
        <f t="shared" si="14"/>
        <v>0</v>
      </c>
      <c r="BF149" s="149">
        <f t="shared" si="15"/>
        <v>0</v>
      </c>
      <c r="BG149" s="149">
        <f t="shared" si="16"/>
        <v>0</v>
      </c>
      <c r="BH149" s="149">
        <f t="shared" si="17"/>
        <v>0</v>
      </c>
      <c r="BI149" s="149">
        <f t="shared" si="18"/>
        <v>0</v>
      </c>
      <c r="BJ149" s="17" t="s">
        <v>85</v>
      </c>
      <c r="BK149" s="149">
        <f t="shared" si="19"/>
        <v>0</v>
      </c>
      <c r="BL149" s="17" t="s">
        <v>369</v>
      </c>
      <c r="BM149" s="148" t="s">
        <v>3552</v>
      </c>
    </row>
    <row r="150" spans="2:65" s="1" customFormat="1" ht="33" customHeight="1">
      <c r="B150" s="32"/>
      <c r="C150" s="138" t="s">
        <v>359</v>
      </c>
      <c r="D150" s="138" t="s">
        <v>264</v>
      </c>
      <c r="E150" s="139" t="s">
        <v>3553</v>
      </c>
      <c r="F150" s="140" t="s">
        <v>3554</v>
      </c>
      <c r="G150" s="141" t="s">
        <v>416</v>
      </c>
      <c r="H150" s="142">
        <v>350</v>
      </c>
      <c r="I150" s="143"/>
      <c r="J150" s="142">
        <f t="shared" si="10"/>
        <v>0</v>
      </c>
      <c r="K150" s="140" t="s">
        <v>267</v>
      </c>
      <c r="L150" s="32"/>
      <c r="M150" s="144" t="s">
        <v>1</v>
      </c>
      <c r="N150" s="145" t="s">
        <v>42</v>
      </c>
      <c r="P150" s="146">
        <f t="shared" si="11"/>
        <v>0</v>
      </c>
      <c r="Q150" s="146">
        <v>0</v>
      </c>
      <c r="R150" s="146">
        <f t="shared" si="12"/>
        <v>0</v>
      </c>
      <c r="S150" s="146">
        <v>0</v>
      </c>
      <c r="T150" s="147">
        <f t="shared" si="13"/>
        <v>0</v>
      </c>
      <c r="AR150" s="148" t="s">
        <v>369</v>
      </c>
      <c r="AT150" s="148" t="s">
        <v>264</v>
      </c>
      <c r="AU150" s="148" t="s">
        <v>87</v>
      </c>
      <c r="AY150" s="17" t="s">
        <v>262</v>
      </c>
      <c r="BE150" s="149">
        <f t="shared" si="14"/>
        <v>0</v>
      </c>
      <c r="BF150" s="149">
        <f t="shared" si="15"/>
        <v>0</v>
      </c>
      <c r="BG150" s="149">
        <f t="shared" si="16"/>
        <v>0</v>
      </c>
      <c r="BH150" s="149">
        <f t="shared" si="17"/>
        <v>0</v>
      </c>
      <c r="BI150" s="149">
        <f t="shared" si="18"/>
        <v>0</v>
      </c>
      <c r="BJ150" s="17" t="s">
        <v>85</v>
      </c>
      <c r="BK150" s="149">
        <f t="shared" si="19"/>
        <v>0</v>
      </c>
      <c r="BL150" s="17" t="s">
        <v>369</v>
      </c>
      <c r="BM150" s="148" t="s">
        <v>3555</v>
      </c>
    </row>
    <row r="151" spans="2:65" s="1" customFormat="1" ht="33" customHeight="1">
      <c r="B151" s="32"/>
      <c r="C151" s="138" t="s">
        <v>9</v>
      </c>
      <c r="D151" s="138" t="s">
        <v>264</v>
      </c>
      <c r="E151" s="139" t="s">
        <v>3553</v>
      </c>
      <c r="F151" s="140" t="s">
        <v>3554</v>
      </c>
      <c r="G151" s="141" t="s">
        <v>416</v>
      </c>
      <c r="H151" s="142">
        <v>15</v>
      </c>
      <c r="I151" s="143"/>
      <c r="J151" s="142">
        <f t="shared" si="10"/>
        <v>0</v>
      </c>
      <c r="K151" s="140" t="s">
        <v>267</v>
      </c>
      <c r="L151" s="32"/>
      <c r="M151" s="144" t="s">
        <v>1</v>
      </c>
      <c r="N151" s="145" t="s">
        <v>42</v>
      </c>
      <c r="P151" s="146">
        <f t="shared" si="11"/>
        <v>0</v>
      </c>
      <c r="Q151" s="146">
        <v>0</v>
      </c>
      <c r="R151" s="146">
        <f t="shared" si="12"/>
        <v>0</v>
      </c>
      <c r="S151" s="146">
        <v>0</v>
      </c>
      <c r="T151" s="147">
        <f t="shared" si="13"/>
        <v>0</v>
      </c>
      <c r="AR151" s="148" t="s">
        <v>369</v>
      </c>
      <c r="AT151" s="148" t="s">
        <v>264</v>
      </c>
      <c r="AU151" s="148" t="s">
        <v>87</v>
      </c>
      <c r="AY151" s="17" t="s">
        <v>262</v>
      </c>
      <c r="BE151" s="149">
        <f t="shared" si="14"/>
        <v>0</v>
      </c>
      <c r="BF151" s="149">
        <f t="shared" si="15"/>
        <v>0</v>
      </c>
      <c r="BG151" s="149">
        <f t="shared" si="16"/>
        <v>0</v>
      </c>
      <c r="BH151" s="149">
        <f t="shared" si="17"/>
        <v>0</v>
      </c>
      <c r="BI151" s="149">
        <f t="shared" si="18"/>
        <v>0</v>
      </c>
      <c r="BJ151" s="17" t="s">
        <v>85</v>
      </c>
      <c r="BK151" s="149">
        <f t="shared" si="19"/>
        <v>0</v>
      </c>
      <c r="BL151" s="17" t="s">
        <v>369</v>
      </c>
      <c r="BM151" s="148" t="s">
        <v>3556</v>
      </c>
    </row>
    <row r="152" spans="2:65" s="1" customFormat="1" ht="24.2" customHeight="1">
      <c r="B152" s="32"/>
      <c r="C152" s="138" t="s">
        <v>369</v>
      </c>
      <c r="D152" s="138" t="s">
        <v>264</v>
      </c>
      <c r="E152" s="139" t="s">
        <v>3557</v>
      </c>
      <c r="F152" s="140" t="s">
        <v>3558</v>
      </c>
      <c r="G152" s="141" t="s">
        <v>416</v>
      </c>
      <c r="H152" s="142">
        <v>70</v>
      </c>
      <c r="I152" s="143"/>
      <c r="J152" s="142">
        <f t="shared" si="10"/>
        <v>0</v>
      </c>
      <c r="K152" s="140" t="s">
        <v>267</v>
      </c>
      <c r="L152" s="32"/>
      <c r="M152" s="144" t="s">
        <v>1</v>
      </c>
      <c r="N152" s="145" t="s">
        <v>42</v>
      </c>
      <c r="P152" s="146">
        <f t="shared" si="11"/>
        <v>0</v>
      </c>
      <c r="Q152" s="146">
        <v>0</v>
      </c>
      <c r="R152" s="146">
        <f t="shared" si="12"/>
        <v>0</v>
      </c>
      <c r="S152" s="146">
        <v>0</v>
      </c>
      <c r="T152" s="147">
        <f t="shared" si="13"/>
        <v>0</v>
      </c>
      <c r="AR152" s="148" t="s">
        <v>369</v>
      </c>
      <c r="AT152" s="148" t="s">
        <v>264</v>
      </c>
      <c r="AU152" s="148" t="s">
        <v>87</v>
      </c>
      <c r="AY152" s="17" t="s">
        <v>262</v>
      </c>
      <c r="BE152" s="149">
        <f t="shared" si="14"/>
        <v>0</v>
      </c>
      <c r="BF152" s="149">
        <f t="shared" si="15"/>
        <v>0</v>
      </c>
      <c r="BG152" s="149">
        <f t="shared" si="16"/>
        <v>0</v>
      </c>
      <c r="BH152" s="149">
        <f t="shared" si="17"/>
        <v>0</v>
      </c>
      <c r="BI152" s="149">
        <f t="shared" si="18"/>
        <v>0</v>
      </c>
      <c r="BJ152" s="17" t="s">
        <v>85</v>
      </c>
      <c r="BK152" s="149">
        <f t="shared" si="19"/>
        <v>0</v>
      </c>
      <c r="BL152" s="17" t="s">
        <v>369</v>
      </c>
      <c r="BM152" s="148" t="s">
        <v>3559</v>
      </c>
    </row>
    <row r="153" spans="2:65" s="1" customFormat="1" ht="24.2" customHeight="1">
      <c r="B153" s="32"/>
      <c r="C153" s="138" t="s">
        <v>376</v>
      </c>
      <c r="D153" s="138" t="s">
        <v>264</v>
      </c>
      <c r="E153" s="139" t="s">
        <v>3557</v>
      </c>
      <c r="F153" s="140" t="s">
        <v>3558</v>
      </c>
      <c r="G153" s="141" t="s">
        <v>416</v>
      </c>
      <c r="H153" s="142">
        <v>80</v>
      </c>
      <c r="I153" s="143"/>
      <c r="J153" s="142">
        <f t="shared" si="10"/>
        <v>0</v>
      </c>
      <c r="K153" s="140" t="s">
        <v>267</v>
      </c>
      <c r="L153" s="32"/>
      <c r="M153" s="144" t="s">
        <v>1</v>
      </c>
      <c r="N153" s="145" t="s">
        <v>42</v>
      </c>
      <c r="P153" s="146">
        <f t="shared" si="11"/>
        <v>0</v>
      </c>
      <c r="Q153" s="146">
        <v>0</v>
      </c>
      <c r="R153" s="146">
        <f t="shared" si="12"/>
        <v>0</v>
      </c>
      <c r="S153" s="146">
        <v>0</v>
      </c>
      <c r="T153" s="147">
        <f t="shared" si="13"/>
        <v>0</v>
      </c>
      <c r="AR153" s="148" t="s">
        <v>369</v>
      </c>
      <c r="AT153" s="148" t="s">
        <v>264</v>
      </c>
      <c r="AU153" s="148" t="s">
        <v>87</v>
      </c>
      <c r="AY153" s="17" t="s">
        <v>262</v>
      </c>
      <c r="BE153" s="149">
        <f t="shared" si="14"/>
        <v>0</v>
      </c>
      <c r="BF153" s="149">
        <f t="shared" si="15"/>
        <v>0</v>
      </c>
      <c r="BG153" s="149">
        <f t="shared" si="16"/>
        <v>0</v>
      </c>
      <c r="BH153" s="149">
        <f t="shared" si="17"/>
        <v>0</v>
      </c>
      <c r="BI153" s="149">
        <f t="shared" si="18"/>
        <v>0</v>
      </c>
      <c r="BJ153" s="17" t="s">
        <v>85</v>
      </c>
      <c r="BK153" s="149">
        <f t="shared" si="19"/>
        <v>0</v>
      </c>
      <c r="BL153" s="17" t="s">
        <v>369</v>
      </c>
      <c r="BM153" s="148" t="s">
        <v>3560</v>
      </c>
    </row>
    <row r="154" spans="2:65" s="1" customFormat="1" ht="24.2" customHeight="1">
      <c r="B154" s="32"/>
      <c r="C154" s="138" t="s">
        <v>381</v>
      </c>
      <c r="D154" s="138" t="s">
        <v>264</v>
      </c>
      <c r="E154" s="139" t="s">
        <v>3561</v>
      </c>
      <c r="F154" s="140" t="s">
        <v>3562</v>
      </c>
      <c r="G154" s="141" t="s">
        <v>416</v>
      </c>
      <c r="H154" s="142">
        <v>325</v>
      </c>
      <c r="I154" s="143"/>
      <c r="J154" s="142">
        <f t="shared" si="10"/>
        <v>0</v>
      </c>
      <c r="K154" s="140" t="s">
        <v>267</v>
      </c>
      <c r="L154" s="32"/>
      <c r="M154" s="144" t="s">
        <v>1</v>
      </c>
      <c r="N154" s="145" t="s">
        <v>42</v>
      </c>
      <c r="P154" s="146">
        <f t="shared" si="11"/>
        <v>0</v>
      </c>
      <c r="Q154" s="146">
        <v>0</v>
      </c>
      <c r="R154" s="146">
        <f t="shared" si="12"/>
        <v>0</v>
      </c>
      <c r="S154" s="146">
        <v>0</v>
      </c>
      <c r="T154" s="147">
        <f t="shared" si="13"/>
        <v>0</v>
      </c>
      <c r="AR154" s="148" t="s">
        <v>369</v>
      </c>
      <c r="AT154" s="148" t="s">
        <v>264</v>
      </c>
      <c r="AU154" s="148" t="s">
        <v>87</v>
      </c>
      <c r="AY154" s="17" t="s">
        <v>262</v>
      </c>
      <c r="BE154" s="149">
        <f t="shared" si="14"/>
        <v>0</v>
      </c>
      <c r="BF154" s="149">
        <f t="shared" si="15"/>
        <v>0</v>
      </c>
      <c r="BG154" s="149">
        <f t="shared" si="16"/>
        <v>0</v>
      </c>
      <c r="BH154" s="149">
        <f t="shared" si="17"/>
        <v>0</v>
      </c>
      <c r="BI154" s="149">
        <f t="shared" si="18"/>
        <v>0</v>
      </c>
      <c r="BJ154" s="17" t="s">
        <v>85</v>
      </c>
      <c r="BK154" s="149">
        <f t="shared" si="19"/>
        <v>0</v>
      </c>
      <c r="BL154" s="17" t="s">
        <v>369</v>
      </c>
      <c r="BM154" s="148" t="s">
        <v>3563</v>
      </c>
    </row>
    <row r="155" spans="2:65" s="1" customFormat="1" ht="33" customHeight="1">
      <c r="B155" s="32"/>
      <c r="C155" s="138" t="s">
        <v>396</v>
      </c>
      <c r="D155" s="138" t="s">
        <v>264</v>
      </c>
      <c r="E155" s="139" t="s">
        <v>3564</v>
      </c>
      <c r="F155" s="140" t="s">
        <v>3565</v>
      </c>
      <c r="G155" s="141" t="s">
        <v>416</v>
      </c>
      <c r="H155" s="142">
        <v>120</v>
      </c>
      <c r="I155" s="143"/>
      <c r="J155" s="142">
        <f t="shared" si="10"/>
        <v>0</v>
      </c>
      <c r="K155" s="140" t="s">
        <v>267</v>
      </c>
      <c r="L155" s="32"/>
      <c r="M155" s="144" t="s">
        <v>1</v>
      </c>
      <c r="N155" s="145" t="s">
        <v>42</v>
      </c>
      <c r="P155" s="146">
        <f t="shared" si="11"/>
        <v>0</v>
      </c>
      <c r="Q155" s="146">
        <v>0</v>
      </c>
      <c r="R155" s="146">
        <f t="shared" si="12"/>
        <v>0</v>
      </c>
      <c r="S155" s="146">
        <v>0</v>
      </c>
      <c r="T155" s="147">
        <f t="shared" si="13"/>
        <v>0</v>
      </c>
      <c r="AR155" s="148" t="s">
        <v>369</v>
      </c>
      <c r="AT155" s="148" t="s">
        <v>264</v>
      </c>
      <c r="AU155" s="148" t="s">
        <v>87</v>
      </c>
      <c r="AY155" s="17" t="s">
        <v>262</v>
      </c>
      <c r="BE155" s="149">
        <f t="shared" si="14"/>
        <v>0</v>
      </c>
      <c r="BF155" s="149">
        <f t="shared" si="15"/>
        <v>0</v>
      </c>
      <c r="BG155" s="149">
        <f t="shared" si="16"/>
        <v>0</v>
      </c>
      <c r="BH155" s="149">
        <f t="shared" si="17"/>
        <v>0</v>
      </c>
      <c r="BI155" s="149">
        <f t="shared" si="18"/>
        <v>0</v>
      </c>
      <c r="BJ155" s="17" t="s">
        <v>85</v>
      </c>
      <c r="BK155" s="149">
        <f t="shared" si="19"/>
        <v>0</v>
      </c>
      <c r="BL155" s="17" t="s">
        <v>369</v>
      </c>
      <c r="BM155" s="148" t="s">
        <v>3566</v>
      </c>
    </row>
    <row r="156" spans="2:65" s="1" customFormat="1" ht="24.2" customHeight="1">
      <c r="B156" s="32"/>
      <c r="C156" s="138" t="s">
        <v>400</v>
      </c>
      <c r="D156" s="138" t="s">
        <v>264</v>
      </c>
      <c r="E156" s="139" t="s">
        <v>3567</v>
      </c>
      <c r="F156" s="140" t="s">
        <v>3568</v>
      </c>
      <c r="G156" s="141" t="s">
        <v>416</v>
      </c>
      <c r="H156" s="142">
        <v>30</v>
      </c>
      <c r="I156" s="143"/>
      <c r="J156" s="142">
        <f t="shared" si="10"/>
        <v>0</v>
      </c>
      <c r="K156" s="140" t="s">
        <v>267</v>
      </c>
      <c r="L156" s="32"/>
      <c r="M156" s="144" t="s">
        <v>1</v>
      </c>
      <c r="N156" s="145" t="s">
        <v>42</v>
      </c>
      <c r="P156" s="146">
        <f t="shared" si="11"/>
        <v>0</v>
      </c>
      <c r="Q156" s="146">
        <v>0</v>
      </c>
      <c r="R156" s="146">
        <f t="shared" si="12"/>
        <v>0</v>
      </c>
      <c r="S156" s="146">
        <v>0</v>
      </c>
      <c r="T156" s="147">
        <f t="shared" si="13"/>
        <v>0</v>
      </c>
      <c r="AR156" s="148" t="s">
        <v>369</v>
      </c>
      <c r="AT156" s="148" t="s">
        <v>264</v>
      </c>
      <c r="AU156" s="148" t="s">
        <v>87</v>
      </c>
      <c r="AY156" s="17" t="s">
        <v>262</v>
      </c>
      <c r="BE156" s="149">
        <f t="shared" si="14"/>
        <v>0</v>
      </c>
      <c r="BF156" s="149">
        <f t="shared" si="15"/>
        <v>0</v>
      </c>
      <c r="BG156" s="149">
        <f t="shared" si="16"/>
        <v>0</v>
      </c>
      <c r="BH156" s="149">
        <f t="shared" si="17"/>
        <v>0</v>
      </c>
      <c r="BI156" s="149">
        <f t="shared" si="18"/>
        <v>0</v>
      </c>
      <c r="BJ156" s="17" t="s">
        <v>85</v>
      </c>
      <c r="BK156" s="149">
        <f t="shared" si="19"/>
        <v>0</v>
      </c>
      <c r="BL156" s="17" t="s">
        <v>369</v>
      </c>
      <c r="BM156" s="148" t="s">
        <v>3569</v>
      </c>
    </row>
    <row r="157" spans="2:65" s="1" customFormat="1" ht="24.2" customHeight="1">
      <c r="B157" s="32"/>
      <c r="C157" s="138" t="s">
        <v>7</v>
      </c>
      <c r="D157" s="138" t="s">
        <v>264</v>
      </c>
      <c r="E157" s="139" t="s">
        <v>3570</v>
      </c>
      <c r="F157" s="140" t="s">
        <v>3571</v>
      </c>
      <c r="G157" s="141" t="s">
        <v>675</v>
      </c>
      <c r="H157" s="142">
        <v>1000</v>
      </c>
      <c r="I157" s="143"/>
      <c r="J157" s="142">
        <f t="shared" si="10"/>
        <v>0</v>
      </c>
      <c r="K157" s="140" t="s">
        <v>267</v>
      </c>
      <c r="L157" s="32"/>
      <c r="M157" s="144" t="s">
        <v>1</v>
      </c>
      <c r="N157" s="145" t="s">
        <v>42</v>
      </c>
      <c r="P157" s="146">
        <f t="shared" si="11"/>
        <v>0</v>
      </c>
      <c r="Q157" s="146">
        <v>0</v>
      </c>
      <c r="R157" s="146">
        <f t="shared" si="12"/>
        <v>0</v>
      </c>
      <c r="S157" s="146">
        <v>0</v>
      </c>
      <c r="T157" s="147">
        <f t="shared" si="13"/>
        <v>0</v>
      </c>
      <c r="AR157" s="148" t="s">
        <v>369</v>
      </c>
      <c r="AT157" s="148" t="s">
        <v>264</v>
      </c>
      <c r="AU157" s="148" t="s">
        <v>87</v>
      </c>
      <c r="AY157" s="17" t="s">
        <v>262</v>
      </c>
      <c r="BE157" s="149">
        <f t="shared" si="14"/>
        <v>0</v>
      </c>
      <c r="BF157" s="149">
        <f t="shared" si="15"/>
        <v>0</v>
      </c>
      <c r="BG157" s="149">
        <f t="shared" si="16"/>
        <v>0</v>
      </c>
      <c r="BH157" s="149">
        <f t="shared" si="17"/>
        <v>0</v>
      </c>
      <c r="BI157" s="149">
        <f t="shared" si="18"/>
        <v>0</v>
      </c>
      <c r="BJ157" s="17" t="s">
        <v>85</v>
      </c>
      <c r="BK157" s="149">
        <f t="shared" si="19"/>
        <v>0</v>
      </c>
      <c r="BL157" s="17" t="s">
        <v>369</v>
      </c>
      <c r="BM157" s="148" t="s">
        <v>3572</v>
      </c>
    </row>
    <row r="158" spans="2:65" s="1" customFormat="1" ht="24.2" customHeight="1">
      <c r="B158" s="32"/>
      <c r="C158" s="138" t="s">
        <v>407</v>
      </c>
      <c r="D158" s="138" t="s">
        <v>264</v>
      </c>
      <c r="E158" s="139" t="s">
        <v>3573</v>
      </c>
      <c r="F158" s="140" t="s">
        <v>3574</v>
      </c>
      <c r="G158" s="141" t="s">
        <v>675</v>
      </c>
      <c r="H158" s="142">
        <v>60</v>
      </c>
      <c r="I158" s="143"/>
      <c r="J158" s="142">
        <f t="shared" si="10"/>
        <v>0</v>
      </c>
      <c r="K158" s="140" t="s">
        <v>267</v>
      </c>
      <c r="L158" s="32"/>
      <c r="M158" s="144" t="s">
        <v>1</v>
      </c>
      <c r="N158" s="145" t="s">
        <v>42</v>
      </c>
      <c r="P158" s="146">
        <f t="shared" si="11"/>
        <v>0</v>
      </c>
      <c r="Q158" s="146">
        <v>0</v>
      </c>
      <c r="R158" s="146">
        <f t="shared" si="12"/>
        <v>0</v>
      </c>
      <c r="S158" s="146">
        <v>0</v>
      </c>
      <c r="T158" s="147">
        <f t="shared" si="13"/>
        <v>0</v>
      </c>
      <c r="AR158" s="148" t="s">
        <v>369</v>
      </c>
      <c r="AT158" s="148" t="s">
        <v>264</v>
      </c>
      <c r="AU158" s="148" t="s">
        <v>87</v>
      </c>
      <c r="AY158" s="17" t="s">
        <v>262</v>
      </c>
      <c r="BE158" s="149">
        <f t="shared" si="14"/>
        <v>0</v>
      </c>
      <c r="BF158" s="149">
        <f t="shared" si="15"/>
        <v>0</v>
      </c>
      <c r="BG158" s="149">
        <f t="shared" si="16"/>
        <v>0</v>
      </c>
      <c r="BH158" s="149">
        <f t="shared" si="17"/>
        <v>0</v>
      </c>
      <c r="BI158" s="149">
        <f t="shared" si="18"/>
        <v>0</v>
      </c>
      <c r="BJ158" s="17" t="s">
        <v>85</v>
      </c>
      <c r="BK158" s="149">
        <f t="shared" si="19"/>
        <v>0</v>
      </c>
      <c r="BL158" s="17" t="s">
        <v>369</v>
      </c>
      <c r="BM158" s="148" t="s">
        <v>3575</v>
      </c>
    </row>
    <row r="159" spans="2:65" s="1" customFormat="1" ht="24.2" customHeight="1">
      <c r="B159" s="32"/>
      <c r="C159" s="138" t="s">
        <v>413</v>
      </c>
      <c r="D159" s="138" t="s">
        <v>264</v>
      </c>
      <c r="E159" s="139" t="s">
        <v>3576</v>
      </c>
      <c r="F159" s="140" t="s">
        <v>3577</v>
      </c>
      <c r="G159" s="141" t="s">
        <v>675</v>
      </c>
      <c r="H159" s="142">
        <v>80</v>
      </c>
      <c r="I159" s="143"/>
      <c r="J159" s="142">
        <f t="shared" si="10"/>
        <v>0</v>
      </c>
      <c r="K159" s="140" t="s">
        <v>267</v>
      </c>
      <c r="L159" s="32"/>
      <c r="M159" s="144" t="s">
        <v>1</v>
      </c>
      <c r="N159" s="145" t="s">
        <v>42</v>
      </c>
      <c r="P159" s="146">
        <f t="shared" si="11"/>
        <v>0</v>
      </c>
      <c r="Q159" s="146">
        <v>0</v>
      </c>
      <c r="R159" s="146">
        <f t="shared" si="12"/>
        <v>0</v>
      </c>
      <c r="S159" s="146">
        <v>0</v>
      </c>
      <c r="T159" s="147">
        <f t="shared" si="13"/>
        <v>0</v>
      </c>
      <c r="AR159" s="148" t="s">
        <v>369</v>
      </c>
      <c r="AT159" s="148" t="s">
        <v>264</v>
      </c>
      <c r="AU159" s="148" t="s">
        <v>87</v>
      </c>
      <c r="AY159" s="17" t="s">
        <v>262</v>
      </c>
      <c r="BE159" s="149">
        <f t="shared" si="14"/>
        <v>0</v>
      </c>
      <c r="BF159" s="149">
        <f t="shared" si="15"/>
        <v>0</v>
      </c>
      <c r="BG159" s="149">
        <f t="shared" si="16"/>
        <v>0</v>
      </c>
      <c r="BH159" s="149">
        <f t="shared" si="17"/>
        <v>0</v>
      </c>
      <c r="BI159" s="149">
        <f t="shared" si="18"/>
        <v>0</v>
      </c>
      <c r="BJ159" s="17" t="s">
        <v>85</v>
      </c>
      <c r="BK159" s="149">
        <f t="shared" si="19"/>
        <v>0</v>
      </c>
      <c r="BL159" s="17" t="s">
        <v>369</v>
      </c>
      <c r="BM159" s="148" t="s">
        <v>3578</v>
      </c>
    </row>
    <row r="160" spans="2:65" s="1" customFormat="1" ht="24.2" customHeight="1">
      <c r="B160" s="32"/>
      <c r="C160" s="138" t="s">
        <v>423</v>
      </c>
      <c r="D160" s="138" t="s">
        <v>264</v>
      </c>
      <c r="E160" s="139" t="s">
        <v>3579</v>
      </c>
      <c r="F160" s="140" t="s">
        <v>3580</v>
      </c>
      <c r="G160" s="141" t="s">
        <v>675</v>
      </c>
      <c r="H160" s="142">
        <v>16</v>
      </c>
      <c r="I160" s="143"/>
      <c r="J160" s="142">
        <f t="shared" si="10"/>
        <v>0</v>
      </c>
      <c r="K160" s="140" t="s">
        <v>267</v>
      </c>
      <c r="L160" s="32"/>
      <c r="M160" s="144" t="s">
        <v>1</v>
      </c>
      <c r="N160" s="145" t="s">
        <v>42</v>
      </c>
      <c r="P160" s="146">
        <f t="shared" si="11"/>
        <v>0</v>
      </c>
      <c r="Q160" s="146">
        <v>0</v>
      </c>
      <c r="R160" s="146">
        <f t="shared" si="12"/>
        <v>0</v>
      </c>
      <c r="S160" s="146">
        <v>0</v>
      </c>
      <c r="T160" s="147">
        <f t="shared" si="13"/>
        <v>0</v>
      </c>
      <c r="AR160" s="148" t="s">
        <v>369</v>
      </c>
      <c r="AT160" s="148" t="s">
        <v>264</v>
      </c>
      <c r="AU160" s="148" t="s">
        <v>87</v>
      </c>
      <c r="AY160" s="17" t="s">
        <v>262</v>
      </c>
      <c r="BE160" s="149">
        <f t="shared" si="14"/>
        <v>0</v>
      </c>
      <c r="BF160" s="149">
        <f t="shared" si="15"/>
        <v>0</v>
      </c>
      <c r="BG160" s="149">
        <f t="shared" si="16"/>
        <v>0</v>
      </c>
      <c r="BH160" s="149">
        <f t="shared" si="17"/>
        <v>0</v>
      </c>
      <c r="BI160" s="149">
        <f t="shared" si="18"/>
        <v>0</v>
      </c>
      <c r="BJ160" s="17" t="s">
        <v>85</v>
      </c>
      <c r="BK160" s="149">
        <f t="shared" si="19"/>
        <v>0</v>
      </c>
      <c r="BL160" s="17" t="s">
        <v>369</v>
      </c>
      <c r="BM160" s="148" t="s">
        <v>3581</v>
      </c>
    </row>
    <row r="161" spans="2:65" s="1" customFormat="1" ht="24.2" customHeight="1">
      <c r="B161" s="32"/>
      <c r="C161" s="138" t="s">
        <v>426</v>
      </c>
      <c r="D161" s="138" t="s">
        <v>264</v>
      </c>
      <c r="E161" s="139" t="s">
        <v>3582</v>
      </c>
      <c r="F161" s="140" t="s">
        <v>3583</v>
      </c>
      <c r="G161" s="141" t="s">
        <v>675</v>
      </c>
      <c r="H161" s="142">
        <v>8</v>
      </c>
      <c r="I161" s="143"/>
      <c r="J161" s="142">
        <f t="shared" si="10"/>
        <v>0</v>
      </c>
      <c r="K161" s="140" t="s">
        <v>267</v>
      </c>
      <c r="L161" s="32"/>
      <c r="M161" s="144" t="s">
        <v>1</v>
      </c>
      <c r="N161" s="145" t="s">
        <v>42</v>
      </c>
      <c r="P161" s="146">
        <f t="shared" si="11"/>
        <v>0</v>
      </c>
      <c r="Q161" s="146">
        <v>0</v>
      </c>
      <c r="R161" s="146">
        <f t="shared" si="12"/>
        <v>0</v>
      </c>
      <c r="S161" s="146">
        <v>0</v>
      </c>
      <c r="T161" s="147">
        <f t="shared" si="13"/>
        <v>0</v>
      </c>
      <c r="AR161" s="148" t="s">
        <v>369</v>
      </c>
      <c r="AT161" s="148" t="s">
        <v>264</v>
      </c>
      <c r="AU161" s="148" t="s">
        <v>87</v>
      </c>
      <c r="AY161" s="17" t="s">
        <v>262</v>
      </c>
      <c r="BE161" s="149">
        <f t="shared" si="14"/>
        <v>0</v>
      </c>
      <c r="BF161" s="149">
        <f t="shared" si="15"/>
        <v>0</v>
      </c>
      <c r="BG161" s="149">
        <f t="shared" si="16"/>
        <v>0</v>
      </c>
      <c r="BH161" s="149">
        <f t="shared" si="17"/>
        <v>0</v>
      </c>
      <c r="BI161" s="149">
        <f t="shared" si="18"/>
        <v>0</v>
      </c>
      <c r="BJ161" s="17" t="s">
        <v>85</v>
      </c>
      <c r="BK161" s="149">
        <f t="shared" si="19"/>
        <v>0</v>
      </c>
      <c r="BL161" s="17" t="s">
        <v>369</v>
      </c>
      <c r="BM161" s="148" t="s">
        <v>3584</v>
      </c>
    </row>
    <row r="162" spans="2:65" s="1" customFormat="1" ht="24.2" customHeight="1">
      <c r="B162" s="32"/>
      <c r="C162" s="138" t="s">
        <v>431</v>
      </c>
      <c r="D162" s="138" t="s">
        <v>264</v>
      </c>
      <c r="E162" s="139" t="s">
        <v>3585</v>
      </c>
      <c r="F162" s="140" t="s">
        <v>3586</v>
      </c>
      <c r="G162" s="141" t="s">
        <v>675</v>
      </c>
      <c r="H162" s="142">
        <v>9</v>
      </c>
      <c r="I162" s="143"/>
      <c r="J162" s="142">
        <f t="shared" si="10"/>
        <v>0</v>
      </c>
      <c r="K162" s="140" t="s">
        <v>267</v>
      </c>
      <c r="L162" s="32"/>
      <c r="M162" s="144" t="s">
        <v>1</v>
      </c>
      <c r="N162" s="145" t="s">
        <v>42</v>
      </c>
      <c r="P162" s="146">
        <f t="shared" si="11"/>
        <v>0</v>
      </c>
      <c r="Q162" s="146">
        <v>0</v>
      </c>
      <c r="R162" s="146">
        <f t="shared" si="12"/>
        <v>0</v>
      </c>
      <c r="S162" s="146">
        <v>0</v>
      </c>
      <c r="T162" s="147">
        <f t="shared" si="13"/>
        <v>0</v>
      </c>
      <c r="AR162" s="148" t="s">
        <v>369</v>
      </c>
      <c r="AT162" s="148" t="s">
        <v>264</v>
      </c>
      <c r="AU162" s="148" t="s">
        <v>87</v>
      </c>
      <c r="AY162" s="17" t="s">
        <v>262</v>
      </c>
      <c r="BE162" s="149">
        <f t="shared" si="14"/>
        <v>0</v>
      </c>
      <c r="BF162" s="149">
        <f t="shared" si="15"/>
        <v>0</v>
      </c>
      <c r="BG162" s="149">
        <f t="shared" si="16"/>
        <v>0</v>
      </c>
      <c r="BH162" s="149">
        <f t="shared" si="17"/>
        <v>0</v>
      </c>
      <c r="BI162" s="149">
        <f t="shared" si="18"/>
        <v>0</v>
      </c>
      <c r="BJ162" s="17" t="s">
        <v>85</v>
      </c>
      <c r="BK162" s="149">
        <f t="shared" si="19"/>
        <v>0</v>
      </c>
      <c r="BL162" s="17" t="s">
        <v>369</v>
      </c>
      <c r="BM162" s="148" t="s">
        <v>3587</v>
      </c>
    </row>
    <row r="163" spans="2:65" s="1" customFormat="1" ht="24.2" customHeight="1">
      <c r="B163" s="32"/>
      <c r="C163" s="138" t="s">
        <v>436</v>
      </c>
      <c r="D163" s="138" t="s">
        <v>264</v>
      </c>
      <c r="E163" s="139" t="s">
        <v>3588</v>
      </c>
      <c r="F163" s="140" t="s">
        <v>3589</v>
      </c>
      <c r="G163" s="141" t="s">
        <v>675</v>
      </c>
      <c r="H163" s="142">
        <v>3</v>
      </c>
      <c r="I163" s="143"/>
      <c r="J163" s="142">
        <f t="shared" si="10"/>
        <v>0</v>
      </c>
      <c r="K163" s="140" t="s">
        <v>267</v>
      </c>
      <c r="L163" s="32"/>
      <c r="M163" s="144" t="s">
        <v>1</v>
      </c>
      <c r="N163" s="145" t="s">
        <v>42</v>
      </c>
      <c r="P163" s="146">
        <f t="shared" si="11"/>
        <v>0</v>
      </c>
      <c r="Q163" s="146">
        <v>0</v>
      </c>
      <c r="R163" s="146">
        <f t="shared" si="12"/>
        <v>0</v>
      </c>
      <c r="S163" s="146">
        <v>0</v>
      </c>
      <c r="T163" s="147">
        <f t="shared" si="13"/>
        <v>0</v>
      </c>
      <c r="AR163" s="148" t="s">
        <v>369</v>
      </c>
      <c r="AT163" s="148" t="s">
        <v>264</v>
      </c>
      <c r="AU163" s="148" t="s">
        <v>87</v>
      </c>
      <c r="AY163" s="17" t="s">
        <v>262</v>
      </c>
      <c r="BE163" s="149">
        <f t="shared" si="14"/>
        <v>0</v>
      </c>
      <c r="BF163" s="149">
        <f t="shared" si="15"/>
        <v>0</v>
      </c>
      <c r="BG163" s="149">
        <f t="shared" si="16"/>
        <v>0</v>
      </c>
      <c r="BH163" s="149">
        <f t="shared" si="17"/>
        <v>0</v>
      </c>
      <c r="BI163" s="149">
        <f t="shared" si="18"/>
        <v>0</v>
      </c>
      <c r="BJ163" s="17" t="s">
        <v>85</v>
      </c>
      <c r="BK163" s="149">
        <f t="shared" si="19"/>
        <v>0</v>
      </c>
      <c r="BL163" s="17" t="s">
        <v>369</v>
      </c>
      <c r="BM163" s="148" t="s">
        <v>3590</v>
      </c>
    </row>
    <row r="164" spans="2:65" s="1" customFormat="1" ht="24.2" customHeight="1">
      <c r="B164" s="32"/>
      <c r="C164" s="138" t="s">
        <v>441</v>
      </c>
      <c r="D164" s="138" t="s">
        <v>264</v>
      </c>
      <c r="E164" s="139" t="s">
        <v>3591</v>
      </c>
      <c r="F164" s="140" t="s">
        <v>3592</v>
      </c>
      <c r="G164" s="141" t="s">
        <v>675</v>
      </c>
      <c r="H164" s="142">
        <v>1</v>
      </c>
      <c r="I164" s="143"/>
      <c r="J164" s="142">
        <f t="shared" si="10"/>
        <v>0</v>
      </c>
      <c r="K164" s="140" t="s">
        <v>267</v>
      </c>
      <c r="L164" s="32"/>
      <c r="M164" s="144" t="s">
        <v>1</v>
      </c>
      <c r="N164" s="145" t="s">
        <v>42</v>
      </c>
      <c r="P164" s="146">
        <f t="shared" si="11"/>
        <v>0</v>
      </c>
      <c r="Q164" s="146">
        <v>0</v>
      </c>
      <c r="R164" s="146">
        <f t="shared" si="12"/>
        <v>0</v>
      </c>
      <c r="S164" s="146">
        <v>0</v>
      </c>
      <c r="T164" s="147">
        <f t="shared" si="13"/>
        <v>0</v>
      </c>
      <c r="AR164" s="148" t="s">
        <v>369</v>
      </c>
      <c r="AT164" s="148" t="s">
        <v>264</v>
      </c>
      <c r="AU164" s="148" t="s">
        <v>87</v>
      </c>
      <c r="AY164" s="17" t="s">
        <v>262</v>
      </c>
      <c r="BE164" s="149">
        <f t="shared" si="14"/>
        <v>0</v>
      </c>
      <c r="BF164" s="149">
        <f t="shared" si="15"/>
        <v>0</v>
      </c>
      <c r="BG164" s="149">
        <f t="shared" si="16"/>
        <v>0</v>
      </c>
      <c r="BH164" s="149">
        <f t="shared" si="17"/>
        <v>0</v>
      </c>
      <c r="BI164" s="149">
        <f t="shared" si="18"/>
        <v>0</v>
      </c>
      <c r="BJ164" s="17" t="s">
        <v>85</v>
      </c>
      <c r="BK164" s="149">
        <f t="shared" si="19"/>
        <v>0</v>
      </c>
      <c r="BL164" s="17" t="s">
        <v>369</v>
      </c>
      <c r="BM164" s="148" t="s">
        <v>3593</v>
      </c>
    </row>
    <row r="165" spans="2:65" s="1" customFormat="1" ht="24.2" customHeight="1">
      <c r="B165" s="32"/>
      <c r="C165" s="138" t="s">
        <v>446</v>
      </c>
      <c r="D165" s="138" t="s">
        <v>264</v>
      </c>
      <c r="E165" s="139" t="s">
        <v>3594</v>
      </c>
      <c r="F165" s="140" t="s">
        <v>3595</v>
      </c>
      <c r="G165" s="141" t="s">
        <v>675</v>
      </c>
      <c r="H165" s="142">
        <v>45</v>
      </c>
      <c r="I165" s="143"/>
      <c r="J165" s="142">
        <f t="shared" si="10"/>
        <v>0</v>
      </c>
      <c r="K165" s="140" t="s">
        <v>267</v>
      </c>
      <c r="L165" s="32"/>
      <c r="M165" s="144" t="s">
        <v>1</v>
      </c>
      <c r="N165" s="145" t="s">
        <v>42</v>
      </c>
      <c r="P165" s="146">
        <f t="shared" si="11"/>
        <v>0</v>
      </c>
      <c r="Q165" s="146">
        <v>0</v>
      </c>
      <c r="R165" s="146">
        <f t="shared" si="12"/>
        <v>0</v>
      </c>
      <c r="S165" s="146">
        <v>0</v>
      </c>
      <c r="T165" s="147">
        <f t="shared" si="13"/>
        <v>0</v>
      </c>
      <c r="AR165" s="148" t="s">
        <v>369</v>
      </c>
      <c r="AT165" s="148" t="s">
        <v>264</v>
      </c>
      <c r="AU165" s="148" t="s">
        <v>87</v>
      </c>
      <c r="AY165" s="17" t="s">
        <v>262</v>
      </c>
      <c r="BE165" s="149">
        <f t="shared" si="14"/>
        <v>0</v>
      </c>
      <c r="BF165" s="149">
        <f t="shared" si="15"/>
        <v>0</v>
      </c>
      <c r="BG165" s="149">
        <f t="shared" si="16"/>
        <v>0</v>
      </c>
      <c r="BH165" s="149">
        <f t="shared" si="17"/>
        <v>0</v>
      </c>
      <c r="BI165" s="149">
        <f t="shared" si="18"/>
        <v>0</v>
      </c>
      <c r="BJ165" s="17" t="s">
        <v>85</v>
      </c>
      <c r="BK165" s="149">
        <f t="shared" si="19"/>
        <v>0</v>
      </c>
      <c r="BL165" s="17" t="s">
        <v>369</v>
      </c>
      <c r="BM165" s="148" t="s">
        <v>3596</v>
      </c>
    </row>
    <row r="166" spans="2:65" s="1" customFormat="1" ht="24.2" customHeight="1">
      <c r="B166" s="32"/>
      <c r="C166" s="138" t="s">
        <v>451</v>
      </c>
      <c r="D166" s="138" t="s">
        <v>264</v>
      </c>
      <c r="E166" s="139" t="s">
        <v>3597</v>
      </c>
      <c r="F166" s="140" t="s">
        <v>3598</v>
      </c>
      <c r="G166" s="141" t="s">
        <v>675</v>
      </c>
      <c r="H166" s="142">
        <v>206</v>
      </c>
      <c r="I166" s="143"/>
      <c r="J166" s="142">
        <f t="shared" si="10"/>
        <v>0</v>
      </c>
      <c r="K166" s="140" t="s">
        <v>267</v>
      </c>
      <c r="L166" s="32"/>
      <c r="M166" s="144" t="s">
        <v>1</v>
      </c>
      <c r="N166" s="145" t="s">
        <v>42</v>
      </c>
      <c r="P166" s="146">
        <f t="shared" si="11"/>
        <v>0</v>
      </c>
      <c r="Q166" s="146">
        <v>0</v>
      </c>
      <c r="R166" s="146">
        <f t="shared" si="12"/>
        <v>0</v>
      </c>
      <c r="S166" s="146">
        <v>0</v>
      </c>
      <c r="T166" s="147">
        <f t="shared" si="13"/>
        <v>0</v>
      </c>
      <c r="AR166" s="148" t="s">
        <v>369</v>
      </c>
      <c r="AT166" s="148" t="s">
        <v>264</v>
      </c>
      <c r="AU166" s="148" t="s">
        <v>87</v>
      </c>
      <c r="AY166" s="17" t="s">
        <v>262</v>
      </c>
      <c r="BE166" s="149">
        <f t="shared" si="14"/>
        <v>0</v>
      </c>
      <c r="BF166" s="149">
        <f t="shared" si="15"/>
        <v>0</v>
      </c>
      <c r="BG166" s="149">
        <f t="shared" si="16"/>
        <v>0</v>
      </c>
      <c r="BH166" s="149">
        <f t="shared" si="17"/>
        <v>0</v>
      </c>
      <c r="BI166" s="149">
        <f t="shared" si="18"/>
        <v>0</v>
      </c>
      <c r="BJ166" s="17" t="s">
        <v>85</v>
      </c>
      <c r="BK166" s="149">
        <f t="shared" si="19"/>
        <v>0</v>
      </c>
      <c r="BL166" s="17" t="s">
        <v>369</v>
      </c>
      <c r="BM166" s="148" t="s">
        <v>3599</v>
      </c>
    </row>
    <row r="167" spans="2:65" s="1" customFormat="1" ht="33" customHeight="1">
      <c r="B167" s="32"/>
      <c r="C167" s="138" t="s">
        <v>189</v>
      </c>
      <c r="D167" s="138" t="s">
        <v>264</v>
      </c>
      <c r="E167" s="139" t="s">
        <v>3600</v>
      </c>
      <c r="F167" s="140" t="s">
        <v>3601</v>
      </c>
      <c r="G167" s="141" t="s">
        <v>675</v>
      </c>
      <c r="H167" s="142">
        <v>17</v>
      </c>
      <c r="I167" s="143"/>
      <c r="J167" s="142">
        <f t="shared" si="10"/>
        <v>0</v>
      </c>
      <c r="K167" s="140" t="s">
        <v>267</v>
      </c>
      <c r="L167" s="32"/>
      <c r="M167" s="144" t="s">
        <v>1</v>
      </c>
      <c r="N167" s="145" t="s">
        <v>42</v>
      </c>
      <c r="P167" s="146">
        <f t="shared" si="11"/>
        <v>0</v>
      </c>
      <c r="Q167" s="146">
        <v>0</v>
      </c>
      <c r="R167" s="146">
        <f t="shared" si="12"/>
        <v>0</v>
      </c>
      <c r="S167" s="146">
        <v>0</v>
      </c>
      <c r="T167" s="147">
        <f t="shared" si="13"/>
        <v>0</v>
      </c>
      <c r="AR167" s="148" t="s">
        <v>369</v>
      </c>
      <c r="AT167" s="148" t="s">
        <v>264</v>
      </c>
      <c r="AU167" s="148" t="s">
        <v>87</v>
      </c>
      <c r="AY167" s="17" t="s">
        <v>262</v>
      </c>
      <c r="BE167" s="149">
        <f t="shared" si="14"/>
        <v>0</v>
      </c>
      <c r="BF167" s="149">
        <f t="shared" si="15"/>
        <v>0</v>
      </c>
      <c r="BG167" s="149">
        <f t="shared" si="16"/>
        <v>0</v>
      </c>
      <c r="BH167" s="149">
        <f t="shared" si="17"/>
        <v>0</v>
      </c>
      <c r="BI167" s="149">
        <f t="shared" si="18"/>
        <v>0</v>
      </c>
      <c r="BJ167" s="17" t="s">
        <v>85</v>
      </c>
      <c r="BK167" s="149">
        <f t="shared" si="19"/>
        <v>0</v>
      </c>
      <c r="BL167" s="17" t="s">
        <v>369</v>
      </c>
      <c r="BM167" s="148" t="s">
        <v>3602</v>
      </c>
    </row>
    <row r="168" spans="2:65" s="1" customFormat="1" ht="33" customHeight="1">
      <c r="B168" s="32"/>
      <c r="C168" s="138" t="s">
        <v>459</v>
      </c>
      <c r="D168" s="138" t="s">
        <v>264</v>
      </c>
      <c r="E168" s="139" t="s">
        <v>3603</v>
      </c>
      <c r="F168" s="140" t="s">
        <v>3604</v>
      </c>
      <c r="G168" s="141" t="s">
        <v>675</v>
      </c>
      <c r="H168" s="142">
        <v>6</v>
      </c>
      <c r="I168" s="143"/>
      <c r="J168" s="142">
        <f t="shared" si="10"/>
        <v>0</v>
      </c>
      <c r="K168" s="140" t="s">
        <v>267</v>
      </c>
      <c r="L168" s="32"/>
      <c r="M168" s="144" t="s">
        <v>1</v>
      </c>
      <c r="N168" s="145" t="s">
        <v>42</v>
      </c>
      <c r="P168" s="146">
        <f t="shared" si="11"/>
        <v>0</v>
      </c>
      <c r="Q168" s="146">
        <v>0</v>
      </c>
      <c r="R168" s="146">
        <f t="shared" si="12"/>
        <v>0</v>
      </c>
      <c r="S168" s="146">
        <v>0</v>
      </c>
      <c r="T168" s="147">
        <f t="shared" si="13"/>
        <v>0</v>
      </c>
      <c r="AR168" s="148" t="s">
        <v>369</v>
      </c>
      <c r="AT168" s="148" t="s">
        <v>264</v>
      </c>
      <c r="AU168" s="148" t="s">
        <v>87</v>
      </c>
      <c r="AY168" s="17" t="s">
        <v>262</v>
      </c>
      <c r="BE168" s="149">
        <f t="shared" si="14"/>
        <v>0</v>
      </c>
      <c r="BF168" s="149">
        <f t="shared" si="15"/>
        <v>0</v>
      </c>
      <c r="BG168" s="149">
        <f t="shared" si="16"/>
        <v>0</v>
      </c>
      <c r="BH168" s="149">
        <f t="shared" si="17"/>
        <v>0</v>
      </c>
      <c r="BI168" s="149">
        <f t="shared" si="18"/>
        <v>0</v>
      </c>
      <c r="BJ168" s="17" t="s">
        <v>85</v>
      </c>
      <c r="BK168" s="149">
        <f t="shared" si="19"/>
        <v>0</v>
      </c>
      <c r="BL168" s="17" t="s">
        <v>369</v>
      </c>
      <c r="BM168" s="148" t="s">
        <v>3605</v>
      </c>
    </row>
    <row r="169" spans="2:65" s="1" customFormat="1" ht="24.2" customHeight="1">
      <c r="B169" s="32"/>
      <c r="C169" s="138" t="s">
        <v>467</v>
      </c>
      <c r="D169" s="138" t="s">
        <v>264</v>
      </c>
      <c r="E169" s="139" t="s">
        <v>3606</v>
      </c>
      <c r="F169" s="140" t="s">
        <v>3607</v>
      </c>
      <c r="G169" s="141" t="s">
        <v>675</v>
      </c>
      <c r="H169" s="142">
        <v>34</v>
      </c>
      <c r="I169" s="143"/>
      <c r="J169" s="142">
        <f t="shared" si="10"/>
        <v>0</v>
      </c>
      <c r="K169" s="140" t="s">
        <v>267</v>
      </c>
      <c r="L169" s="32"/>
      <c r="M169" s="144" t="s">
        <v>1</v>
      </c>
      <c r="N169" s="145" t="s">
        <v>42</v>
      </c>
      <c r="P169" s="146">
        <f t="shared" si="11"/>
        <v>0</v>
      </c>
      <c r="Q169" s="146">
        <v>0</v>
      </c>
      <c r="R169" s="146">
        <f t="shared" si="12"/>
        <v>0</v>
      </c>
      <c r="S169" s="146">
        <v>0</v>
      </c>
      <c r="T169" s="147">
        <f t="shared" si="13"/>
        <v>0</v>
      </c>
      <c r="AR169" s="148" t="s">
        <v>369</v>
      </c>
      <c r="AT169" s="148" t="s">
        <v>264</v>
      </c>
      <c r="AU169" s="148" t="s">
        <v>87</v>
      </c>
      <c r="AY169" s="17" t="s">
        <v>262</v>
      </c>
      <c r="BE169" s="149">
        <f t="shared" si="14"/>
        <v>0</v>
      </c>
      <c r="BF169" s="149">
        <f t="shared" si="15"/>
        <v>0</v>
      </c>
      <c r="BG169" s="149">
        <f t="shared" si="16"/>
        <v>0</v>
      </c>
      <c r="BH169" s="149">
        <f t="shared" si="17"/>
        <v>0</v>
      </c>
      <c r="BI169" s="149">
        <f t="shared" si="18"/>
        <v>0</v>
      </c>
      <c r="BJ169" s="17" t="s">
        <v>85</v>
      </c>
      <c r="BK169" s="149">
        <f t="shared" si="19"/>
        <v>0</v>
      </c>
      <c r="BL169" s="17" t="s">
        <v>369</v>
      </c>
      <c r="BM169" s="148" t="s">
        <v>3608</v>
      </c>
    </row>
    <row r="170" spans="2:65" s="1" customFormat="1" ht="16.5" customHeight="1">
      <c r="B170" s="32"/>
      <c r="C170" s="138" t="s">
        <v>472</v>
      </c>
      <c r="D170" s="138" t="s">
        <v>264</v>
      </c>
      <c r="E170" s="139" t="s">
        <v>3609</v>
      </c>
      <c r="F170" s="140" t="s">
        <v>3610</v>
      </c>
      <c r="G170" s="141" t="s">
        <v>675</v>
      </c>
      <c r="H170" s="142">
        <v>3</v>
      </c>
      <c r="I170" s="143"/>
      <c r="J170" s="142">
        <f t="shared" si="10"/>
        <v>0</v>
      </c>
      <c r="K170" s="140" t="s">
        <v>1</v>
      </c>
      <c r="L170" s="32"/>
      <c r="M170" s="144" t="s">
        <v>1</v>
      </c>
      <c r="N170" s="145" t="s">
        <v>42</v>
      </c>
      <c r="P170" s="146">
        <f t="shared" si="11"/>
        <v>0</v>
      </c>
      <c r="Q170" s="146">
        <v>0</v>
      </c>
      <c r="R170" s="146">
        <f t="shared" si="12"/>
        <v>0</v>
      </c>
      <c r="S170" s="146">
        <v>0</v>
      </c>
      <c r="T170" s="147">
        <f t="shared" si="13"/>
        <v>0</v>
      </c>
      <c r="AR170" s="148" t="s">
        <v>369</v>
      </c>
      <c r="AT170" s="148" t="s">
        <v>264</v>
      </c>
      <c r="AU170" s="148" t="s">
        <v>87</v>
      </c>
      <c r="AY170" s="17" t="s">
        <v>262</v>
      </c>
      <c r="BE170" s="149">
        <f t="shared" si="14"/>
        <v>0</v>
      </c>
      <c r="BF170" s="149">
        <f t="shared" si="15"/>
        <v>0</v>
      </c>
      <c r="BG170" s="149">
        <f t="shared" si="16"/>
        <v>0</v>
      </c>
      <c r="BH170" s="149">
        <f t="shared" si="17"/>
        <v>0</v>
      </c>
      <c r="BI170" s="149">
        <f t="shared" si="18"/>
        <v>0</v>
      </c>
      <c r="BJ170" s="17" t="s">
        <v>85</v>
      </c>
      <c r="BK170" s="149">
        <f t="shared" si="19"/>
        <v>0</v>
      </c>
      <c r="BL170" s="17" t="s">
        <v>369</v>
      </c>
      <c r="BM170" s="148" t="s">
        <v>3611</v>
      </c>
    </row>
    <row r="171" spans="2:65" s="1" customFormat="1" ht="33" customHeight="1">
      <c r="B171" s="32"/>
      <c r="C171" s="138" t="s">
        <v>476</v>
      </c>
      <c r="D171" s="138" t="s">
        <v>264</v>
      </c>
      <c r="E171" s="139" t="s">
        <v>3612</v>
      </c>
      <c r="F171" s="140" t="s">
        <v>3613</v>
      </c>
      <c r="G171" s="141" t="s">
        <v>675</v>
      </c>
      <c r="H171" s="142">
        <v>483</v>
      </c>
      <c r="I171" s="143"/>
      <c r="J171" s="142">
        <f t="shared" si="10"/>
        <v>0</v>
      </c>
      <c r="K171" s="140" t="s">
        <v>267</v>
      </c>
      <c r="L171" s="32"/>
      <c r="M171" s="144" t="s">
        <v>1</v>
      </c>
      <c r="N171" s="145" t="s">
        <v>42</v>
      </c>
      <c r="P171" s="146">
        <f t="shared" si="11"/>
        <v>0</v>
      </c>
      <c r="Q171" s="146">
        <v>0</v>
      </c>
      <c r="R171" s="146">
        <f t="shared" si="12"/>
        <v>0</v>
      </c>
      <c r="S171" s="146">
        <v>0</v>
      </c>
      <c r="T171" s="147">
        <f t="shared" si="13"/>
        <v>0</v>
      </c>
      <c r="AR171" s="148" t="s">
        <v>369</v>
      </c>
      <c r="AT171" s="148" t="s">
        <v>264</v>
      </c>
      <c r="AU171" s="148" t="s">
        <v>87</v>
      </c>
      <c r="AY171" s="17" t="s">
        <v>262</v>
      </c>
      <c r="BE171" s="149">
        <f t="shared" si="14"/>
        <v>0</v>
      </c>
      <c r="BF171" s="149">
        <f t="shared" si="15"/>
        <v>0</v>
      </c>
      <c r="BG171" s="149">
        <f t="shared" si="16"/>
        <v>0</v>
      </c>
      <c r="BH171" s="149">
        <f t="shared" si="17"/>
        <v>0</v>
      </c>
      <c r="BI171" s="149">
        <f t="shared" si="18"/>
        <v>0</v>
      </c>
      <c r="BJ171" s="17" t="s">
        <v>85</v>
      </c>
      <c r="BK171" s="149">
        <f t="shared" si="19"/>
        <v>0</v>
      </c>
      <c r="BL171" s="17" t="s">
        <v>369</v>
      </c>
      <c r="BM171" s="148" t="s">
        <v>3614</v>
      </c>
    </row>
    <row r="172" spans="2:65" s="1" customFormat="1" ht="16.5" customHeight="1">
      <c r="B172" s="32"/>
      <c r="C172" s="138" t="s">
        <v>480</v>
      </c>
      <c r="D172" s="138" t="s">
        <v>264</v>
      </c>
      <c r="E172" s="139" t="s">
        <v>3615</v>
      </c>
      <c r="F172" s="140" t="s">
        <v>3616</v>
      </c>
      <c r="G172" s="141" t="s">
        <v>697</v>
      </c>
      <c r="H172" s="142">
        <v>3</v>
      </c>
      <c r="I172" s="143"/>
      <c r="J172" s="142">
        <f t="shared" si="10"/>
        <v>0</v>
      </c>
      <c r="K172" s="140" t="s">
        <v>1</v>
      </c>
      <c r="L172" s="32"/>
      <c r="M172" s="144" t="s">
        <v>1</v>
      </c>
      <c r="N172" s="145" t="s">
        <v>42</v>
      </c>
      <c r="P172" s="146">
        <f t="shared" si="11"/>
        <v>0</v>
      </c>
      <c r="Q172" s="146">
        <v>0</v>
      </c>
      <c r="R172" s="146">
        <f t="shared" si="12"/>
        <v>0</v>
      </c>
      <c r="S172" s="146">
        <v>0</v>
      </c>
      <c r="T172" s="147">
        <f t="shared" si="13"/>
        <v>0</v>
      </c>
      <c r="AR172" s="148" t="s">
        <v>668</v>
      </c>
      <c r="AT172" s="148" t="s">
        <v>264</v>
      </c>
      <c r="AU172" s="148" t="s">
        <v>87</v>
      </c>
      <c r="AY172" s="17" t="s">
        <v>262</v>
      </c>
      <c r="BE172" s="149">
        <f t="shared" si="14"/>
        <v>0</v>
      </c>
      <c r="BF172" s="149">
        <f t="shared" si="15"/>
        <v>0</v>
      </c>
      <c r="BG172" s="149">
        <f t="shared" si="16"/>
        <v>0</v>
      </c>
      <c r="BH172" s="149">
        <f t="shared" si="17"/>
        <v>0</v>
      </c>
      <c r="BI172" s="149">
        <f t="shared" si="18"/>
        <v>0</v>
      </c>
      <c r="BJ172" s="17" t="s">
        <v>85</v>
      </c>
      <c r="BK172" s="149">
        <f t="shared" si="19"/>
        <v>0</v>
      </c>
      <c r="BL172" s="17" t="s">
        <v>668</v>
      </c>
      <c r="BM172" s="148" t="s">
        <v>451</v>
      </c>
    </row>
    <row r="173" spans="2:65" s="1" customFormat="1" ht="21.75" customHeight="1">
      <c r="B173" s="32"/>
      <c r="C173" s="138" t="s">
        <v>484</v>
      </c>
      <c r="D173" s="138" t="s">
        <v>264</v>
      </c>
      <c r="E173" s="139" t="s">
        <v>3617</v>
      </c>
      <c r="F173" s="140" t="s">
        <v>3618</v>
      </c>
      <c r="G173" s="141" t="s">
        <v>697</v>
      </c>
      <c r="H173" s="142">
        <v>10</v>
      </c>
      <c r="I173" s="143"/>
      <c r="J173" s="142">
        <f t="shared" si="10"/>
        <v>0</v>
      </c>
      <c r="K173" s="140" t="s">
        <v>1</v>
      </c>
      <c r="L173" s="32"/>
      <c r="M173" s="144" t="s">
        <v>1</v>
      </c>
      <c r="N173" s="145" t="s">
        <v>42</v>
      </c>
      <c r="P173" s="146">
        <f t="shared" si="11"/>
        <v>0</v>
      </c>
      <c r="Q173" s="146">
        <v>0</v>
      </c>
      <c r="R173" s="146">
        <f t="shared" si="12"/>
        <v>0</v>
      </c>
      <c r="S173" s="146">
        <v>0</v>
      </c>
      <c r="T173" s="147">
        <f t="shared" si="13"/>
        <v>0</v>
      </c>
      <c r="AR173" s="148" t="s">
        <v>668</v>
      </c>
      <c r="AT173" s="148" t="s">
        <v>264</v>
      </c>
      <c r="AU173" s="148" t="s">
        <v>87</v>
      </c>
      <c r="AY173" s="17" t="s">
        <v>262</v>
      </c>
      <c r="BE173" s="149">
        <f t="shared" si="14"/>
        <v>0</v>
      </c>
      <c r="BF173" s="149">
        <f t="shared" si="15"/>
        <v>0</v>
      </c>
      <c r="BG173" s="149">
        <f t="shared" si="16"/>
        <v>0</v>
      </c>
      <c r="BH173" s="149">
        <f t="shared" si="17"/>
        <v>0</v>
      </c>
      <c r="BI173" s="149">
        <f t="shared" si="18"/>
        <v>0</v>
      </c>
      <c r="BJ173" s="17" t="s">
        <v>85</v>
      </c>
      <c r="BK173" s="149">
        <f t="shared" si="19"/>
        <v>0</v>
      </c>
      <c r="BL173" s="17" t="s">
        <v>668</v>
      </c>
      <c r="BM173" s="148" t="s">
        <v>459</v>
      </c>
    </row>
    <row r="174" spans="2:65" s="1" customFormat="1" ht="21.75" customHeight="1">
      <c r="B174" s="32"/>
      <c r="C174" s="138" t="s">
        <v>492</v>
      </c>
      <c r="D174" s="138" t="s">
        <v>264</v>
      </c>
      <c r="E174" s="139" t="s">
        <v>3619</v>
      </c>
      <c r="F174" s="140" t="s">
        <v>3620</v>
      </c>
      <c r="G174" s="141" t="s">
        <v>697</v>
      </c>
      <c r="H174" s="142">
        <v>2</v>
      </c>
      <c r="I174" s="143"/>
      <c r="J174" s="142">
        <f t="shared" si="10"/>
        <v>0</v>
      </c>
      <c r="K174" s="140" t="s">
        <v>1</v>
      </c>
      <c r="L174" s="32"/>
      <c r="M174" s="144" t="s">
        <v>1</v>
      </c>
      <c r="N174" s="145" t="s">
        <v>42</v>
      </c>
      <c r="P174" s="146">
        <f t="shared" si="11"/>
        <v>0</v>
      </c>
      <c r="Q174" s="146">
        <v>0</v>
      </c>
      <c r="R174" s="146">
        <f t="shared" si="12"/>
        <v>0</v>
      </c>
      <c r="S174" s="146">
        <v>0</v>
      </c>
      <c r="T174" s="147">
        <f t="shared" si="13"/>
        <v>0</v>
      </c>
      <c r="AR174" s="148" t="s">
        <v>668</v>
      </c>
      <c r="AT174" s="148" t="s">
        <v>264</v>
      </c>
      <c r="AU174" s="148" t="s">
        <v>87</v>
      </c>
      <c r="AY174" s="17" t="s">
        <v>262</v>
      </c>
      <c r="BE174" s="149">
        <f t="shared" si="14"/>
        <v>0</v>
      </c>
      <c r="BF174" s="149">
        <f t="shared" si="15"/>
        <v>0</v>
      </c>
      <c r="BG174" s="149">
        <f t="shared" si="16"/>
        <v>0</v>
      </c>
      <c r="BH174" s="149">
        <f t="shared" si="17"/>
        <v>0</v>
      </c>
      <c r="BI174" s="149">
        <f t="shared" si="18"/>
        <v>0</v>
      </c>
      <c r="BJ174" s="17" t="s">
        <v>85</v>
      </c>
      <c r="BK174" s="149">
        <f t="shared" si="19"/>
        <v>0</v>
      </c>
      <c r="BL174" s="17" t="s">
        <v>668</v>
      </c>
      <c r="BM174" s="148" t="s">
        <v>472</v>
      </c>
    </row>
    <row r="175" spans="2:65" s="1" customFormat="1" ht="16.5" customHeight="1">
      <c r="B175" s="32"/>
      <c r="C175" s="138" t="s">
        <v>498</v>
      </c>
      <c r="D175" s="138" t="s">
        <v>264</v>
      </c>
      <c r="E175" s="139" t="s">
        <v>3621</v>
      </c>
      <c r="F175" s="140" t="s">
        <v>3622</v>
      </c>
      <c r="G175" s="141" t="s">
        <v>697</v>
      </c>
      <c r="H175" s="142">
        <v>5</v>
      </c>
      <c r="I175" s="143"/>
      <c r="J175" s="142">
        <f t="shared" si="10"/>
        <v>0</v>
      </c>
      <c r="K175" s="140" t="s">
        <v>1</v>
      </c>
      <c r="L175" s="32"/>
      <c r="M175" s="144" t="s">
        <v>1</v>
      </c>
      <c r="N175" s="145" t="s">
        <v>42</v>
      </c>
      <c r="P175" s="146">
        <f t="shared" si="11"/>
        <v>0</v>
      </c>
      <c r="Q175" s="146">
        <v>0</v>
      </c>
      <c r="R175" s="146">
        <f t="shared" si="12"/>
        <v>0</v>
      </c>
      <c r="S175" s="146">
        <v>0</v>
      </c>
      <c r="T175" s="147">
        <f t="shared" si="13"/>
        <v>0</v>
      </c>
      <c r="AR175" s="148" t="s">
        <v>668</v>
      </c>
      <c r="AT175" s="148" t="s">
        <v>264</v>
      </c>
      <c r="AU175" s="148" t="s">
        <v>87</v>
      </c>
      <c r="AY175" s="17" t="s">
        <v>262</v>
      </c>
      <c r="BE175" s="149">
        <f t="shared" si="14"/>
        <v>0</v>
      </c>
      <c r="BF175" s="149">
        <f t="shared" si="15"/>
        <v>0</v>
      </c>
      <c r="BG175" s="149">
        <f t="shared" si="16"/>
        <v>0</v>
      </c>
      <c r="BH175" s="149">
        <f t="shared" si="17"/>
        <v>0</v>
      </c>
      <c r="BI175" s="149">
        <f t="shared" si="18"/>
        <v>0</v>
      </c>
      <c r="BJ175" s="17" t="s">
        <v>85</v>
      </c>
      <c r="BK175" s="149">
        <f t="shared" si="19"/>
        <v>0</v>
      </c>
      <c r="BL175" s="17" t="s">
        <v>668</v>
      </c>
      <c r="BM175" s="148" t="s">
        <v>538</v>
      </c>
    </row>
    <row r="176" spans="2:65" s="1" customFormat="1" ht="16.5" customHeight="1">
      <c r="B176" s="32"/>
      <c r="C176" s="138" t="s">
        <v>503</v>
      </c>
      <c r="D176" s="138" t="s">
        <v>264</v>
      </c>
      <c r="E176" s="139" t="s">
        <v>3623</v>
      </c>
      <c r="F176" s="140" t="s">
        <v>3624</v>
      </c>
      <c r="G176" s="141" t="s">
        <v>697</v>
      </c>
      <c r="H176" s="142">
        <v>38</v>
      </c>
      <c r="I176" s="143"/>
      <c r="J176" s="142">
        <f t="shared" si="10"/>
        <v>0</v>
      </c>
      <c r="K176" s="140" t="s">
        <v>1</v>
      </c>
      <c r="L176" s="32"/>
      <c r="M176" s="144" t="s">
        <v>1</v>
      </c>
      <c r="N176" s="145" t="s">
        <v>42</v>
      </c>
      <c r="P176" s="146">
        <f t="shared" si="11"/>
        <v>0</v>
      </c>
      <c r="Q176" s="146">
        <v>0</v>
      </c>
      <c r="R176" s="146">
        <f t="shared" si="12"/>
        <v>0</v>
      </c>
      <c r="S176" s="146">
        <v>0</v>
      </c>
      <c r="T176" s="147">
        <f t="shared" si="13"/>
        <v>0</v>
      </c>
      <c r="AR176" s="148" t="s">
        <v>668</v>
      </c>
      <c r="AT176" s="148" t="s">
        <v>264</v>
      </c>
      <c r="AU176" s="148" t="s">
        <v>87</v>
      </c>
      <c r="AY176" s="17" t="s">
        <v>262</v>
      </c>
      <c r="BE176" s="149">
        <f t="shared" si="14"/>
        <v>0</v>
      </c>
      <c r="BF176" s="149">
        <f t="shared" si="15"/>
        <v>0</v>
      </c>
      <c r="BG176" s="149">
        <f t="shared" si="16"/>
        <v>0</v>
      </c>
      <c r="BH176" s="149">
        <f t="shared" si="17"/>
        <v>0</v>
      </c>
      <c r="BI176" s="149">
        <f t="shared" si="18"/>
        <v>0</v>
      </c>
      <c r="BJ176" s="17" t="s">
        <v>85</v>
      </c>
      <c r="BK176" s="149">
        <f t="shared" si="19"/>
        <v>0</v>
      </c>
      <c r="BL176" s="17" t="s">
        <v>668</v>
      </c>
      <c r="BM176" s="148" t="s">
        <v>549</v>
      </c>
    </row>
    <row r="177" spans="2:65" s="1" customFormat="1" ht="16.5" customHeight="1">
      <c r="B177" s="32"/>
      <c r="C177" s="138" t="s">
        <v>511</v>
      </c>
      <c r="D177" s="138" t="s">
        <v>264</v>
      </c>
      <c r="E177" s="139" t="s">
        <v>3625</v>
      </c>
      <c r="F177" s="140" t="s">
        <v>3626</v>
      </c>
      <c r="G177" s="141" t="s">
        <v>697</v>
      </c>
      <c r="H177" s="142">
        <v>3</v>
      </c>
      <c r="I177" s="143"/>
      <c r="J177" s="142">
        <f t="shared" si="10"/>
        <v>0</v>
      </c>
      <c r="K177" s="140" t="s">
        <v>1</v>
      </c>
      <c r="L177" s="32"/>
      <c r="M177" s="144" t="s">
        <v>1</v>
      </c>
      <c r="N177" s="145" t="s">
        <v>42</v>
      </c>
      <c r="P177" s="146">
        <f t="shared" si="11"/>
        <v>0</v>
      </c>
      <c r="Q177" s="146">
        <v>0</v>
      </c>
      <c r="R177" s="146">
        <f t="shared" si="12"/>
        <v>0</v>
      </c>
      <c r="S177" s="146">
        <v>0</v>
      </c>
      <c r="T177" s="147">
        <f t="shared" si="13"/>
        <v>0</v>
      </c>
      <c r="AR177" s="148" t="s">
        <v>668</v>
      </c>
      <c r="AT177" s="148" t="s">
        <v>264</v>
      </c>
      <c r="AU177" s="148" t="s">
        <v>87</v>
      </c>
      <c r="AY177" s="17" t="s">
        <v>262</v>
      </c>
      <c r="BE177" s="149">
        <f t="shared" si="14"/>
        <v>0</v>
      </c>
      <c r="BF177" s="149">
        <f t="shared" si="15"/>
        <v>0</v>
      </c>
      <c r="BG177" s="149">
        <f t="shared" si="16"/>
        <v>0</v>
      </c>
      <c r="BH177" s="149">
        <f t="shared" si="17"/>
        <v>0</v>
      </c>
      <c r="BI177" s="149">
        <f t="shared" si="18"/>
        <v>0</v>
      </c>
      <c r="BJ177" s="17" t="s">
        <v>85</v>
      </c>
      <c r="BK177" s="149">
        <f t="shared" si="19"/>
        <v>0</v>
      </c>
      <c r="BL177" s="17" t="s">
        <v>668</v>
      </c>
      <c r="BM177" s="148" t="s">
        <v>811</v>
      </c>
    </row>
    <row r="178" spans="2:65" s="1" customFormat="1" ht="16.5" customHeight="1">
      <c r="B178" s="32"/>
      <c r="C178" s="138" t="s">
        <v>529</v>
      </c>
      <c r="D178" s="138" t="s">
        <v>264</v>
      </c>
      <c r="E178" s="139" t="s">
        <v>3627</v>
      </c>
      <c r="F178" s="140" t="s">
        <v>3628</v>
      </c>
      <c r="G178" s="141" t="s">
        <v>416</v>
      </c>
      <c r="H178" s="142">
        <v>620</v>
      </c>
      <c r="I178" s="143"/>
      <c r="J178" s="142">
        <f t="shared" si="10"/>
        <v>0</v>
      </c>
      <c r="K178" s="140" t="s">
        <v>1</v>
      </c>
      <c r="L178" s="32"/>
      <c r="M178" s="144" t="s">
        <v>1</v>
      </c>
      <c r="N178" s="145" t="s">
        <v>42</v>
      </c>
      <c r="P178" s="146">
        <f t="shared" si="11"/>
        <v>0</v>
      </c>
      <c r="Q178" s="146">
        <v>0</v>
      </c>
      <c r="R178" s="146">
        <f t="shared" si="12"/>
        <v>0</v>
      </c>
      <c r="S178" s="146">
        <v>0</v>
      </c>
      <c r="T178" s="147">
        <f t="shared" si="13"/>
        <v>0</v>
      </c>
      <c r="AR178" s="148" t="s">
        <v>668</v>
      </c>
      <c r="AT178" s="148" t="s">
        <v>264</v>
      </c>
      <c r="AU178" s="148" t="s">
        <v>87</v>
      </c>
      <c r="AY178" s="17" t="s">
        <v>262</v>
      </c>
      <c r="BE178" s="149">
        <f t="shared" si="14"/>
        <v>0</v>
      </c>
      <c r="BF178" s="149">
        <f t="shared" si="15"/>
        <v>0</v>
      </c>
      <c r="BG178" s="149">
        <f t="shared" si="16"/>
        <v>0</v>
      </c>
      <c r="BH178" s="149">
        <f t="shared" si="17"/>
        <v>0</v>
      </c>
      <c r="BI178" s="149">
        <f t="shared" si="18"/>
        <v>0</v>
      </c>
      <c r="BJ178" s="17" t="s">
        <v>85</v>
      </c>
      <c r="BK178" s="149">
        <f t="shared" si="19"/>
        <v>0</v>
      </c>
      <c r="BL178" s="17" t="s">
        <v>668</v>
      </c>
      <c r="BM178" s="148" t="s">
        <v>822</v>
      </c>
    </row>
    <row r="179" spans="2:65" s="1" customFormat="1" ht="16.5" customHeight="1">
      <c r="B179" s="32"/>
      <c r="C179" s="138" t="s">
        <v>534</v>
      </c>
      <c r="D179" s="138" t="s">
        <v>264</v>
      </c>
      <c r="E179" s="139" t="s">
        <v>3629</v>
      </c>
      <c r="F179" s="140" t="s">
        <v>3630</v>
      </c>
      <c r="G179" s="141" t="s">
        <v>416</v>
      </c>
      <c r="H179" s="142">
        <v>70</v>
      </c>
      <c r="I179" s="143"/>
      <c r="J179" s="142">
        <f t="shared" si="10"/>
        <v>0</v>
      </c>
      <c r="K179" s="140" t="s">
        <v>1</v>
      </c>
      <c r="L179" s="32"/>
      <c r="M179" s="144" t="s">
        <v>1</v>
      </c>
      <c r="N179" s="145" t="s">
        <v>42</v>
      </c>
      <c r="P179" s="146">
        <f t="shared" si="11"/>
        <v>0</v>
      </c>
      <c r="Q179" s="146">
        <v>0</v>
      </c>
      <c r="R179" s="146">
        <f t="shared" si="12"/>
        <v>0</v>
      </c>
      <c r="S179" s="146">
        <v>0</v>
      </c>
      <c r="T179" s="147">
        <f t="shared" si="13"/>
        <v>0</v>
      </c>
      <c r="AR179" s="148" t="s">
        <v>668</v>
      </c>
      <c r="AT179" s="148" t="s">
        <v>264</v>
      </c>
      <c r="AU179" s="148" t="s">
        <v>87</v>
      </c>
      <c r="AY179" s="17" t="s">
        <v>262</v>
      </c>
      <c r="BE179" s="149">
        <f t="shared" si="14"/>
        <v>0</v>
      </c>
      <c r="BF179" s="149">
        <f t="shared" si="15"/>
        <v>0</v>
      </c>
      <c r="BG179" s="149">
        <f t="shared" si="16"/>
        <v>0</v>
      </c>
      <c r="BH179" s="149">
        <f t="shared" si="17"/>
        <v>0</v>
      </c>
      <c r="BI179" s="149">
        <f t="shared" si="18"/>
        <v>0</v>
      </c>
      <c r="BJ179" s="17" t="s">
        <v>85</v>
      </c>
      <c r="BK179" s="149">
        <f t="shared" si="19"/>
        <v>0</v>
      </c>
      <c r="BL179" s="17" t="s">
        <v>668</v>
      </c>
      <c r="BM179" s="148" t="s">
        <v>831</v>
      </c>
    </row>
    <row r="180" spans="2:65" s="1" customFormat="1" ht="16.5" customHeight="1">
      <c r="B180" s="32"/>
      <c r="C180" s="138" t="s">
        <v>538</v>
      </c>
      <c r="D180" s="138" t="s">
        <v>264</v>
      </c>
      <c r="E180" s="139" t="s">
        <v>3631</v>
      </c>
      <c r="F180" s="140" t="s">
        <v>3632</v>
      </c>
      <c r="G180" s="141" t="s">
        <v>416</v>
      </c>
      <c r="H180" s="142">
        <v>20</v>
      </c>
      <c r="I180" s="143"/>
      <c r="J180" s="142">
        <f t="shared" si="10"/>
        <v>0</v>
      </c>
      <c r="K180" s="140" t="s">
        <v>1</v>
      </c>
      <c r="L180" s="32"/>
      <c r="M180" s="144" t="s">
        <v>1</v>
      </c>
      <c r="N180" s="145" t="s">
        <v>42</v>
      </c>
      <c r="P180" s="146">
        <f t="shared" si="11"/>
        <v>0</v>
      </c>
      <c r="Q180" s="146">
        <v>0</v>
      </c>
      <c r="R180" s="146">
        <f t="shared" si="12"/>
        <v>0</v>
      </c>
      <c r="S180" s="146">
        <v>0</v>
      </c>
      <c r="T180" s="147">
        <f t="shared" si="13"/>
        <v>0</v>
      </c>
      <c r="AR180" s="148" t="s">
        <v>668</v>
      </c>
      <c r="AT180" s="148" t="s">
        <v>264</v>
      </c>
      <c r="AU180" s="148" t="s">
        <v>87</v>
      </c>
      <c r="AY180" s="17" t="s">
        <v>262</v>
      </c>
      <c r="BE180" s="149">
        <f t="shared" si="14"/>
        <v>0</v>
      </c>
      <c r="BF180" s="149">
        <f t="shared" si="15"/>
        <v>0</v>
      </c>
      <c r="BG180" s="149">
        <f t="shared" si="16"/>
        <v>0</v>
      </c>
      <c r="BH180" s="149">
        <f t="shared" si="17"/>
        <v>0</v>
      </c>
      <c r="BI180" s="149">
        <f t="shared" si="18"/>
        <v>0</v>
      </c>
      <c r="BJ180" s="17" t="s">
        <v>85</v>
      </c>
      <c r="BK180" s="149">
        <f t="shared" si="19"/>
        <v>0</v>
      </c>
      <c r="BL180" s="17" t="s">
        <v>668</v>
      </c>
      <c r="BM180" s="148" t="s">
        <v>849</v>
      </c>
    </row>
    <row r="181" spans="2:65" s="1" customFormat="1" ht="16.5" customHeight="1">
      <c r="B181" s="32"/>
      <c r="C181" s="138" t="s">
        <v>545</v>
      </c>
      <c r="D181" s="138" t="s">
        <v>264</v>
      </c>
      <c r="E181" s="139" t="s">
        <v>3633</v>
      </c>
      <c r="F181" s="140" t="s">
        <v>3634</v>
      </c>
      <c r="G181" s="141" t="s">
        <v>416</v>
      </c>
      <c r="H181" s="142">
        <v>480</v>
      </c>
      <c r="I181" s="143"/>
      <c r="J181" s="142">
        <f t="shared" si="10"/>
        <v>0</v>
      </c>
      <c r="K181" s="140" t="s">
        <v>1</v>
      </c>
      <c r="L181" s="32"/>
      <c r="M181" s="144" t="s">
        <v>1</v>
      </c>
      <c r="N181" s="145" t="s">
        <v>42</v>
      </c>
      <c r="P181" s="146">
        <f t="shared" si="11"/>
        <v>0</v>
      </c>
      <c r="Q181" s="146">
        <v>0</v>
      </c>
      <c r="R181" s="146">
        <f t="shared" si="12"/>
        <v>0</v>
      </c>
      <c r="S181" s="146">
        <v>0</v>
      </c>
      <c r="T181" s="147">
        <f t="shared" si="13"/>
        <v>0</v>
      </c>
      <c r="AR181" s="148" t="s">
        <v>668</v>
      </c>
      <c r="AT181" s="148" t="s">
        <v>264</v>
      </c>
      <c r="AU181" s="148" t="s">
        <v>87</v>
      </c>
      <c r="AY181" s="17" t="s">
        <v>262</v>
      </c>
      <c r="BE181" s="149">
        <f t="shared" si="14"/>
        <v>0</v>
      </c>
      <c r="BF181" s="149">
        <f t="shared" si="15"/>
        <v>0</v>
      </c>
      <c r="BG181" s="149">
        <f t="shared" si="16"/>
        <v>0</v>
      </c>
      <c r="BH181" s="149">
        <f t="shared" si="17"/>
        <v>0</v>
      </c>
      <c r="BI181" s="149">
        <f t="shared" si="18"/>
        <v>0</v>
      </c>
      <c r="BJ181" s="17" t="s">
        <v>85</v>
      </c>
      <c r="BK181" s="149">
        <f t="shared" si="19"/>
        <v>0</v>
      </c>
      <c r="BL181" s="17" t="s">
        <v>668</v>
      </c>
      <c r="BM181" s="148" t="s">
        <v>858</v>
      </c>
    </row>
    <row r="182" spans="2:65" s="1" customFormat="1" ht="16.5" customHeight="1">
      <c r="B182" s="32"/>
      <c r="C182" s="138" t="s">
        <v>549</v>
      </c>
      <c r="D182" s="138" t="s">
        <v>264</v>
      </c>
      <c r="E182" s="139" t="s">
        <v>3635</v>
      </c>
      <c r="F182" s="140" t="s">
        <v>3636</v>
      </c>
      <c r="G182" s="141" t="s">
        <v>416</v>
      </c>
      <c r="H182" s="142">
        <v>70</v>
      </c>
      <c r="I182" s="143"/>
      <c r="J182" s="142">
        <f t="shared" si="10"/>
        <v>0</v>
      </c>
      <c r="K182" s="140" t="s">
        <v>1</v>
      </c>
      <c r="L182" s="32"/>
      <c r="M182" s="144" t="s">
        <v>1</v>
      </c>
      <c r="N182" s="145" t="s">
        <v>42</v>
      </c>
      <c r="P182" s="146">
        <f t="shared" si="11"/>
        <v>0</v>
      </c>
      <c r="Q182" s="146">
        <v>0</v>
      </c>
      <c r="R182" s="146">
        <f t="shared" si="12"/>
        <v>0</v>
      </c>
      <c r="S182" s="146">
        <v>0</v>
      </c>
      <c r="T182" s="147">
        <f t="shared" si="13"/>
        <v>0</v>
      </c>
      <c r="AR182" s="148" t="s">
        <v>668</v>
      </c>
      <c r="AT182" s="148" t="s">
        <v>264</v>
      </c>
      <c r="AU182" s="148" t="s">
        <v>87</v>
      </c>
      <c r="AY182" s="17" t="s">
        <v>262</v>
      </c>
      <c r="BE182" s="149">
        <f t="shared" si="14"/>
        <v>0</v>
      </c>
      <c r="BF182" s="149">
        <f t="shared" si="15"/>
        <v>0</v>
      </c>
      <c r="BG182" s="149">
        <f t="shared" si="16"/>
        <v>0</v>
      </c>
      <c r="BH182" s="149">
        <f t="shared" si="17"/>
        <v>0</v>
      </c>
      <c r="BI182" s="149">
        <f t="shared" si="18"/>
        <v>0</v>
      </c>
      <c r="BJ182" s="17" t="s">
        <v>85</v>
      </c>
      <c r="BK182" s="149">
        <f t="shared" si="19"/>
        <v>0</v>
      </c>
      <c r="BL182" s="17" t="s">
        <v>668</v>
      </c>
      <c r="BM182" s="148" t="s">
        <v>867</v>
      </c>
    </row>
    <row r="183" spans="2:65" s="1" customFormat="1" ht="16.5" customHeight="1">
      <c r="B183" s="32"/>
      <c r="C183" s="138" t="s">
        <v>559</v>
      </c>
      <c r="D183" s="138" t="s">
        <v>264</v>
      </c>
      <c r="E183" s="139" t="s">
        <v>3637</v>
      </c>
      <c r="F183" s="140" t="s">
        <v>3638</v>
      </c>
      <c r="G183" s="141" t="s">
        <v>416</v>
      </c>
      <c r="H183" s="142">
        <v>30</v>
      </c>
      <c r="I183" s="143"/>
      <c r="J183" s="142">
        <f t="shared" si="10"/>
        <v>0</v>
      </c>
      <c r="K183" s="140" t="s">
        <v>1</v>
      </c>
      <c r="L183" s="32"/>
      <c r="M183" s="144" t="s">
        <v>1</v>
      </c>
      <c r="N183" s="145" t="s">
        <v>42</v>
      </c>
      <c r="P183" s="146">
        <f t="shared" si="11"/>
        <v>0</v>
      </c>
      <c r="Q183" s="146">
        <v>0</v>
      </c>
      <c r="R183" s="146">
        <f t="shared" si="12"/>
        <v>0</v>
      </c>
      <c r="S183" s="146">
        <v>0</v>
      </c>
      <c r="T183" s="147">
        <f t="shared" si="13"/>
        <v>0</v>
      </c>
      <c r="AR183" s="148" t="s">
        <v>668</v>
      </c>
      <c r="AT183" s="148" t="s">
        <v>264</v>
      </c>
      <c r="AU183" s="148" t="s">
        <v>87</v>
      </c>
      <c r="AY183" s="17" t="s">
        <v>262</v>
      </c>
      <c r="BE183" s="149">
        <f t="shared" si="14"/>
        <v>0</v>
      </c>
      <c r="BF183" s="149">
        <f t="shared" si="15"/>
        <v>0</v>
      </c>
      <c r="BG183" s="149">
        <f t="shared" si="16"/>
        <v>0</v>
      </c>
      <c r="BH183" s="149">
        <f t="shared" si="17"/>
        <v>0</v>
      </c>
      <c r="BI183" s="149">
        <f t="shared" si="18"/>
        <v>0</v>
      </c>
      <c r="BJ183" s="17" t="s">
        <v>85</v>
      </c>
      <c r="BK183" s="149">
        <f t="shared" si="19"/>
        <v>0</v>
      </c>
      <c r="BL183" s="17" t="s">
        <v>668</v>
      </c>
      <c r="BM183" s="148" t="s">
        <v>872</v>
      </c>
    </row>
    <row r="184" spans="2:65" s="1" customFormat="1" ht="16.5" customHeight="1">
      <c r="B184" s="32"/>
      <c r="C184" s="138" t="s">
        <v>563</v>
      </c>
      <c r="D184" s="138" t="s">
        <v>264</v>
      </c>
      <c r="E184" s="139" t="s">
        <v>3639</v>
      </c>
      <c r="F184" s="140" t="s">
        <v>3640</v>
      </c>
      <c r="G184" s="141" t="s">
        <v>416</v>
      </c>
      <c r="H184" s="142">
        <v>60</v>
      </c>
      <c r="I184" s="143"/>
      <c r="J184" s="142">
        <f t="shared" si="10"/>
        <v>0</v>
      </c>
      <c r="K184" s="140" t="s">
        <v>1</v>
      </c>
      <c r="L184" s="32"/>
      <c r="M184" s="144" t="s">
        <v>1</v>
      </c>
      <c r="N184" s="145" t="s">
        <v>42</v>
      </c>
      <c r="P184" s="146">
        <f t="shared" si="11"/>
        <v>0</v>
      </c>
      <c r="Q184" s="146">
        <v>0</v>
      </c>
      <c r="R184" s="146">
        <f t="shared" si="12"/>
        <v>0</v>
      </c>
      <c r="S184" s="146">
        <v>0</v>
      </c>
      <c r="T184" s="147">
        <f t="shared" si="13"/>
        <v>0</v>
      </c>
      <c r="AR184" s="148" t="s">
        <v>668</v>
      </c>
      <c r="AT184" s="148" t="s">
        <v>264</v>
      </c>
      <c r="AU184" s="148" t="s">
        <v>87</v>
      </c>
      <c r="AY184" s="17" t="s">
        <v>262</v>
      </c>
      <c r="BE184" s="149">
        <f t="shared" si="14"/>
        <v>0</v>
      </c>
      <c r="BF184" s="149">
        <f t="shared" si="15"/>
        <v>0</v>
      </c>
      <c r="BG184" s="149">
        <f t="shared" si="16"/>
        <v>0</v>
      </c>
      <c r="BH184" s="149">
        <f t="shared" si="17"/>
        <v>0</v>
      </c>
      <c r="BI184" s="149">
        <f t="shared" si="18"/>
        <v>0</v>
      </c>
      <c r="BJ184" s="17" t="s">
        <v>85</v>
      </c>
      <c r="BK184" s="149">
        <f t="shared" si="19"/>
        <v>0</v>
      </c>
      <c r="BL184" s="17" t="s">
        <v>668</v>
      </c>
      <c r="BM184" s="148" t="s">
        <v>881</v>
      </c>
    </row>
    <row r="185" spans="2:65" s="1" customFormat="1" ht="24.2" customHeight="1">
      <c r="B185" s="32"/>
      <c r="C185" s="138" t="s">
        <v>567</v>
      </c>
      <c r="D185" s="138" t="s">
        <v>264</v>
      </c>
      <c r="E185" s="139" t="s">
        <v>3641</v>
      </c>
      <c r="F185" s="140" t="s">
        <v>3642</v>
      </c>
      <c r="G185" s="141" t="s">
        <v>786</v>
      </c>
      <c r="H185" s="143"/>
      <c r="I185" s="143"/>
      <c r="J185" s="142">
        <f t="shared" si="10"/>
        <v>0</v>
      </c>
      <c r="K185" s="140" t="s">
        <v>1</v>
      </c>
      <c r="L185" s="32"/>
      <c r="M185" s="144" t="s">
        <v>1</v>
      </c>
      <c r="N185" s="145" t="s">
        <v>42</v>
      </c>
      <c r="P185" s="146">
        <f t="shared" si="11"/>
        <v>0</v>
      </c>
      <c r="Q185" s="146">
        <v>0</v>
      </c>
      <c r="R185" s="146">
        <f t="shared" si="12"/>
        <v>0</v>
      </c>
      <c r="S185" s="146">
        <v>0</v>
      </c>
      <c r="T185" s="147">
        <f t="shared" si="13"/>
        <v>0</v>
      </c>
      <c r="AR185" s="148" t="s">
        <v>668</v>
      </c>
      <c r="AT185" s="148" t="s">
        <v>264</v>
      </c>
      <c r="AU185" s="148" t="s">
        <v>87</v>
      </c>
      <c r="AY185" s="17" t="s">
        <v>262</v>
      </c>
      <c r="BE185" s="149">
        <f t="shared" si="14"/>
        <v>0</v>
      </c>
      <c r="BF185" s="149">
        <f t="shared" si="15"/>
        <v>0</v>
      </c>
      <c r="BG185" s="149">
        <f t="shared" si="16"/>
        <v>0</v>
      </c>
      <c r="BH185" s="149">
        <f t="shared" si="17"/>
        <v>0</v>
      </c>
      <c r="BI185" s="149">
        <f t="shared" si="18"/>
        <v>0</v>
      </c>
      <c r="BJ185" s="17" t="s">
        <v>85</v>
      </c>
      <c r="BK185" s="149">
        <f t="shared" si="19"/>
        <v>0</v>
      </c>
      <c r="BL185" s="17" t="s">
        <v>668</v>
      </c>
      <c r="BM185" s="148" t="s">
        <v>3643</v>
      </c>
    </row>
    <row r="186" spans="2:63" s="11" customFormat="1" ht="25.9" customHeight="1">
      <c r="B186" s="126"/>
      <c r="D186" s="127" t="s">
        <v>76</v>
      </c>
      <c r="E186" s="128" t="s">
        <v>300</v>
      </c>
      <c r="F186" s="128" t="s">
        <v>2693</v>
      </c>
      <c r="I186" s="129"/>
      <c r="J186" s="130">
        <f>BK186</f>
        <v>0</v>
      </c>
      <c r="L186" s="126"/>
      <c r="M186" s="131"/>
      <c r="P186" s="132">
        <f>P187+P197+P204+P211</f>
        <v>0</v>
      </c>
      <c r="R186" s="132">
        <f>R187+R197+R204+R211</f>
        <v>2.1184920000000003</v>
      </c>
      <c r="T186" s="133">
        <f>T187+T197+T204+T211</f>
        <v>0.656</v>
      </c>
      <c r="AR186" s="127" t="s">
        <v>103</v>
      </c>
      <c r="AT186" s="134" t="s">
        <v>76</v>
      </c>
      <c r="AU186" s="134" t="s">
        <v>77</v>
      </c>
      <c r="AY186" s="127" t="s">
        <v>262</v>
      </c>
      <c r="BK186" s="135">
        <f>BK187+BK197+BK204+BK211</f>
        <v>0</v>
      </c>
    </row>
    <row r="187" spans="2:63" s="11" customFormat="1" ht="22.9" customHeight="1">
      <c r="B187" s="126"/>
      <c r="D187" s="127" t="s">
        <v>76</v>
      </c>
      <c r="E187" s="136" t="s">
        <v>3644</v>
      </c>
      <c r="F187" s="136" t="s">
        <v>3645</v>
      </c>
      <c r="I187" s="129"/>
      <c r="J187" s="137">
        <f>BK187</f>
        <v>0</v>
      </c>
      <c r="L187" s="126"/>
      <c r="M187" s="131"/>
      <c r="P187" s="132">
        <f>SUM(P188:P196)</f>
        <v>0</v>
      </c>
      <c r="R187" s="132">
        <f>SUM(R188:R196)</f>
        <v>0</v>
      </c>
      <c r="T187" s="133">
        <f>SUM(T188:T196)</f>
        <v>0</v>
      </c>
      <c r="AR187" s="127" t="s">
        <v>103</v>
      </c>
      <c r="AT187" s="134" t="s">
        <v>76</v>
      </c>
      <c r="AU187" s="134" t="s">
        <v>85</v>
      </c>
      <c r="AY187" s="127" t="s">
        <v>262</v>
      </c>
      <c r="BK187" s="135">
        <f>SUM(BK188:BK196)</f>
        <v>0</v>
      </c>
    </row>
    <row r="188" spans="2:65" s="1" customFormat="1" ht="37.9" customHeight="1">
      <c r="B188" s="32"/>
      <c r="C188" s="138" t="s">
        <v>571</v>
      </c>
      <c r="D188" s="138" t="s">
        <v>264</v>
      </c>
      <c r="E188" s="139" t="s">
        <v>3646</v>
      </c>
      <c r="F188" s="140" t="s">
        <v>3647</v>
      </c>
      <c r="G188" s="141" t="s">
        <v>416</v>
      </c>
      <c r="H188" s="142">
        <v>240</v>
      </c>
      <c r="I188" s="143"/>
      <c r="J188" s="142">
        <f aca="true" t="shared" si="20" ref="J188:J196">ROUND(I188*H188,2)</f>
        <v>0</v>
      </c>
      <c r="K188" s="140" t="s">
        <v>1</v>
      </c>
      <c r="L188" s="32"/>
      <c r="M188" s="144" t="s">
        <v>1</v>
      </c>
      <c r="N188" s="145" t="s">
        <v>42</v>
      </c>
      <c r="P188" s="146">
        <f aca="true" t="shared" si="21" ref="P188:P196">O188*H188</f>
        <v>0</v>
      </c>
      <c r="Q188" s="146">
        <v>0</v>
      </c>
      <c r="R188" s="146">
        <f aca="true" t="shared" si="22" ref="R188:R196">Q188*H188</f>
        <v>0</v>
      </c>
      <c r="S188" s="146">
        <v>0</v>
      </c>
      <c r="T188" s="147">
        <f aca="true" t="shared" si="23" ref="T188:T196">S188*H188</f>
        <v>0</v>
      </c>
      <c r="AR188" s="148" t="s">
        <v>668</v>
      </c>
      <c r="AT188" s="148" t="s">
        <v>264</v>
      </c>
      <c r="AU188" s="148" t="s">
        <v>87</v>
      </c>
      <c r="AY188" s="17" t="s">
        <v>262</v>
      </c>
      <c r="BE188" s="149">
        <f aca="true" t="shared" si="24" ref="BE188:BE196">IF(N188="základní",J188,0)</f>
        <v>0</v>
      </c>
      <c r="BF188" s="149">
        <f aca="true" t="shared" si="25" ref="BF188:BF196">IF(N188="snížená",J188,0)</f>
        <v>0</v>
      </c>
      <c r="BG188" s="149">
        <f aca="true" t="shared" si="26" ref="BG188:BG196">IF(N188="zákl. přenesená",J188,0)</f>
        <v>0</v>
      </c>
      <c r="BH188" s="149">
        <f aca="true" t="shared" si="27" ref="BH188:BH196">IF(N188="sníž. přenesená",J188,0)</f>
        <v>0</v>
      </c>
      <c r="BI188" s="149">
        <f aca="true" t="shared" si="28" ref="BI188:BI196">IF(N188="nulová",J188,0)</f>
        <v>0</v>
      </c>
      <c r="BJ188" s="17" t="s">
        <v>85</v>
      </c>
      <c r="BK188" s="149">
        <f aca="true" t="shared" si="29" ref="BK188:BK196">ROUND(I188*H188,2)</f>
        <v>0</v>
      </c>
      <c r="BL188" s="17" t="s">
        <v>668</v>
      </c>
      <c r="BM188" s="148" t="s">
        <v>3648</v>
      </c>
    </row>
    <row r="189" spans="2:65" s="1" customFormat="1" ht="21.75" customHeight="1">
      <c r="B189" s="32"/>
      <c r="C189" s="138" t="s">
        <v>579</v>
      </c>
      <c r="D189" s="138" t="s">
        <v>264</v>
      </c>
      <c r="E189" s="139" t="s">
        <v>3649</v>
      </c>
      <c r="F189" s="140" t="s">
        <v>3650</v>
      </c>
      <c r="G189" s="141" t="s">
        <v>675</v>
      </c>
      <c r="H189" s="142">
        <v>8</v>
      </c>
      <c r="I189" s="143"/>
      <c r="J189" s="142">
        <f t="shared" si="20"/>
        <v>0</v>
      </c>
      <c r="K189" s="140" t="s">
        <v>267</v>
      </c>
      <c r="L189" s="32"/>
      <c r="M189" s="144" t="s">
        <v>1</v>
      </c>
      <c r="N189" s="145" t="s">
        <v>42</v>
      </c>
      <c r="P189" s="146">
        <f t="shared" si="21"/>
        <v>0</v>
      </c>
      <c r="Q189" s="146">
        <v>0</v>
      </c>
      <c r="R189" s="146">
        <f t="shared" si="22"/>
        <v>0</v>
      </c>
      <c r="S189" s="146">
        <v>0</v>
      </c>
      <c r="T189" s="147">
        <f t="shared" si="23"/>
        <v>0</v>
      </c>
      <c r="AR189" s="148" t="s">
        <v>668</v>
      </c>
      <c r="AT189" s="148" t="s">
        <v>264</v>
      </c>
      <c r="AU189" s="148" t="s">
        <v>87</v>
      </c>
      <c r="AY189" s="17" t="s">
        <v>262</v>
      </c>
      <c r="BE189" s="149">
        <f t="shared" si="24"/>
        <v>0</v>
      </c>
      <c r="BF189" s="149">
        <f t="shared" si="25"/>
        <v>0</v>
      </c>
      <c r="BG189" s="149">
        <f t="shared" si="26"/>
        <v>0</v>
      </c>
      <c r="BH189" s="149">
        <f t="shared" si="27"/>
        <v>0</v>
      </c>
      <c r="BI189" s="149">
        <f t="shared" si="28"/>
        <v>0</v>
      </c>
      <c r="BJ189" s="17" t="s">
        <v>85</v>
      </c>
      <c r="BK189" s="149">
        <f t="shared" si="29"/>
        <v>0</v>
      </c>
      <c r="BL189" s="17" t="s">
        <v>668</v>
      </c>
      <c r="BM189" s="148" t="s">
        <v>3651</v>
      </c>
    </row>
    <row r="190" spans="2:65" s="1" customFormat="1" ht="16.5" customHeight="1">
      <c r="B190" s="32"/>
      <c r="C190" s="138" t="s">
        <v>583</v>
      </c>
      <c r="D190" s="138" t="s">
        <v>264</v>
      </c>
      <c r="E190" s="139" t="s">
        <v>3652</v>
      </c>
      <c r="F190" s="140" t="s">
        <v>3653</v>
      </c>
      <c r="G190" s="141" t="s">
        <v>697</v>
      </c>
      <c r="H190" s="142">
        <v>68</v>
      </c>
      <c r="I190" s="143"/>
      <c r="J190" s="142">
        <f t="shared" si="20"/>
        <v>0</v>
      </c>
      <c r="K190" s="140" t="s">
        <v>1</v>
      </c>
      <c r="L190" s="32"/>
      <c r="M190" s="144" t="s">
        <v>1</v>
      </c>
      <c r="N190" s="145" t="s">
        <v>42</v>
      </c>
      <c r="P190" s="146">
        <f t="shared" si="21"/>
        <v>0</v>
      </c>
      <c r="Q190" s="146">
        <v>0</v>
      </c>
      <c r="R190" s="146">
        <f t="shared" si="22"/>
        <v>0</v>
      </c>
      <c r="S190" s="146">
        <v>0</v>
      </c>
      <c r="T190" s="147">
        <f t="shared" si="23"/>
        <v>0</v>
      </c>
      <c r="AR190" s="148" t="s">
        <v>668</v>
      </c>
      <c r="AT190" s="148" t="s">
        <v>264</v>
      </c>
      <c r="AU190" s="148" t="s">
        <v>87</v>
      </c>
      <c r="AY190" s="17" t="s">
        <v>262</v>
      </c>
      <c r="BE190" s="149">
        <f t="shared" si="24"/>
        <v>0</v>
      </c>
      <c r="BF190" s="149">
        <f t="shared" si="25"/>
        <v>0</v>
      </c>
      <c r="BG190" s="149">
        <f t="shared" si="26"/>
        <v>0</v>
      </c>
      <c r="BH190" s="149">
        <f t="shared" si="27"/>
        <v>0</v>
      </c>
      <c r="BI190" s="149">
        <f t="shared" si="28"/>
        <v>0</v>
      </c>
      <c r="BJ190" s="17" t="s">
        <v>85</v>
      </c>
      <c r="BK190" s="149">
        <f t="shared" si="29"/>
        <v>0</v>
      </c>
      <c r="BL190" s="17" t="s">
        <v>668</v>
      </c>
      <c r="BM190" s="148" t="s">
        <v>3654</v>
      </c>
    </row>
    <row r="191" spans="2:65" s="1" customFormat="1" ht="24.2" customHeight="1">
      <c r="B191" s="32"/>
      <c r="C191" s="138" t="s">
        <v>588</v>
      </c>
      <c r="D191" s="138" t="s">
        <v>264</v>
      </c>
      <c r="E191" s="139" t="s">
        <v>3655</v>
      </c>
      <c r="F191" s="140" t="s">
        <v>3656</v>
      </c>
      <c r="G191" s="141" t="s">
        <v>697</v>
      </c>
      <c r="H191" s="142">
        <v>48</v>
      </c>
      <c r="I191" s="143"/>
      <c r="J191" s="142">
        <f t="shared" si="20"/>
        <v>0</v>
      </c>
      <c r="K191" s="140" t="s">
        <v>1</v>
      </c>
      <c r="L191" s="32"/>
      <c r="M191" s="144" t="s">
        <v>1</v>
      </c>
      <c r="N191" s="145" t="s">
        <v>42</v>
      </c>
      <c r="P191" s="146">
        <f t="shared" si="21"/>
        <v>0</v>
      </c>
      <c r="Q191" s="146">
        <v>0</v>
      </c>
      <c r="R191" s="146">
        <f t="shared" si="22"/>
        <v>0</v>
      </c>
      <c r="S191" s="146">
        <v>0</v>
      </c>
      <c r="T191" s="147">
        <f t="shared" si="23"/>
        <v>0</v>
      </c>
      <c r="AR191" s="148" t="s">
        <v>668</v>
      </c>
      <c r="AT191" s="148" t="s">
        <v>264</v>
      </c>
      <c r="AU191" s="148" t="s">
        <v>87</v>
      </c>
      <c r="AY191" s="17" t="s">
        <v>262</v>
      </c>
      <c r="BE191" s="149">
        <f t="shared" si="24"/>
        <v>0</v>
      </c>
      <c r="BF191" s="149">
        <f t="shared" si="25"/>
        <v>0</v>
      </c>
      <c r="BG191" s="149">
        <f t="shared" si="26"/>
        <v>0</v>
      </c>
      <c r="BH191" s="149">
        <f t="shared" si="27"/>
        <v>0</v>
      </c>
      <c r="BI191" s="149">
        <f t="shared" si="28"/>
        <v>0</v>
      </c>
      <c r="BJ191" s="17" t="s">
        <v>85</v>
      </c>
      <c r="BK191" s="149">
        <f t="shared" si="29"/>
        <v>0</v>
      </c>
      <c r="BL191" s="17" t="s">
        <v>668</v>
      </c>
      <c r="BM191" s="148" t="s">
        <v>3657</v>
      </c>
    </row>
    <row r="192" spans="2:65" s="1" customFormat="1" ht="37.9" customHeight="1">
      <c r="B192" s="32"/>
      <c r="C192" s="138" t="s">
        <v>606</v>
      </c>
      <c r="D192" s="138" t="s">
        <v>264</v>
      </c>
      <c r="E192" s="139" t="s">
        <v>3658</v>
      </c>
      <c r="F192" s="140" t="s">
        <v>3659</v>
      </c>
      <c r="G192" s="141" t="s">
        <v>416</v>
      </c>
      <c r="H192" s="142">
        <v>540</v>
      </c>
      <c r="I192" s="143"/>
      <c r="J192" s="142">
        <f t="shared" si="20"/>
        <v>0</v>
      </c>
      <c r="K192" s="140" t="s">
        <v>267</v>
      </c>
      <c r="L192" s="32"/>
      <c r="M192" s="144" t="s">
        <v>1</v>
      </c>
      <c r="N192" s="145" t="s">
        <v>42</v>
      </c>
      <c r="P192" s="146">
        <f t="shared" si="21"/>
        <v>0</v>
      </c>
      <c r="Q192" s="146">
        <v>0</v>
      </c>
      <c r="R192" s="146">
        <f t="shared" si="22"/>
        <v>0</v>
      </c>
      <c r="S192" s="146">
        <v>0</v>
      </c>
      <c r="T192" s="147">
        <f t="shared" si="23"/>
        <v>0</v>
      </c>
      <c r="AR192" s="148" t="s">
        <v>668</v>
      </c>
      <c r="AT192" s="148" t="s">
        <v>264</v>
      </c>
      <c r="AU192" s="148" t="s">
        <v>87</v>
      </c>
      <c r="AY192" s="17" t="s">
        <v>262</v>
      </c>
      <c r="BE192" s="149">
        <f t="shared" si="24"/>
        <v>0</v>
      </c>
      <c r="BF192" s="149">
        <f t="shared" si="25"/>
        <v>0</v>
      </c>
      <c r="BG192" s="149">
        <f t="shared" si="26"/>
        <v>0</v>
      </c>
      <c r="BH192" s="149">
        <f t="shared" si="27"/>
        <v>0</v>
      </c>
      <c r="BI192" s="149">
        <f t="shared" si="28"/>
        <v>0</v>
      </c>
      <c r="BJ192" s="17" t="s">
        <v>85</v>
      </c>
      <c r="BK192" s="149">
        <f t="shared" si="29"/>
        <v>0</v>
      </c>
      <c r="BL192" s="17" t="s">
        <v>668</v>
      </c>
      <c r="BM192" s="148" t="s">
        <v>3660</v>
      </c>
    </row>
    <row r="193" spans="2:65" s="1" customFormat="1" ht="16.5" customHeight="1">
      <c r="B193" s="32"/>
      <c r="C193" s="138" t="s">
        <v>611</v>
      </c>
      <c r="D193" s="138" t="s">
        <v>264</v>
      </c>
      <c r="E193" s="139" t="s">
        <v>3661</v>
      </c>
      <c r="F193" s="140" t="s">
        <v>3662</v>
      </c>
      <c r="G193" s="141" t="s">
        <v>697</v>
      </c>
      <c r="H193" s="142">
        <v>6</v>
      </c>
      <c r="I193" s="143"/>
      <c r="J193" s="142">
        <f t="shared" si="20"/>
        <v>0</v>
      </c>
      <c r="K193" s="140" t="s">
        <v>1</v>
      </c>
      <c r="L193" s="32"/>
      <c r="M193" s="144" t="s">
        <v>1</v>
      </c>
      <c r="N193" s="145" t="s">
        <v>42</v>
      </c>
      <c r="P193" s="146">
        <f t="shared" si="21"/>
        <v>0</v>
      </c>
      <c r="Q193" s="146">
        <v>0</v>
      </c>
      <c r="R193" s="146">
        <f t="shared" si="22"/>
        <v>0</v>
      </c>
      <c r="S193" s="146">
        <v>0</v>
      </c>
      <c r="T193" s="147">
        <f t="shared" si="23"/>
        <v>0</v>
      </c>
      <c r="AR193" s="148" t="s">
        <v>668</v>
      </c>
      <c r="AT193" s="148" t="s">
        <v>264</v>
      </c>
      <c r="AU193" s="148" t="s">
        <v>87</v>
      </c>
      <c r="AY193" s="17" t="s">
        <v>262</v>
      </c>
      <c r="BE193" s="149">
        <f t="shared" si="24"/>
        <v>0</v>
      </c>
      <c r="BF193" s="149">
        <f t="shared" si="25"/>
        <v>0</v>
      </c>
      <c r="BG193" s="149">
        <f t="shared" si="26"/>
        <v>0</v>
      </c>
      <c r="BH193" s="149">
        <f t="shared" si="27"/>
        <v>0</v>
      </c>
      <c r="BI193" s="149">
        <f t="shared" si="28"/>
        <v>0</v>
      </c>
      <c r="BJ193" s="17" t="s">
        <v>85</v>
      </c>
      <c r="BK193" s="149">
        <f t="shared" si="29"/>
        <v>0</v>
      </c>
      <c r="BL193" s="17" t="s">
        <v>668</v>
      </c>
      <c r="BM193" s="148" t="s">
        <v>910</v>
      </c>
    </row>
    <row r="194" spans="2:65" s="1" customFormat="1" ht="16.5" customHeight="1">
      <c r="B194" s="32"/>
      <c r="C194" s="138" t="s">
        <v>622</v>
      </c>
      <c r="D194" s="138" t="s">
        <v>264</v>
      </c>
      <c r="E194" s="139" t="s">
        <v>3663</v>
      </c>
      <c r="F194" s="140" t="s">
        <v>3664</v>
      </c>
      <c r="G194" s="141" t="s">
        <v>416</v>
      </c>
      <c r="H194" s="142">
        <v>100</v>
      </c>
      <c r="I194" s="143"/>
      <c r="J194" s="142">
        <f t="shared" si="20"/>
        <v>0</v>
      </c>
      <c r="K194" s="140" t="s">
        <v>1</v>
      </c>
      <c r="L194" s="32"/>
      <c r="M194" s="144" t="s">
        <v>1</v>
      </c>
      <c r="N194" s="145" t="s">
        <v>42</v>
      </c>
      <c r="P194" s="146">
        <f t="shared" si="21"/>
        <v>0</v>
      </c>
      <c r="Q194" s="146">
        <v>0</v>
      </c>
      <c r="R194" s="146">
        <f t="shared" si="22"/>
        <v>0</v>
      </c>
      <c r="S194" s="146">
        <v>0</v>
      </c>
      <c r="T194" s="147">
        <f t="shared" si="23"/>
        <v>0</v>
      </c>
      <c r="AR194" s="148" t="s">
        <v>668</v>
      </c>
      <c r="AT194" s="148" t="s">
        <v>264</v>
      </c>
      <c r="AU194" s="148" t="s">
        <v>87</v>
      </c>
      <c r="AY194" s="17" t="s">
        <v>262</v>
      </c>
      <c r="BE194" s="149">
        <f t="shared" si="24"/>
        <v>0</v>
      </c>
      <c r="BF194" s="149">
        <f t="shared" si="25"/>
        <v>0</v>
      </c>
      <c r="BG194" s="149">
        <f t="shared" si="26"/>
        <v>0</v>
      </c>
      <c r="BH194" s="149">
        <f t="shared" si="27"/>
        <v>0</v>
      </c>
      <c r="BI194" s="149">
        <f t="shared" si="28"/>
        <v>0</v>
      </c>
      <c r="BJ194" s="17" t="s">
        <v>85</v>
      </c>
      <c r="BK194" s="149">
        <f t="shared" si="29"/>
        <v>0</v>
      </c>
      <c r="BL194" s="17" t="s">
        <v>668</v>
      </c>
      <c r="BM194" s="148" t="s">
        <v>919</v>
      </c>
    </row>
    <row r="195" spans="2:65" s="1" customFormat="1" ht="16.5" customHeight="1">
      <c r="B195" s="32"/>
      <c r="C195" s="138" t="s">
        <v>627</v>
      </c>
      <c r="D195" s="138" t="s">
        <v>264</v>
      </c>
      <c r="E195" s="139" t="s">
        <v>3665</v>
      </c>
      <c r="F195" s="140" t="s">
        <v>3666</v>
      </c>
      <c r="G195" s="141" t="s">
        <v>697</v>
      </c>
      <c r="H195" s="142">
        <v>6</v>
      </c>
      <c r="I195" s="143"/>
      <c r="J195" s="142">
        <f t="shared" si="20"/>
        <v>0</v>
      </c>
      <c r="K195" s="140" t="s">
        <v>1</v>
      </c>
      <c r="L195" s="32"/>
      <c r="M195" s="144" t="s">
        <v>1</v>
      </c>
      <c r="N195" s="145" t="s">
        <v>42</v>
      </c>
      <c r="P195" s="146">
        <f t="shared" si="21"/>
        <v>0</v>
      </c>
      <c r="Q195" s="146">
        <v>0</v>
      </c>
      <c r="R195" s="146">
        <f t="shared" si="22"/>
        <v>0</v>
      </c>
      <c r="S195" s="146">
        <v>0</v>
      </c>
      <c r="T195" s="147">
        <f t="shared" si="23"/>
        <v>0</v>
      </c>
      <c r="AR195" s="148" t="s">
        <v>668</v>
      </c>
      <c r="AT195" s="148" t="s">
        <v>264</v>
      </c>
      <c r="AU195" s="148" t="s">
        <v>87</v>
      </c>
      <c r="AY195" s="17" t="s">
        <v>262</v>
      </c>
      <c r="BE195" s="149">
        <f t="shared" si="24"/>
        <v>0</v>
      </c>
      <c r="BF195" s="149">
        <f t="shared" si="25"/>
        <v>0</v>
      </c>
      <c r="BG195" s="149">
        <f t="shared" si="26"/>
        <v>0</v>
      </c>
      <c r="BH195" s="149">
        <f t="shared" si="27"/>
        <v>0</v>
      </c>
      <c r="BI195" s="149">
        <f t="shared" si="28"/>
        <v>0</v>
      </c>
      <c r="BJ195" s="17" t="s">
        <v>85</v>
      </c>
      <c r="BK195" s="149">
        <f t="shared" si="29"/>
        <v>0</v>
      </c>
      <c r="BL195" s="17" t="s">
        <v>668</v>
      </c>
      <c r="BM195" s="148" t="s">
        <v>946</v>
      </c>
    </row>
    <row r="196" spans="2:65" s="1" customFormat="1" ht="21.75" customHeight="1">
      <c r="B196" s="32"/>
      <c r="C196" s="138" t="s">
        <v>637</v>
      </c>
      <c r="D196" s="138" t="s">
        <v>264</v>
      </c>
      <c r="E196" s="139" t="s">
        <v>3667</v>
      </c>
      <c r="F196" s="140" t="s">
        <v>3668</v>
      </c>
      <c r="G196" s="141" t="s">
        <v>697</v>
      </c>
      <c r="H196" s="142">
        <v>80</v>
      </c>
      <c r="I196" s="143"/>
      <c r="J196" s="142">
        <f t="shared" si="20"/>
        <v>0</v>
      </c>
      <c r="K196" s="140" t="s">
        <v>1</v>
      </c>
      <c r="L196" s="32"/>
      <c r="M196" s="144" t="s">
        <v>1</v>
      </c>
      <c r="N196" s="145" t="s">
        <v>42</v>
      </c>
      <c r="P196" s="146">
        <f t="shared" si="21"/>
        <v>0</v>
      </c>
      <c r="Q196" s="146">
        <v>0</v>
      </c>
      <c r="R196" s="146">
        <f t="shared" si="22"/>
        <v>0</v>
      </c>
      <c r="S196" s="146">
        <v>0</v>
      </c>
      <c r="T196" s="147">
        <f t="shared" si="23"/>
        <v>0</v>
      </c>
      <c r="AR196" s="148" t="s">
        <v>668</v>
      </c>
      <c r="AT196" s="148" t="s">
        <v>264</v>
      </c>
      <c r="AU196" s="148" t="s">
        <v>87</v>
      </c>
      <c r="AY196" s="17" t="s">
        <v>262</v>
      </c>
      <c r="BE196" s="149">
        <f t="shared" si="24"/>
        <v>0</v>
      </c>
      <c r="BF196" s="149">
        <f t="shared" si="25"/>
        <v>0</v>
      </c>
      <c r="BG196" s="149">
        <f t="shared" si="26"/>
        <v>0</v>
      </c>
      <c r="BH196" s="149">
        <f t="shared" si="27"/>
        <v>0</v>
      </c>
      <c r="BI196" s="149">
        <f t="shared" si="28"/>
        <v>0</v>
      </c>
      <c r="BJ196" s="17" t="s">
        <v>85</v>
      </c>
      <c r="BK196" s="149">
        <f t="shared" si="29"/>
        <v>0</v>
      </c>
      <c r="BL196" s="17" t="s">
        <v>668</v>
      </c>
      <c r="BM196" s="148" t="s">
        <v>955</v>
      </c>
    </row>
    <row r="197" spans="2:63" s="11" customFormat="1" ht="22.9" customHeight="1">
      <c r="B197" s="126"/>
      <c r="D197" s="127" t="s">
        <v>76</v>
      </c>
      <c r="E197" s="136" t="s">
        <v>3669</v>
      </c>
      <c r="F197" s="136" t="s">
        <v>3670</v>
      </c>
      <c r="I197" s="129"/>
      <c r="J197" s="137">
        <f>BK197</f>
        <v>0</v>
      </c>
      <c r="L197" s="126"/>
      <c r="M197" s="131"/>
      <c r="P197" s="132">
        <f>SUM(P198:P203)</f>
        <v>0</v>
      </c>
      <c r="R197" s="132">
        <f>SUM(R198:R203)</f>
        <v>0.0182</v>
      </c>
      <c r="T197" s="133">
        <f>SUM(T198:T203)</f>
        <v>0.656</v>
      </c>
      <c r="AR197" s="127" t="s">
        <v>103</v>
      </c>
      <c r="AT197" s="134" t="s">
        <v>76</v>
      </c>
      <c r="AU197" s="134" t="s">
        <v>85</v>
      </c>
      <c r="AY197" s="127" t="s">
        <v>262</v>
      </c>
      <c r="BK197" s="135">
        <f>SUM(BK198:BK203)</f>
        <v>0</v>
      </c>
    </row>
    <row r="198" spans="2:65" s="1" customFormat="1" ht="16.5" customHeight="1">
      <c r="B198" s="32"/>
      <c r="C198" s="138" t="s">
        <v>643</v>
      </c>
      <c r="D198" s="138" t="s">
        <v>264</v>
      </c>
      <c r="E198" s="139" t="s">
        <v>3671</v>
      </c>
      <c r="F198" s="140" t="s">
        <v>3672</v>
      </c>
      <c r="G198" s="141" t="s">
        <v>3673</v>
      </c>
      <c r="H198" s="142">
        <v>1</v>
      </c>
      <c r="I198" s="143"/>
      <c r="J198" s="142">
        <f>ROUND(I198*H198,2)</f>
        <v>0</v>
      </c>
      <c r="K198" s="140" t="s">
        <v>1</v>
      </c>
      <c r="L198" s="32"/>
      <c r="M198" s="144" t="s">
        <v>1</v>
      </c>
      <c r="N198" s="145" t="s">
        <v>42</v>
      </c>
      <c r="P198" s="146">
        <f>O198*H198</f>
        <v>0</v>
      </c>
      <c r="Q198" s="146">
        <v>0</v>
      </c>
      <c r="R198" s="146">
        <f>Q198*H198</f>
        <v>0</v>
      </c>
      <c r="S198" s="146">
        <v>0</v>
      </c>
      <c r="T198" s="147">
        <f>S198*H198</f>
        <v>0</v>
      </c>
      <c r="AR198" s="148" t="s">
        <v>668</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668</v>
      </c>
      <c r="BM198" s="148" t="s">
        <v>3674</v>
      </c>
    </row>
    <row r="199" spans="2:65" s="1" customFormat="1" ht="24.2" customHeight="1">
      <c r="B199" s="32"/>
      <c r="C199" s="138" t="s">
        <v>647</v>
      </c>
      <c r="D199" s="138" t="s">
        <v>264</v>
      </c>
      <c r="E199" s="139" t="s">
        <v>3675</v>
      </c>
      <c r="F199" s="140" t="s">
        <v>3676</v>
      </c>
      <c r="G199" s="141" t="s">
        <v>416</v>
      </c>
      <c r="H199" s="142">
        <v>300</v>
      </c>
      <c r="I199" s="143"/>
      <c r="J199" s="142">
        <f>ROUND(I199*H199,2)</f>
        <v>0</v>
      </c>
      <c r="K199" s="140" t="s">
        <v>267</v>
      </c>
      <c r="L199" s="32"/>
      <c r="M199" s="144" t="s">
        <v>1</v>
      </c>
      <c r="N199" s="145" t="s">
        <v>42</v>
      </c>
      <c r="P199" s="146">
        <f>O199*H199</f>
        <v>0</v>
      </c>
      <c r="Q199" s="146">
        <v>0</v>
      </c>
      <c r="R199" s="146">
        <f>Q199*H199</f>
        <v>0</v>
      </c>
      <c r="S199" s="146">
        <v>0.002</v>
      </c>
      <c r="T199" s="147">
        <f>S199*H199</f>
        <v>0.6</v>
      </c>
      <c r="AR199" s="148" t="s">
        <v>268</v>
      </c>
      <c r="AT199" s="148" t="s">
        <v>264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268</v>
      </c>
      <c r="BM199" s="148" t="s">
        <v>3677</v>
      </c>
    </row>
    <row r="200" spans="2:65" s="1" customFormat="1" ht="24.2" customHeight="1">
      <c r="B200" s="32"/>
      <c r="C200" s="138" t="s">
        <v>651</v>
      </c>
      <c r="D200" s="138" t="s">
        <v>264</v>
      </c>
      <c r="E200" s="139" t="s">
        <v>3678</v>
      </c>
      <c r="F200" s="140" t="s">
        <v>3679</v>
      </c>
      <c r="G200" s="141" t="s">
        <v>675</v>
      </c>
      <c r="H200" s="142">
        <v>650</v>
      </c>
      <c r="I200" s="143"/>
      <c r="J200" s="142">
        <f>ROUND(I200*H200,2)</f>
        <v>0</v>
      </c>
      <c r="K200" s="140" t="s">
        <v>267</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3680</v>
      </c>
    </row>
    <row r="201" spans="2:65" s="1" customFormat="1" ht="24.2" customHeight="1">
      <c r="B201" s="32"/>
      <c r="C201" s="138" t="s">
        <v>655</v>
      </c>
      <c r="D201" s="138" t="s">
        <v>264</v>
      </c>
      <c r="E201" s="139" t="s">
        <v>3681</v>
      </c>
      <c r="F201" s="140" t="s">
        <v>3682</v>
      </c>
      <c r="G201" s="141" t="s">
        <v>416</v>
      </c>
      <c r="H201" s="142">
        <v>20</v>
      </c>
      <c r="I201" s="143"/>
      <c r="J201" s="142">
        <f>ROUND(I201*H201,2)</f>
        <v>0</v>
      </c>
      <c r="K201" s="140" t="s">
        <v>267</v>
      </c>
      <c r="L201" s="32"/>
      <c r="M201" s="144" t="s">
        <v>1</v>
      </c>
      <c r="N201" s="145" t="s">
        <v>42</v>
      </c>
      <c r="P201" s="146">
        <f>O201*H201</f>
        <v>0</v>
      </c>
      <c r="Q201" s="146">
        <v>0.00091</v>
      </c>
      <c r="R201" s="146">
        <f>Q201*H201</f>
        <v>0.0182</v>
      </c>
      <c r="S201" s="146">
        <v>0.0028</v>
      </c>
      <c r="T201" s="147">
        <f>S201*H201</f>
        <v>0.056</v>
      </c>
      <c r="AR201" s="148" t="s">
        <v>268</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268</v>
      </c>
      <c r="BM201" s="148" t="s">
        <v>3683</v>
      </c>
    </row>
    <row r="202" spans="2:51" s="12" customFormat="1" ht="12">
      <c r="B202" s="150"/>
      <c r="D202" s="151" t="s">
        <v>270</v>
      </c>
      <c r="E202" s="152" t="s">
        <v>1</v>
      </c>
      <c r="F202" s="153" t="s">
        <v>3684</v>
      </c>
      <c r="H202" s="154">
        <v>20</v>
      </c>
      <c r="I202" s="155"/>
      <c r="L202" s="150"/>
      <c r="M202" s="156"/>
      <c r="T202" s="157"/>
      <c r="AT202" s="152" t="s">
        <v>270</v>
      </c>
      <c r="AU202" s="152" t="s">
        <v>87</v>
      </c>
      <c r="AV202" s="12" t="s">
        <v>87</v>
      </c>
      <c r="AW202" s="12" t="s">
        <v>32</v>
      </c>
      <c r="AX202" s="12" t="s">
        <v>85</v>
      </c>
      <c r="AY202" s="152" t="s">
        <v>262</v>
      </c>
    </row>
    <row r="203" spans="2:65" s="1" customFormat="1" ht="16.5" customHeight="1">
      <c r="B203" s="32"/>
      <c r="C203" s="138" t="s">
        <v>659</v>
      </c>
      <c r="D203" s="138" t="s">
        <v>264</v>
      </c>
      <c r="E203" s="139" t="s">
        <v>3685</v>
      </c>
      <c r="F203" s="140" t="s">
        <v>3686</v>
      </c>
      <c r="G203" s="141" t="s">
        <v>552</v>
      </c>
      <c r="H203" s="142">
        <v>3</v>
      </c>
      <c r="I203" s="143"/>
      <c r="J203" s="142">
        <f>ROUND(I203*H203,2)</f>
        <v>0</v>
      </c>
      <c r="K203" s="140" t="s">
        <v>1</v>
      </c>
      <c r="L203" s="32"/>
      <c r="M203" s="144" t="s">
        <v>1</v>
      </c>
      <c r="N203" s="145" t="s">
        <v>42</v>
      </c>
      <c r="P203" s="146">
        <f>O203*H203</f>
        <v>0</v>
      </c>
      <c r="Q203" s="146">
        <v>0</v>
      </c>
      <c r="R203" s="146">
        <f>Q203*H203</f>
        <v>0</v>
      </c>
      <c r="S203" s="146">
        <v>0</v>
      </c>
      <c r="T203" s="147">
        <f>S203*H203</f>
        <v>0</v>
      </c>
      <c r="AR203" s="148" t="s">
        <v>668</v>
      </c>
      <c r="AT203" s="148" t="s">
        <v>264</v>
      </c>
      <c r="AU203" s="148" t="s">
        <v>87</v>
      </c>
      <c r="AY203" s="17" t="s">
        <v>262</v>
      </c>
      <c r="BE203" s="149">
        <f>IF(N203="základní",J203,0)</f>
        <v>0</v>
      </c>
      <c r="BF203" s="149">
        <f>IF(N203="snížená",J203,0)</f>
        <v>0</v>
      </c>
      <c r="BG203" s="149">
        <f>IF(N203="zákl. přenesená",J203,0)</f>
        <v>0</v>
      </c>
      <c r="BH203" s="149">
        <f>IF(N203="sníž. přenesená",J203,0)</f>
        <v>0</v>
      </c>
      <c r="BI203" s="149">
        <f>IF(N203="nulová",J203,0)</f>
        <v>0</v>
      </c>
      <c r="BJ203" s="17" t="s">
        <v>85</v>
      </c>
      <c r="BK203" s="149">
        <f>ROUND(I203*H203,2)</f>
        <v>0</v>
      </c>
      <c r="BL203" s="17" t="s">
        <v>668</v>
      </c>
      <c r="BM203" s="148" t="s">
        <v>1008</v>
      </c>
    </row>
    <row r="204" spans="2:63" s="11" customFormat="1" ht="22.9" customHeight="1">
      <c r="B204" s="126"/>
      <c r="D204" s="127" t="s">
        <v>76</v>
      </c>
      <c r="E204" s="136" t="s">
        <v>3687</v>
      </c>
      <c r="F204" s="136" t="s">
        <v>3688</v>
      </c>
      <c r="I204" s="129"/>
      <c r="J204" s="137">
        <f>BK204</f>
        <v>0</v>
      </c>
      <c r="L204" s="126"/>
      <c r="M204" s="131"/>
      <c r="P204" s="132">
        <f>SUM(P205:P210)</f>
        <v>0</v>
      </c>
      <c r="R204" s="132">
        <f>SUM(R205:R210)</f>
        <v>0</v>
      </c>
      <c r="T204" s="133">
        <f>SUM(T205:T210)</f>
        <v>0</v>
      </c>
      <c r="AR204" s="127" t="s">
        <v>103</v>
      </c>
      <c r="AT204" s="134" t="s">
        <v>76</v>
      </c>
      <c r="AU204" s="134" t="s">
        <v>85</v>
      </c>
      <c r="AY204" s="127" t="s">
        <v>262</v>
      </c>
      <c r="BK204" s="135">
        <f>SUM(BK205:BK210)</f>
        <v>0</v>
      </c>
    </row>
    <row r="205" spans="2:65" s="1" customFormat="1" ht="16.5" customHeight="1">
      <c r="B205" s="32"/>
      <c r="C205" s="138" t="s">
        <v>668</v>
      </c>
      <c r="D205" s="138" t="s">
        <v>264</v>
      </c>
      <c r="E205" s="139" t="s">
        <v>3689</v>
      </c>
      <c r="F205" s="140" t="s">
        <v>3690</v>
      </c>
      <c r="G205" s="141" t="s">
        <v>3673</v>
      </c>
      <c r="H205" s="142">
        <v>3</v>
      </c>
      <c r="I205" s="143"/>
      <c r="J205" s="142">
        <f aca="true" t="shared" si="30" ref="J205:J210">ROUND(I205*H205,2)</f>
        <v>0</v>
      </c>
      <c r="K205" s="140" t="s">
        <v>1</v>
      </c>
      <c r="L205" s="32"/>
      <c r="M205" s="144" t="s">
        <v>1</v>
      </c>
      <c r="N205" s="145" t="s">
        <v>42</v>
      </c>
      <c r="P205" s="146">
        <f aca="true" t="shared" si="31" ref="P205:P210">O205*H205</f>
        <v>0</v>
      </c>
      <c r="Q205" s="146">
        <v>0</v>
      </c>
      <c r="R205" s="146">
        <f aca="true" t="shared" si="32" ref="R205:R210">Q205*H205</f>
        <v>0</v>
      </c>
      <c r="S205" s="146">
        <v>0</v>
      </c>
      <c r="T205" s="147">
        <f aca="true" t="shared" si="33" ref="T205:T210">S205*H205</f>
        <v>0</v>
      </c>
      <c r="AR205" s="148" t="s">
        <v>668</v>
      </c>
      <c r="AT205" s="148" t="s">
        <v>264</v>
      </c>
      <c r="AU205" s="148" t="s">
        <v>87</v>
      </c>
      <c r="AY205" s="17" t="s">
        <v>262</v>
      </c>
      <c r="BE205" s="149">
        <f aca="true" t="shared" si="34" ref="BE205:BE210">IF(N205="základní",J205,0)</f>
        <v>0</v>
      </c>
      <c r="BF205" s="149">
        <f aca="true" t="shared" si="35" ref="BF205:BF210">IF(N205="snížená",J205,0)</f>
        <v>0</v>
      </c>
      <c r="BG205" s="149">
        <f aca="true" t="shared" si="36" ref="BG205:BG210">IF(N205="zákl. přenesená",J205,0)</f>
        <v>0</v>
      </c>
      <c r="BH205" s="149">
        <f aca="true" t="shared" si="37" ref="BH205:BH210">IF(N205="sníž. přenesená",J205,0)</f>
        <v>0</v>
      </c>
      <c r="BI205" s="149">
        <f aca="true" t="shared" si="38" ref="BI205:BI210">IF(N205="nulová",J205,0)</f>
        <v>0</v>
      </c>
      <c r="BJ205" s="17" t="s">
        <v>85</v>
      </c>
      <c r="BK205" s="149">
        <f aca="true" t="shared" si="39" ref="BK205:BK210">ROUND(I205*H205,2)</f>
        <v>0</v>
      </c>
      <c r="BL205" s="17" t="s">
        <v>668</v>
      </c>
      <c r="BM205" s="148" t="s">
        <v>1028</v>
      </c>
    </row>
    <row r="206" spans="2:65" s="1" customFormat="1" ht="24.2" customHeight="1">
      <c r="B206" s="32"/>
      <c r="C206" s="138" t="s">
        <v>672</v>
      </c>
      <c r="D206" s="138" t="s">
        <v>264</v>
      </c>
      <c r="E206" s="139" t="s">
        <v>3691</v>
      </c>
      <c r="F206" s="140" t="s">
        <v>3692</v>
      </c>
      <c r="G206" s="141" t="s">
        <v>3673</v>
      </c>
      <c r="H206" s="142">
        <v>1</v>
      </c>
      <c r="I206" s="143"/>
      <c r="J206" s="142">
        <f t="shared" si="30"/>
        <v>0</v>
      </c>
      <c r="K206" s="140" t="s">
        <v>1</v>
      </c>
      <c r="L206" s="32"/>
      <c r="M206" s="144" t="s">
        <v>1</v>
      </c>
      <c r="N206" s="145" t="s">
        <v>42</v>
      </c>
      <c r="P206" s="146">
        <f t="shared" si="31"/>
        <v>0</v>
      </c>
      <c r="Q206" s="146">
        <v>0</v>
      </c>
      <c r="R206" s="146">
        <f t="shared" si="32"/>
        <v>0</v>
      </c>
      <c r="S206" s="146">
        <v>0</v>
      </c>
      <c r="T206" s="147">
        <f t="shared" si="33"/>
        <v>0</v>
      </c>
      <c r="AR206" s="148" t="s">
        <v>668</v>
      </c>
      <c r="AT206" s="148" t="s">
        <v>264</v>
      </c>
      <c r="AU206" s="148" t="s">
        <v>87</v>
      </c>
      <c r="AY206" s="17" t="s">
        <v>262</v>
      </c>
      <c r="BE206" s="149">
        <f t="shared" si="34"/>
        <v>0</v>
      </c>
      <c r="BF206" s="149">
        <f t="shared" si="35"/>
        <v>0</v>
      </c>
      <c r="BG206" s="149">
        <f t="shared" si="36"/>
        <v>0</v>
      </c>
      <c r="BH206" s="149">
        <f t="shared" si="37"/>
        <v>0</v>
      </c>
      <c r="BI206" s="149">
        <f t="shared" si="38"/>
        <v>0</v>
      </c>
      <c r="BJ206" s="17" t="s">
        <v>85</v>
      </c>
      <c r="BK206" s="149">
        <f t="shared" si="39"/>
        <v>0</v>
      </c>
      <c r="BL206" s="17" t="s">
        <v>668</v>
      </c>
      <c r="BM206" s="148" t="s">
        <v>1040</v>
      </c>
    </row>
    <row r="207" spans="2:65" s="1" customFormat="1" ht="16.5" customHeight="1">
      <c r="B207" s="32"/>
      <c r="C207" s="138" t="s">
        <v>677</v>
      </c>
      <c r="D207" s="138" t="s">
        <v>264</v>
      </c>
      <c r="E207" s="139" t="s">
        <v>3693</v>
      </c>
      <c r="F207" s="140" t="s">
        <v>3694</v>
      </c>
      <c r="G207" s="141" t="s">
        <v>3673</v>
      </c>
      <c r="H207" s="142">
        <v>1</v>
      </c>
      <c r="I207" s="143"/>
      <c r="J207" s="142">
        <f t="shared" si="30"/>
        <v>0</v>
      </c>
      <c r="K207" s="140" t="s">
        <v>1</v>
      </c>
      <c r="L207" s="32"/>
      <c r="M207" s="144" t="s">
        <v>1</v>
      </c>
      <c r="N207" s="145" t="s">
        <v>42</v>
      </c>
      <c r="P207" s="146">
        <f t="shared" si="31"/>
        <v>0</v>
      </c>
      <c r="Q207" s="146">
        <v>0</v>
      </c>
      <c r="R207" s="146">
        <f t="shared" si="32"/>
        <v>0</v>
      </c>
      <c r="S207" s="146">
        <v>0</v>
      </c>
      <c r="T207" s="147">
        <f t="shared" si="33"/>
        <v>0</v>
      </c>
      <c r="AR207" s="148" t="s">
        <v>668</v>
      </c>
      <c r="AT207" s="148" t="s">
        <v>264</v>
      </c>
      <c r="AU207" s="148" t="s">
        <v>87</v>
      </c>
      <c r="AY207" s="17" t="s">
        <v>262</v>
      </c>
      <c r="BE207" s="149">
        <f t="shared" si="34"/>
        <v>0</v>
      </c>
      <c r="BF207" s="149">
        <f t="shared" si="35"/>
        <v>0</v>
      </c>
      <c r="BG207" s="149">
        <f t="shared" si="36"/>
        <v>0</v>
      </c>
      <c r="BH207" s="149">
        <f t="shared" si="37"/>
        <v>0</v>
      </c>
      <c r="BI207" s="149">
        <f t="shared" si="38"/>
        <v>0</v>
      </c>
      <c r="BJ207" s="17" t="s">
        <v>85</v>
      </c>
      <c r="BK207" s="149">
        <f t="shared" si="39"/>
        <v>0</v>
      </c>
      <c r="BL207" s="17" t="s">
        <v>668</v>
      </c>
      <c r="BM207" s="148" t="s">
        <v>1062</v>
      </c>
    </row>
    <row r="208" spans="2:65" s="1" customFormat="1" ht="16.5" customHeight="1">
      <c r="B208" s="32"/>
      <c r="C208" s="138" t="s">
        <v>681</v>
      </c>
      <c r="D208" s="138" t="s">
        <v>264</v>
      </c>
      <c r="E208" s="139" t="s">
        <v>3695</v>
      </c>
      <c r="F208" s="140" t="s">
        <v>3696</v>
      </c>
      <c r="G208" s="141" t="s">
        <v>2434</v>
      </c>
      <c r="H208" s="142">
        <v>1</v>
      </c>
      <c r="I208" s="143"/>
      <c r="J208" s="142">
        <f t="shared" si="30"/>
        <v>0</v>
      </c>
      <c r="K208" s="140" t="s">
        <v>1</v>
      </c>
      <c r="L208" s="32"/>
      <c r="M208" s="144" t="s">
        <v>1</v>
      </c>
      <c r="N208" s="145" t="s">
        <v>42</v>
      </c>
      <c r="P208" s="146">
        <f t="shared" si="31"/>
        <v>0</v>
      </c>
      <c r="Q208" s="146">
        <v>0</v>
      </c>
      <c r="R208" s="146">
        <f t="shared" si="32"/>
        <v>0</v>
      </c>
      <c r="S208" s="146">
        <v>0</v>
      </c>
      <c r="T208" s="147">
        <f t="shared" si="33"/>
        <v>0</v>
      </c>
      <c r="AR208" s="148" t="s">
        <v>668</v>
      </c>
      <c r="AT208" s="148" t="s">
        <v>264</v>
      </c>
      <c r="AU208" s="148" t="s">
        <v>87</v>
      </c>
      <c r="AY208" s="17" t="s">
        <v>262</v>
      </c>
      <c r="BE208" s="149">
        <f t="shared" si="34"/>
        <v>0</v>
      </c>
      <c r="BF208" s="149">
        <f t="shared" si="35"/>
        <v>0</v>
      </c>
      <c r="BG208" s="149">
        <f t="shared" si="36"/>
        <v>0</v>
      </c>
      <c r="BH208" s="149">
        <f t="shared" si="37"/>
        <v>0</v>
      </c>
      <c r="BI208" s="149">
        <f t="shared" si="38"/>
        <v>0</v>
      </c>
      <c r="BJ208" s="17" t="s">
        <v>85</v>
      </c>
      <c r="BK208" s="149">
        <f t="shared" si="39"/>
        <v>0</v>
      </c>
      <c r="BL208" s="17" t="s">
        <v>668</v>
      </c>
      <c r="BM208" s="148" t="s">
        <v>1095</v>
      </c>
    </row>
    <row r="209" spans="2:65" s="1" customFormat="1" ht="16.5" customHeight="1">
      <c r="B209" s="32"/>
      <c r="C209" s="138" t="s">
        <v>685</v>
      </c>
      <c r="D209" s="138" t="s">
        <v>264</v>
      </c>
      <c r="E209" s="139" t="s">
        <v>3697</v>
      </c>
      <c r="F209" s="140" t="s">
        <v>3698</v>
      </c>
      <c r="G209" s="141" t="s">
        <v>3699</v>
      </c>
      <c r="H209" s="142">
        <v>8</v>
      </c>
      <c r="I209" s="143"/>
      <c r="J209" s="142">
        <f t="shared" si="30"/>
        <v>0</v>
      </c>
      <c r="K209" s="140" t="s">
        <v>1</v>
      </c>
      <c r="L209" s="32"/>
      <c r="M209" s="144" t="s">
        <v>1</v>
      </c>
      <c r="N209" s="145" t="s">
        <v>42</v>
      </c>
      <c r="P209" s="146">
        <f t="shared" si="31"/>
        <v>0</v>
      </c>
      <c r="Q209" s="146">
        <v>0</v>
      </c>
      <c r="R209" s="146">
        <f t="shared" si="32"/>
        <v>0</v>
      </c>
      <c r="S209" s="146">
        <v>0</v>
      </c>
      <c r="T209" s="147">
        <f t="shared" si="33"/>
        <v>0</v>
      </c>
      <c r="AR209" s="148" t="s">
        <v>668</v>
      </c>
      <c r="AT209" s="148" t="s">
        <v>264</v>
      </c>
      <c r="AU209" s="148" t="s">
        <v>87</v>
      </c>
      <c r="AY209" s="17" t="s">
        <v>262</v>
      </c>
      <c r="BE209" s="149">
        <f t="shared" si="34"/>
        <v>0</v>
      </c>
      <c r="BF209" s="149">
        <f t="shared" si="35"/>
        <v>0</v>
      </c>
      <c r="BG209" s="149">
        <f t="shared" si="36"/>
        <v>0</v>
      </c>
      <c r="BH209" s="149">
        <f t="shared" si="37"/>
        <v>0</v>
      </c>
      <c r="BI209" s="149">
        <f t="shared" si="38"/>
        <v>0</v>
      </c>
      <c r="BJ209" s="17" t="s">
        <v>85</v>
      </c>
      <c r="BK209" s="149">
        <f t="shared" si="39"/>
        <v>0</v>
      </c>
      <c r="BL209" s="17" t="s">
        <v>668</v>
      </c>
      <c r="BM209" s="148" t="s">
        <v>1105</v>
      </c>
    </row>
    <row r="210" spans="2:65" s="1" customFormat="1" ht="24.2" customHeight="1">
      <c r="B210" s="32"/>
      <c r="C210" s="138" t="s">
        <v>689</v>
      </c>
      <c r="D210" s="138" t="s">
        <v>264</v>
      </c>
      <c r="E210" s="139" t="s">
        <v>3700</v>
      </c>
      <c r="F210" s="140" t="s">
        <v>3701</v>
      </c>
      <c r="G210" s="141" t="s">
        <v>786</v>
      </c>
      <c r="H210" s="143"/>
      <c r="I210" s="143"/>
      <c r="J210" s="142">
        <f t="shared" si="30"/>
        <v>0</v>
      </c>
      <c r="K210" s="140" t="s">
        <v>267</v>
      </c>
      <c r="L210" s="32"/>
      <c r="M210" s="144" t="s">
        <v>1</v>
      </c>
      <c r="N210" s="145" t="s">
        <v>42</v>
      </c>
      <c r="P210" s="146">
        <f t="shared" si="31"/>
        <v>0</v>
      </c>
      <c r="Q210" s="146">
        <v>0</v>
      </c>
      <c r="R210" s="146">
        <f t="shared" si="32"/>
        <v>0</v>
      </c>
      <c r="S210" s="146">
        <v>0</v>
      </c>
      <c r="T210" s="147">
        <f t="shared" si="33"/>
        <v>0</v>
      </c>
      <c r="AR210" s="148" t="s">
        <v>668</v>
      </c>
      <c r="AT210" s="148" t="s">
        <v>264</v>
      </c>
      <c r="AU210" s="148" t="s">
        <v>87</v>
      </c>
      <c r="AY210" s="17" t="s">
        <v>262</v>
      </c>
      <c r="BE210" s="149">
        <f t="shared" si="34"/>
        <v>0</v>
      </c>
      <c r="BF210" s="149">
        <f t="shared" si="35"/>
        <v>0</v>
      </c>
      <c r="BG210" s="149">
        <f t="shared" si="36"/>
        <v>0</v>
      </c>
      <c r="BH210" s="149">
        <f t="shared" si="37"/>
        <v>0</v>
      </c>
      <c r="BI210" s="149">
        <f t="shared" si="38"/>
        <v>0</v>
      </c>
      <c r="BJ210" s="17" t="s">
        <v>85</v>
      </c>
      <c r="BK210" s="149">
        <f t="shared" si="39"/>
        <v>0</v>
      </c>
      <c r="BL210" s="17" t="s">
        <v>668</v>
      </c>
      <c r="BM210" s="148" t="s">
        <v>1073</v>
      </c>
    </row>
    <row r="211" spans="2:63" s="11" customFormat="1" ht="22.9" customHeight="1">
      <c r="B211" s="126"/>
      <c r="D211" s="127" t="s">
        <v>76</v>
      </c>
      <c r="E211" s="136" t="s">
        <v>3702</v>
      </c>
      <c r="F211" s="136" t="s">
        <v>3703</v>
      </c>
      <c r="I211" s="129"/>
      <c r="J211" s="137">
        <f>BK211</f>
        <v>0</v>
      </c>
      <c r="L211" s="126"/>
      <c r="M211" s="131"/>
      <c r="P211" s="132">
        <f>SUM(P212:P345)</f>
        <v>0</v>
      </c>
      <c r="R211" s="132">
        <f>SUM(R212:R345)</f>
        <v>2.100292</v>
      </c>
      <c r="T211" s="133">
        <f>SUM(T212:T345)</f>
        <v>0</v>
      </c>
      <c r="AR211" s="127" t="s">
        <v>103</v>
      </c>
      <c r="AT211" s="134" t="s">
        <v>76</v>
      </c>
      <c r="AU211" s="134" t="s">
        <v>85</v>
      </c>
      <c r="AY211" s="127" t="s">
        <v>262</v>
      </c>
      <c r="BK211" s="135">
        <f>SUM(BK212:BK345)</f>
        <v>0</v>
      </c>
    </row>
    <row r="212" spans="2:65" s="1" customFormat="1" ht="21.75" customHeight="1">
      <c r="B212" s="32"/>
      <c r="C212" s="178" t="s">
        <v>694</v>
      </c>
      <c r="D212" s="178" t="s">
        <v>300</v>
      </c>
      <c r="E212" s="179" t="s">
        <v>3704</v>
      </c>
      <c r="F212" s="180" t="s">
        <v>3705</v>
      </c>
      <c r="G212" s="181" t="s">
        <v>416</v>
      </c>
      <c r="H212" s="182">
        <v>367.5</v>
      </c>
      <c r="I212" s="183"/>
      <c r="J212" s="182">
        <f>ROUND(I212*H212,2)</f>
        <v>0</v>
      </c>
      <c r="K212" s="180" t="s">
        <v>267</v>
      </c>
      <c r="L212" s="184"/>
      <c r="M212" s="185" t="s">
        <v>1</v>
      </c>
      <c r="N212" s="186" t="s">
        <v>42</v>
      </c>
      <c r="P212" s="146">
        <f>O212*H212</f>
        <v>0</v>
      </c>
      <c r="Q212" s="146">
        <v>4E-05</v>
      </c>
      <c r="R212" s="146">
        <f>Q212*H212</f>
        <v>0.014700000000000001</v>
      </c>
      <c r="S212" s="146">
        <v>0</v>
      </c>
      <c r="T212" s="147">
        <f>S212*H212</f>
        <v>0</v>
      </c>
      <c r="AR212" s="148" t="s">
        <v>459</v>
      </c>
      <c r="AT212" s="148" t="s">
        <v>300</v>
      </c>
      <c r="AU212" s="148" t="s">
        <v>87</v>
      </c>
      <c r="AY212" s="17" t="s">
        <v>262</v>
      </c>
      <c r="BE212" s="149">
        <f>IF(N212="základní",J212,0)</f>
        <v>0</v>
      </c>
      <c r="BF212" s="149">
        <f>IF(N212="snížená",J212,0)</f>
        <v>0</v>
      </c>
      <c r="BG212" s="149">
        <f>IF(N212="zákl. přenesená",J212,0)</f>
        <v>0</v>
      </c>
      <c r="BH212" s="149">
        <f>IF(N212="sníž. přenesená",J212,0)</f>
        <v>0</v>
      </c>
      <c r="BI212" s="149">
        <f>IF(N212="nulová",J212,0)</f>
        <v>0</v>
      </c>
      <c r="BJ212" s="17" t="s">
        <v>85</v>
      </c>
      <c r="BK212" s="149">
        <f>ROUND(I212*H212,2)</f>
        <v>0</v>
      </c>
      <c r="BL212" s="17" t="s">
        <v>369</v>
      </c>
      <c r="BM212" s="148" t="s">
        <v>3706</v>
      </c>
    </row>
    <row r="213" spans="2:51" s="12" customFormat="1" ht="12">
      <c r="B213" s="150"/>
      <c r="D213" s="151" t="s">
        <v>270</v>
      </c>
      <c r="F213" s="153" t="s">
        <v>3707</v>
      </c>
      <c r="H213" s="154">
        <v>367.5</v>
      </c>
      <c r="I213" s="155"/>
      <c r="L213" s="150"/>
      <c r="M213" s="156"/>
      <c r="T213" s="157"/>
      <c r="AT213" s="152" t="s">
        <v>270</v>
      </c>
      <c r="AU213" s="152" t="s">
        <v>87</v>
      </c>
      <c r="AV213" s="12" t="s">
        <v>87</v>
      </c>
      <c r="AW213" s="12" t="s">
        <v>4</v>
      </c>
      <c r="AX213" s="12" t="s">
        <v>85</v>
      </c>
      <c r="AY213" s="152" t="s">
        <v>262</v>
      </c>
    </row>
    <row r="214" spans="2:65" s="1" customFormat="1" ht="21.75" customHeight="1">
      <c r="B214" s="32"/>
      <c r="C214" s="178" t="s">
        <v>701</v>
      </c>
      <c r="D214" s="178" t="s">
        <v>300</v>
      </c>
      <c r="E214" s="179" t="s">
        <v>3708</v>
      </c>
      <c r="F214" s="180" t="s">
        <v>3709</v>
      </c>
      <c r="G214" s="181" t="s">
        <v>416</v>
      </c>
      <c r="H214" s="182">
        <v>283.5</v>
      </c>
      <c r="I214" s="183"/>
      <c r="J214" s="182">
        <f>ROUND(I214*H214,2)</f>
        <v>0</v>
      </c>
      <c r="K214" s="180" t="s">
        <v>267</v>
      </c>
      <c r="L214" s="184"/>
      <c r="M214" s="185" t="s">
        <v>1</v>
      </c>
      <c r="N214" s="186" t="s">
        <v>42</v>
      </c>
      <c r="P214" s="146">
        <f>O214*H214</f>
        <v>0</v>
      </c>
      <c r="Q214" s="146">
        <v>7E-05</v>
      </c>
      <c r="R214" s="146">
        <f>Q214*H214</f>
        <v>0.019844999999999998</v>
      </c>
      <c r="S214" s="146">
        <v>0</v>
      </c>
      <c r="T214" s="147">
        <f>S214*H214</f>
        <v>0</v>
      </c>
      <c r="AR214" s="148" t="s">
        <v>459</v>
      </c>
      <c r="AT214" s="148" t="s">
        <v>300</v>
      </c>
      <c r="AU214" s="148" t="s">
        <v>87</v>
      </c>
      <c r="AY214" s="17" t="s">
        <v>262</v>
      </c>
      <c r="BE214" s="149">
        <f>IF(N214="základní",J214,0)</f>
        <v>0</v>
      </c>
      <c r="BF214" s="149">
        <f>IF(N214="snížená",J214,0)</f>
        <v>0</v>
      </c>
      <c r="BG214" s="149">
        <f>IF(N214="zákl. přenesená",J214,0)</f>
        <v>0</v>
      </c>
      <c r="BH214" s="149">
        <f>IF(N214="sníž. přenesená",J214,0)</f>
        <v>0</v>
      </c>
      <c r="BI214" s="149">
        <f>IF(N214="nulová",J214,0)</f>
        <v>0</v>
      </c>
      <c r="BJ214" s="17" t="s">
        <v>85</v>
      </c>
      <c r="BK214" s="149">
        <f>ROUND(I214*H214,2)</f>
        <v>0</v>
      </c>
      <c r="BL214" s="17" t="s">
        <v>369</v>
      </c>
      <c r="BM214" s="148" t="s">
        <v>3710</v>
      </c>
    </row>
    <row r="215" spans="2:51" s="12" customFormat="1" ht="12">
      <c r="B215" s="150"/>
      <c r="D215" s="151" t="s">
        <v>270</v>
      </c>
      <c r="F215" s="153" t="s">
        <v>3711</v>
      </c>
      <c r="H215" s="154">
        <v>283.5</v>
      </c>
      <c r="I215" s="155"/>
      <c r="L215" s="150"/>
      <c r="M215" s="156"/>
      <c r="T215" s="157"/>
      <c r="AT215" s="152" t="s">
        <v>270</v>
      </c>
      <c r="AU215" s="152" t="s">
        <v>87</v>
      </c>
      <c r="AV215" s="12" t="s">
        <v>87</v>
      </c>
      <c r="AW215" s="12" t="s">
        <v>4</v>
      </c>
      <c r="AX215" s="12" t="s">
        <v>85</v>
      </c>
      <c r="AY215" s="152" t="s">
        <v>262</v>
      </c>
    </row>
    <row r="216" spans="2:65" s="1" customFormat="1" ht="21.75" customHeight="1">
      <c r="B216" s="32"/>
      <c r="C216" s="178" t="s">
        <v>706</v>
      </c>
      <c r="D216" s="178" t="s">
        <v>300</v>
      </c>
      <c r="E216" s="179" t="s">
        <v>3712</v>
      </c>
      <c r="F216" s="180" t="s">
        <v>3713</v>
      </c>
      <c r="G216" s="181" t="s">
        <v>416</v>
      </c>
      <c r="H216" s="182">
        <v>262.5</v>
      </c>
      <c r="I216" s="183"/>
      <c r="J216" s="182">
        <f>ROUND(I216*H216,2)</f>
        <v>0</v>
      </c>
      <c r="K216" s="180" t="s">
        <v>267</v>
      </c>
      <c r="L216" s="184"/>
      <c r="M216" s="185" t="s">
        <v>1</v>
      </c>
      <c r="N216" s="186" t="s">
        <v>42</v>
      </c>
      <c r="P216" s="146">
        <f>O216*H216</f>
        <v>0</v>
      </c>
      <c r="Q216" s="146">
        <v>0.00017</v>
      </c>
      <c r="R216" s="146">
        <f>Q216*H216</f>
        <v>0.044625000000000005</v>
      </c>
      <c r="S216" s="146">
        <v>0</v>
      </c>
      <c r="T216" s="147">
        <f>S216*H216</f>
        <v>0</v>
      </c>
      <c r="AR216" s="148" t="s">
        <v>459</v>
      </c>
      <c r="AT216" s="148" t="s">
        <v>300</v>
      </c>
      <c r="AU216" s="148" t="s">
        <v>87</v>
      </c>
      <c r="AY216" s="17" t="s">
        <v>262</v>
      </c>
      <c r="BE216" s="149">
        <f>IF(N216="základní",J216,0)</f>
        <v>0</v>
      </c>
      <c r="BF216" s="149">
        <f>IF(N216="snížená",J216,0)</f>
        <v>0</v>
      </c>
      <c r="BG216" s="149">
        <f>IF(N216="zákl. přenesená",J216,0)</f>
        <v>0</v>
      </c>
      <c r="BH216" s="149">
        <f>IF(N216="sníž. přenesená",J216,0)</f>
        <v>0</v>
      </c>
      <c r="BI216" s="149">
        <f>IF(N216="nulová",J216,0)</f>
        <v>0</v>
      </c>
      <c r="BJ216" s="17" t="s">
        <v>85</v>
      </c>
      <c r="BK216" s="149">
        <f>ROUND(I216*H216,2)</f>
        <v>0</v>
      </c>
      <c r="BL216" s="17" t="s">
        <v>369</v>
      </c>
      <c r="BM216" s="148" t="s">
        <v>3714</v>
      </c>
    </row>
    <row r="217" spans="2:51" s="12" customFormat="1" ht="12">
      <c r="B217" s="150"/>
      <c r="D217" s="151" t="s">
        <v>270</v>
      </c>
      <c r="F217" s="153" t="s">
        <v>3715</v>
      </c>
      <c r="H217" s="154">
        <v>262.5</v>
      </c>
      <c r="I217" s="155"/>
      <c r="L217" s="150"/>
      <c r="M217" s="156"/>
      <c r="T217" s="157"/>
      <c r="AT217" s="152" t="s">
        <v>270</v>
      </c>
      <c r="AU217" s="152" t="s">
        <v>87</v>
      </c>
      <c r="AV217" s="12" t="s">
        <v>87</v>
      </c>
      <c r="AW217" s="12" t="s">
        <v>4</v>
      </c>
      <c r="AX217" s="12" t="s">
        <v>85</v>
      </c>
      <c r="AY217" s="152" t="s">
        <v>262</v>
      </c>
    </row>
    <row r="218" spans="2:65" s="1" customFormat="1" ht="16.5" customHeight="1">
      <c r="B218" s="32"/>
      <c r="C218" s="178" t="s">
        <v>711</v>
      </c>
      <c r="D218" s="178" t="s">
        <v>300</v>
      </c>
      <c r="E218" s="179" t="s">
        <v>3716</v>
      </c>
      <c r="F218" s="180" t="s">
        <v>3717</v>
      </c>
      <c r="G218" s="181" t="s">
        <v>416</v>
      </c>
      <c r="H218" s="182">
        <v>346.5</v>
      </c>
      <c r="I218" s="183"/>
      <c r="J218" s="182">
        <f>ROUND(I218*H218,2)</f>
        <v>0</v>
      </c>
      <c r="K218" s="180" t="s">
        <v>1</v>
      </c>
      <c r="L218" s="184"/>
      <c r="M218" s="185" t="s">
        <v>1</v>
      </c>
      <c r="N218" s="186" t="s">
        <v>42</v>
      </c>
      <c r="P218" s="146">
        <f>O218*H218</f>
        <v>0</v>
      </c>
      <c r="Q218" s="146">
        <v>0.00022</v>
      </c>
      <c r="R218" s="146">
        <f>Q218*H218</f>
        <v>0.07623</v>
      </c>
      <c r="S218" s="146">
        <v>0</v>
      </c>
      <c r="T218" s="147">
        <f>S218*H218</f>
        <v>0</v>
      </c>
      <c r="AR218" s="148" t="s">
        <v>459</v>
      </c>
      <c r="AT218" s="148" t="s">
        <v>300</v>
      </c>
      <c r="AU218" s="148" t="s">
        <v>87</v>
      </c>
      <c r="AY218" s="17" t="s">
        <v>262</v>
      </c>
      <c r="BE218" s="149">
        <f>IF(N218="základní",J218,0)</f>
        <v>0</v>
      </c>
      <c r="BF218" s="149">
        <f>IF(N218="snížená",J218,0)</f>
        <v>0</v>
      </c>
      <c r="BG218" s="149">
        <f>IF(N218="zákl. přenesená",J218,0)</f>
        <v>0</v>
      </c>
      <c r="BH218" s="149">
        <f>IF(N218="sníž. přenesená",J218,0)</f>
        <v>0</v>
      </c>
      <c r="BI218" s="149">
        <f>IF(N218="nulová",J218,0)</f>
        <v>0</v>
      </c>
      <c r="BJ218" s="17" t="s">
        <v>85</v>
      </c>
      <c r="BK218" s="149">
        <f>ROUND(I218*H218,2)</f>
        <v>0</v>
      </c>
      <c r="BL218" s="17" t="s">
        <v>369</v>
      </c>
      <c r="BM218" s="148" t="s">
        <v>3718</v>
      </c>
    </row>
    <row r="219" spans="2:51" s="12" customFormat="1" ht="12">
      <c r="B219" s="150"/>
      <c r="D219" s="151" t="s">
        <v>270</v>
      </c>
      <c r="F219" s="153" t="s">
        <v>3719</v>
      </c>
      <c r="H219" s="154">
        <v>346.5</v>
      </c>
      <c r="I219" s="155"/>
      <c r="L219" s="150"/>
      <c r="M219" s="156"/>
      <c r="T219" s="157"/>
      <c r="AT219" s="152" t="s">
        <v>270</v>
      </c>
      <c r="AU219" s="152" t="s">
        <v>87</v>
      </c>
      <c r="AV219" s="12" t="s">
        <v>87</v>
      </c>
      <c r="AW219" s="12" t="s">
        <v>4</v>
      </c>
      <c r="AX219" s="12" t="s">
        <v>85</v>
      </c>
      <c r="AY219" s="152" t="s">
        <v>262</v>
      </c>
    </row>
    <row r="220" spans="2:65" s="1" customFormat="1" ht="33" customHeight="1">
      <c r="B220" s="32"/>
      <c r="C220" s="178" t="s">
        <v>715</v>
      </c>
      <c r="D220" s="178" t="s">
        <v>300</v>
      </c>
      <c r="E220" s="179" t="s">
        <v>3720</v>
      </c>
      <c r="F220" s="180" t="s">
        <v>3721</v>
      </c>
      <c r="G220" s="181" t="s">
        <v>416</v>
      </c>
      <c r="H220" s="182">
        <v>18.9</v>
      </c>
      <c r="I220" s="183"/>
      <c r="J220" s="182">
        <f>ROUND(I220*H220,2)</f>
        <v>0</v>
      </c>
      <c r="K220" s="180" t="s">
        <v>267</v>
      </c>
      <c r="L220" s="184"/>
      <c r="M220" s="185" t="s">
        <v>1</v>
      </c>
      <c r="N220" s="186" t="s">
        <v>42</v>
      </c>
      <c r="P220" s="146">
        <f>O220*H220</f>
        <v>0</v>
      </c>
      <c r="Q220" s="146">
        <v>0.00128</v>
      </c>
      <c r="R220" s="146">
        <f>Q220*H220</f>
        <v>0.024192</v>
      </c>
      <c r="S220" s="146">
        <v>0</v>
      </c>
      <c r="T220" s="147">
        <f>S220*H220</f>
        <v>0</v>
      </c>
      <c r="AR220" s="148" t="s">
        <v>459</v>
      </c>
      <c r="AT220" s="148" t="s">
        <v>300</v>
      </c>
      <c r="AU220" s="148" t="s">
        <v>87</v>
      </c>
      <c r="AY220" s="17" t="s">
        <v>262</v>
      </c>
      <c r="BE220" s="149">
        <f>IF(N220="základní",J220,0)</f>
        <v>0</v>
      </c>
      <c r="BF220" s="149">
        <f>IF(N220="snížená",J220,0)</f>
        <v>0</v>
      </c>
      <c r="BG220" s="149">
        <f>IF(N220="zákl. přenesená",J220,0)</f>
        <v>0</v>
      </c>
      <c r="BH220" s="149">
        <f>IF(N220="sníž. přenesená",J220,0)</f>
        <v>0</v>
      </c>
      <c r="BI220" s="149">
        <f>IF(N220="nulová",J220,0)</f>
        <v>0</v>
      </c>
      <c r="BJ220" s="17" t="s">
        <v>85</v>
      </c>
      <c r="BK220" s="149">
        <f>ROUND(I220*H220,2)</f>
        <v>0</v>
      </c>
      <c r="BL220" s="17" t="s">
        <v>369</v>
      </c>
      <c r="BM220" s="148" t="s">
        <v>3722</v>
      </c>
    </row>
    <row r="221" spans="2:51" s="12" customFormat="1" ht="12">
      <c r="B221" s="150"/>
      <c r="D221" s="151" t="s">
        <v>270</v>
      </c>
      <c r="F221" s="153" t="s">
        <v>3723</v>
      </c>
      <c r="H221" s="154">
        <v>18.9</v>
      </c>
      <c r="I221" s="155"/>
      <c r="L221" s="150"/>
      <c r="M221" s="156"/>
      <c r="T221" s="157"/>
      <c r="AT221" s="152" t="s">
        <v>270</v>
      </c>
      <c r="AU221" s="152" t="s">
        <v>87</v>
      </c>
      <c r="AV221" s="12" t="s">
        <v>87</v>
      </c>
      <c r="AW221" s="12" t="s">
        <v>4</v>
      </c>
      <c r="AX221" s="12" t="s">
        <v>85</v>
      </c>
      <c r="AY221" s="152" t="s">
        <v>262</v>
      </c>
    </row>
    <row r="222" spans="2:65" s="1" customFormat="1" ht="24.2" customHeight="1">
      <c r="B222" s="32"/>
      <c r="C222" s="178" t="s">
        <v>719</v>
      </c>
      <c r="D222" s="178" t="s">
        <v>300</v>
      </c>
      <c r="E222" s="179" t="s">
        <v>3724</v>
      </c>
      <c r="F222" s="180" t="s">
        <v>3725</v>
      </c>
      <c r="G222" s="181" t="s">
        <v>675</v>
      </c>
      <c r="H222" s="182">
        <v>430</v>
      </c>
      <c r="I222" s="183"/>
      <c r="J222" s="182">
        <f>ROUND(I222*H222,2)</f>
        <v>0</v>
      </c>
      <c r="K222" s="180" t="s">
        <v>267</v>
      </c>
      <c r="L222" s="184"/>
      <c r="M222" s="185" t="s">
        <v>1</v>
      </c>
      <c r="N222" s="186" t="s">
        <v>42</v>
      </c>
      <c r="P222" s="146">
        <f>O222*H222</f>
        <v>0</v>
      </c>
      <c r="Q222" s="146">
        <v>4E-05</v>
      </c>
      <c r="R222" s="146">
        <f>Q222*H222</f>
        <v>0.0172</v>
      </c>
      <c r="S222" s="146">
        <v>0</v>
      </c>
      <c r="T222" s="147">
        <f>S222*H222</f>
        <v>0</v>
      </c>
      <c r="AR222" s="148" t="s">
        <v>459</v>
      </c>
      <c r="AT222" s="148" t="s">
        <v>300</v>
      </c>
      <c r="AU222" s="148" t="s">
        <v>87</v>
      </c>
      <c r="AY222" s="17" t="s">
        <v>262</v>
      </c>
      <c r="BE222" s="149">
        <f>IF(N222="základní",J222,0)</f>
        <v>0</v>
      </c>
      <c r="BF222" s="149">
        <f>IF(N222="snížená",J222,0)</f>
        <v>0</v>
      </c>
      <c r="BG222" s="149">
        <f>IF(N222="zákl. přenesená",J222,0)</f>
        <v>0</v>
      </c>
      <c r="BH222" s="149">
        <f>IF(N222="sníž. přenesená",J222,0)</f>
        <v>0</v>
      </c>
      <c r="BI222" s="149">
        <f>IF(N222="nulová",J222,0)</f>
        <v>0</v>
      </c>
      <c r="BJ222" s="17" t="s">
        <v>85</v>
      </c>
      <c r="BK222" s="149">
        <f>ROUND(I222*H222,2)</f>
        <v>0</v>
      </c>
      <c r="BL222" s="17" t="s">
        <v>369</v>
      </c>
      <c r="BM222" s="148" t="s">
        <v>3726</v>
      </c>
    </row>
    <row r="223" spans="2:65" s="1" customFormat="1" ht="24.2" customHeight="1">
      <c r="B223" s="32"/>
      <c r="C223" s="178" t="s">
        <v>724</v>
      </c>
      <c r="D223" s="178" t="s">
        <v>300</v>
      </c>
      <c r="E223" s="179" t="s">
        <v>3727</v>
      </c>
      <c r="F223" s="180" t="s">
        <v>3728</v>
      </c>
      <c r="G223" s="181" t="s">
        <v>675</v>
      </c>
      <c r="H223" s="182">
        <v>110</v>
      </c>
      <c r="I223" s="183"/>
      <c r="J223" s="182">
        <f>ROUND(I223*H223,2)</f>
        <v>0</v>
      </c>
      <c r="K223" s="180" t="s">
        <v>267</v>
      </c>
      <c r="L223" s="184"/>
      <c r="M223" s="185" t="s">
        <v>1</v>
      </c>
      <c r="N223" s="186" t="s">
        <v>42</v>
      </c>
      <c r="P223" s="146">
        <f>O223*H223</f>
        <v>0</v>
      </c>
      <c r="Q223" s="146">
        <v>9E-05</v>
      </c>
      <c r="R223" s="146">
        <f>Q223*H223</f>
        <v>0.0099</v>
      </c>
      <c r="S223" s="146">
        <v>0</v>
      </c>
      <c r="T223" s="147">
        <f>S223*H223</f>
        <v>0</v>
      </c>
      <c r="AR223" s="148" t="s">
        <v>459</v>
      </c>
      <c r="AT223" s="148" t="s">
        <v>300</v>
      </c>
      <c r="AU223" s="148" t="s">
        <v>87</v>
      </c>
      <c r="AY223" s="17" t="s">
        <v>262</v>
      </c>
      <c r="BE223" s="149">
        <f>IF(N223="základní",J223,0)</f>
        <v>0</v>
      </c>
      <c r="BF223" s="149">
        <f>IF(N223="snížená",J223,0)</f>
        <v>0</v>
      </c>
      <c r="BG223" s="149">
        <f>IF(N223="zákl. přenesená",J223,0)</f>
        <v>0</v>
      </c>
      <c r="BH223" s="149">
        <f>IF(N223="sníž. přenesená",J223,0)</f>
        <v>0</v>
      </c>
      <c r="BI223" s="149">
        <f>IF(N223="nulová",J223,0)</f>
        <v>0</v>
      </c>
      <c r="BJ223" s="17" t="s">
        <v>85</v>
      </c>
      <c r="BK223" s="149">
        <f>ROUND(I223*H223,2)</f>
        <v>0</v>
      </c>
      <c r="BL223" s="17" t="s">
        <v>369</v>
      </c>
      <c r="BM223" s="148" t="s">
        <v>3729</v>
      </c>
    </row>
    <row r="224" spans="2:65" s="1" customFormat="1" ht="21.75" customHeight="1">
      <c r="B224" s="32"/>
      <c r="C224" s="178" t="s">
        <v>729</v>
      </c>
      <c r="D224" s="178" t="s">
        <v>300</v>
      </c>
      <c r="E224" s="179" t="s">
        <v>3730</v>
      </c>
      <c r="F224" s="180" t="s">
        <v>3731</v>
      </c>
      <c r="G224" s="181" t="s">
        <v>675</v>
      </c>
      <c r="H224" s="182">
        <v>150</v>
      </c>
      <c r="I224" s="183"/>
      <c r="J224" s="182">
        <f>ROUND(I224*H224,2)</f>
        <v>0</v>
      </c>
      <c r="K224" s="180" t="s">
        <v>267</v>
      </c>
      <c r="L224" s="184"/>
      <c r="M224" s="185" t="s">
        <v>1</v>
      </c>
      <c r="N224" s="186" t="s">
        <v>42</v>
      </c>
      <c r="P224" s="146">
        <f>O224*H224</f>
        <v>0</v>
      </c>
      <c r="Q224" s="146">
        <v>4E-05</v>
      </c>
      <c r="R224" s="146">
        <f>Q224*H224</f>
        <v>0.006</v>
      </c>
      <c r="S224" s="146">
        <v>0</v>
      </c>
      <c r="T224" s="147">
        <f>S224*H224</f>
        <v>0</v>
      </c>
      <c r="AR224" s="148" t="s">
        <v>459</v>
      </c>
      <c r="AT224" s="148" t="s">
        <v>300</v>
      </c>
      <c r="AU224" s="148" t="s">
        <v>87</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369</v>
      </c>
      <c r="BM224" s="148" t="s">
        <v>3732</v>
      </c>
    </row>
    <row r="225" spans="2:65" s="1" customFormat="1" ht="24.2" customHeight="1">
      <c r="B225" s="32"/>
      <c r="C225" s="178" t="s">
        <v>734</v>
      </c>
      <c r="D225" s="178" t="s">
        <v>300</v>
      </c>
      <c r="E225" s="179" t="s">
        <v>3733</v>
      </c>
      <c r="F225" s="180" t="s">
        <v>3734</v>
      </c>
      <c r="G225" s="181" t="s">
        <v>675</v>
      </c>
      <c r="H225" s="182">
        <v>28</v>
      </c>
      <c r="I225" s="183"/>
      <c r="J225" s="182">
        <f>ROUND(I225*H225,2)</f>
        <v>0</v>
      </c>
      <c r="K225" s="180" t="s">
        <v>267</v>
      </c>
      <c r="L225" s="184"/>
      <c r="M225" s="185" t="s">
        <v>1</v>
      </c>
      <c r="N225" s="186" t="s">
        <v>42</v>
      </c>
      <c r="P225" s="146">
        <f>O225*H225</f>
        <v>0</v>
      </c>
      <c r="Q225" s="146">
        <v>9E-05</v>
      </c>
      <c r="R225" s="146">
        <f>Q225*H225</f>
        <v>0.00252</v>
      </c>
      <c r="S225" s="146">
        <v>0</v>
      </c>
      <c r="T225" s="147">
        <f>S225*H225</f>
        <v>0</v>
      </c>
      <c r="AR225" s="148" t="s">
        <v>459</v>
      </c>
      <c r="AT225" s="148" t="s">
        <v>300</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369</v>
      </c>
      <c r="BM225" s="148" t="s">
        <v>3735</v>
      </c>
    </row>
    <row r="226" spans="2:65" s="1" customFormat="1" ht="24.2" customHeight="1">
      <c r="B226" s="32"/>
      <c r="C226" s="178" t="s">
        <v>739</v>
      </c>
      <c r="D226" s="178" t="s">
        <v>300</v>
      </c>
      <c r="E226" s="179" t="s">
        <v>3736</v>
      </c>
      <c r="F226" s="180" t="s">
        <v>3737</v>
      </c>
      <c r="G226" s="181" t="s">
        <v>416</v>
      </c>
      <c r="H226" s="182">
        <v>264.5</v>
      </c>
      <c r="I226" s="183"/>
      <c r="J226" s="182">
        <f>ROUND(I226*H226,2)</f>
        <v>0</v>
      </c>
      <c r="K226" s="180" t="s">
        <v>267</v>
      </c>
      <c r="L226" s="184"/>
      <c r="M226" s="185" t="s">
        <v>1</v>
      </c>
      <c r="N226" s="186" t="s">
        <v>42</v>
      </c>
      <c r="P226" s="146">
        <f>O226*H226</f>
        <v>0</v>
      </c>
      <c r="Q226" s="146">
        <v>3E-05</v>
      </c>
      <c r="R226" s="146">
        <f>Q226*H226</f>
        <v>0.007935</v>
      </c>
      <c r="S226" s="146">
        <v>0</v>
      </c>
      <c r="T226" s="147">
        <f>S226*H226</f>
        <v>0</v>
      </c>
      <c r="AR226" s="148" t="s">
        <v>459</v>
      </c>
      <c r="AT226" s="148" t="s">
        <v>300</v>
      </c>
      <c r="AU226" s="148" t="s">
        <v>87</v>
      </c>
      <c r="AY226" s="17" t="s">
        <v>262</v>
      </c>
      <c r="BE226" s="149">
        <f>IF(N226="základní",J226,0)</f>
        <v>0</v>
      </c>
      <c r="BF226" s="149">
        <f>IF(N226="snížená",J226,0)</f>
        <v>0</v>
      </c>
      <c r="BG226" s="149">
        <f>IF(N226="zákl. přenesená",J226,0)</f>
        <v>0</v>
      </c>
      <c r="BH226" s="149">
        <f>IF(N226="sníž. přenesená",J226,0)</f>
        <v>0</v>
      </c>
      <c r="BI226" s="149">
        <f>IF(N226="nulová",J226,0)</f>
        <v>0</v>
      </c>
      <c r="BJ226" s="17" t="s">
        <v>85</v>
      </c>
      <c r="BK226" s="149">
        <f>ROUND(I226*H226,2)</f>
        <v>0</v>
      </c>
      <c r="BL226" s="17" t="s">
        <v>369</v>
      </c>
      <c r="BM226" s="148" t="s">
        <v>3738</v>
      </c>
    </row>
    <row r="227" spans="2:51" s="12" customFormat="1" ht="12">
      <c r="B227" s="150"/>
      <c r="D227" s="151" t="s">
        <v>270</v>
      </c>
      <c r="F227" s="153" t="s">
        <v>3739</v>
      </c>
      <c r="H227" s="154">
        <v>264.5</v>
      </c>
      <c r="I227" s="155"/>
      <c r="L227" s="150"/>
      <c r="M227" s="156"/>
      <c r="T227" s="157"/>
      <c r="AT227" s="152" t="s">
        <v>270</v>
      </c>
      <c r="AU227" s="152" t="s">
        <v>87</v>
      </c>
      <c r="AV227" s="12" t="s">
        <v>87</v>
      </c>
      <c r="AW227" s="12" t="s">
        <v>4</v>
      </c>
      <c r="AX227" s="12" t="s">
        <v>85</v>
      </c>
      <c r="AY227" s="152" t="s">
        <v>262</v>
      </c>
    </row>
    <row r="228" spans="2:65" s="1" customFormat="1" ht="24.2" customHeight="1">
      <c r="B228" s="32"/>
      <c r="C228" s="178" t="s">
        <v>746</v>
      </c>
      <c r="D228" s="178" t="s">
        <v>300</v>
      </c>
      <c r="E228" s="179" t="s">
        <v>3740</v>
      </c>
      <c r="F228" s="180" t="s">
        <v>3741</v>
      </c>
      <c r="G228" s="181" t="s">
        <v>416</v>
      </c>
      <c r="H228" s="182">
        <v>241.5</v>
      </c>
      <c r="I228" s="183"/>
      <c r="J228" s="182">
        <f>ROUND(I228*H228,2)</f>
        <v>0</v>
      </c>
      <c r="K228" s="180" t="s">
        <v>267</v>
      </c>
      <c r="L228" s="184"/>
      <c r="M228" s="185" t="s">
        <v>1</v>
      </c>
      <c r="N228" s="186" t="s">
        <v>42</v>
      </c>
      <c r="P228" s="146">
        <f>O228*H228</f>
        <v>0</v>
      </c>
      <c r="Q228" s="146">
        <v>5E-05</v>
      </c>
      <c r="R228" s="146">
        <f>Q228*H228</f>
        <v>0.012075</v>
      </c>
      <c r="S228" s="146">
        <v>0</v>
      </c>
      <c r="T228" s="147">
        <f>S228*H228</f>
        <v>0</v>
      </c>
      <c r="AR228" s="148" t="s">
        <v>459</v>
      </c>
      <c r="AT228" s="148" t="s">
        <v>300</v>
      </c>
      <c r="AU228" s="148" t="s">
        <v>87</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369</v>
      </c>
      <c r="BM228" s="148" t="s">
        <v>3742</v>
      </c>
    </row>
    <row r="229" spans="2:51" s="12" customFormat="1" ht="12">
      <c r="B229" s="150"/>
      <c r="D229" s="151" t="s">
        <v>270</v>
      </c>
      <c r="F229" s="153" t="s">
        <v>3743</v>
      </c>
      <c r="H229" s="154">
        <v>241.5</v>
      </c>
      <c r="I229" s="155"/>
      <c r="L229" s="150"/>
      <c r="M229" s="156"/>
      <c r="T229" s="157"/>
      <c r="AT229" s="152" t="s">
        <v>270</v>
      </c>
      <c r="AU229" s="152" t="s">
        <v>87</v>
      </c>
      <c r="AV229" s="12" t="s">
        <v>87</v>
      </c>
      <c r="AW229" s="12" t="s">
        <v>4</v>
      </c>
      <c r="AX229" s="12" t="s">
        <v>85</v>
      </c>
      <c r="AY229" s="152" t="s">
        <v>262</v>
      </c>
    </row>
    <row r="230" spans="2:65" s="1" customFormat="1" ht="24.2" customHeight="1">
      <c r="B230" s="32"/>
      <c r="C230" s="178" t="s">
        <v>754</v>
      </c>
      <c r="D230" s="178" t="s">
        <v>300</v>
      </c>
      <c r="E230" s="179" t="s">
        <v>3744</v>
      </c>
      <c r="F230" s="180" t="s">
        <v>3745</v>
      </c>
      <c r="G230" s="181" t="s">
        <v>416</v>
      </c>
      <c r="H230" s="182">
        <v>276</v>
      </c>
      <c r="I230" s="183"/>
      <c r="J230" s="182">
        <f>ROUND(I230*H230,2)</f>
        <v>0</v>
      </c>
      <c r="K230" s="180" t="s">
        <v>267</v>
      </c>
      <c r="L230" s="184"/>
      <c r="M230" s="185" t="s">
        <v>1</v>
      </c>
      <c r="N230" s="186" t="s">
        <v>42</v>
      </c>
      <c r="P230" s="146">
        <f>O230*H230</f>
        <v>0</v>
      </c>
      <c r="Q230" s="146">
        <v>7E-05</v>
      </c>
      <c r="R230" s="146">
        <f>Q230*H230</f>
        <v>0.019319999999999997</v>
      </c>
      <c r="S230" s="146">
        <v>0</v>
      </c>
      <c r="T230" s="147">
        <f>S230*H230</f>
        <v>0</v>
      </c>
      <c r="AR230" s="148" t="s">
        <v>459</v>
      </c>
      <c r="AT230" s="148" t="s">
        <v>300</v>
      </c>
      <c r="AU230" s="148" t="s">
        <v>87</v>
      </c>
      <c r="AY230" s="17" t="s">
        <v>262</v>
      </c>
      <c r="BE230" s="149">
        <f>IF(N230="základní",J230,0)</f>
        <v>0</v>
      </c>
      <c r="BF230" s="149">
        <f>IF(N230="snížená",J230,0)</f>
        <v>0</v>
      </c>
      <c r="BG230" s="149">
        <f>IF(N230="zákl. přenesená",J230,0)</f>
        <v>0</v>
      </c>
      <c r="BH230" s="149">
        <f>IF(N230="sníž. přenesená",J230,0)</f>
        <v>0</v>
      </c>
      <c r="BI230" s="149">
        <f>IF(N230="nulová",J230,0)</f>
        <v>0</v>
      </c>
      <c r="BJ230" s="17" t="s">
        <v>85</v>
      </c>
      <c r="BK230" s="149">
        <f>ROUND(I230*H230,2)</f>
        <v>0</v>
      </c>
      <c r="BL230" s="17" t="s">
        <v>369</v>
      </c>
      <c r="BM230" s="148" t="s">
        <v>3746</v>
      </c>
    </row>
    <row r="231" spans="2:51" s="12" customFormat="1" ht="12">
      <c r="B231" s="150"/>
      <c r="D231" s="151" t="s">
        <v>270</v>
      </c>
      <c r="F231" s="153" t="s">
        <v>3747</v>
      </c>
      <c r="H231" s="154">
        <v>276</v>
      </c>
      <c r="I231" s="155"/>
      <c r="L231" s="150"/>
      <c r="M231" s="156"/>
      <c r="T231" s="157"/>
      <c r="AT231" s="152" t="s">
        <v>270</v>
      </c>
      <c r="AU231" s="152" t="s">
        <v>87</v>
      </c>
      <c r="AV231" s="12" t="s">
        <v>87</v>
      </c>
      <c r="AW231" s="12" t="s">
        <v>4</v>
      </c>
      <c r="AX231" s="12" t="s">
        <v>85</v>
      </c>
      <c r="AY231" s="152" t="s">
        <v>262</v>
      </c>
    </row>
    <row r="232" spans="2:65" s="1" customFormat="1" ht="24.2" customHeight="1">
      <c r="B232" s="32"/>
      <c r="C232" s="178" t="s">
        <v>767</v>
      </c>
      <c r="D232" s="178" t="s">
        <v>300</v>
      </c>
      <c r="E232" s="179" t="s">
        <v>3748</v>
      </c>
      <c r="F232" s="180" t="s">
        <v>3749</v>
      </c>
      <c r="G232" s="181" t="s">
        <v>416</v>
      </c>
      <c r="H232" s="182">
        <v>230</v>
      </c>
      <c r="I232" s="183"/>
      <c r="J232" s="182">
        <f>ROUND(I232*H232,2)</f>
        <v>0</v>
      </c>
      <c r="K232" s="180" t="s">
        <v>267</v>
      </c>
      <c r="L232" s="184"/>
      <c r="M232" s="185" t="s">
        <v>1</v>
      </c>
      <c r="N232" s="186" t="s">
        <v>42</v>
      </c>
      <c r="P232" s="146">
        <f>O232*H232</f>
        <v>0</v>
      </c>
      <c r="Q232" s="146">
        <v>0.0001</v>
      </c>
      <c r="R232" s="146">
        <f>Q232*H232</f>
        <v>0.023</v>
      </c>
      <c r="S232" s="146">
        <v>0</v>
      </c>
      <c r="T232" s="147">
        <f>S232*H232</f>
        <v>0</v>
      </c>
      <c r="AR232" s="148" t="s">
        <v>459</v>
      </c>
      <c r="AT232" s="148" t="s">
        <v>300</v>
      </c>
      <c r="AU232" s="148" t="s">
        <v>87</v>
      </c>
      <c r="AY232" s="17" t="s">
        <v>262</v>
      </c>
      <c r="BE232" s="149">
        <f>IF(N232="základní",J232,0)</f>
        <v>0</v>
      </c>
      <c r="BF232" s="149">
        <f>IF(N232="snížená",J232,0)</f>
        <v>0</v>
      </c>
      <c r="BG232" s="149">
        <f>IF(N232="zákl. přenesená",J232,0)</f>
        <v>0</v>
      </c>
      <c r="BH232" s="149">
        <f>IF(N232="sníž. přenesená",J232,0)</f>
        <v>0</v>
      </c>
      <c r="BI232" s="149">
        <f>IF(N232="nulová",J232,0)</f>
        <v>0</v>
      </c>
      <c r="BJ232" s="17" t="s">
        <v>85</v>
      </c>
      <c r="BK232" s="149">
        <f>ROUND(I232*H232,2)</f>
        <v>0</v>
      </c>
      <c r="BL232" s="17" t="s">
        <v>369</v>
      </c>
      <c r="BM232" s="148" t="s">
        <v>3750</v>
      </c>
    </row>
    <row r="233" spans="2:51" s="12" customFormat="1" ht="12">
      <c r="B233" s="150"/>
      <c r="D233" s="151" t="s">
        <v>270</v>
      </c>
      <c r="F233" s="153" t="s">
        <v>3751</v>
      </c>
      <c r="H233" s="154">
        <v>230</v>
      </c>
      <c r="I233" s="155"/>
      <c r="L233" s="150"/>
      <c r="M233" s="156"/>
      <c r="T233" s="157"/>
      <c r="AT233" s="152" t="s">
        <v>270</v>
      </c>
      <c r="AU233" s="152" t="s">
        <v>87</v>
      </c>
      <c r="AV233" s="12" t="s">
        <v>87</v>
      </c>
      <c r="AW233" s="12" t="s">
        <v>4</v>
      </c>
      <c r="AX233" s="12" t="s">
        <v>85</v>
      </c>
      <c r="AY233" s="152" t="s">
        <v>262</v>
      </c>
    </row>
    <row r="234" spans="2:65" s="1" customFormat="1" ht="24.2" customHeight="1">
      <c r="B234" s="32"/>
      <c r="C234" s="178" t="s">
        <v>772</v>
      </c>
      <c r="D234" s="178" t="s">
        <v>300</v>
      </c>
      <c r="E234" s="179" t="s">
        <v>3752</v>
      </c>
      <c r="F234" s="180" t="s">
        <v>3753</v>
      </c>
      <c r="G234" s="181" t="s">
        <v>416</v>
      </c>
      <c r="H234" s="182">
        <v>3392.5</v>
      </c>
      <c r="I234" s="183"/>
      <c r="J234" s="182">
        <f>ROUND(I234*H234,2)</f>
        <v>0</v>
      </c>
      <c r="K234" s="180" t="s">
        <v>267</v>
      </c>
      <c r="L234" s="184"/>
      <c r="M234" s="185" t="s">
        <v>1</v>
      </c>
      <c r="N234" s="186" t="s">
        <v>42</v>
      </c>
      <c r="P234" s="146">
        <f>O234*H234</f>
        <v>0</v>
      </c>
      <c r="Q234" s="146">
        <v>0.00012</v>
      </c>
      <c r="R234" s="146">
        <f>Q234*H234</f>
        <v>0.4071</v>
      </c>
      <c r="S234" s="146">
        <v>0</v>
      </c>
      <c r="T234" s="147">
        <f>S234*H234</f>
        <v>0</v>
      </c>
      <c r="AR234" s="148" t="s">
        <v>459</v>
      </c>
      <c r="AT234" s="148" t="s">
        <v>300</v>
      </c>
      <c r="AU234" s="148" t="s">
        <v>87</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369</v>
      </c>
      <c r="BM234" s="148" t="s">
        <v>3754</v>
      </c>
    </row>
    <row r="235" spans="2:51" s="12" customFormat="1" ht="12">
      <c r="B235" s="150"/>
      <c r="D235" s="151" t="s">
        <v>270</v>
      </c>
      <c r="F235" s="153" t="s">
        <v>3755</v>
      </c>
      <c r="H235" s="154">
        <v>3392.5</v>
      </c>
      <c r="I235" s="155"/>
      <c r="L235" s="150"/>
      <c r="M235" s="156"/>
      <c r="T235" s="157"/>
      <c r="AT235" s="152" t="s">
        <v>270</v>
      </c>
      <c r="AU235" s="152" t="s">
        <v>87</v>
      </c>
      <c r="AV235" s="12" t="s">
        <v>87</v>
      </c>
      <c r="AW235" s="12" t="s">
        <v>4</v>
      </c>
      <c r="AX235" s="12" t="s">
        <v>85</v>
      </c>
      <c r="AY235" s="152" t="s">
        <v>262</v>
      </c>
    </row>
    <row r="236" spans="2:65" s="1" customFormat="1" ht="24.2" customHeight="1">
      <c r="B236" s="32"/>
      <c r="C236" s="178" t="s">
        <v>777</v>
      </c>
      <c r="D236" s="178" t="s">
        <v>300</v>
      </c>
      <c r="E236" s="179" t="s">
        <v>3756</v>
      </c>
      <c r="F236" s="180" t="s">
        <v>3757</v>
      </c>
      <c r="G236" s="181" t="s">
        <v>416</v>
      </c>
      <c r="H236" s="182">
        <v>3818</v>
      </c>
      <c r="I236" s="183"/>
      <c r="J236" s="182">
        <f>ROUND(I236*H236,2)</f>
        <v>0</v>
      </c>
      <c r="K236" s="180" t="s">
        <v>267</v>
      </c>
      <c r="L236" s="184"/>
      <c r="M236" s="185" t="s">
        <v>1</v>
      </c>
      <c r="N236" s="186" t="s">
        <v>42</v>
      </c>
      <c r="P236" s="146">
        <f>O236*H236</f>
        <v>0</v>
      </c>
      <c r="Q236" s="146">
        <v>0.00017</v>
      </c>
      <c r="R236" s="146">
        <f>Q236*H236</f>
        <v>0.6490600000000001</v>
      </c>
      <c r="S236" s="146">
        <v>0</v>
      </c>
      <c r="T236" s="147">
        <f>S236*H236</f>
        <v>0</v>
      </c>
      <c r="AR236" s="148" t="s">
        <v>459</v>
      </c>
      <c r="AT236" s="148" t="s">
        <v>300</v>
      </c>
      <c r="AU236" s="148" t="s">
        <v>87</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369</v>
      </c>
      <c r="BM236" s="148" t="s">
        <v>3758</v>
      </c>
    </row>
    <row r="237" spans="2:51" s="12" customFormat="1" ht="12">
      <c r="B237" s="150"/>
      <c r="D237" s="151" t="s">
        <v>270</v>
      </c>
      <c r="F237" s="153" t="s">
        <v>3759</v>
      </c>
      <c r="H237" s="154">
        <v>3818</v>
      </c>
      <c r="I237" s="155"/>
      <c r="L237" s="150"/>
      <c r="M237" s="156"/>
      <c r="T237" s="157"/>
      <c r="AT237" s="152" t="s">
        <v>270</v>
      </c>
      <c r="AU237" s="152" t="s">
        <v>87</v>
      </c>
      <c r="AV237" s="12" t="s">
        <v>87</v>
      </c>
      <c r="AW237" s="12" t="s">
        <v>4</v>
      </c>
      <c r="AX237" s="12" t="s">
        <v>85</v>
      </c>
      <c r="AY237" s="152" t="s">
        <v>262</v>
      </c>
    </row>
    <row r="238" spans="2:65" s="1" customFormat="1" ht="24.2" customHeight="1">
      <c r="B238" s="32"/>
      <c r="C238" s="178" t="s">
        <v>783</v>
      </c>
      <c r="D238" s="178" t="s">
        <v>300</v>
      </c>
      <c r="E238" s="179" t="s">
        <v>3760</v>
      </c>
      <c r="F238" s="180" t="s">
        <v>3761</v>
      </c>
      <c r="G238" s="181" t="s">
        <v>416</v>
      </c>
      <c r="H238" s="182">
        <v>402.5</v>
      </c>
      <c r="I238" s="183"/>
      <c r="J238" s="182">
        <f>ROUND(I238*H238,2)</f>
        <v>0</v>
      </c>
      <c r="K238" s="180" t="s">
        <v>267</v>
      </c>
      <c r="L238" s="184"/>
      <c r="M238" s="185" t="s">
        <v>1</v>
      </c>
      <c r="N238" s="186" t="s">
        <v>42</v>
      </c>
      <c r="P238" s="146">
        <f>O238*H238</f>
        <v>0</v>
      </c>
      <c r="Q238" s="146">
        <v>0.00016</v>
      </c>
      <c r="R238" s="146">
        <f>Q238*H238</f>
        <v>0.0644</v>
      </c>
      <c r="S238" s="146">
        <v>0</v>
      </c>
      <c r="T238" s="147">
        <f>S238*H238</f>
        <v>0</v>
      </c>
      <c r="AR238" s="148" t="s">
        <v>459</v>
      </c>
      <c r="AT238" s="148" t="s">
        <v>300</v>
      </c>
      <c r="AU238" s="148" t="s">
        <v>87</v>
      </c>
      <c r="AY238" s="17" t="s">
        <v>262</v>
      </c>
      <c r="BE238" s="149">
        <f>IF(N238="základní",J238,0)</f>
        <v>0</v>
      </c>
      <c r="BF238" s="149">
        <f>IF(N238="snížená",J238,0)</f>
        <v>0</v>
      </c>
      <c r="BG238" s="149">
        <f>IF(N238="zákl. přenesená",J238,0)</f>
        <v>0</v>
      </c>
      <c r="BH238" s="149">
        <f>IF(N238="sníž. přenesená",J238,0)</f>
        <v>0</v>
      </c>
      <c r="BI238" s="149">
        <f>IF(N238="nulová",J238,0)</f>
        <v>0</v>
      </c>
      <c r="BJ238" s="17" t="s">
        <v>85</v>
      </c>
      <c r="BK238" s="149">
        <f>ROUND(I238*H238,2)</f>
        <v>0</v>
      </c>
      <c r="BL238" s="17" t="s">
        <v>369</v>
      </c>
      <c r="BM238" s="148" t="s">
        <v>3762</v>
      </c>
    </row>
    <row r="239" spans="2:51" s="12" customFormat="1" ht="12">
      <c r="B239" s="150"/>
      <c r="D239" s="151" t="s">
        <v>270</v>
      </c>
      <c r="F239" s="153" t="s">
        <v>3763</v>
      </c>
      <c r="H239" s="154">
        <v>402.5</v>
      </c>
      <c r="I239" s="155"/>
      <c r="L239" s="150"/>
      <c r="M239" s="156"/>
      <c r="T239" s="157"/>
      <c r="AT239" s="152" t="s">
        <v>270</v>
      </c>
      <c r="AU239" s="152" t="s">
        <v>87</v>
      </c>
      <c r="AV239" s="12" t="s">
        <v>87</v>
      </c>
      <c r="AW239" s="12" t="s">
        <v>4</v>
      </c>
      <c r="AX239" s="12" t="s">
        <v>85</v>
      </c>
      <c r="AY239" s="152" t="s">
        <v>262</v>
      </c>
    </row>
    <row r="240" spans="2:65" s="1" customFormat="1" ht="24.2" customHeight="1">
      <c r="B240" s="32"/>
      <c r="C240" s="178" t="s">
        <v>790</v>
      </c>
      <c r="D240" s="178" t="s">
        <v>300</v>
      </c>
      <c r="E240" s="179" t="s">
        <v>3764</v>
      </c>
      <c r="F240" s="180" t="s">
        <v>3765</v>
      </c>
      <c r="G240" s="181" t="s">
        <v>416</v>
      </c>
      <c r="H240" s="182">
        <v>17.25</v>
      </c>
      <c r="I240" s="183"/>
      <c r="J240" s="182">
        <f>ROUND(I240*H240,2)</f>
        <v>0</v>
      </c>
      <c r="K240" s="180" t="s">
        <v>267</v>
      </c>
      <c r="L240" s="184"/>
      <c r="M240" s="185" t="s">
        <v>1</v>
      </c>
      <c r="N240" s="186" t="s">
        <v>42</v>
      </c>
      <c r="P240" s="146">
        <f>O240*H240</f>
        <v>0</v>
      </c>
      <c r="Q240" s="146">
        <v>0.00407</v>
      </c>
      <c r="R240" s="146">
        <f>Q240*H240</f>
        <v>0.07020749999999999</v>
      </c>
      <c r="S240" s="146">
        <v>0</v>
      </c>
      <c r="T240" s="147">
        <f>S240*H240</f>
        <v>0</v>
      </c>
      <c r="AR240" s="148" t="s">
        <v>459</v>
      </c>
      <c r="AT240" s="148" t="s">
        <v>300</v>
      </c>
      <c r="AU240" s="148" t="s">
        <v>87</v>
      </c>
      <c r="AY240" s="17" t="s">
        <v>262</v>
      </c>
      <c r="BE240" s="149">
        <f>IF(N240="základní",J240,0)</f>
        <v>0</v>
      </c>
      <c r="BF240" s="149">
        <f>IF(N240="snížená",J240,0)</f>
        <v>0</v>
      </c>
      <c r="BG240" s="149">
        <f>IF(N240="zákl. přenesená",J240,0)</f>
        <v>0</v>
      </c>
      <c r="BH240" s="149">
        <f>IF(N240="sníž. přenesená",J240,0)</f>
        <v>0</v>
      </c>
      <c r="BI240" s="149">
        <f>IF(N240="nulová",J240,0)</f>
        <v>0</v>
      </c>
      <c r="BJ240" s="17" t="s">
        <v>85</v>
      </c>
      <c r="BK240" s="149">
        <f>ROUND(I240*H240,2)</f>
        <v>0</v>
      </c>
      <c r="BL240" s="17" t="s">
        <v>369</v>
      </c>
      <c r="BM240" s="148" t="s">
        <v>3766</v>
      </c>
    </row>
    <row r="241" spans="2:51" s="12" customFormat="1" ht="12">
      <c r="B241" s="150"/>
      <c r="D241" s="151" t="s">
        <v>270</v>
      </c>
      <c r="F241" s="153" t="s">
        <v>3767</v>
      </c>
      <c r="H241" s="154">
        <v>17.25</v>
      </c>
      <c r="I241" s="155"/>
      <c r="L241" s="150"/>
      <c r="M241" s="156"/>
      <c r="T241" s="157"/>
      <c r="AT241" s="152" t="s">
        <v>270</v>
      </c>
      <c r="AU241" s="152" t="s">
        <v>87</v>
      </c>
      <c r="AV241" s="12" t="s">
        <v>87</v>
      </c>
      <c r="AW241" s="12" t="s">
        <v>4</v>
      </c>
      <c r="AX241" s="12" t="s">
        <v>85</v>
      </c>
      <c r="AY241" s="152" t="s">
        <v>262</v>
      </c>
    </row>
    <row r="242" spans="2:65" s="1" customFormat="1" ht="24.2" customHeight="1">
      <c r="B242" s="32"/>
      <c r="C242" s="178" t="s">
        <v>794</v>
      </c>
      <c r="D242" s="178" t="s">
        <v>300</v>
      </c>
      <c r="E242" s="179" t="s">
        <v>3768</v>
      </c>
      <c r="F242" s="180" t="s">
        <v>3769</v>
      </c>
      <c r="G242" s="181" t="s">
        <v>416</v>
      </c>
      <c r="H242" s="182">
        <v>80.5</v>
      </c>
      <c r="I242" s="183"/>
      <c r="J242" s="182">
        <f>ROUND(I242*H242,2)</f>
        <v>0</v>
      </c>
      <c r="K242" s="180" t="s">
        <v>267</v>
      </c>
      <c r="L242" s="184"/>
      <c r="M242" s="185" t="s">
        <v>1</v>
      </c>
      <c r="N242" s="186" t="s">
        <v>42</v>
      </c>
      <c r="P242" s="146">
        <f>O242*H242</f>
        <v>0</v>
      </c>
      <c r="Q242" s="146">
        <v>0.00034</v>
      </c>
      <c r="R242" s="146">
        <f>Q242*H242</f>
        <v>0.027370000000000002</v>
      </c>
      <c r="S242" s="146">
        <v>0</v>
      </c>
      <c r="T242" s="147">
        <f>S242*H242</f>
        <v>0</v>
      </c>
      <c r="AR242" s="148" t="s">
        <v>459</v>
      </c>
      <c r="AT242" s="148" t="s">
        <v>300</v>
      </c>
      <c r="AU242" s="148" t="s">
        <v>87</v>
      </c>
      <c r="AY242" s="17" t="s">
        <v>262</v>
      </c>
      <c r="BE242" s="149">
        <f>IF(N242="základní",J242,0)</f>
        <v>0</v>
      </c>
      <c r="BF242" s="149">
        <f>IF(N242="snížená",J242,0)</f>
        <v>0</v>
      </c>
      <c r="BG242" s="149">
        <f>IF(N242="zákl. přenesená",J242,0)</f>
        <v>0</v>
      </c>
      <c r="BH242" s="149">
        <f>IF(N242="sníž. přenesená",J242,0)</f>
        <v>0</v>
      </c>
      <c r="BI242" s="149">
        <f>IF(N242="nulová",J242,0)</f>
        <v>0</v>
      </c>
      <c r="BJ242" s="17" t="s">
        <v>85</v>
      </c>
      <c r="BK242" s="149">
        <f>ROUND(I242*H242,2)</f>
        <v>0</v>
      </c>
      <c r="BL242" s="17" t="s">
        <v>369</v>
      </c>
      <c r="BM242" s="148" t="s">
        <v>3770</v>
      </c>
    </row>
    <row r="243" spans="2:51" s="12" customFormat="1" ht="12">
      <c r="B243" s="150"/>
      <c r="D243" s="151" t="s">
        <v>270</v>
      </c>
      <c r="F243" s="153" t="s">
        <v>3771</v>
      </c>
      <c r="H243" s="154">
        <v>80.5</v>
      </c>
      <c r="I243" s="155"/>
      <c r="L243" s="150"/>
      <c r="M243" s="156"/>
      <c r="T243" s="157"/>
      <c r="AT243" s="152" t="s">
        <v>270</v>
      </c>
      <c r="AU243" s="152" t="s">
        <v>87</v>
      </c>
      <c r="AV243" s="12" t="s">
        <v>87</v>
      </c>
      <c r="AW243" s="12" t="s">
        <v>4</v>
      </c>
      <c r="AX243" s="12" t="s">
        <v>85</v>
      </c>
      <c r="AY243" s="152" t="s">
        <v>262</v>
      </c>
    </row>
    <row r="244" spans="2:65" s="1" customFormat="1" ht="24.2" customHeight="1">
      <c r="B244" s="32"/>
      <c r="C244" s="178" t="s">
        <v>811</v>
      </c>
      <c r="D244" s="178" t="s">
        <v>300</v>
      </c>
      <c r="E244" s="179" t="s">
        <v>3772</v>
      </c>
      <c r="F244" s="180" t="s">
        <v>3773</v>
      </c>
      <c r="G244" s="181" t="s">
        <v>416</v>
      </c>
      <c r="H244" s="182">
        <v>92</v>
      </c>
      <c r="I244" s="183"/>
      <c r="J244" s="182">
        <f>ROUND(I244*H244,2)</f>
        <v>0</v>
      </c>
      <c r="K244" s="180" t="s">
        <v>267</v>
      </c>
      <c r="L244" s="184"/>
      <c r="M244" s="185" t="s">
        <v>1</v>
      </c>
      <c r="N244" s="186" t="s">
        <v>42</v>
      </c>
      <c r="P244" s="146">
        <f>O244*H244</f>
        <v>0</v>
      </c>
      <c r="Q244" s="146">
        <v>0.00053</v>
      </c>
      <c r="R244" s="146">
        <f>Q244*H244</f>
        <v>0.04876</v>
      </c>
      <c r="S244" s="146">
        <v>0</v>
      </c>
      <c r="T244" s="147">
        <f>S244*H244</f>
        <v>0</v>
      </c>
      <c r="AR244" s="148" t="s">
        <v>459</v>
      </c>
      <c r="AT244" s="148" t="s">
        <v>300</v>
      </c>
      <c r="AU244" s="148" t="s">
        <v>87</v>
      </c>
      <c r="AY244" s="17" t="s">
        <v>262</v>
      </c>
      <c r="BE244" s="149">
        <f>IF(N244="základní",J244,0)</f>
        <v>0</v>
      </c>
      <c r="BF244" s="149">
        <f>IF(N244="snížená",J244,0)</f>
        <v>0</v>
      </c>
      <c r="BG244" s="149">
        <f>IF(N244="zákl. přenesená",J244,0)</f>
        <v>0</v>
      </c>
      <c r="BH244" s="149">
        <f>IF(N244="sníž. přenesená",J244,0)</f>
        <v>0</v>
      </c>
      <c r="BI244" s="149">
        <f>IF(N244="nulová",J244,0)</f>
        <v>0</v>
      </c>
      <c r="BJ244" s="17" t="s">
        <v>85</v>
      </c>
      <c r="BK244" s="149">
        <f>ROUND(I244*H244,2)</f>
        <v>0</v>
      </c>
      <c r="BL244" s="17" t="s">
        <v>369</v>
      </c>
      <c r="BM244" s="148" t="s">
        <v>3774</v>
      </c>
    </row>
    <row r="245" spans="2:51" s="12" customFormat="1" ht="12">
      <c r="B245" s="150"/>
      <c r="D245" s="151" t="s">
        <v>270</v>
      </c>
      <c r="F245" s="153" t="s">
        <v>3775</v>
      </c>
      <c r="H245" s="154">
        <v>92</v>
      </c>
      <c r="I245" s="155"/>
      <c r="L245" s="150"/>
      <c r="M245" s="156"/>
      <c r="T245" s="157"/>
      <c r="AT245" s="152" t="s">
        <v>270</v>
      </c>
      <c r="AU245" s="152" t="s">
        <v>87</v>
      </c>
      <c r="AV245" s="12" t="s">
        <v>87</v>
      </c>
      <c r="AW245" s="12" t="s">
        <v>4</v>
      </c>
      <c r="AX245" s="12" t="s">
        <v>85</v>
      </c>
      <c r="AY245" s="152" t="s">
        <v>262</v>
      </c>
    </row>
    <row r="246" spans="2:65" s="1" customFormat="1" ht="24.2" customHeight="1">
      <c r="B246" s="32"/>
      <c r="C246" s="178" t="s">
        <v>813</v>
      </c>
      <c r="D246" s="178" t="s">
        <v>300</v>
      </c>
      <c r="E246" s="179" t="s">
        <v>3776</v>
      </c>
      <c r="F246" s="180" t="s">
        <v>3777</v>
      </c>
      <c r="G246" s="181" t="s">
        <v>416</v>
      </c>
      <c r="H246" s="182">
        <v>373.75</v>
      </c>
      <c r="I246" s="183"/>
      <c r="J246" s="182">
        <f>ROUND(I246*H246,2)</f>
        <v>0</v>
      </c>
      <c r="K246" s="180" t="s">
        <v>267</v>
      </c>
      <c r="L246" s="184"/>
      <c r="M246" s="185" t="s">
        <v>1</v>
      </c>
      <c r="N246" s="186" t="s">
        <v>42</v>
      </c>
      <c r="P246" s="146">
        <f>O246*H246</f>
        <v>0</v>
      </c>
      <c r="Q246" s="146">
        <v>0.00077</v>
      </c>
      <c r="R246" s="146">
        <f>Q246*H246</f>
        <v>0.2877875</v>
      </c>
      <c r="S246" s="146">
        <v>0</v>
      </c>
      <c r="T246" s="147">
        <f>S246*H246</f>
        <v>0</v>
      </c>
      <c r="AR246" s="148" t="s">
        <v>459</v>
      </c>
      <c r="AT246" s="148" t="s">
        <v>300</v>
      </c>
      <c r="AU246" s="148" t="s">
        <v>87</v>
      </c>
      <c r="AY246" s="17" t="s">
        <v>262</v>
      </c>
      <c r="BE246" s="149">
        <f>IF(N246="základní",J246,0)</f>
        <v>0</v>
      </c>
      <c r="BF246" s="149">
        <f>IF(N246="snížená",J246,0)</f>
        <v>0</v>
      </c>
      <c r="BG246" s="149">
        <f>IF(N246="zákl. přenesená",J246,0)</f>
        <v>0</v>
      </c>
      <c r="BH246" s="149">
        <f>IF(N246="sníž. přenesená",J246,0)</f>
        <v>0</v>
      </c>
      <c r="BI246" s="149">
        <f>IF(N246="nulová",J246,0)</f>
        <v>0</v>
      </c>
      <c r="BJ246" s="17" t="s">
        <v>85</v>
      </c>
      <c r="BK246" s="149">
        <f>ROUND(I246*H246,2)</f>
        <v>0</v>
      </c>
      <c r="BL246" s="17" t="s">
        <v>369</v>
      </c>
      <c r="BM246" s="148" t="s">
        <v>3778</v>
      </c>
    </row>
    <row r="247" spans="2:51" s="12" customFormat="1" ht="12">
      <c r="B247" s="150"/>
      <c r="D247" s="151" t="s">
        <v>270</v>
      </c>
      <c r="F247" s="153" t="s">
        <v>3779</v>
      </c>
      <c r="H247" s="154">
        <v>373.75</v>
      </c>
      <c r="I247" s="155"/>
      <c r="L247" s="150"/>
      <c r="M247" s="156"/>
      <c r="T247" s="157"/>
      <c r="AT247" s="152" t="s">
        <v>270</v>
      </c>
      <c r="AU247" s="152" t="s">
        <v>87</v>
      </c>
      <c r="AV247" s="12" t="s">
        <v>87</v>
      </c>
      <c r="AW247" s="12" t="s">
        <v>4</v>
      </c>
      <c r="AX247" s="12" t="s">
        <v>85</v>
      </c>
      <c r="AY247" s="152" t="s">
        <v>262</v>
      </c>
    </row>
    <row r="248" spans="2:65" s="1" customFormat="1" ht="24.2" customHeight="1">
      <c r="B248" s="32"/>
      <c r="C248" s="178" t="s">
        <v>822</v>
      </c>
      <c r="D248" s="178" t="s">
        <v>300</v>
      </c>
      <c r="E248" s="179" t="s">
        <v>3780</v>
      </c>
      <c r="F248" s="180" t="s">
        <v>3781</v>
      </c>
      <c r="G248" s="181" t="s">
        <v>416</v>
      </c>
      <c r="H248" s="182">
        <v>138</v>
      </c>
      <c r="I248" s="183"/>
      <c r="J248" s="182">
        <f>ROUND(I248*H248,2)</f>
        <v>0</v>
      </c>
      <c r="K248" s="180" t="s">
        <v>267</v>
      </c>
      <c r="L248" s="184"/>
      <c r="M248" s="185" t="s">
        <v>1</v>
      </c>
      <c r="N248" s="186" t="s">
        <v>42</v>
      </c>
      <c r="P248" s="146">
        <f>O248*H248</f>
        <v>0</v>
      </c>
      <c r="Q248" s="146">
        <v>0.0011</v>
      </c>
      <c r="R248" s="146">
        <f>Q248*H248</f>
        <v>0.15180000000000002</v>
      </c>
      <c r="S248" s="146">
        <v>0</v>
      </c>
      <c r="T248" s="147">
        <f>S248*H248</f>
        <v>0</v>
      </c>
      <c r="AR248" s="148" t="s">
        <v>459</v>
      </c>
      <c r="AT248" s="148" t="s">
        <v>300</v>
      </c>
      <c r="AU248" s="148" t="s">
        <v>87</v>
      </c>
      <c r="AY248" s="17" t="s">
        <v>262</v>
      </c>
      <c r="BE248" s="149">
        <f>IF(N248="základní",J248,0)</f>
        <v>0</v>
      </c>
      <c r="BF248" s="149">
        <f>IF(N248="snížená",J248,0)</f>
        <v>0</v>
      </c>
      <c r="BG248" s="149">
        <f>IF(N248="zákl. přenesená",J248,0)</f>
        <v>0</v>
      </c>
      <c r="BH248" s="149">
        <f>IF(N248="sníž. přenesená",J248,0)</f>
        <v>0</v>
      </c>
      <c r="BI248" s="149">
        <f>IF(N248="nulová",J248,0)</f>
        <v>0</v>
      </c>
      <c r="BJ248" s="17" t="s">
        <v>85</v>
      </c>
      <c r="BK248" s="149">
        <f>ROUND(I248*H248,2)</f>
        <v>0</v>
      </c>
      <c r="BL248" s="17" t="s">
        <v>369</v>
      </c>
      <c r="BM248" s="148" t="s">
        <v>3782</v>
      </c>
    </row>
    <row r="249" spans="2:51" s="12" customFormat="1" ht="12">
      <c r="B249" s="150"/>
      <c r="D249" s="151" t="s">
        <v>270</v>
      </c>
      <c r="F249" s="153" t="s">
        <v>3783</v>
      </c>
      <c r="H249" s="154">
        <v>138</v>
      </c>
      <c r="I249" s="155"/>
      <c r="L249" s="150"/>
      <c r="M249" s="156"/>
      <c r="T249" s="157"/>
      <c r="AT249" s="152" t="s">
        <v>270</v>
      </c>
      <c r="AU249" s="152" t="s">
        <v>87</v>
      </c>
      <c r="AV249" s="12" t="s">
        <v>87</v>
      </c>
      <c r="AW249" s="12" t="s">
        <v>4</v>
      </c>
      <c r="AX249" s="12" t="s">
        <v>85</v>
      </c>
      <c r="AY249" s="152" t="s">
        <v>262</v>
      </c>
    </row>
    <row r="250" spans="2:65" s="1" customFormat="1" ht="24.2" customHeight="1">
      <c r="B250" s="32"/>
      <c r="C250" s="178" t="s">
        <v>826</v>
      </c>
      <c r="D250" s="178" t="s">
        <v>300</v>
      </c>
      <c r="E250" s="179" t="s">
        <v>3784</v>
      </c>
      <c r="F250" s="180" t="s">
        <v>3785</v>
      </c>
      <c r="G250" s="181" t="s">
        <v>416</v>
      </c>
      <c r="H250" s="182">
        <v>34.5</v>
      </c>
      <c r="I250" s="183"/>
      <c r="J250" s="182">
        <f>ROUND(I250*H250,2)</f>
        <v>0</v>
      </c>
      <c r="K250" s="180" t="s">
        <v>267</v>
      </c>
      <c r="L250" s="184"/>
      <c r="M250" s="185" t="s">
        <v>1</v>
      </c>
      <c r="N250" s="186" t="s">
        <v>42</v>
      </c>
      <c r="P250" s="146">
        <f>O250*H250</f>
        <v>0</v>
      </c>
      <c r="Q250" s="146">
        <v>0.00337</v>
      </c>
      <c r="R250" s="146">
        <f>Q250*H250</f>
        <v>0.11626500000000001</v>
      </c>
      <c r="S250" s="146">
        <v>0</v>
      </c>
      <c r="T250" s="147">
        <f>S250*H250</f>
        <v>0</v>
      </c>
      <c r="AR250" s="148" t="s">
        <v>459</v>
      </c>
      <c r="AT250" s="148" t="s">
        <v>300</v>
      </c>
      <c r="AU250" s="148" t="s">
        <v>87</v>
      </c>
      <c r="AY250" s="17" t="s">
        <v>262</v>
      </c>
      <c r="BE250" s="149">
        <f>IF(N250="základní",J250,0)</f>
        <v>0</v>
      </c>
      <c r="BF250" s="149">
        <f>IF(N250="snížená",J250,0)</f>
        <v>0</v>
      </c>
      <c r="BG250" s="149">
        <f>IF(N250="zákl. přenesená",J250,0)</f>
        <v>0</v>
      </c>
      <c r="BH250" s="149">
        <f>IF(N250="sníž. přenesená",J250,0)</f>
        <v>0</v>
      </c>
      <c r="BI250" s="149">
        <f>IF(N250="nulová",J250,0)</f>
        <v>0</v>
      </c>
      <c r="BJ250" s="17" t="s">
        <v>85</v>
      </c>
      <c r="BK250" s="149">
        <f>ROUND(I250*H250,2)</f>
        <v>0</v>
      </c>
      <c r="BL250" s="17" t="s">
        <v>369</v>
      </c>
      <c r="BM250" s="148" t="s">
        <v>3786</v>
      </c>
    </row>
    <row r="251" spans="2:51" s="12" customFormat="1" ht="12">
      <c r="B251" s="150"/>
      <c r="D251" s="151" t="s">
        <v>270</v>
      </c>
      <c r="F251" s="153" t="s">
        <v>3787</v>
      </c>
      <c r="H251" s="154">
        <v>34.5</v>
      </c>
      <c r="I251" s="155"/>
      <c r="L251" s="150"/>
      <c r="M251" s="156"/>
      <c r="T251" s="157"/>
      <c r="AT251" s="152" t="s">
        <v>270</v>
      </c>
      <c r="AU251" s="152" t="s">
        <v>87</v>
      </c>
      <c r="AV251" s="12" t="s">
        <v>87</v>
      </c>
      <c r="AW251" s="12" t="s">
        <v>4</v>
      </c>
      <c r="AX251" s="12" t="s">
        <v>85</v>
      </c>
      <c r="AY251" s="152" t="s">
        <v>262</v>
      </c>
    </row>
    <row r="252" spans="2:65" s="1" customFormat="1" ht="21.75" customHeight="1">
      <c r="B252" s="32"/>
      <c r="C252" s="178" t="s">
        <v>831</v>
      </c>
      <c r="D252" s="178" t="s">
        <v>300</v>
      </c>
      <c r="E252" s="179" t="s">
        <v>3788</v>
      </c>
      <c r="F252" s="180" t="s">
        <v>3789</v>
      </c>
      <c r="G252" s="181" t="s">
        <v>697</v>
      </c>
      <c r="H252" s="182">
        <v>1</v>
      </c>
      <c r="I252" s="183"/>
      <c r="J252" s="182">
        <f aca="true" t="shared" si="40" ref="J252:J283">ROUND(I252*H252,2)</f>
        <v>0</v>
      </c>
      <c r="K252" s="180" t="s">
        <v>1</v>
      </c>
      <c r="L252" s="184"/>
      <c r="M252" s="185" t="s">
        <v>1</v>
      </c>
      <c r="N252" s="186" t="s">
        <v>42</v>
      </c>
      <c r="P252" s="146">
        <f aca="true" t="shared" si="41" ref="P252:P283">O252*H252</f>
        <v>0</v>
      </c>
      <c r="Q252" s="146">
        <v>0</v>
      </c>
      <c r="R252" s="146">
        <f aca="true" t="shared" si="42" ref="R252:R283">Q252*H252</f>
        <v>0</v>
      </c>
      <c r="S252" s="146">
        <v>0</v>
      </c>
      <c r="T252" s="147">
        <f aca="true" t="shared" si="43" ref="T252:T283">S252*H252</f>
        <v>0</v>
      </c>
      <c r="AR252" s="148" t="s">
        <v>1832</v>
      </c>
      <c r="AT252" s="148" t="s">
        <v>300</v>
      </c>
      <c r="AU252" s="148" t="s">
        <v>87</v>
      </c>
      <c r="AY252" s="17" t="s">
        <v>262</v>
      </c>
      <c r="BE252" s="149">
        <f aca="true" t="shared" si="44" ref="BE252:BE283">IF(N252="základní",J252,0)</f>
        <v>0</v>
      </c>
      <c r="BF252" s="149">
        <f aca="true" t="shared" si="45" ref="BF252:BF283">IF(N252="snížená",J252,0)</f>
        <v>0</v>
      </c>
      <c r="BG252" s="149">
        <f aca="true" t="shared" si="46" ref="BG252:BG283">IF(N252="zákl. přenesená",J252,0)</f>
        <v>0</v>
      </c>
      <c r="BH252" s="149">
        <f aca="true" t="shared" si="47" ref="BH252:BH283">IF(N252="sníž. přenesená",J252,0)</f>
        <v>0</v>
      </c>
      <c r="BI252" s="149">
        <f aca="true" t="shared" si="48" ref="BI252:BI283">IF(N252="nulová",J252,0)</f>
        <v>0</v>
      </c>
      <c r="BJ252" s="17" t="s">
        <v>85</v>
      </c>
      <c r="BK252" s="149">
        <f aca="true" t="shared" si="49" ref="BK252:BK283">ROUND(I252*H252,2)</f>
        <v>0</v>
      </c>
      <c r="BL252" s="17" t="s">
        <v>668</v>
      </c>
      <c r="BM252" s="148" t="s">
        <v>3790</v>
      </c>
    </row>
    <row r="253" spans="2:65" s="1" customFormat="1" ht="16.5" customHeight="1">
      <c r="B253" s="32"/>
      <c r="C253" s="178" t="s">
        <v>842</v>
      </c>
      <c r="D253" s="178" t="s">
        <v>300</v>
      </c>
      <c r="E253" s="179" t="s">
        <v>3791</v>
      </c>
      <c r="F253" s="180" t="s">
        <v>3792</v>
      </c>
      <c r="G253" s="181" t="s">
        <v>697</v>
      </c>
      <c r="H253" s="182">
        <v>1</v>
      </c>
      <c r="I253" s="183"/>
      <c r="J253" s="182">
        <f t="shared" si="40"/>
        <v>0</v>
      </c>
      <c r="K253" s="180" t="s">
        <v>1</v>
      </c>
      <c r="L253" s="184"/>
      <c r="M253" s="185" t="s">
        <v>1</v>
      </c>
      <c r="N253" s="186" t="s">
        <v>42</v>
      </c>
      <c r="P253" s="146">
        <f t="shared" si="41"/>
        <v>0</v>
      </c>
      <c r="Q253" s="146">
        <v>0</v>
      </c>
      <c r="R253" s="146">
        <f t="shared" si="42"/>
        <v>0</v>
      </c>
      <c r="S253" s="146">
        <v>0</v>
      </c>
      <c r="T253" s="147">
        <f t="shared" si="43"/>
        <v>0</v>
      </c>
      <c r="AR253" s="148" t="s">
        <v>1832</v>
      </c>
      <c r="AT253" s="148" t="s">
        <v>300</v>
      </c>
      <c r="AU253" s="148" t="s">
        <v>87</v>
      </c>
      <c r="AY253" s="17" t="s">
        <v>262</v>
      </c>
      <c r="BE253" s="149">
        <f t="shared" si="44"/>
        <v>0</v>
      </c>
      <c r="BF253" s="149">
        <f t="shared" si="45"/>
        <v>0</v>
      </c>
      <c r="BG253" s="149">
        <f t="shared" si="46"/>
        <v>0</v>
      </c>
      <c r="BH253" s="149">
        <f t="shared" si="47"/>
        <v>0</v>
      </c>
      <c r="BI253" s="149">
        <f t="shared" si="48"/>
        <v>0</v>
      </c>
      <c r="BJ253" s="17" t="s">
        <v>85</v>
      </c>
      <c r="BK253" s="149">
        <f t="shared" si="49"/>
        <v>0</v>
      </c>
      <c r="BL253" s="17" t="s">
        <v>668</v>
      </c>
      <c r="BM253" s="148" t="s">
        <v>3793</v>
      </c>
    </row>
    <row r="254" spans="2:65" s="1" customFormat="1" ht="16.5" customHeight="1">
      <c r="B254" s="32"/>
      <c r="C254" s="178" t="s">
        <v>849</v>
      </c>
      <c r="D254" s="178" t="s">
        <v>300</v>
      </c>
      <c r="E254" s="179" t="s">
        <v>3794</v>
      </c>
      <c r="F254" s="180" t="s">
        <v>3795</v>
      </c>
      <c r="G254" s="181" t="s">
        <v>697</v>
      </c>
      <c r="H254" s="182">
        <v>1</v>
      </c>
      <c r="I254" s="183"/>
      <c r="J254" s="182">
        <f t="shared" si="40"/>
        <v>0</v>
      </c>
      <c r="K254" s="180" t="s">
        <v>1</v>
      </c>
      <c r="L254" s="184"/>
      <c r="M254" s="185" t="s">
        <v>1</v>
      </c>
      <c r="N254" s="186" t="s">
        <v>42</v>
      </c>
      <c r="P254" s="146">
        <f t="shared" si="41"/>
        <v>0</v>
      </c>
      <c r="Q254" s="146">
        <v>0</v>
      </c>
      <c r="R254" s="146">
        <f t="shared" si="42"/>
        <v>0</v>
      </c>
      <c r="S254" s="146">
        <v>0</v>
      </c>
      <c r="T254" s="147">
        <f t="shared" si="43"/>
        <v>0</v>
      </c>
      <c r="AR254" s="148" t="s">
        <v>1832</v>
      </c>
      <c r="AT254" s="148" t="s">
        <v>300</v>
      </c>
      <c r="AU254" s="148" t="s">
        <v>87</v>
      </c>
      <c r="AY254" s="17" t="s">
        <v>262</v>
      </c>
      <c r="BE254" s="149">
        <f t="shared" si="44"/>
        <v>0</v>
      </c>
      <c r="BF254" s="149">
        <f t="shared" si="45"/>
        <v>0</v>
      </c>
      <c r="BG254" s="149">
        <f t="shared" si="46"/>
        <v>0</v>
      </c>
      <c r="BH254" s="149">
        <f t="shared" si="47"/>
        <v>0</v>
      </c>
      <c r="BI254" s="149">
        <f t="shared" si="48"/>
        <v>0</v>
      </c>
      <c r="BJ254" s="17" t="s">
        <v>85</v>
      </c>
      <c r="BK254" s="149">
        <f t="shared" si="49"/>
        <v>0</v>
      </c>
      <c r="BL254" s="17" t="s">
        <v>668</v>
      </c>
      <c r="BM254" s="148" t="s">
        <v>3796</v>
      </c>
    </row>
    <row r="255" spans="2:65" s="1" customFormat="1" ht="24.2" customHeight="1">
      <c r="B255" s="32"/>
      <c r="C255" s="178" t="s">
        <v>853</v>
      </c>
      <c r="D255" s="178" t="s">
        <v>300</v>
      </c>
      <c r="E255" s="179" t="s">
        <v>3797</v>
      </c>
      <c r="F255" s="180" t="s">
        <v>3798</v>
      </c>
      <c r="G255" s="181" t="s">
        <v>697</v>
      </c>
      <c r="H255" s="182">
        <v>1</v>
      </c>
      <c r="I255" s="183"/>
      <c r="J255" s="182">
        <f t="shared" si="40"/>
        <v>0</v>
      </c>
      <c r="K255" s="180" t="s">
        <v>1</v>
      </c>
      <c r="L255" s="184"/>
      <c r="M255" s="185" t="s">
        <v>1</v>
      </c>
      <c r="N255" s="186" t="s">
        <v>42</v>
      </c>
      <c r="P255" s="146">
        <f t="shared" si="41"/>
        <v>0</v>
      </c>
      <c r="Q255" s="146">
        <v>0</v>
      </c>
      <c r="R255" s="146">
        <f t="shared" si="42"/>
        <v>0</v>
      </c>
      <c r="S255" s="146">
        <v>0</v>
      </c>
      <c r="T255" s="147">
        <f t="shared" si="43"/>
        <v>0</v>
      </c>
      <c r="AR255" s="148" t="s">
        <v>1832</v>
      </c>
      <c r="AT255" s="148" t="s">
        <v>300</v>
      </c>
      <c r="AU255" s="148" t="s">
        <v>87</v>
      </c>
      <c r="AY255" s="17" t="s">
        <v>262</v>
      </c>
      <c r="BE255" s="149">
        <f t="shared" si="44"/>
        <v>0</v>
      </c>
      <c r="BF255" s="149">
        <f t="shared" si="45"/>
        <v>0</v>
      </c>
      <c r="BG255" s="149">
        <f t="shared" si="46"/>
        <v>0</v>
      </c>
      <c r="BH255" s="149">
        <f t="shared" si="47"/>
        <v>0</v>
      </c>
      <c r="BI255" s="149">
        <f t="shared" si="48"/>
        <v>0</v>
      </c>
      <c r="BJ255" s="17" t="s">
        <v>85</v>
      </c>
      <c r="BK255" s="149">
        <f t="shared" si="49"/>
        <v>0</v>
      </c>
      <c r="BL255" s="17" t="s">
        <v>668</v>
      </c>
      <c r="BM255" s="148" t="s">
        <v>3799</v>
      </c>
    </row>
    <row r="256" spans="2:65" s="1" customFormat="1" ht="24.2" customHeight="1">
      <c r="B256" s="32"/>
      <c r="C256" s="178" t="s">
        <v>858</v>
      </c>
      <c r="D256" s="178" t="s">
        <v>300</v>
      </c>
      <c r="E256" s="179" t="s">
        <v>3800</v>
      </c>
      <c r="F256" s="180" t="s">
        <v>3801</v>
      </c>
      <c r="G256" s="181" t="s">
        <v>697</v>
      </c>
      <c r="H256" s="182">
        <v>1</v>
      </c>
      <c r="I256" s="183"/>
      <c r="J256" s="182">
        <f t="shared" si="40"/>
        <v>0</v>
      </c>
      <c r="K256" s="180" t="s">
        <v>1</v>
      </c>
      <c r="L256" s="184"/>
      <c r="M256" s="185" t="s">
        <v>1</v>
      </c>
      <c r="N256" s="186" t="s">
        <v>42</v>
      </c>
      <c r="P256" s="146">
        <f t="shared" si="41"/>
        <v>0</v>
      </c>
      <c r="Q256" s="146">
        <v>0</v>
      </c>
      <c r="R256" s="146">
        <f t="shared" si="42"/>
        <v>0</v>
      </c>
      <c r="S256" s="146">
        <v>0</v>
      </c>
      <c r="T256" s="147">
        <f t="shared" si="43"/>
        <v>0</v>
      </c>
      <c r="AR256" s="148" t="s">
        <v>1832</v>
      </c>
      <c r="AT256" s="148" t="s">
        <v>300</v>
      </c>
      <c r="AU256" s="148" t="s">
        <v>87</v>
      </c>
      <c r="AY256" s="17" t="s">
        <v>262</v>
      </c>
      <c r="BE256" s="149">
        <f t="shared" si="44"/>
        <v>0</v>
      </c>
      <c r="BF256" s="149">
        <f t="shared" si="45"/>
        <v>0</v>
      </c>
      <c r="BG256" s="149">
        <f t="shared" si="46"/>
        <v>0</v>
      </c>
      <c r="BH256" s="149">
        <f t="shared" si="47"/>
        <v>0</v>
      </c>
      <c r="BI256" s="149">
        <f t="shared" si="48"/>
        <v>0</v>
      </c>
      <c r="BJ256" s="17" t="s">
        <v>85</v>
      </c>
      <c r="BK256" s="149">
        <f t="shared" si="49"/>
        <v>0</v>
      </c>
      <c r="BL256" s="17" t="s">
        <v>668</v>
      </c>
      <c r="BM256" s="148" t="s">
        <v>3802</v>
      </c>
    </row>
    <row r="257" spans="2:65" s="1" customFormat="1" ht="24.2" customHeight="1">
      <c r="B257" s="32"/>
      <c r="C257" s="178" t="s">
        <v>862</v>
      </c>
      <c r="D257" s="178" t="s">
        <v>300</v>
      </c>
      <c r="E257" s="179" t="s">
        <v>3803</v>
      </c>
      <c r="F257" s="180" t="s">
        <v>3804</v>
      </c>
      <c r="G257" s="181" t="s">
        <v>697</v>
      </c>
      <c r="H257" s="182">
        <v>1</v>
      </c>
      <c r="I257" s="183"/>
      <c r="J257" s="182">
        <f t="shared" si="40"/>
        <v>0</v>
      </c>
      <c r="K257" s="180" t="s">
        <v>1</v>
      </c>
      <c r="L257" s="184"/>
      <c r="M257" s="185" t="s">
        <v>1</v>
      </c>
      <c r="N257" s="186" t="s">
        <v>42</v>
      </c>
      <c r="P257" s="146">
        <f t="shared" si="41"/>
        <v>0</v>
      </c>
      <c r="Q257" s="146">
        <v>0</v>
      </c>
      <c r="R257" s="146">
        <f t="shared" si="42"/>
        <v>0</v>
      </c>
      <c r="S257" s="146">
        <v>0</v>
      </c>
      <c r="T257" s="147">
        <f t="shared" si="43"/>
        <v>0</v>
      </c>
      <c r="AR257" s="148" t="s">
        <v>1832</v>
      </c>
      <c r="AT257" s="148" t="s">
        <v>300</v>
      </c>
      <c r="AU257" s="148" t="s">
        <v>87</v>
      </c>
      <c r="AY257" s="17" t="s">
        <v>262</v>
      </c>
      <c r="BE257" s="149">
        <f t="shared" si="44"/>
        <v>0</v>
      </c>
      <c r="BF257" s="149">
        <f t="shared" si="45"/>
        <v>0</v>
      </c>
      <c r="BG257" s="149">
        <f t="shared" si="46"/>
        <v>0</v>
      </c>
      <c r="BH257" s="149">
        <f t="shared" si="47"/>
        <v>0</v>
      </c>
      <c r="BI257" s="149">
        <f t="shared" si="48"/>
        <v>0</v>
      </c>
      <c r="BJ257" s="17" t="s">
        <v>85</v>
      </c>
      <c r="BK257" s="149">
        <f t="shared" si="49"/>
        <v>0</v>
      </c>
      <c r="BL257" s="17" t="s">
        <v>668</v>
      </c>
      <c r="BM257" s="148" t="s">
        <v>3805</v>
      </c>
    </row>
    <row r="258" spans="2:65" s="1" customFormat="1" ht="24.2" customHeight="1">
      <c r="B258" s="32"/>
      <c r="C258" s="178" t="s">
        <v>867</v>
      </c>
      <c r="D258" s="178" t="s">
        <v>300</v>
      </c>
      <c r="E258" s="179" t="s">
        <v>3806</v>
      </c>
      <c r="F258" s="180" t="s">
        <v>3807</v>
      </c>
      <c r="G258" s="181" t="s">
        <v>697</v>
      </c>
      <c r="H258" s="182">
        <v>1</v>
      </c>
      <c r="I258" s="183"/>
      <c r="J258" s="182">
        <f t="shared" si="40"/>
        <v>0</v>
      </c>
      <c r="K258" s="180" t="s">
        <v>1</v>
      </c>
      <c r="L258" s="184"/>
      <c r="M258" s="185" t="s">
        <v>1</v>
      </c>
      <c r="N258" s="186" t="s">
        <v>42</v>
      </c>
      <c r="P258" s="146">
        <f t="shared" si="41"/>
        <v>0</v>
      </c>
      <c r="Q258" s="146">
        <v>0</v>
      </c>
      <c r="R258" s="146">
        <f t="shared" si="42"/>
        <v>0</v>
      </c>
      <c r="S258" s="146">
        <v>0</v>
      </c>
      <c r="T258" s="147">
        <f t="shared" si="43"/>
        <v>0</v>
      </c>
      <c r="AR258" s="148" t="s">
        <v>1832</v>
      </c>
      <c r="AT258" s="148" t="s">
        <v>300</v>
      </c>
      <c r="AU258" s="148" t="s">
        <v>87</v>
      </c>
      <c r="AY258" s="17" t="s">
        <v>262</v>
      </c>
      <c r="BE258" s="149">
        <f t="shared" si="44"/>
        <v>0</v>
      </c>
      <c r="BF258" s="149">
        <f t="shared" si="45"/>
        <v>0</v>
      </c>
      <c r="BG258" s="149">
        <f t="shared" si="46"/>
        <v>0</v>
      </c>
      <c r="BH258" s="149">
        <f t="shared" si="47"/>
        <v>0</v>
      </c>
      <c r="BI258" s="149">
        <f t="shared" si="48"/>
        <v>0</v>
      </c>
      <c r="BJ258" s="17" t="s">
        <v>85</v>
      </c>
      <c r="BK258" s="149">
        <f t="shared" si="49"/>
        <v>0</v>
      </c>
      <c r="BL258" s="17" t="s">
        <v>668</v>
      </c>
      <c r="BM258" s="148" t="s">
        <v>3808</v>
      </c>
    </row>
    <row r="259" spans="2:65" s="1" customFormat="1" ht="24.2" customHeight="1">
      <c r="B259" s="32"/>
      <c r="C259" s="178" t="s">
        <v>869</v>
      </c>
      <c r="D259" s="178" t="s">
        <v>300</v>
      </c>
      <c r="E259" s="179" t="s">
        <v>3809</v>
      </c>
      <c r="F259" s="180" t="s">
        <v>3810</v>
      </c>
      <c r="G259" s="181" t="s">
        <v>697</v>
      </c>
      <c r="H259" s="182">
        <v>1</v>
      </c>
      <c r="I259" s="183"/>
      <c r="J259" s="182">
        <f t="shared" si="40"/>
        <v>0</v>
      </c>
      <c r="K259" s="180" t="s">
        <v>1</v>
      </c>
      <c r="L259" s="184"/>
      <c r="M259" s="185" t="s">
        <v>1</v>
      </c>
      <c r="N259" s="186" t="s">
        <v>42</v>
      </c>
      <c r="P259" s="146">
        <f t="shared" si="41"/>
        <v>0</v>
      </c>
      <c r="Q259" s="146">
        <v>0</v>
      </c>
      <c r="R259" s="146">
        <f t="shared" si="42"/>
        <v>0</v>
      </c>
      <c r="S259" s="146">
        <v>0</v>
      </c>
      <c r="T259" s="147">
        <f t="shared" si="43"/>
        <v>0</v>
      </c>
      <c r="AR259" s="148" t="s">
        <v>1832</v>
      </c>
      <c r="AT259" s="148" t="s">
        <v>300</v>
      </c>
      <c r="AU259" s="148" t="s">
        <v>87</v>
      </c>
      <c r="AY259" s="17" t="s">
        <v>262</v>
      </c>
      <c r="BE259" s="149">
        <f t="shared" si="44"/>
        <v>0</v>
      </c>
      <c r="BF259" s="149">
        <f t="shared" si="45"/>
        <v>0</v>
      </c>
      <c r="BG259" s="149">
        <f t="shared" si="46"/>
        <v>0</v>
      </c>
      <c r="BH259" s="149">
        <f t="shared" si="47"/>
        <v>0</v>
      </c>
      <c r="BI259" s="149">
        <f t="shared" si="48"/>
        <v>0</v>
      </c>
      <c r="BJ259" s="17" t="s">
        <v>85</v>
      </c>
      <c r="BK259" s="149">
        <f t="shared" si="49"/>
        <v>0</v>
      </c>
      <c r="BL259" s="17" t="s">
        <v>668</v>
      </c>
      <c r="BM259" s="148" t="s">
        <v>3811</v>
      </c>
    </row>
    <row r="260" spans="2:65" s="1" customFormat="1" ht="24.2" customHeight="1">
      <c r="B260" s="32"/>
      <c r="C260" s="178" t="s">
        <v>872</v>
      </c>
      <c r="D260" s="178" t="s">
        <v>300</v>
      </c>
      <c r="E260" s="179" t="s">
        <v>3812</v>
      </c>
      <c r="F260" s="180" t="s">
        <v>3813</v>
      </c>
      <c r="G260" s="181" t="s">
        <v>697</v>
      </c>
      <c r="H260" s="182">
        <v>1</v>
      </c>
      <c r="I260" s="183"/>
      <c r="J260" s="182">
        <f t="shared" si="40"/>
        <v>0</v>
      </c>
      <c r="K260" s="180" t="s">
        <v>1</v>
      </c>
      <c r="L260" s="184"/>
      <c r="M260" s="185" t="s">
        <v>1</v>
      </c>
      <c r="N260" s="186" t="s">
        <v>42</v>
      </c>
      <c r="P260" s="146">
        <f t="shared" si="41"/>
        <v>0</v>
      </c>
      <c r="Q260" s="146">
        <v>0</v>
      </c>
      <c r="R260" s="146">
        <f t="shared" si="42"/>
        <v>0</v>
      </c>
      <c r="S260" s="146">
        <v>0</v>
      </c>
      <c r="T260" s="147">
        <f t="shared" si="43"/>
        <v>0</v>
      </c>
      <c r="AR260" s="148" t="s">
        <v>1832</v>
      </c>
      <c r="AT260" s="148" t="s">
        <v>300</v>
      </c>
      <c r="AU260" s="148" t="s">
        <v>87</v>
      </c>
      <c r="AY260" s="17" t="s">
        <v>262</v>
      </c>
      <c r="BE260" s="149">
        <f t="shared" si="44"/>
        <v>0</v>
      </c>
      <c r="BF260" s="149">
        <f t="shared" si="45"/>
        <v>0</v>
      </c>
      <c r="BG260" s="149">
        <f t="shared" si="46"/>
        <v>0</v>
      </c>
      <c r="BH260" s="149">
        <f t="shared" si="47"/>
        <v>0</v>
      </c>
      <c r="BI260" s="149">
        <f t="shared" si="48"/>
        <v>0</v>
      </c>
      <c r="BJ260" s="17" t="s">
        <v>85</v>
      </c>
      <c r="BK260" s="149">
        <f t="shared" si="49"/>
        <v>0</v>
      </c>
      <c r="BL260" s="17" t="s">
        <v>668</v>
      </c>
      <c r="BM260" s="148" t="s">
        <v>3814</v>
      </c>
    </row>
    <row r="261" spans="2:65" s="1" customFormat="1" ht="24.2" customHeight="1">
      <c r="B261" s="32"/>
      <c r="C261" s="178" t="s">
        <v>876</v>
      </c>
      <c r="D261" s="178" t="s">
        <v>300</v>
      </c>
      <c r="E261" s="179" t="s">
        <v>3815</v>
      </c>
      <c r="F261" s="180" t="s">
        <v>3816</v>
      </c>
      <c r="G261" s="181" t="s">
        <v>697</v>
      </c>
      <c r="H261" s="182">
        <v>1</v>
      </c>
      <c r="I261" s="183"/>
      <c r="J261" s="182">
        <f t="shared" si="40"/>
        <v>0</v>
      </c>
      <c r="K261" s="180" t="s">
        <v>1</v>
      </c>
      <c r="L261" s="184"/>
      <c r="M261" s="185" t="s">
        <v>1</v>
      </c>
      <c r="N261" s="186" t="s">
        <v>42</v>
      </c>
      <c r="P261" s="146">
        <f t="shared" si="41"/>
        <v>0</v>
      </c>
      <c r="Q261" s="146">
        <v>0</v>
      </c>
      <c r="R261" s="146">
        <f t="shared" si="42"/>
        <v>0</v>
      </c>
      <c r="S261" s="146">
        <v>0</v>
      </c>
      <c r="T261" s="147">
        <f t="shared" si="43"/>
        <v>0</v>
      </c>
      <c r="AR261" s="148" t="s">
        <v>1832</v>
      </c>
      <c r="AT261" s="148" t="s">
        <v>300</v>
      </c>
      <c r="AU261" s="148" t="s">
        <v>87</v>
      </c>
      <c r="AY261" s="17" t="s">
        <v>262</v>
      </c>
      <c r="BE261" s="149">
        <f t="shared" si="44"/>
        <v>0</v>
      </c>
      <c r="BF261" s="149">
        <f t="shared" si="45"/>
        <v>0</v>
      </c>
      <c r="BG261" s="149">
        <f t="shared" si="46"/>
        <v>0</v>
      </c>
      <c r="BH261" s="149">
        <f t="shared" si="47"/>
        <v>0</v>
      </c>
      <c r="BI261" s="149">
        <f t="shared" si="48"/>
        <v>0</v>
      </c>
      <c r="BJ261" s="17" t="s">
        <v>85</v>
      </c>
      <c r="BK261" s="149">
        <f t="shared" si="49"/>
        <v>0</v>
      </c>
      <c r="BL261" s="17" t="s">
        <v>668</v>
      </c>
      <c r="BM261" s="148" t="s">
        <v>3817</v>
      </c>
    </row>
    <row r="262" spans="2:65" s="1" customFormat="1" ht="24.2" customHeight="1">
      <c r="B262" s="32"/>
      <c r="C262" s="178" t="s">
        <v>881</v>
      </c>
      <c r="D262" s="178" t="s">
        <v>300</v>
      </c>
      <c r="E262" s="179" t="s">
        <v>3818</v>
      </c>
      <c r="F262" s="180" t="s">
        <v>3819</v>
      </c>
      <c r="G262" s="181" t="s">
        <v>697</v>
      </c>
      <c r="H262" s="182">
        <v>1</v>
      </c>
      <c r="I262" s="183"/>
      <c r="J262" s="182">
        <f t="shared" si="40"/>
        <v>0</v>
      </c>
      <c r="K262" s="180" t="s">
        <v>1</v>
      </c>
      <c r="L262" s="184"/>
      <c r="M262" s="185" t="s">
        <v>1</v>
      </c>
      <c r="N262" s="186" t="s">
        <v>42</v>
      </c>
      <c r="P262" s="146">
        <f t="shared" si="41"/>
        <v>0</v>
      </c>
      <c r="Q262" s="146">
        <v>0</v>
      </c>
      <c r="R262" s="146">
        <f t="shared" si="42"/>
        <v>0</v>
      </c>
      <c r="S262" s="146">
        <v>0</v>
      </c>
      <c r="T262" s="147">
        <f t="shared" si="43"/>
        <v>0</v>
      </c>
      <c r="AR262" s="148" t="s">
        <v>1832</v>
      </c>
      <c r="AT262" s="148" t="s">
        <v>300</v>
      </c>
      <c r="AU262" s="148" t="s">
        <v>87</v>
      </c>
      <c r="AY262" s="17" t="s">
        <v>262</v>
      </c>
      <c r="BE262" s="149">
        <f t="shared" si="44"/>
        <v>0</v>
      </c>
      <c r="BF262" s="149">
        <f t="shared" si="45"/>
        <v>0</v>
      </c>
      <c r="BG262" s="149">
        <f t="shared" si="46"/>
        <v>0</v>
      </c>
      <c r="BH262" s="149">
        <f t="shared" si="47"/>
        <v>0</v>
      </c>
      <c r="BI262" s="149">
        <f t="shared" si="48"/>
        <v>0</v>
      </c>
      <c r="BJ262" s="17" t="s">
        <v>85</v>
      </c>
      <c r="BK262" s="149">
        <f t="shared" si="49"/>
        <v>0</v>
      </c>
      <c r="BL262" s="17" t="s">
        <v>668</v>
      </c>
      <c r="BM262" s="148" t="s">
        <v>3820</v>
      </c>
    </row>
    <row r="263" spans="2:65" s="1" customFormat="1" ht="16.5" customHeight="1">
      <c r="B263" s="32"/>
      <c r="C263" s="178" t="s">
        <v>886</v>
      </c>
      <c r="D263" s="178" t="s">
        <v>300</v>
      </c>
      <c r="E263" s="179" t="s">
        <v>3821</v>
      </c>
      <c r="F263" s="180" t="s">
        <v>3822</v>
      </c>
      <c r="G263" s="181" t="s">
        <v>697</v>
      </c>
      <c r="H263" s="182">
        <v>1</v>
      </c>
      <c r="I263" s="183"/>
      <c r="J263" s="182">
        <f t="shared" si="40"/>
        <v>0</v>
      </c>
      <c r="K263" s="180" t="s">
        <v>1</v>
      </c>
      <c r="L263" s="184"/>
      <c r="M263" s="185" t="s">
        <v>1</v>
      </c>
      <c r="N263" s="186" t="s">
        <v>42</v>
      </c>
      <c r="P263" s="146">
        <f t="shared" si="41"/>
        <v>0</v>
      </c>
      <c r="Q263" s="146">
        <v>0</v>
      </c>
      <c r="R263" s="146">
        <f t="shared" si="42"/>
        <v>0</v>
      </c>
      <c r="S263" s="146">
        <v>0</v>
      </c>
      <c r="T263" s="147">
        <f t="shared" si="43"/>
        <v>0</v>
      </c>
      <c r="AR263" s="148" t="s">
        <v>1832</v>
      </c>
      <c r="AT263" s="148" t="s">
        <v>300</v>
      </c>
      <c r="AU263" s="148" t="s">
        <v>87</v>
      </c>
      <c r="AY263" s="17" t="s">
        <v>262</v>
      </c>
      <c r="BE263" s="149">
        <f t="shared" si="44"/>
        <v>0</v>
      </c>
      <c r="BF263" s="149">
        <f t="shared" si="45"/>
        <v>0</v>
      </c>
      <c r="BG263" s="149">
        <f t="shared" si="46"/>
        <v>0</v>
      </c>
      <c r="BH263" s="149">
        <f t="shared" si="47"/>
        <v>0</v>
      </c>
      <c r="BI263" s="149">
        <f t="shared" si="48"/>
        <v>0</v>
      </c>
      <c r="BJ263" s="17" t="s">
        <v>85</v>
      </c>
      <c r="BK263" s="149">
        <f t="shared" si="49"/>
        <v>0</v>
      </c>
      <c r="BL263" s="17" t="s">
        <v>668</v>
      </c>
      <c r="BM263" s="148" t="s">
        <v>3823</v>
      </c>
    </row>
    <row r="264" spans="2:65" s="1" customFormat="1" ht="24.2" customHeight="1">
      <c r="B264" s="32"/>
      <c r="C264" s="178" t="s">
        <v>892</v>
      </c>
      <c r="D264" s="178" t="s">
        <v>300</v>
      </c>
      <c r="E264" s="179" t="s">
        <v>3824</v>
      </c>
      <c r="F264" s="180" t="s">
        <v>3825</v>
      </c>
      <c r="G264" s="181" t="s">
        <v>697</v>
      </c>
      <c r="H264" s="182">
        <v>1</v>
      </c>
      <c r="I264" s="183"/>
      <c r="J264" s="182">
        <f t="shared" si="40"/>
        <v>0</v>
      </c>
      <c r="K264" s="180" t="s">
        <v>1</v>
      </c>
      <c r="L264" s="184"/>
      <c r="M264" s="185" t="s">
        <v>1</v>
      </c>
      <c r="N264" s="186" t="s">
        <v>42</v>
      </c>
      <c r="P264" s="146">
        <f t="shared" si="41"/>
        <v>0</v>
      </c>
      <c r="Q264" s="146">
        <v>0</v>
      </c>
      <c r="R264" s="146">
        <f t="shared" si="42"/>
        <v>0</v>
      </c>
      <c r="S264" s="146">
        <v>0</v>
      </c>
      <c r="T264" s="147">
        <f t="shared" si="43"/>
        <v>0</v>
      </c>
      <c r="AR264" s="148" t="s">
        <v>1832</v>
      </c>
      <c r="AT264" s="148" t="s">
        <v>300</v>
      </c>
      <c r="AU264" s="148" t="s">
        <v>87</v>
      </c>
      <c r="AY264" s="17" t="s">
        <v>262</v>
      </c>
      <c r="BE264" s="149">
        <f t="shared" si="44"/>
        <v>0</v>
      </c>
      <c r="BF264" s="149">
        <f t="shared" si="45"/>
        <v>0</v>
      </c>
      <c r="BG264" s="149">
        <f t="shared" si="46"/>
        <v>0</v>
      </c>
      <c r="BH264" s="149">
        <f t="shared" si="47"/>
        <v>0</v>
      </c>
      <c r="BI264" s="149">
        <f t="shared" si="48"/>
        <v>0</v>
      </c>
      <c r="BJ264" s="17" t="s">
        <v>85</v>
      </c>
      <c r="BK264" s="149">
        <f t="shared" si="49"/>
        <v>0</v>
      </c>
      <c r="BL264" s="17" t="s">
        <v>668</v>
      </c>
      <c r="BM264" s="148" t="s">
        <v>3826</v>
      </c>
    </row>
    <row r="265" spans="2:65" s="1" customFormat="1" ht="16.5" customHeight="1">
      <c r="B265" s="32"/>
      <c r="C265" s="178" t="s">
        <v>896</v>
      </c>
      <c r="D265" s="178" t="s">
        <v>300</v>
      </c>
      <c r="E265" s="179" t="s">
        <v>3827</v>
      </c>
      <c r="F265" s="180" t="s">
        <v>3828</v>
      </c>
      <c r="G265" s="181" t="s">
        <v>697</v>
      </c>
      <c r="H265" s="182">
        <v>5</v>
      </c>
      <c r="I265" s="183"/>
      <c r="J265" s="182">
        <f t="shared" si="40"/>
        <v>0</v>
      </c>
      <c r="K265" s="180" t="s">
        <v>1</v>
      </c>
      <c r="L265" s="184"/>
      <c r="M265" s="185" t="s">
        <v>1</v>
      </c>
      <c r="N265" s="186" t="s">
        <v>42</v>
      </c>
      <c r="P265" s="146">
        <f t="shared" si="41"/>
        <v>0</v>
      </c>
      <c r="Q265" s="146">
        <v>0</v>
      </c>
      <c r="R265" s="146">
        <f t="shared" si="42"/>
        <v>0</v>
      </c>
      <c r="S265" s="146">
        <v>0</v>
      </c>
      <c r="T265" s="147">
        <f t="shared" si="43"/>
        <v>0</v>
      </c>
      <c r="AR265" s="148" t="s">
        <v>1832</v>
      </c>
      <c r="AT265" s="148" t="s">
        <v>300</v>
      </c>
      <c r="AU265" s="148" t="s">
        <v>87</v>
      </c>
      <c r="AY265" s="17" t="s">
        <v>262</v>
      </c>
      <c r="BE265" s="149">
        <f t="shared" si="44"/>
        <v>0</v>
      </c>
      <c r="BF265" s="149">
        <f t="shared" si="45"/>
        <v>0</v>
      </c>
      <c r="BG265" s="149">
        <f t="shared" si="46"/>
        <v>0</v>
      </c>
      <c r="BH265" s="149">
        <f t="shared" si="47"/>
        <v>0</v>
      </c>
      <c r="BI265" s="149">
        <f t="shared" si="48"/>
        <v>0</v>
      </c>
      <c r="BJ265" s="17" t="s">
        <v>85</v>
      </c>
      <c r="BK265" s="149">
        <f t="shared" si="49"/>
        <v>0</v>
      </c>
      <c r="BL265" s="17" t="s">
        <v>668</v>
      </c>
      <c r="BM265" s="148" t="s">
        <v>3829</v>
      </c>
    </row>
    <row r="266" spans="2:65" s="1" customFormat="1" ht="16.5" customHeight="1">
      <c r="B266" s="32"/>
      <c r="C266" s="178" t="s">
        <v>901</v>
      </c>
      <c r="D266" s="178" t="s">
        <v>300</v>
      </c>
      <c r="E266" s="179" t="s">
        <v>3830</v>
      </c>
      <c r="F266" s="180" t="s">
        <v>3831</v>
      </c>
      <c r="G266" s="181" t="s">
        <v>697</v>
      </c>
      <c r="H266" s="182">
        <v>1</v>
      </c>
      <c r="I266" s="183"/>
      <c r="J266" s="182">
        <f t="shared" si="40"/>
        <v>0</v>
      </c>
      <c r="K266" s="180" t="s">
        <v>1</v>
      </c>
      <c r="L266" s="184"/>
      <c r="M266" s="185" t="s">
        <v>1</v>
      </c>
      <c r="N266" s="186" t="s">
        <v>42</v>
      </c>
      <c r="P266" s="146">
        <f t="shared" si="41"/>
        <v>0</v>
      </c>
      <c r="Q266" s="146">
        <v>0</v>
      </c>
      <c r="R266" s="146">
        <f t="shared" si="42"/>
        <v>0</v>
      </c>
      <c r="S266" s="146">
        <v>0</v>
      </c>
      <c r="T266" s="147">
        <f t="shared" si="43"/>
        <v>0</v>
      </c>
      <c r="AR266" s="148" t="s">
        <v>1832</v>
      </c>
      <c r="AT266" s="148" t="s">
        <v>300</v>
      </c>
      <c r="AU266" s="148" t="s">
        <v>87</v>
      </c>
      <c r="AY266" s="17" t="s">
        <v>262</v>
      </c>
      <c r="BE266" s="149">
        <f t="shared" si="44"/>
        <v>0</v>
      </c>
      <c r="BF266" s="149">
        <f t="shared" si="45"/>
        <v>0</v>
      </c>
      <c r="BG266" s="149">
        <f t="shared" si="46"/>
        <v>0</v>
      </c>
      <c r="BH266" s="149">
        <f t="shared" si="47"/>
        <v>0</v>
      </c>
      <c r="BI266" s="149">
        <f t="shared" si="48"/>
        <v>0</v>
      </c>
      <c r="BJ266" s="17" t="s">
        <v>85</v>
      </c>
      <c r="BK266" s="149">
        <f t="shared" si="49"/>
        <v>0</v>
      </c>
      <c r="BL266" s="17" t="s">
        <v>668</v>
      </c>
      <c r="BM266" s="148" t="s">
        <v>3832</v>
      </c>
    </row>
    <row r="267" spans="2:65" s="1" customFormat="1" ht="16.5" customHeight="1">
      <c r="B267" s="32"/>
      <c r="C267" s="178" t="s">
        <v>905</v>
      </c>
      <c r="D267" s="178" t="s">
        <v>300</v>
      </c>
      <c r="E267" s="179" t="s">
        <v>3833</v>
      </c>
      <c r="F267" s="180" t="s">
        <v>3834</v>
      </c>
      <c r="G267" s="181" t="s">
        <v>697</v>
      </c>
      <c r="H267" s="182">
        <v>1</v>
      </c>
      <c r="I267" s="183"/>
      <c r="J267" s="182">
        <f t="shared" si="40"/>
        <v>0</v>
      </c>
      <c r="K267" s="180" t="s">
        <v>1</v>
      </c>
      <c r="L267" s="184"/>
      <c r="M267" s="185" t="s">
        <v>1</v>
      </c>
      <c r="N267" s="186" t="s">
        <v>42</v>
      </c>
      <c r="P267" s="146">
        <f t="shared" si="41"/>
        <v>0</v>
      </c>
      <c r="Q267" s="146">
        <v>0</v>
      </c>
      <c r="R267" s="146">
        <f t="shared" si="42"/>
        <v>0</v>
      </c>
      <c r="S267" s="146">
        <v>0</v>
      </c>
      <c r="T267" s="147">
        <f t="shared" si="43"/>
        <v>0</v>
      </c>
      <c r="AR267" s="148" t="s">
        <v>1832</v>
      </c>
      <c r="AT267" s="148" t="s">
        <v>300</v>
      </c>
      <c r="AU267" s="148" t="s">
        <v>87</v>
      </c>
      <c r="AY267" s="17" t="s">
        <v>262</v>
      </c>
      <c r="BE267" s="149">
        <f t="shared" si="44"/>
        <v>0</v>
      </c>
      <c r="BF267" s="149">
        <f t="shared" si="45"/>
        <v>0</v>
      </c>
      <c r="BG267" s="149">
        <f t="shared" si="46"/>
        <v>0</v>
      </c>
      <c r="BH267" s="149">
        <f t="shared" si="47"/>
        <v>0</v>
      </c>
      <c r="BI267" s="149">
        <f t="shared" si="48"/>
        <v>0</v>
      </c>
      <c r="BJ267" s="17" t="s">
        <v>85</v>
      </c>
      <c r="BK267" s="149">
        <f t="shared" si="49"/>
        <v>0</v>
      </c>
      <c r="BL267" s="17" t="s">
        <v>668</v>
      </c>
      <c r="BM267" s="148" t="s">
        <v>3835</v>
      </c>
    </row>
    <row r="268" spans="2:65" s="1" customFormat="1" ht="16.5" customHeight="1">
      <c r="B268" s="32"/>
      <c r="C268" s="178" t="s">
        <v>910</v>
      </c>
      <c r="D268" s="178" t="s">
        <v>300</v>
      </c>
      <c r="E268" s="179" t="s">
        <v>3836</v>
      </c>
      <c r="F268" s="180" t="s">
        <v>3837</v>
      </c>
      <c r="G268" s="181" t="s">
        <v>697</v>
      </c>
      <c r="H268" s="182">
        <v>1</v>
      </c>
      <c r="I268" s="183"/>
      <c r="J268" s="182">
        <f t="shared" si="40"/>
        <v>0</v>
      </c>
      <c r="K268" s="180" t="s">
        <v>1</v>
      </c>
      <c r="L268" s="184"/>
      <c r="M268" s="185" t="s">
        <v>1</v>
      </c>
      <c r="N268" s="186" t="s">
        <v>42</v>
      </c>
      <c r="P268" s="146">
        <f t="shared" si="41"/>
        <v>0</v>
      </c>
      <c r="Q268" s="146">
        <v>0</v>
      </c>
      <c r="R268" s="146">
        <f t="shared" si="42"/>
        <v>0</v>
      </c>
      <c r="S268" s="146">
        <v>0</v>
      </c>
      <c r="T268" s="147">
        <f t="shared" si="43"/>
        <v>0</v>
      </c>
      <c r="AR268" s="148" t="s">
        <v>1832</v>
      </c>
      <c r="AT268" s="148" t="s">
        <v>300</v>
      </c>
      <c r="AU268" s="148" t="s">
        <v>87</v>
      </c>
      <c r="AY268" s="17" t="s">
        <v>262</v>
      </c>
      <c r="BE268" s="149">
        <f t="shared" si="44"/>
        <v>0</v>
      </c>
      <c r="BF268" s="149">
        <f t="shared" si="45"/>
        <v>0</v>
      </c>
      <c r="BG268" s="149">
        <f t="shared" si="46"/>
        <v>0</v>
      </c>
      <c r="BH268" s="149">
        <f t="shared" si="47"/>
        <v>0</v>
      </c>
      <c r="BI268" s="149">
        <f t="shared" si="48"/>
        <v>0</v>
      </c>
      <c r="BJ268" s="17" t="s">
        <v>85</v>
      </c>
      <c r="BK268" s="149">
        <f t="shared" si="49"/>
        <v>0</v>
      </c>
      <c r="BL268" s="17" t="s">
        <v>668</v>
      </c>
      <c r="BM268" s="148" t="s">
        <v>3838</v>
      </c>
    </row>
    <row r="269" spans="2:65" s="1" customFormat="1" ht="16.5" customHeight="1">
      <c r="B269" s="32"/>
      <c r="C269" s="178" t="s">
        <v>913</v>
      </c>
      <c r="D269" s="178" t="s">
        <v>300</v>
      </c>
      <c r="E269" s="179" t="s">
        <v>3839</v>
      </c>
      <c r="F269" s="180" t="s">
        <v>3840</v>
      </c>
      <c r="G269" s="181" t="s">
        <v>697</v>
      </c>
      <c r="H269" s="182">
        <v>38</v>
      </c>
      <c r="I269" s="183"/>
      <c r="J269" s="182">
        <f t="shared" si="40"/>
        <v>0</v>
      </c>
      <c r="K269" s="180" t="s">
        <v>1</v>
      </c>
      <c r="L269" s="184"/>
      <c r="M269" s="185" t="s">
        <v>1</v>
      </c>
      <c r="N269" s="186" t="s">
        <v>42</v>
      </c>
      <c r="P269" s="146">
        <f t="shared" si="41"/>
        <v>0</v>
      </c>
      <c r="Q269" s="146">
        <v>0</v>
      </c>
      <c r="R269" s="146">
        <f t="shared" si="42"/>
        <v>0</v>
      </c>
      <c r="S269" s="146">
        <v>0</v>
      </c>
      <c r="T269" s="147">
        <f t="shared" si="43"/>
        <v>0</v>
      </c>
      <c r="AR269" s="148" t="s">
        <v>1832</v>
      </c>
      <c r="AT269" s="148" t="s">
        <v>300</v>
      </c>
      <c r="AU269" s="148" t="s">
        <v>87</v>
      </c>
      <c r="AY269" s="17" t="s">
        <v>262</v>
      </c>
      <c r="BE269" s="149">
        <f t="shared" si="44"/>
        <v>0</v>
      </c>
      <c r="BF269" s="149">
        <f t="shared" si="45"/>
        <v>0</v>
      </c>
      <c r="BG269" s="149">
        <f t="shared" si="46"/>
        <v>0</v>
      </c>
      <c r="BH269" s="149">
        <f t="shared" si="47"/>
        <v>0</v>
      </c>
      <c r="BI269" s="149">
        <f t="shared" si="48"/>
        <v>0</v>
      </c>
      <c r="BJ269" s="17" t="s">
        <v>85</v>
      </c>
      <c r="BK269" s="149">
        <f t="shared" si="49"/>
        <v>0</v>
      </c>
      <c r="BL269" s="17" t="s">
        <v>668</v>
      </c>
      <c r="BM269" s="148" t="s">
        <v>3841</v>
      </c>
    </row>
    <row r="270" spans="2:65" s="1" customFormat="1" ht="16.5" customHeight="1">
      <c r="B270" s="32"/>
      <c r="C270" s="178" t="s">
        <v>919</v>
      </c>
      <c r="D270" s="178" t="s">
        <v>300</v>
      </c>
      <c r="E270" s="179" t="s">
        <v>3842</v>
      </c>
      <c r="F270" s="180" t="s">
        <v>3843</v>
      </c>
      <c r="G270" s="181" t="s">
        <v>697</v>
      </c>
      <c r="H270" s="182">
        <v>11</v>
      </c>
      <c r="I270" s="183"/>
      <c r="J270" s="182">
        <f t="shared" si="40"/>
        <v>0</v>
      </c>
      <c r="K270" s="180" t="s">
        <v>1</v>
      </c>
      <c r="L270" s="184"/>
      <c r="M270" s="185" t="s">
        <v>1</v>
      </c>
      <c r="N270" s="186" t="s">
        <v>42</v>
      </c>
      <c r="P270" s="146">
        <f t="shared" si="41"/>
        <v>0</v>
      </c>
      <c r="Q270" s="146">
        <v>0</v>
      </c>
      <c r="R270" s="146">
        <f t="shared" si="42"/>
        <v>0</v>
      </c>
      <c r="S270" s="146">
        <v>0</v>
      </c>
      <c r="T270" s="147">
        <f t="shared" si="43"/>
        <v>0</v>
      </c>
      <c r="AR270" s="148" t="s">
        <v>1832</v>
      </c>
      <c r="AT270" s="148" t="s">
        <v>300</v>
      </c>
      <c r="AU270" s="148" t="s">
        <v>87</v>
      </c>
      <c r="AY270" s="17" t="s">
        <v>262</v>
      </c>
      <c r="BE270" s="149">
        <f t="shared" si="44"/>
        <v>0</v>
      </c>
      <c r="BF270" s="149">
        <f t="shared" si="45"/>
        <v>0</v>
      </c>
      <c r="BG270" s="149">
        <f t="shared" si="46"/>
        <v>0</v>
      </c>
      <c r="BH270" s="149">
        <f t="shared" si="47"/>
        <v>0</v>
      </c>
      <c r="BI270" s="149">
        <f t="shared" si="48"/>
        <v>0</v>
      </c>
      <c r="BJ270" s="17" t="s">
        <v>85</v>
      </c>
      <c r="BK270" s="149">
        <f t="shared" si="49"/>
        <v>0</v>
      </c>
      <c r="BL270" s="17" t="s">
        <v>668</v>
      </c>
      <c r="BM270" s="148" t="s">
        <v>3844</v>
      </c>
    </row>
    <row r="271" spans="2:65" s="1" customFormat="1" ht="16.5" customHeight="1">
      <c r="B271" s="32"/>
      <c r="C271" s="178" t="s">
        <v>923</v>
      </c>
      <c r="D271" s="178" t="s">
        <v>300</v>
      </c>
      <c r="E271" s="179" t="s">
        <v>3845</v>
      </c>
      <c r="F271" s="180" t="s">
        <v>3846</v>
      </c>
      <c r="G271" s="181" t="s">
        <v>697</v>
      </c>
      <c r="H271" s="182">
        <v>4</v>
      </c>
      <c r="I271" s="183"/>
      <c r="J271" s="182">
        <f t="shared" si="40"/>
        <v>0</v>
      </c>
      <c r="K271" s="180" t="s">
        <v>1</v>
      </c>
      <c r="L271" s="184"/>
      <c r="M271" s="185" t="s">
        <v>1</v>
      </c>
      <c r="N271" s="186" t="s">
        <v>42</v>
      </c>
      <c r="P271" s="146">
        <f t="shared" si="41"/>
        <v>0</v>
      </c>
      <c r="Q271" s="146">
        <v>0</v>
      </c>
      <c r="R271" s="146">
        <f t="shared" si="42"/>
        <v>0</v>
      </c>
      <c r="S271" s="146">
        <v>0</v>
      </c>
      <c r="T271" s="147">
        <f t="shared" si="43"/>
        <v>0</v>
      </c>
      <c r="AR271" s="148" t="s">
        <v>1832</v>
      </c>
      <c r="AT271" s="148" t="s">
        <v>300</v>
      </c>
      <c r="AU271" s="148" t="s">
        <v>87</v>
      </c>
      <c r="AY271" s="17" t="s">
        <v>262</v>
      </c>
      <c r="BE271" s="149">
        <f t="shared" si="44"/>
        <v>0</v>
      </c>
      <c r="BF271" s="149">
        <f t="shared" si="45"/>
        <v>0</v>
      </c>
      <c r="BG271" s="149">
        <f t="shared" si="46"/>
        <v>0</v>
      </c>
      <c r="BH271" s="149">
        <f t="shared" si="47"/>
        <v>0</v>
      </c>
      <c r="BI271" s="149">
        <f t="shared" si="48"/>
        <v>0</v>
      </c>
      <c r="BJ271" s="17" t="s">
        <v>85</v>
      </c>
      <c r="BK271" s="149">
        <f t="shared" si="49"/>
        <v>0</v>
      </c>
      <c r="BL271" s="17" t="s">
        <v>668</v>
      </c>
      <c r="BM271" s="148" t="s">
        <v>3847</v>
      </c>
    </row>
    <row r="272" spans="2:65" s="1" customFormat="1" ht="16.5" customHeight="1">
      <c r="B272" s="32"/>
      <c r="C272" s="178" t="s">
        <v>928</v>
      </c>
      <c r="D272" s="178" t="s">
        <v>300</v>
      </c>
      <c r="E272" s="179" t="s">
        <v>3848</v>
      </c>
      <c r="F272" s="180" t="s">
        <v>3849</v>
      </c>
      <c r="G272" s="181" t="s">
        <v>697</v>
      </c>
      <c r="H272" s="182">
        <v>2</v>
      </c>
      <c r="I272" s="183"/>
      <c r="J272" s="182">
        <f t="shared" si="40"/>
        <v>0</v>
      </c>
      <c r="K272" s="180" t="s">
        <v>1</v>
      </c>
      <c r="L272" s="184"/>
      <c r="M272" s="185" t="s">
        <v>1</v>
      </c>
      <c r="N272" s="186" t="s">
        <v>42</v>
      </c>
      <c r="P272" s="146">
        <f t="shared" si="41"/>
        <v>0</v>
      </c>
      <c r="Q272" s="146">
        <v>0</v>
      </c>
      <c r="R272" s="146">
        <f t="shared" si="42"/>
        <v>0</v>
      </c>
      <c r="S272" s="146">
        <v>0</v>
      </c>
      <c r="T272" s="147">
        <f t="shared" si="43"/>
        <v>0</v>
      </c>
      <c r="AR272" s="148" t="s">
        <v>1832</v>
      </c>
      <c r="AT272" s="148" t="s">
        <v>300</v>
      </c>
      <c r="AU272" s="148" t="s">
        <v>87</v>
      </c>
      <c r="AY272" s="17" t="s">
        <v>262</v>
      </c>
      <c r="BE272" s="149">
        <f t="shared" si="44"/>
        <v>0</v>
      </c>
      <c r="BF272" s="149">
        <f t="shared" si="45"/>
        <v>0</v>
      </c>
      <c r="BG272" s="149">
        <f t="shared" si="46"/>
        <v>0</v>
      </c>
      <c r="BH272" s="149">
        <f t="shared" si="47"/>
        <v>0</v>
      </c>
      <c r="BI272" s="149">
        <f t="shared" si="48"/>
        <v>0</v>
      </c>
      <c r="BJ272" s="17" t="s">
        <v>85</v>
      </c>
      <c r="BK272" s="149">
        <f t="shared" si="49"/>
        <v>0</v>
      </c>
      <c r="BL272" s="17" t="s">
        <v>668</v>
      </c>
      <c r="BM272" s="148" t="s">
        <v>3850</v>
      </c>
    </row>
    <row r="273" spans="2:65" s="1" customFormat="1" ht="16.5" customHeight="1">
      <c r="B273" s="32"/>
      <c r="C273" s="178" t="s">
        <v>933</v>
      </c>
      <c r="D273" s="178" t="s">
        <v>300</v>
      </c>
      <c r="E273" s="179" t="s">
        <v>3851</v>
      </c>
      <c r="F273" s="180" t="s">
        <v>3852</v>
      </c>
      <c r="G273" s="181" t="s">
        <v>697</v>
      </c>
      <c r="H273" s="182">
        <v>17</v>
      </c>
      <c r="I273" s="183"/>
      <c r="J273" s="182">
        <f t="shared" si="40"/>
        <v>0</v>
      </c>
      <c r="K273" s="180" t="s">
        <v>1</v>
      </c>
      <c r="L273" s="184"/>
      <c r="M273" s="185" t="s">
        <v>1</v>
      </c>
      <c r="N273" s="186" t="s">
        <v>42</v>
      </c>
      <c r="P273" s="146">
        <f t="shared" si="41"/>
        <v>0</v>
      </c>
      <c r="Q273" s="146">
        <v>0</v>
      </c>
      <c r="R273" s="146">
        <f t="shared" si="42"/>
        <v>0</v>
      </c>
      <c r="S273" s="146">
        <v>0</v>
      </c>
      <c r="T273" s="147">
        <f t="shared" si="43"/>
        <v>0</v>
      </c>
      <c r="AR273" s="148" t="s">
        <v>1832</v>
      </c>
      <c r="AT273" s="148" t="s">
        <v>300</v>
      </c>
      <c r="AU273" s="148" t="s">
        <v>87</v>
      </c>
      <c r="AY273" s="17" t="s">
        <v>262</v>
      </c>
      <c r="BE273" s="149">
        <f t="shared" si="44"/>
        <v>0</v>
      </c>
      <c r="BF273" s="149">
        <f t="shared" si="45"/>
        <v>0</v>
      </c>
      <c r="BG273" s="149">
        <f t="shared" si="46"/>
        <v>0</v>
      </c>
      <c r="BH273" s="149">
        <f t="shared" si="47"/>
        <v>0</v>
      </c>
      <c r="BI273" s="149">
        <f t="shared" si="48"/>
        <v>0</v>
      </c>
      <c r="BJ273" s="17" t="s">
        <v>85</v>
      </c>
      <c r="BK273" s="149">
        <f t="shared" si="49"/>
        <v>0</v>
      </c>
      <c r="BL273" s="17" t="s">
        <v>668</v>
      </c>
      <c r="BM273" s="148" t="s">
        <v>3853</v>
      </c>
    </row>
    <row r="274" spans="2:65" s="1" customFormat="1" ht="16.5" customHeight="1">
      <c r="B274" s="32"/>
      <c r="C274" s="178" t="s">
        <v>937</v>
      </c>
      <c r="D274" s="178" t="s">
        <v>300</v>
      </c>
      <c r="E274" s="179" t="s">
        <v>3854</v>
      </c>
      <c r="F274" s="180" t="s">
        <v>3855</v>
      </c>
      <c r="G274" s="181" t="s">
        <v>697</v>
      </c>
      <c r="H274" s="182">
        <v>10</v>
      </c>
      <c r="I274" s="183"/>
      <c r="J274" s="182">
        <f t="shared" si="40"/>
        <v>0</v>
      </c>
      <c r="K274" s="180" t="s">
        <v>1</v>
      </c>
      <c r="L274" s="184"/>
      <c r="M274" s="185" t="s">
        <v>1</v>
      </c>
      <c r="N274" s="186" t="s">
        <v>42</v>
      </c>
      <c r="P274" s="146">
        <f t="shared" si="41"/>
        <v>0</v>
      </c>
      <c r="Q274" s="146">
        <v>0</v>
      </c>
      <c r="R274" s="146">
        <f t="shared" si="42"/>
        <v>0</v>
      </c>
      <c r="S274" s="146">
        <v>0</v>
      </c>
      <c r="T274" s="147">
        <f t="shared" si="43"/>
        <v>0</v>
      </c>
      <c r="AR274" s="148" t="s">
        <v>1832</v>
      </c>
      <c r="AT274" s="148" t="s">
        <v>300</v>
      </c>
      <c r="AU274" s="148" t="s">
        <v>87</v>
      </c>
      <c r="AY274" s="17" t="s">
        <v>262</v>
      </c>
      <c r="BE274" s="149">
        <f t="shared" si="44"/>
        <v>0</v>
      </c>
      <c r="BF274" s="149">
        <f t="shared" si="45"/>
        <v>0</v>
      </c>
      <c r="BG274" s="149">
        <f t="shared" si="46"/>
        <v>0</v>
      </c>
      <c r="BH274" s="149">
        <f t="shared" si="47"/>
        <v>0</v>
      </c>
      <c r="BI274" s="149">
        <f t="shared" si="48"/>
        <v>0</v>
      </c>
      <c r="BJ274" s="17" t="s">
        <v>85</v>
      </c>
      <c r="BK274" s="149">
        <f t="shared" si="49"/>
        <v>0</v>
      </c>
      <c r="BL274" s="17" t="s">
        <v>668</v>
      </c>
      <c r="BM274" s="148" t="s">
        <v>3856</v>
      </c>
    </row>
    <row r="275" spans="2:65" s="1" customFormat="1" ht="16.5" customHeight="1">
      <c r="B275" s="32"/>
      <c r="C275" s="178" t="s">
        <v>942</v>
      </c>
      <c r="D275" s="178" t="s">
        <v>300</v>
      </c>
      <c r="E275" s="179" t="s">
        <v>3857</v>
      </c>
      <c r="F275" s="180" t="s">
        <v>3858</v>
      </c>
      <c r="G275" s="181" t="s">
        <v>697</v>
      </c>
      <c r="H275" s="182">
        <v>2</v>
      </c>
      <c r="I275" s="183"/>
      <c r="J275" s="182">
        <f t="shared" si="40"/>
        <v>0</v>
      </c>
      <c r="K275" s="180" t="s">
        <v>1</v>
      </c>
      <c r="L275" s="184"/>
      <c r="M275" s="185" t="s">
        <v>1</v>
      </c>
      <c r="N275" s="186" t="s">
        <v>42</v>
      </c>
      <c r="P275" s="146">
        <f t="shared" si="41"/>
        <v>0</v>
      </c>
      <c r="Q275" s="146">
        <v>0</v>
      </c>
      <c r="R275" s="146">
        <f t="shared" si="42"/>
        <v>0</v>
      </c>
      <c r="S275" s="146">
        <v>0</v>
      </c>
      <c r="T275" s="147">
        <f t="shared" si="43"/>
        <v>0</v>
      </c>
      <c r="AR275" s="148" t="s">
        <v>1832</v>
      </c>
      <c r="AT275" s="148" t="s">
        <v>300</v>
      </c>
      <c r="AU275" s="148" t="s">
        <v>87</v>
      </c>
      <c r="AY275" s="17" t="s">
        <v>262</v>
      </c>
      <c r="BE275" s="149">
        <f t="shared" si="44"/>
        <v>0</v>
      </c>
      <c r="BF275" s="149">
        <f t="shared" si="45"/>
        <v>0</v>
      </c>
      <c r="BG275" s="149">
        <f t="shared" si="46"/>
        <v>0</v>
      </c>
      <c r="BH275" s="149">
        <f t="shared" si="47"/>
        <v>0</v>
      </c>
      <c r="BI275" s="149">
        <f t="shared" si="48"/>
        <v>0</v>
      </c>
      <c r="BJ275" s="17" t="s">
        <v>85</v>
      </c>
      <c r="BK275" s="149">
        <f t="shared" si="49"/>
        <v>0</v>
      </c>
      <c r="BL275" s="17" t="s">
        <v>668</v>
      </c>
      <c r="BM275" s="148" t="s">
        <v>3859</v>
      </c>
    </row>
    <row r="276" spans="2:65" s="1" customFormat="1" ht="16.5" customHeight="1">
      <c r="B276" s="32"/>
      <c r="C276" s="178" t="s">
        <v>946</v>
      </c>
      <c r="D276" s="178" t="s">
        <v>300</v>
      </c>
      <c r="E276" s="179" t="s">
        <v>3860</v>
      </c>
      <c r="F276" s="180" t="s">
        <v>3861</v>
      </c>
      <c r="G276" s="181" t="s">
        <v>697</v>
      </c>
      <c r="H276" s="182">
        <v>3</v>
      </c>
      <c r="I276" s="183"/>
      <c r="J276" s="182">
        <f t="shared" si="40"/>
        <v>0</v>
      </c>
      <c r="K276" s="180" t="s">
        <v>1</v>
      </c>
      <c r="L276" s="184"/>
      <c r="M276" s="185" t="s">
        <v>1</v>
      </c>
      <c r="N276" s="186" t="s">
        <v>42</v>
      </c>
      <c r="P276" s="146">
        <f t="shared" si="41"/>
        <v>0</v>
      </c>
      <c r="Q276" s="146">
        <v>0</v>
      </c>
      <c r="R276" s="146">
        <f t="shared" si="42"/>
        <v>0</v>
      </c>
      <c r="S276" s="146">
        <v>0</v>
      </c>
      <c r="T276" s="147">
        <f t="shared" si="43"/>
        <v>0</v>
      </c>
      <c r="AR276" s="148" t="s">
        <v>1832</v>
      </c>
      <c r="AT276" s="148" t="s">
        <v>300</v>
      </c>
      <c r="AU276" s="148" t="s">
        <v>87</v>
      </c>
      <c r="AY276" s="17" t="s">
        <v>262</v>
      </c>
      <c r="BE276" s="149">
        <f t="shared" si="44"/>
        <v>0</v>
      </c>
      <c r="BF276" s="149">
        <f t="shared" si="45"/>
        <v>0</v>
      </c>
      <c r="BG276" s="149">
        <f t="shared" si="46"/>
        <v>0</v>
      </c>
      <c r="BH276" s="149">
        <f t="shared" si="47"/>
        <v>0</v>
      </c>
      <c r="BI276" s="149">
        <f t="shared" si="48"/>
        <v>0</v>
      </c>
      <c r="BJ276" s="17" t="s">
        <v>85</v>
      </c>
      <c r="BK276" s="149">
        <f t="shared" si="49"/>
        <v>0</v>
      </c>
      <c r="BL276" s="17" t="s">
        <v>668</v>
      </c>
      <c r="BM276" s="148" t="s">
        <v>3862</v>
      </c>
    </row>
    <row r="277" spans="2:65" s="1" customFormat="1" ht="16.5" customHeight="1">
      <c r="B277" s="32"/>
      <c r="C277" s="178" t="s">
        <v>951</v>
      </c>
      <c r="D277" s="178" t="s">
        <v>300</v>
      </c>
      <c r="E277" s="179" t="s">
        <v>3863</v>
      </c>
      <c r="F277" s="180" t="s">
        <v>3864</v>
      </c>
      <c r="G277" s="181" t="s">
        <v>697</v>
      </c>
      <c r="H277" s="182">
        <v>3</v>
      </c>
      <c r="I277" s="183"/>
      <c r="J277" s="182">
        <f t="shared" si="40"/>
        <v>0</v>
      </c>
      <c r="K277" s="180" t="s">
        <v>1</v>
      </c>
      <c r="L277" s="184"/>
      <c r="M277" s="185" t="s">
        <v>1</v>
      </c>
      <c r="N277" s="186" t="s">
        <v>42</v>
      </c>
      <c r="P277" s="146">
        <f t="shared" si="41"/>
        <v>0</v>
      </c>
      <c r="Q277" s="146">
        <v>0</v>
      </c>
      <c r="R277" s="146">
        <f t="shared" si="42"/>
        <v>0</v>
      </c>
      <c r="S277" s="146">
        <v>0</v>
      </c>
      <c r="T277" s="147">
        <f t="shared" si="43"/>
        <v>0</v>
      </c>
      <c r="AR277" s="148" t="s">
        <v>1832</v>
      </c>
      <c r="AT277" s="148" t="s">
        <v>300</v>
      </c>
      <c r="AU277" s="148" t="s">
        <v>87</v>
      </c>
      <c r="AY277" s="17" t="s">
        <v>262</v>
      </c>
      <c r="BE277" s="149">
        <f t="shared" si="44"/>
        <v>0</v>
      </c>
      <c r="BF277" s="149">
        <f t="shared" si="45"/>
        <v>0</v>
      </c>
      <c r="BG277" s="149">
        <f t="shared" si="46"/>
        <v>0</v>
      </c>
      <c r="BH277" s="149">
        <f t="shared" si="47"/>
        <v>0</v>
      </c>
      <c r="BI277" s="149">
        <f t="shared" si="48"/>
        <v>0</v>
      </c>
      <c r="BJ277" s="17" t="s">
        <v>85</v>
      </c>
      <c r="BK277" s="149">
        <f t="shared" si="49"/>
        <v>0</v>
      </c>
      <c r="BL277" s="17" t="s">
        <v>668</v>
      </c>
      <c r="BM277" s="148" t="s">
        <v>3865</v>
      </c>
    </row>
    <row r="278" spans="2:65" s="1" customFormat="1" ht="16.5" customHeight="1">
      <c r="B278" s="32"/>
      <c r="C278" s="178" t="s">
        <v>955</v>
      </c>
      <c r="D278" s="178" t="s">
        <v>300</v>
      </c>
      <c r="E278" s="179" t="s">
        <v>3866</v>
      </c>
      <c r="F278" s="180" t="s">
        <v>3867</v>
      </c>
      <c r="G278" s="181" t="s">
        <v>697</v>
      </c>
      <c r="H278" s="182">
        <v>6</v>
      </c>
      <c r="I278" s="183"/>
      <c r="J278" s="182">
        <f t="shared" si="40"/>
        <v>0</v>
      </c>
      <c r="K278" s="180" t="s">
        <v>1</v>
      </c>
      <c r="L278" s="184"/>
      <c r="M278" s="185" t="s">
        <v>1</v>
      </c>
      <c r="N278" s="186" t="s">
        <v>42</v>
      </c>
      <c r="P278" s="146">
        <f t="shared" si="41"/>
        <v>0</v>
      </c>
      <c r="Q278" s="146">
        <v>0</v>
      </c>
      <c r="R278" s="146">
        <f t="shared" si="42"/>
        <v>0</v>
      </c>
      <c r="S278" s="146">
        <v>0</v>
      </c>
      <c r="T278" s="147">
        <f t="shared" si="43"/>
        <v>0</v>
      </c>
      <c r="AR278" s="148" t="s">
        <v>1832</v>
      </c>
      <c r="AT278" s="148" t="s">
        <v>300</v>
      </c>
      <c r="AU278" s="148" t="s">
        <v>87</v>
      </c>
      <c r="AY278" s="17" t="s">
        <v>262</v>
      </c>
      <c r="BE278" s="149">
        <f t="shared" si="44"/>
        <v>0</v>
      </c>
      <c r="BF278" s="149">
        <f t="shared" si="45"/>
        <v>0</v>
      </c>
      <c r="BG278" s="149">
        <f t="shared" si="46"/>
        <v>0</v>
      </c>
      <c r="BH278" s="149">
        <f t="shared" si="47"/>
        <v>0</v>
      </c>
      <c r="BI278" s="149">
        <f t="shared" si="48"/>
        <v>0</v>
      </c>
      <c r="BJ278" s="17" t="s">
        <v>85</v>
      </c>
      <c r="BK278" s="149">
        <f t="shared" si="49"/>
        <v>0</v>
      </c>
      <c r="BL278" s="17" t="s">
        <v>668</v>
      </c>
      <c r="BM278" s="148" t="s">
        <v>3868</v>
      </c>
    </row>
    <row r="279" spans="2:65" s="1" customFormat="1" ht="16.5" customHeight="1">
      <c r="B279" s="32"/>
      <c r="C279" s="178" t="s">
        <v>961</v>
      </c>
      <c r="D279" s="178" t="s">
        <v>300</v>
      </c>
      <c r="E279" s="179" t="s">
        <v>3869</v>
      </c>
      <c r="F279" s="180" t="s">
        <v>3870</v>
      </c>
      <c r="G279" s="181" t="s">
        <v>697</v>
      </c>
      <c r="H279" s="182">
        <v>97</v>
      </c>
      <c r="I279" s="183"/>
      <c r="J279" s="182">
        <f t="shared" si="40"/>
        <v>0</v>
      </c>
      <c r="K279" s="180" t="s">
        <v>1</v>
      </c>
      <c r="L279" s="184"/>
      <c r="M279" s="185" t="s">
        <v>1</v>
      </c>
      <c r="N279" s="186" t="s">
        <v>42</v>
      </c>
      <c r="P279" s="146">
        <f t="shared" si="41"/>
        <v>0</v>
      </c>
      <c r="Q279" s="146">
        <v>0</v>
      </c>
      <c r="R279" s="146">
        <f t="shared" si="42"/>
        <v>0</v>
      </c>
      <c r="S279" s="146">
        <v>0</v>
      </c>
      <c r="T279" s="147">
        <f t="shared" si="43"/>
        <v>0</v>
      </c>
      <c r="AR279" s="148" t="s">
        <v>1832</v>
      </c>
      <c r="AT279" s="148" t="s">
        <v>300</v>
      </c>
      <c r="AU279" s="148" t="s">
        <v>87</v>
      </c>
      <c r="AY279" s="17" t="s">
        <v>262</v>
      </c>
      <c r="BE279" s="149">
        <f t="shared" si="44"/>
        <v>0</v>
      </c>
      <c r="BF279" s="149">
        <f t="shared" si="45"/>
        <v>0</v>
      </c>
      <c r="BG279" s="149">
        <f t="shared" si="46"/>
        <v>0</v>
      </c>
      <c r="BH279" s="149">
        <f t="shared" si="47"/>
        <v>0</v>
      </c>
      <c r="BI279" s="149">
        <f t="shared" si="48"/>
        <v>0</v>
      </c>
      <c r="BJ279" s="17" t="s">
        <v>85</v>
      </c>
      <c r="BK279" s="149">
        <f t="shared" si="49"/>
        <v>0</v>
      </c>
      <c r="BL279" s="17" t="s">
        <v>668</v>
      </c>
      <c r="BM279" s="148" t="s">
        <v>3871</v>
      </c>
    </row>
    <row r="280" spans="2:65" s="1" customFormat="1" ht="24.2" customHeight="1">
      <c r="B280" s="32"/>
      <c r="C280" s="178" t="s">
        <v>967</v>
      </c>
      <c r="D280" s="178" t="s">
        <v>300</v>
      </c>
      <c r="E280" s="179" t="s">
        <v>3872</v>
      </c>
      <c r="F280" s="180" t="s">
        <v>3873</v>
      </c>
      <c r="G280" s="181" t="s">
        <v>697</v>
      </c>
      <c r="H280" s="182">
        <v>107</v>
      </c>
      <c r="I280" s="183"/>
      <c r="J280" s="182">
        <f t="shared" si="40"/>
        <v>0</v>
      </c>
      <c r="K280" s="180" t="s">
        <v>1</v>
      </c>
      <c r="L280" s="184"/>
      <c r="M280" s="185" t="s">
        <v>1</v>
      </c>
      <c r="N280" s="186" t="s">
        <v>42</v>
      </c>
      <c r="P280" s="146">
        <f t="shared" si="41"/>
        <v>0</v>
      </c>
      <c r="Q280" s="146">
        <v>0</v>
      </c>
      <c r="R280" s="146">
        <f t="shared" si="42"/>
        <v>0</v>
      </c>
      <c r="S280" s="146">
        <v>0</v>
      </c>
      <c r="T280" s="147">
        <f t="shared" si="43"/>
        <v>0</v>
      </c>
      <c r="AR280" s="148" t="s">
        <v>1832</v>
      </c>
      <c r="AT280" s="148" t="s">
        <v>300</v>
      </c>
      <c r="AU280" s="148" t="s">
        <v>87</v>
      </c>
      <c r="AY280" s="17" t="s">
        <v>262</v>
      </c>
      <c r="BE280" s="149">
        <f t="shared" si="44"/>
        <v>0</v>
      </c>
      <c r="BF280" s="149">
        <f t="shared" si="45"/>
        <v>0</v>
      </c>
      <c r="BG280" s="149">
        <f t="shared" si="46"/>
        <v>0</v>
      </c>
      <c r="BH280" s="149">
        <f t="shared" si="47"/>
        <v>0</v>
      </c>
      <c r="BI280" s="149">
        <f t="shared" si="48"/>
        <v>0</v>
      </c>
      <c r="BJ280" s="17" t="s">
        <v>85</v>
      </c>
      <c r="BK280" s="149">
        <f t="shared" si="49"/>
        <v>0</v>
      </c>
      <c r="BL280" s="17" t="s">
        <v>668</v>
      </c>
      <c r="BM280" s="148" t="s">
        <v>3874</v>
      </c>
    </row>
    <row r="281" spans="2:65" s="1" customFormat="1" ht="21.75" customHeight="1">
      <c r="B281" s="32"/>
      <c r="C281" s="178" t="s">
        <v>971</v>
      </c>
      <c r="D281" s="178" t="s">
        <v>300</v>
      </c>
      <c r="E281" s="179" t="s">
        <v>3875</v>
      </c>
      <c r="F281" s="180" t="s">
        <v>3876</v>
      </c>
      <c r="G281" s="181" t="s">
        <v>697</v>
      </c>
      <c r="H281" s="182">
        <v>9</v>
      </c>
      <c r="I281" s="183"/>
      <c r="J281" s="182">
        <f t="shared" si="40"/>
        <v>0</v>
      </c>
      <c r="K281" s="180" t="s">
        <v>1</v>
      </c>
      <c r="L281" s="184"/>
      <c r="M281" s="185" t="s">
        <v>1</v>
      </c>
      <c r="N281" s="186" t="s">
        <v>42</v>
      </c>
      <c r="P281" s="146">
        <f t="shared" si="41"/>
        <v>0</v>
      </c>
      <c r="Q281" s="146">
        <v>0</v>
      </c>
      <c r="R281" s="146">
        <f t="shared" si="42"/>
        <v>0</v>
      </c>
      <c r="S281" s="146">
        <v>0</v>
      </c>
      <c r="T281" s="147">
        <f t="shared" si="43"/>
        <v>0</v>
      </c>
      <c r="AR281" s="148" t="s">
        <v>1832</v>
      </c>
      <c r="AT281" s="148" t="s">
        <v>300</v>
      </c>
      <c r="AU281" s="148" t="s">
        <v>87</v>
      </c>
      <c r="AY281" s="17" t="s">
        <v>262</v>
      </c>
      <c r="BE281" s="149">
        <f t="shared" si="44"/>
        <v>0</v>
      </c>
      <c r="BF281" s="149">
        <f t="shared" si="45"/>
        <v>0</v>
      </c>
      <c r="BG281" s="149">
        <f t="shared" si="46"/>
        <v>0</v>
      </c>
      <c r="BH281" s="149">
        <f t="shared" si="47"/>
        <v>0</v>
      </c>
      <c r="BI281" s="149">
        <f t="shared" si="48"/>
        <v>0</v>
      </c>
      <c r="BJ281" s="17" t="s">
        <v>85</v>
      </c>
      <c r="BK281" s="149">
        <f t="shared" si="49"/>
        <v>0</v>
      </c>
      <c r="BL281" s="17" t="s">
        <v>668</v>
      </c>
      <c r="BM281" s="148" t="s">
        <v>3877</v>
      </c>
    </row>
    <row r="282" spans="2:65" s="1" customFormat="1" ht="24.2" customHeight="1">
      <c r="B282" s="32"/>
      <c r="C282" s="178" t="s">
        <v>977</v>
      </c>
      <c r="D282" s="178" t="s">
        <v>300</v>
      </c>
      <c r="E282" s="179" t="s">
        <v>3878</v>
      </c>
      <c r="F282" s="180" t="s">
        <v>3879</v>
      </c>
      <c r="G282" s="181" t="s">
        <v>697</v>
      </c>
      <c r="H282" s="182">
        <v>8</v>
      </c>
      <c r="I282" s="183"/>
      <c r="J282" s="182">
        <f t="shared" si="40"/>
        <v>0</v>
      </c>
      <c r="K282" s="180" t="s">
        <v>1</v>
      </c>
      <c r="L282" s="184"/>
      <c r="M282" s="185" t="s">
        <v>1</v>
      </c>
      <c r="N282" s="186" t="s">
        <v>42</v>
      </c>
      <c r="P282" s="146">
        <f t="shared" si="41"/>
        <v>0</v>
      </c>
      <c r="Q282" s="146">
        <v>0</v>
      </c>
      <c r="R282" s="146">
        <f t="shared" si="42"/>
        <v>0</v>
      </c>
      <c r="S282" s="146">
        <v>0</v>
      </c>
      <c r="T282" s="147">
        <f t="shared" si="43"/>
        <v>0</v>
      </c>
      <c r="AR282" s="148" t="s">
        <v>1832</v>
      </c>
      <c r="AT282" s="148" t="s">
        <v>300</v>
      </c>
      <c r="AU282" s="148" t="s">
        <v>87</v>
      </c>
      <c r="AY282" s="17" t="s">
        <v>262</v>
      </c>
      <c r="BE282" s="149">
        <f t="shared" si="44"/>
        <v>0</v>
      </c>
      <c r="BF282" s="149">
        <f t="shared" si="45"/>
        <v>0</v>
      </c>
      <c r="BG282" s="149">
        <f t="shared" si="46"/>
        <v>0</v>
      </c>
      <c r="BH282" s="149">
        <f t="shared" si="47"/>
        <v>0</v>
      </c>
      <c r="BI282" s="149">
        <f t="shared" si="48"/>
        <v>0</v>
      </c>
      <c r="BJ282" s="17" t="s">
        <v>85</v>
      </c>
      <c r="BK282" s="149">
        <f t="shared" si="49"/>
        <v>0</v>
      </c>
      <c r="BL282" s="17" t="s">
        <v>668</v>
      </c>
      <c r="BM282" s="148" t="s">
        <v>3880</v>
      </c>
    </row>
    <row r="283" spans="2:65" s="1" customFormat="1" ht="24.2" customHeight="1">
      <c r="B283" s="32"/>
      <c r="C283" s="178" t="s">
        <v>981</v>
      </c>
      <c r="D283" s="178" t="s">
        <v>300</v>
      </c>
      <c r="E283" s="179" t="s">
        <v>3881</v>
      </c>
      <c r="F283" s="180" t="s">
        <v>3882</v>
      </c>
      <c r="G283" s="181" t="s">
        <v>697</v>
      </c>
      <c r="H283" s="182">
        <v>2</v>
      </c>
      <c r="I283" s="183"/>
      <c r="J283" s="182">
        <f t="shared" si="40"/>
        <v>0</v>
      </c>
      <c r="K283" s="180" t="s">
        <v>1</v>
      </c>
      <c r="L283" s="184"/>
      <c r="M283" s="185" t="s">
        <v>1</v>
      </c>
      <c r="N283" s="186" t="s">
        <v>42</v>
      </c>
      <c r="P283" s="146">
        <f t="shared" si="41"/>
        <v>0</v>
      </c>
      <c r="Q283" s="146">
        <v>0</v>
      </c>
      <c r="R283" s="146">
        <f t="shared" si="42"/>
        <v>0</v>
      </c>
      <c r="S283" s="146">
        <v>0</v>
      </c>
      <c r="T283" s="147">
        <f t="shared" si="43"/>
        <v>0</v>
      </c>
      <c r="AR283" s="148" t="s">
        <v>1832</v>
      </c>
      <c r="AT283" s="148" t="s">
        <v>300</v>
      </c>
      <c r="AU283" s="148" t="s">
        <v>87</v>
      </c>
      <c r="AY283" s="17" t="s">
        <v>262</v>
      </c>
      <c r="BE283" s="149">
        <f t="shared" si="44"/>
        <v>0</v>
      </c>
      <c r="BF283" s="149">
        <f t="shared" si="45"/>
        <v>0</v>
      </c>
      <c r="BG283" s="149">
        <f t="shared" si="46"/>
        <v>0</v>
      </c>
      <c r="BH283" s="149">
        <f t="shared" si="47"/>
        <v>0</v>
      </c>
      <c r="BI283" s="149">
        <f t="shared" si="48"/>
        <v>0</v>
      </c>
      <c r="BJ283" s="17" t="s">
        <v>85</v>
      </c>
      <c r="BK283" s="149">
        <f t="shared" si="49"/>
        <v>0</v>
      </c>
      <c r="BL283" s="17" t="s">
        <v>668</v>
      </c>
      <c r="BM283" s="148" t="s">
        <v>3883</v>
      </c>
    </row>
    <row r="284" spans="2:65" s="1" customFormat="1" ht="16.5" customHeight="1">
      <c r="B284" s="32"/>
      <c r="C284" s="178" t="s">
        <v>989</v>
      </c>
      <c r="D284" s="178" t="s">
        <v>300</v>
      </c>
      <c r="E284" s="179" t="s">
        <v>3884</v>
      </c>
      <c r="F284" s="180" t="s">
        <v>3885</v>
      </c>
      <c r="G284" s="181" t="s">
        <v>697</v>
      </c>
      <c r="H284" s="182">
        <v>52</v>
      </c>
      <c r="I284" s="183"/>
      <c r="J284" s="182">
        <f aca="true" t="shared" si="50" ref="J284:J315">ROUND(I284*H284,2)</f>
        <v>0</v>
      </c>
      <c r="K284" s="180" t="s">
        <v>1</v>
      </c>
      <c r="L284" s="184"/>
      <c r="M284" s="185" t="s">
        <v>1</v>
      </c>
      <c r="N284" s="186" t="s">
        <v>42</v>
      </c>
      <c r="P284" s="146">
        <f aca="true" t="shared" si="51" ref="P284:P315">O284*H284</f>
        <v>0</v>
      </c>
      <c r="Q284" s="146">
        <v>0</v>
      </c>
      <c r="R284" s="146">
        <f aca="true" t="shared" si="52" ref="R284:R315">Q284*H284</f>
        <v>0</v>
      </c>
      <c r="S284" s="146">
        <v>0</v>
      </c>
      <c r="T284" s="147">
        <f aca="true" t="shared" si="53" ref="T284:T315">S284*H284</f>
        <v>0</v>
      </c>
      <c r="AR284" s="148" t="s">
        <v>1832</v>
      </c>
      <c r="AT284" s="148" t="s">
        <v>300</v>
      </c>
      <c r="AU284" s="148" t="s">
        <v>87</v>
      </c>
      <c r="AY284" s="17" t="s">
        <v>262</v>
      </c>
      <c r="BE284" s="149">
        <f aca="true" t="shared" si="54" ref="BE284:BE315">IF(N284="základní",J284,0)</f>
        <v>0</v>
      </c>
      <c r="BF284" s="149">
        <f aca="true" t="shared" si="55" ref="BF284:BF315">IF(N284="snížená",J284,0)</f>
        <v>0</v>
      </c>
      <c r="BG284" s="149">
        <f aca="true" t="shared" si="56" ref="BG284:BG315">IF(N284="zákl. přenesená",J284,0)</f>
        <v>0</v>
      </c>
      <c r="BH284" s="149">
        <f aca="true" t="shared" si="57" ref="BH284:BH315">IF(N284="sníž. přenesená",J284,0)</f>
        <v>0</v>
      </c>
      <c r="BI284" s="149">
        <f aca="true" t="shared" si="58" ref="BI284:BI315">IF(N284="nulová",J284,0)</f>
        <v>0</v>
      </c>
      <c r="BJ284" s="17" t="s">
        <v>85</v>
      </c>
      <c r="BK284" s="149">
        <f aca="true" t="shared" si="59" ref="BK284:BK315">ROUND(I284*H284,2)</f>
        <v>0</v>
      </c>
      <c r="BL284" s="17" t="s">
        <v>668</v>
      </c>
      <c r="BM284" s="148" t="s">
        <v>3886</v>
      </c>
    </row>
    <row r="285" spans="2:65" s="1" customFormat="1" ht="16.5" customHeight="1">
      <c r="B285" s="32"/>
      <c r="C285" s="178" t="s">
        <v>997</v>
      </c>
      <c r="D285" s="178" t="s">
        <v>300</v>
      </c>
      <c r="E285" s="179" t="s">
        <v>3887</v>
      </c>
      <c r="F285" s="180" t="s">
        <v>3888</v>
      </c>
      <c r="G285" s="181" t="s">
        <v>697</v>
      </c>
      <c r="H285" s="182">
        <v>26</v>
      </c>
      <c r="I285" s="183"/>
      <c r="J285" s="182">
        <f t="shared" si="50"/>
        <v>0</v>
      </c>
      <c r="K285" s="180" t="s">
        <v>1</v>
      </c>
      <c r="L285" s="184"/>
      <c r="M285" s="185" t="s">
        <v>1</v>
      </c>
      <c r="N285" s="186" t="s">
        <v>42</v>
      </c>
      <c r="P285" s="146">
        <f t="shared" si="51"/>
        <v>0</v>
      </c>
      <c r="Q285" s="146">
        <v>0</v>
      </c>
      <c r="R285" s="146">
        <f t="shared" si="52"/>
        <v>0</v>
      </c>
      <c r="S285" s="146">
        <v>0</v>
      </c>
      <c r="T285" s="147">
        <f t="shared" si="53"/>
        <v>0</v>
      </c>
      <c r="AR285" s="148" t="s">
        <v>1832</v>
      </c>
      <c r="AT285" s="148" t="s">
        <v>300</v>
      </c>
      <c r="AU285" s="148" t="s">
        <v>87</v>
      </c>
      <c r="AY285" s="17" t="s">
        <v>262</v>
      </c>
      <c r="BE285" s="149">
        <f t="shared" si="54"/>
        <v>0</v>
      </c>
      <c r="BF285" s="149">
        <f t="shared" si="55"/>
        <v>0</v>
      </c>
      <c r="BG285" s="149">
        <f t="shared" si="56"/>
        <v>0</v>
      </c>
      <c r="BH285" s="149">
        <f t="shared" si="57"/>
        <v>0</v>
      </c>
      <c r="BI285" s="149">
        <f t="shared" si="58"/>
        <v>0</v>
      </c>
      <c r="BJ285" s="17" t="s">
        <v>85</v>
      </c>
      <c r="BK285" s="149">
        <f t="shared" si="59"/>
        <v>0</v>
      </c>
      <c r="BL285" s="17" t="s">
        <v>668</v>
      </c>
      <c r="BM285" s="148" t="s">
        <v>3889</v>
      </c>
    </row>
    <row r="286" spans="2:65" s="1" customFormat="1" ht="16.5" customHeight="1">
      <c r="B286" s="32"/>
      <c r="C286" s="178" t="s">
        <v>1008</v>
      </c>
      <c r="D286" s="178" t="s">
        <v>300</v>
      </c>
      <c r="E286" s="179" t="s">
        <v>3890</v>
      </c>
      <c r="F286" s="180" t="s">
        <v>3891</v>
      </c>
      <c r="G286" s="181" t="s">
        <v>697</v>
      </c>
      <c r="H286" s="182">
        <v>4</v>
      </c>
      <c r="I286" s="183"/>
      <c r="J286" s="182">
        <f t="shared" si="50"/>
        <v>0</v>
      </c>
      <c r="K286" s="180" t="s">
        <v>1</v>
      </c>
      <c r="L286" s="184"/>
      <c r="M286" s="185" t="s">
        <v>1</v>
      </c>
      <c r="N286" s="186" t="s">
        <v>42</v>
      </c>
      <c r="P286" s="146">
        <f t="shared" si="51"/>
        <v>0</v>
      </c>
      <c r="Q286" s="146">
        <v>0</v>
      </c>
      <c r="R286" s="146">
        <f t="shared" si="52"/>
        <v>0</v>
      </c>
      <c r="S286" s="146">
        <v>0</v>
      </c>
      <c r="T286" s="147">
        <f t="shared" si="53"/>
        <v>0</v>
      </c>
      <c r="AR286" s="148" t="s">
        <v>1832</v>
      </c>
      <c r="AT286" s="148" t="s">
        <v>300</v>
      </c>
      <c r="AU286" s="148" t="s">
        <v>87</v>
      </c>
      <c r="AY286" s="17" t="s">
        <v>262</v>
      </c>
      <c r="BE286" s="149">
        <f t="shared" si="54"/>
        <v>0</v>
      </c>
      <c r="BF286" s="149">
        <f t="shared" si="55"/>
        <v>0</v>
      </c>
      <c r="BG286" s="149">
        <f t="shared" si="56"/>
        <v>0</v>
      </c>
      <c r="BH286" s="149">
        <f t="shared" si="57"/>
        <v>0</v>
      </c>
      <c r="BI286" s="149">
        <f t="shared" si="58"/>
        <v>0</v>
      </c>
      <c r="BJ286" s="17" t="s">
        <v>85</v>
      </c>
      <c r="BK286" s="149">
        <f t="shared" si="59"/>
        <v>0</v>
      </c>
      <c r="BL286" s="17" t="s">
        <v>668</v>
      </c>
      <c r="BM286" s="148" t="s">
        <v>3892</v>
      </c>
    </row>
    <row r="287" spans="2:65" s="1" customFormat="1" ht="16.5" customHeight="1">
      <c r="B287" s="32"/>
      <c r="C287" s="178" t="s">
        <v>1010</v>
      </c>
      <c r="D287" s="178" t="s">
        <v>300</v>
      </c>
      <c r="E287" s="179" t="s">
        <v>3893</v>
      </c>
      <c r="F287" s="180" t="s">
        <v>3894</v>
      </c>
      <c r="G287" s="181" t="s">
        <v>697</v>
      </c>
      <c r="H287" s="182">
        <v>25</v>
      </c>
      <c r="I287" s="183"/>
      <c r="J287" s="182">
        <f t="shared" si="50"/>
        <v>0</v>
      </c>
      <c r="K287" s="180" t="s">
        <v>1</v>
      </c>
      <c r="L287" s="184"/>
      <c r="M287" s="185" t="s">
        <v>1</v>
      </c>
      <c r="N287" s="186" t="s">
        <v>42</v>
      </c>
      <c r="P287" s="146">
        <f t="shared" si="51"/>
        <v>0</v>
      </c>
      <c r="Q287" s="146">
        <v>0</v>
      </c>
      <c r="R287" s="146">
        <f t="shared" si="52"/>
        <v>0</v>
      </c>
      <c r="S287" s="146">
        <v>0</v>
      </c>
      <c r="T287" s="147">
        <f t="shared" si="53"/>
        <v>0</v>
      </c>
      <c r="AR287" s="148" t="s">
        <v>1832</v>
      </c>
      <c r="AT287" s="148" t="s">
        <v>300</v>
      </c>
      <c r="AU287" s="148" t="s">
        <v>87</v>
      </c>
      <c r="AY287" s="17" t="s">
        <v>262</v>
      </c>
      <c r="BE287" s="149">
        <f t="shared" si="54"/>
        <v>0</v>
      </c>
      <c r="BF287" s="149">
        <f t="shared" si="55"/>
        <v>0</v>
      </c>
      <c r="BG287" s="149">
        <f t="shared" si="56"/>
        <v>0</v>
      </c>
      <c r="BH287" s="149">
        <f t="shared" si="57"/>
        <v>0</v>
      </c>
      <c r="BI287" s="149">
        <f t="shared" si="58"/>
        <v>0</v>
      </c>
      <c r="BJ287" s="17" t="s">
        <v>85</v>
      </c>
      <c r="BK287" s="149">
        <f t="shared" si="59"/>
        <v>0</v>
      </c>
      <c r="BL287" s="17" t="s">
        <v>668</v>
      </c>
      <c r="BM287" s="148" t="s">
        <v>3895</v>
      </c>
    </row>
    <row r="288" spans="2:65" s="1" customFormat="1" ht="16.5" customHeight="1">
      <c r="B288" s="32"/>
      <c r="C288" s="178" t="s">
        <v>1016</v>
      </c>
      <c r="D288" s="178" t="s">
        <v>300</v>
      </c>
      <c r="E288" s="179" t="s">
        <v>3896</v>
      </c>
      <c r="F288" s="180" t="s">
        <v>3897</v>
      </c>
      <c r="G288" s="181" t="s">
        <v>697</v>
      </c>
      <c r="H288" s="182">
        <v>135</v>
      </c>
      <c r="I288" s="183"/>
      <c r="J288" s="182">
        <f t="shared" si="50"/>
        <v>0</v>
      </c>
      <c r="K288" s="180" t="s">
        <v>1</v>
      </c>
      <c r="L288" s="184"/>
      <c r="M288" s="185" t="s">
        <v>1</v>
      </c>
      <c r="N288" s="186" t="s">
        <v>42</v>
      </c>
      <c r="P288" s="146">
        <f t="shared" si="51"/>
        <v>0</v>
      </c>
      <c r="Q288" s="146">
        <v>0</v>
      </c>
      <c r="R288" s="146">
        <f t="shared" si="52"/>
        <v>0</v>
      </c>
      <c r="S288" s="146">
        <v>0</v>
      </c>
      <c r="T288" s="147">
        <f t="shared" si="53"/>
        <v>0</v>
      </c>
      <c r="AR288" s="148" t="s">
        <v>1832</v>
      </c>
      <c r="AT288" s="148" t="s">
        <v>300</v>
      </c>
      <c r="AU288" s="148" t="s">
        <v>87</v>
      </c>
      <c r="AY288" s="17" t="s">
        <v>262</v>
      </c>
      <c r="BE288" s="149">
        <f t="shared" si="54"/>
        <v>0</v>
      </c>
      <c r="BF288" s="149">
        <f t="shared" si="55"/>
        <v>0</v>
      </c>
      <c r="BG288" s="149">
        <f t="shared" si="56"/>
        <v>0</v>
      </c>
      <c r="BH288" s="149">
        <f t="shared" si="57"/>
        <v>0</v>
      </c>
      <c r="BI288" s="149">
        <f t="shared" si="58"/>
        <v>0</v>
      </c>
      <c r="BJ288" s="17" t="s">
        <v>85</v>
      </c>
      <c r="BK288" s="149">
        <f t="shared" si="59"/>
        <v>0</v>
      </c>
      <c r="BL288" s="17" t="s">
        <v>668</v>
      </c>
      <c r="BM288" s="148" t="s">
        <v>3898</v>
      </c>
    </row>
    <row r="289" spans="2:65" s="1" customFormat="1" ht="16.5" customHeight="1">
      <c r="B289" s="32"/>
      <c r="C289" s="178" t="s">
        <v>1024</v>
      </c>
      <c r="D289" s="178" t="s">
        <v>300</v>
      </c>
      <c r="E289" s="179" t="s">
        <v>3899</v>
      </c>
      <c r="F289" s="180" t="s">
        <v>3900</v>
      </c>
      <c r="G289" s="181" t="s">
        <v>697</v>
      </c>
      <c r="H289" s="182">
        <v>11</v>
      </c>
      <c r="I289" s="183"/>
      <c r="J289" s="182">
        <f t="shared" si="50"/>
        <v>0</v>
      </c>
      <c r="K289" s="180" t="s">
        <v>1</v>
      </c>
      <c r="L289" s="184"/>
      <c r="M289" s="185" t="s">
        <v>1</v>
      </c>
      <c r="N289" s="186" t="s">
        <v>42</v>
      </c>
      <c r="P289" s="146">
        <f t="shared" si="51"/>
        <v>0</v>
      </c>
      <c r="Q289" s="146">
        <v>0</v>
      </c>
      <c r="R289" s="146">
        <f t="shared" si="52"/>
        <v>0</v>
      </c>
      <c r="S289" s="146">
        <v>0</v>
      </c>
      <c r="T289" s="147">
        <f t="shared" si="53"/>
        <v>0</v>
      </c>
      <c r="AR289" s="148" t="s">
        <v>1832</v>
      </c>
      <c r="AT289" s="148" t="s">
        <v>300</v>
      </c>
      <c r="AU289" s="148" t="s">
        <v>87</v>
      </c>
      <c r="AY289" s="17" t="s">
        <v>262</v>
      </c>
      <c r="BE289" s="149">
        <f t="shared" si="54"/>
        <v>0</v>
      </c>
      <c r="BF289" s="149">
        <f t="shared" si="55"/>
        <v>0</v>
      </c>
      <c r="BG289" s="149">
        <f t="shared" si="56"/>
        <v>0</v>
      </c>
      <c r="BH289" s="149">
        <f t="shared" si="57"/>
        <v>0</v>
      </c>
      <c r="BI289" s="149">
        <f t="shared" si="58"/>
        <v>0</v>
      </c>
      <c r="BJ289" s="17" t="s">
        <v>85</v>
      </c>
      <c r="BK289" s="149">
        <f t="shared" si="59"/>
        <v>0</v>
      </c>
      <c r="BL289" s="17" t="s">
        <v>668</v>
      </c>
      <c r="BM289" s="148" t="s">
        <v>3901</v>
      </c>
    </row>
    <row r="290" spans="2:65" s="1" customFormat="1" ht="16.5" customHeight="1">
      <c r="B290" s="32"/>
      <c r="C290" s="178" t="s">
        <v>1028</v>
      </c>
      <c r="D290" s="178" t="s">
        <v>300</v>
      </c>
      <c r="E290" s="179" t="s">
        <v>3902</v>
      </c>
      <c r="F290" s="180" t="s">
        <v>3903</v>
      </c>
      <c r="G290" s="181" t="s">
        <v>697</v>
      </c>
      <c r="H290" s="182">
        <v>5</v>
      </c>
      <c r="I290" s="183"/>
      <c r="J290" s="182">
        <f t="shared" si="50"/>
        <v>0</v>
      </c>
      <c r="K290" s="180" t="s">
        <v>1</v>
      </c>
      <c r="L290" s="184"/>
      <c r="M290" s="185" t="s">
        <v>1</v>
      </c>
      <c r="N290" s="186" t="s">
        <v>42</v>
      </c>
      <c r="P290" s="146">
        <f t="shared" si="51"/>
        <v>0</v>
      </c>
      <c r="Q290" s="146">
        <v>0</v>
      </c>
      <c r="R290" s="146">
        <f t="shared" si="52"/>
        <v>0</v>
      </c>
      <c r="S290" s="146">
        <v>0</v>
      </c>
      <c r="T290" s="147">
        <f t="shared" si="53"/>
        <v>0</v>
      </c>
      <c r="AR290" s="148" t="s">
        <v>1832</v>
      </c>
      <c r="AT290" s="148" t="s">
        <v>300</v>
      </c>
      <c r="AU290" s="148" t="s">
        <v>87</v>
      </c>
      <c r="AY290" s="17" t="s">
        <v>262</v>
      </c>
      <c r="BE290" s="149">
        <f t="shared" si="54"/>
        <v>0</v>
      </c>
      <c r="BF290" s="149">
        <f t="shared" si="55"/>
        <v>0</v>
      </c>
      <c r="BG290" s="149">
        <f t="shared" si="56"/>
        <v>0</v>
      </c>
      <c r="BH290" s="149">
        <f t="shared" si="57"/>
        <v>0</v>
      </c>
      <c r="BI290" s="149">
        <f t="shared" si="58"/>
        <v>0</v>
      </c>
      <c r="BJ290" s="17" t="s">
        <v>85</v>
      </c>
      <c r="BK290" s="149">
        <f t="shared" si="59"/>
        <v>0</v>
      </c>
      <c r="BL290" s="17" t="s">
        <v>668</v>
      </c>
      <c r="BM290" s="148" t="s">
        <v>3904</v>
      </c>
    </row>
    <row r="291" spans="2:65" s="1" customFormat="1" ht="16.5" customHeight="1">
      <c r="B291" s="32"/>
      <c r="C291" s="178" t="s">
        <v>1034</v>
      </c>
      <c r="D291" s="178" t="s">
        <v>300</v>
      </c>
      <c r="E291" s="179" t="s">
        <v>3905</v>
      </c>
      <c r="F291" s="180" t="s">
        <v>3906</v>
      </c>
      <c r="G291" s="181" t="s">
        <v>697</v>
      </c>
      <c r="H291" s="182">
        <v>2</v>
      </c>
      <c r="I291" s="183"/>
      <c r="J291" s="182">
        <f t="shared" si="50"/>
        <v>0</v>
      </c>
      <c r="K291" s="180" t="s">
        <v>1</v>
      </c>
      <c r="L291" s="184"/>
      <c r="M291" s="185" t="s">
        <v>1</v>
      </c>
      <c r="N291" s="186" t="s">
        <v>42</v>
      </c>
      <c r="P291" s="146">
        <f t="shared" si="51"/>
        <v>0</v>
      </c>
      <c r="Q291" s="146">
        <v>0</v>
      </c>
      <c r="R291" s="146">
        <f t="shared" si="52"/>
        <v>0</v>
      </c>
      <c r="S291" s="146">
        <v>0</v>
      </c>
      <c r="T291" s="147">
        <f t="shared" si="53"/>
        <v>0</v>
      </c>
      <c r="AR291" s="148" t="s">
        <v>1832</v>
      </c>
      <c r="AT291" s="148" t="s">
        <v>300</v>
      </c>
      <c r="AU291" s="148" t="s">
        <v>87</v>
      </c>
      <c r="AY291" s="17" t="s">
        <v>262</v>
      </c>
      <c r="BE291" s="149">
        <f t="shared" si="54"/>
        <v>0</v>
      </c>
      <c r="BF291" s="149">
        <f t="shared" si="55"/>
        <v>0</v>
      </c>
      <c r="BG291" s="149">
        <f t="shared" si="56"/>
        <v>0</v>
      </c>
      <c r="BH291" s="149">
        <f t="shared" si="57"/>
        <v>0</v>
      </c>
      <c r="BI291" s="149">
        <f t="shared" si="58"/>
        <v>0</v>
      </c>
      <c r="BJ291" s="17" t="s">
        <v>85</v>
      </c>
      <c r="BK291" s="149">
        <f t="shared" si="59"/>
        <v>0</v>
      </c>
      <c r="BL291" s="17" t="s">
        <v>668</v>
      </c>
      <c r="BM291" s="148" t="s">
        <v>3907</v>
      </c>
    </row>
    <row r="292" spans="2:65" s="1" customFormat="1" ht="16.5" customHeight="1">
      <c r="B292" s="32"/>
      <c r="C292" s="178" t="s">
        <v>1040</v>
      </c>
      <c r="D292" s="178" t="s">
        <v>300</v>
      </c>
      <c r="E292" s="179" t="s">
        <v>3908</v>
      </c>
      <c r="F292" s="180" t="s">
        <v>3909</v>
      </c>
      <c r="G292" s="181" t="s">
        <v>697</v>
      </c>
      <c r="H292" s="182">
        <v>53</v>
      </c>
      <c r="I292" s="183"/>
      <c r="J292" s="182">
        <f t="shared" si="50"/>
        <v>0</v>
      </c>
      <c r="K292" s="180" t="s">
        <v>1</v>
      </c>
      <c r="L292" s="184"/>
      <c r="M292" s="185" t="s">
        <v>1</v>
      </c>
      <c r="N292" s="186" t="s">
        <v>42</v>
      </c>
      <c r="P292" s="146">
        <f t="shared" si="51"/>
        <v>0</v>
      </c>
      <c r="Q292" s="146">
        <v>0</v>
      </c>
      <c r="R292" s="146">
        <f t="shared" si="52"/>
        <v>0</v>
      </c>
      <c r="S292" s="146">
        <v>0</v>
      </c>
      <c r="T292" s="147">
        <f t="shared" si="53"/>
        <v>0</v>
      </c>
      <c r="AR292" s="148" t="s">
        <v>1832</v>
      </c>
      <c r="AT292" s="148" t="s">
        <v>300</v>
      </c>
      <c r="AU292" s="148" t="s">
        <v>87</v>
      </c>
      <c r="AY292" s="17" t="s">
        <v>262</v>
      </c>
      <c r="BE292" s="149">
        <f t="shared" si="54"/>
        <v>0</v>
      </c>
      <c r="BF292" s="149">
        <f t="shared" si="55"/>
        <v>0</v>
      </c>
      <c r="BG292" s="149">
        <f t="shared" si="56"/>
        <v>0</v>
      </c>
      <c r="BH292" s="149">
        <f t="shared" si="57"/>
        <v>0</v>
      </c>
      <c r="BI292" s="149">
        <f t="shared" si="58"/>
        <v>0</v>
      </c>
      <c r="BJ292" s="17" t="s">
        <v>85</v>
      </c>
      <c r="BK292" s="149">
        <f t="shared" si="59"/>
        <v>0</v>
      </c>
      <c r="BL292" s="17" t="s">
        <v>668</v>
      </c>
      <c r="BM292" s="148" t="s">
        <v>3910</v>
      </c>
    </row>
    <row r="293" spans="2:65" s="1" customFormat="1" ht="16.5" customHeight="1">
      <c r="B293" s="32"/>
      <c r="C293" s="178" t="s">
        <v>1046</v>
      </c>
      <c r="D293" s="178" t="s">
        <v>300</v>
      </c>
      <c r="E293" s="179" t="s">
        <v>3911</v>
      </c>
      <c r="F293" s="180" t="s">
        <v>3912</v>
      </c>
      <c r="G293" s="181" t="s">
        <v>697</v>
      </c>
      <c r="H293" s="182">
        <v>17</v>
      </c>
      <c r="I293" s="183"/>
      <c r="J293" s="182">
        <f t="shared" si="50"/>
        <v>0</v>
      </c>
      <c r="K293" s="180" t="s">
        <v>1</v>
      </c>
      <c r="L293" s="184"/>
      <c r="M293" s="185" t="s">
        <v>1</v>
      </c>
      <c r="N293" s="186" t="s">
        <v>42</v>
      </c>
      <c r="P293" s="146">
        <f t="shared" si="51"/>
        <v>0</v>
      </c>
      <c r="Q293" s="146">
        <v>0</v>
      </c>
      <c r="R293" s="146">
        <f t="shared" si="52"/>
        <v>0</v>
      </c>
      <c r="S293" s="146">
        <v>0</v>
      </c>
      <c r="T293" s="147">
        <f t="shared" si="53"/>
        <v>0</v>
      </c>
      <c r="AR293" s="148" t="s">
        <v>1832</v>
      </c>
      <c r="AT293" s="148" t="s">
        <v>300</v>
      </c>
      <c r="AU293" s="148" t="s">
        <v>87</v>
      </c>
      <c r="AY293" s="17" t="s">
        <v>262</v>
      </c>
      <c r="BE293" s="149">
        <f t="shared" si="54"/>
        <v>0</v>
      </c>
      <c r="BF293" s="149">
        <f t="shared" si="55"/>
        <v>0</v>
      </c>
      <c r="BG293" s="149">
        <f t="shared" si="56"/>
        <v>0</v>
      </c>
      <c r="BH293" s="149">
        <f t="shared" si="57"/>
        <v>0</v>
      </c>
      <c r="BI293" s="149">
        <f t="shared" si="58"/>
        <v>0</v>
      </c>
      <c r="BJ293" s="17" t="s">
        <v>85</v>
      </c>
      <c r="BK293" s="149">
        <f t="shared" si="59"/>
        <v>0</v>
      </c>
      <c r="BL293" s="17" t="s">
        <v>668</v>
      </c>
      <c r="BM293" s="148" t="s">
        <v>3913</v>
      </c>
    </row>
    <row r="294" spans="2:65" s="1" customFormat="1" ht="16.5" customHeight="1">
      <c r="B294" s="32"/>
      <c r="C294" s="178" t="s">
        <v>1050</v>
      </c>
      <c r="D294" s="178" t="s">
        <v>300</v>
      </c>
      <c r="E294" s="179" t="s">
        <v>3914</v>
      </c>
      <c r="F294" s="180" t="s">
        <v>3915</v>
      </c>
      <c r="G294" s="181" t="s">
        <v>697</v>
      </c>
      <c r="H294" s="182">
        <v>22</v>
      </c>
      <c r="I294" s="183"/>
      <c r="J294" s="182">
        <f t="shared" si="50"/>
        <v>0</v>
      </c>
      <c r="K294" s="180" t="s">
        <v>1</v>
      </c>
      <c r="L294" s="184"/>
      <c r="M294" s="185" t="s">
        <v>1</v>
      </c>
      <c r="N294" s="186" t="s">
        <v>42</v>
      </c>
      <c r="P294" s="146">
        <f t="shared" si="51"/>
        <v>0</v>
      </c>
      <c r="Q294" s="146">
        <v>0</v>
      </c>
      <c r="R294" s="146">
        <f t="shared" si="52"/>
        <v>0</v>
      </c>
      <c r="S294" s="146">
        <v>0</v>
      </c>
      <c r="T294" s="147">
        <f t="shared" si="53"/>
        <v>0</v>
      </c>
      <c r="AR294" s="148" t="s">
        <v>1832</v>
      </c>
      <c r="AT294" s="148" t="s">
        <v>300</v>
      </c>
      <c r="AU294" s="148" t="s">
        <v>87</v>
      </c>
      <c r="AY294" s="17" t="s">
        <v>262</v>
      </c>
      <c r="BE294" s="149">
        <f t="shared" si="54"/>
        <v>0</v>
      </c>
      <c r="BF294" s="149">
        <f t="shared" si="55"/>
        <v>0</v>
      </c>
      <c r="BG294" s="149">
        <f t="shared" si="56"/>
        <v>0</v>
      </c>
      <c r="BH294" s="149">
        <f t="shared" si="57"/>
        <v>0</v>
      </c>
      <c r="BI294" s="149">
        <f t="shared" si="58"/>
        <v>0</v>
      </c>
      <c r="BJ294" s="17" t="s">
        <v>85</v>
      </c>
      <c r="BK294" s="149">
        <f t="shared" si="59"/>
        <v>0</v>
      </c>
      <c r="BL294" s="17" t="s">
        <v>668</v>
      </c>
      <c r="BM294" s="148" t="s">
        <v>3916</v>
      </c>
    </row>
    <row r="295" spans="2:65" s="1" customFormat="1" ht="16.5" customHeight="1">
      <c r="B295" s="32"/>
      <c r="C295" s="178" t="s">
        <v>1056</v>
      </c>
      <c r="D295" s="178" t="s">
        <v>300</v>
      </c>
      <c r="E295" s="179" t="s">
        <v>3917</v>
      </c>
      <c r="F295" s="180" t="s">
        <v>3915</v>
      </c>
      <c r="G295" s="181" t="s">
        <v>697</v>
      </c>
      <c r="H295" s="182">
        <v>22</v>
      </c>
      <c r="I295" s="183"/>
      <c r="J295" s="182">
        <f t="shared" si="50"/>
        <v>0</v>
      </c>
      <c r="K295" s="180" t="s">
        <v>1</v>
      </c>
      <c r="L295" s="184"/>
      <c r="M295" s="185" t="s">
        <v>1</v>
      </c>
      <c r="N295" s="186" t="s">
        <v>42</v>
      </c>
      <c r="P295" s="146">
        <f t="shared" si="51"/>
        <v>0</v>
      </c>
      <c r="Q295" s="146">
        <v>0</v>
      </c>
      <c r="R295" s="146">
        <f t="shared" si="52"/>
        <v>0</v>
      </c>
      <c r="S295" s="146">
        <v>0</v>
      </c>
      <c r="T295" s="147">
        <f t="shared" si="53"/>
        <v>0</v>
      </c>
      <c r="AR295" s="148" t="s">
        <v>1832</v>
      </c>
      <c r="AT295" s="148" t="s">
        <v>300</v>
      </c>
      <c r="AU295" s="148" t="s">
        <v>87</v>
      </c>
      <c r="AY295" s="17" t="s">
        <v>262</v>
      </c>
      <c r="BE295" s="149">
        <f t="shared" si="54"/>
        <v>0</v>
      </c>
      <c r="BF295" s="149">
        <f t="shared" si="55"/>
        <v>0</v>
      </c>
      <c r="BG295" s="149">
        <f t="shared" si="56"/>
        <v>0</v>
      </c>
      <c r="BH295" s="149">
        <f t="shared" si="57"/>
        <v>0</v>
      </c>
      <c r="BI295" s="149">
        <f t="shared" si="58"/>
        <v>0</v>
      </c>
      <c r="BJ295" s="17" t="s">
        <v>85</v>
      </c>
      <c r="BK295" s="149">
        <f t="shared" si="59"/>
        <v>0</v>
      </c>
      <c r="BL295" s="17" t="s">
        <v>668</v>
      </c>
      <c r="BM295" s="148" t="s">
        <v>3918</v>
      </c>
    </row>
    <row r="296" spans="2:65" s="1" customFormat="1" ht="16.5" customHeight="1">
      <c r="B296" s="32"/>
      <c r="C296" s="178" t="s">
        <v>1062</v>
      </c>
      <c r="D296" s="178" t="s">
        <v>300</v>
      </c>
      <c r="E296" s="179" t="s">
        <v>3919</v>
      </c>
      <c r="F296" s="180" t="s">
        <v>3920</v>
      </c>
      <c r="G296" s="181" t="s">
        <v>697</v>
      </c>
      <c r="H296" s="182">
        <v>3</v>
      </c>
      <c r="I296" s="183"/>
      <c r="J296" s="182">
        <f t="shared" si="50"/>
        <v>0</v>
      </c>
      <c r="K296" s="180" t="s">
        <v>1</v>
      </c>
      <c r="L296" s="184"/>
      <c r="M296" s="185" t="s">
        <v>1</v>
      </c>
      <c r="N296" s="186" t="s">
        <v>42</v>
      </c>
      <c r="P296" s="146">
        <f t="shared" si="51"/>
        <v>0</v>
      </c>
      <c r="Q296" s="146">
        <v>0</v>
      </c>
      <c r="R296" s="146">
        <f t="shared" si="52"/>
        <v>0</v>
      </c>
      <c r="S296" s="146">
        <v>0</v>
      </c>
      <c r="T296" s="147">
        <f t="shared" si="53"/>
        <v>0</v>
      </c>
      <c r="AR296" s="148" t="s">
        <v>1832</v>
      </c>
      <c r="AT296" s="148" t="s">
        <v>300</v>
      </c>
      <c r="AU296" s="148" t="s">
        <v>87</v>
      </c>
      <c r="AY296" s="17" t="s">
        <v>262</v>
      </c>
      <c r="BE296" s="149">
        <f t="shared" si="54"/>
        <v>0</v>
      </c>
      <c r="BF296" s="149">
        <f t="shared" si="55"/>
        <v>0</v>
      </c>
      <c r="BG296" s="149">
        <f t="shared" si="56"/>
        <v>0</v>
      </c>
      <c r="BH296" s="149">
        <f t="shared" si="57"/>
        <v>0</v>
      </c>
      <c r="BI296" s="149">
        <f t="shared" si="58"/>
        <v>0</v>
      </c>
      <c r="BJ296" s="17" t="s">
        <v>85</v>
      </c>
      <c r="BK296" s="149">
        <f t="shared" si="59"/>
        <v>0</v>
      </c>
      <c r="BL296" s="17" t="s">
        <v>668</v>
      </c>
      <c r="BM296" s="148" t="s">
        <v>3921</v>
      </c>
    </row>
    <row r="297" spans="2:65" s="1" customFormat="1" ht="16.5" customHeight="1">
      <c r="B297" s="32"/>
      <c r="C297" s="178" t="s">
        <v>1066</v>
      </c>
      <c r="D297" s="178" t="s">
        <v>300</v>
      </c>
      <c r="E297" s="179" t="s">
        <v>3922</v>
      </c>
      <c r="F297" s="180" t="s">
        <v>3923</v>
      </c>
      <c r="G297" s="181" t="s">
        <v>697</v>
      </c>
      <c r="H297" s="182">
        <v>3</v>
      </c>
      <c r="I297" s="183"/>
      <c r="J297" s="182">
        <f t="shared" si="50"/>
        <v>0</v>
      </c>
      <c r="K297" s="180" t="s">
        <v>1</v>
      </c>
      <c r="L297" s="184"/>
      <c r="M297" s="185" t="s">
        <v>1</v>
      </c>
      <c r="N297" s="186" t="s">
        <v>42</v>
      </c>
      <c r="P297" s="146">
        <f t="shared" si="51"/>
        <v>0</v>
      </c>
      <c r="Q297" s="146">
        <v>0</v>
      </c>
      <c r="R297" s="146">
        <f t="shared" si="52"/>
        <v>0</v>
      </c>
      <c r="S297" s="146">
        <v>0</v>
      </c>
      <c r="T297" s="147">
        <f t="shared" si="53"/>
        <v>0</v>
      </c>
      <c r="AR297" s="148" t="s">
        <v>1832</v>
      </c>
      <c r="AT297" s="148" t="s">
        <v>300</v>
      </c>
      <c r="AU297" s="148" t="s">
        <v>87</v>
      </c>
      <c r="AY297" s="17" t="s">
        <v>262</v>
      </c>
      <c r="BE297" s="149">
        <f t="shared" si="54"/>
        <v>0</v>
      </c>
      <c r="BF297" s="149">
        <f t="shared" si="55"/>
        <v>0</v>
      </c>
      <c r="BG297" s="149">
        <f t="shared" si="56"/>
        <v>0</v>
      </c>
      <c r="BH297" s="149">
        <f t="shared" si="57"/>
        <v>0</v>
      </c>
      <c r="BI297" s="149">
        <f t="shared" si="58"/>
        <v>0</v>
      </c>
      <c r="BJ297" s="17" t="s">
        <v>85</v>
      </c>
      <c r="BK297" s="149">
        <f t="shared" si="59"/>
        <v>0</v>
      </c>
      <c r="BL297" s="17" t="s">
        <v>668</v>
      </c>
      <c r="BM297" s="148" t="s">
        <v>3924</v>
      </c>
    </row>
    <row r="298" spans="2:65" s="1" customFormat="1" ht="16.5" customHeight="1">
      <c r="B298" s="32"/>
      <c r="C298" s="178" t="s">
        <v>1073</v>
      </c>
      <c r="D298" s="178" t="s">
        <v>300</v>
      </c>
      <c r="E298" s="179" t="s">
        <v>3925</v>
      </c>
      <c r="F298" s="180" t="s">
        <v>3926</v>
      </c>
      <c r="G298" s="181" t="s">
        <v>697</v>
      </c>
      <c r="H298" s="182">
        <v>3</v>
      </c>
      <c r="I298" s="183"/>
      <c r="J298" s="182">
        <f t="shared" si="50"/>
        <v>0</v>
      </c>
      <c r="K298" s="180" t="s">
        <v>1</v>
      </c>
      <c r="L298" s="184"/>
      <c r="M298" s="185" t="s">
        <v>1</v>
      </c>
      <c r="N298" s="186" t="s">
        <v>42</v>
      </c>
      <c r="P298" s="146">
        <f t="shared" si="51"/>
        <v>0</v>
      </c>
      <c r="Q298" s="146">
        <v>0</v>
      </c>
      <c r="R298" s="146">
        <f t="shared" si="52"/>
        <v>0</v>
      </c>
      <c r="S298" s="146">
        <v>0</v>
      </c>
      <c r="T298" s="147">
        <f t="shared" si="53"/>
        <v>0</v>
      </c>
      <c r="AR298" s="148" t="s">
        <v>1832</v>
      </c>
      <c r="AT298" s="148" t="s">
        <v>300</v>
      </c>
      <c r="AU298" s="148" t="s">
        <v>87</v>
      </c>
      <c r="AY298" s="17" t="s">
        <v>262</v>
      </c>
      <c r="BE298" s="149">
        <f t="shared" si="54"/>
        <v>0</v>
      </c>
      <c r="BF298" s="149">
        <f t="shared" si="55"/>
        <v>0</v>
      </c>
      <c r="BG298" s="149">
        <f t="shared" si="56"/>
        <v>0</v>
      </c>
      <c r="BH298" s="149">
        <f t="shared" si="57"/>
        <v>0</v>
      </c>
      <c r="BI298" s="149">
        <f t="shared" si="58"/>
        <v>0</v>
      </c>
      <c r="BJ298" s="17" t="s">
        <v>85</v>
      </c>
      <c r="BK298" s="149">
        <f t="shared" si="59"/>
        <v>0</v>
      </c>
      <c r="BL298" s="17" t="s">
        <v>668</v>
      </c>
      <c r="BM298" s="148" t="s">
        <v>3927</v>
      </c>
    </row>
    <row r="299" spans="2:65" s="1" customFormat="1" ht="16.5" customHeight="1">
      <c r="B299" s="32"/>
      <c r="C299" s="178" t="s">
        <v>1079</v>
      </c>
      <c r="D299" s="178" t="s">
        <v>300</v>
      </c>
      <c r="E299" s="179" t="s">
        <v>3928</v>
      </c>
      <c r="F299" s="180" t="s">
        <v>3929</v>
      </c>
      <c r="G299" s="181" t="s">
        <v>697</v>
      </c>
      <c r="H299" s="182">
        <v>2</v>
      </c>
      <c r="I299" s="183"/>
      <c r="J299" s="182">
        <f t="shared" si="50"/>
        <v>0</v>
      </c>
      <c r="K299" s="180" t="s">
        <v>1</v>
      </c>
      <c r="L299" s="184"/>
      <c r="M299" s="185" t="s">
        <v>1</v>
      </c>
      <c r="N299" s="186" t="s">
        <v>42</v>
      </c>
      <c r="P299" s="146">
        <f t="shared" si="51"/>
        <v>0</v>
      </c>
      <c r="Q299" s="146">
        <v>0</v>
      </c>
      <c r="R299" s="146">
        <f t="shared" si="52"/>
        <v>0</v>
      </c>
      <c r="S299" s="146">
        <v>0</v>
      </c>
      <c r="T299" s="147">
        <f t="shared" si="53"/>
        <v>0</v>
      </c>
      <c r="AR299" s="148" t="s">
        <v>1832</v>
      </c>
      <c r="AT299" s="148" t="s">
        <v>300</v>
      </c>
      <c r="AU299" s="148" t="s">
        <v>87</v>
      </c>
      <c r="AY299" s="17" t="s">
        <v>262</v>
      </c>
      <c r="BE299" s="149">
        <f t="shared" si="54"/>
        <v>0</v>
      </c>
      <c r="BF299" s="149">
        <f t="shared" si="55"/>
        <v>0</v>
      </c>
      <c r="BG299" s="149">
        <f t="shared" si="56"/>
        <v>0</v>
      </c>
      <c r="BH299" s="149">
        <f t="shared" si="57"/>
        <v>0</v>
      </c>
      <c r="BI299" s="149">
        <f t="shared" si="58"/>
        <v>0</v>
      </c>
      <c r="BJ299" s="17" t="s">
        <v>85</v>
      </c>
      <c r="BK299" s="149">
        <f t="shared" si="59"/>
        <v>0</v>
      </c>
      <c r="BL299" s="17" t="s">
        <v>668</v>
      </c>
      <c r="BM299" s="148" t="s">
        <v>3930</v>
      </c>
    </row>
    <row r="300" spans="2:65" s="1" customFormat="1" ht="16.5" customHeight="1">
      <c r="B300" s="32"/>
      <c r="C300" s="178" t="s">
        <v>1083</v>
      </c>
      <c r="D300" s="178" t="s">
        <v>300</v>
      </c>
      <c r="E300" s="179" t="s">
        <v>3931</v>
      </c>
      <c r="F300" s="180" t="s">
        <v>3932</v>
      </c>
      <c r="G300" s="181" t="s">
        <v>697</v>
      </c>
      <c r="H300" s="182">
        <v>54</v>
      </c>
      <c r="I300" s="183"/>
      <c r="J300" s="182">
        <f t="shared" si="50"/>
        <v>0</v>
      </c>
      <c r="K300" s="180" t="s">
        <v>1</v>
      </c>
      <c r="L300" s="184"/>
      <c r="M300" s="185" t="s">
        <v>1</v>
      </c>
      <c r="N300" s="186" t="s">
        <v>42</v>
      </c>
      <c r="P300" s="146">
        <f t="shared" si="51"/>
        <v>0</v>
      </c>
      <c r="Q300" s="146">
        <v>0</v>
      </c>
      <c r="R300" s="146">
        <f t="shared" si="52"/>
        <v>0</v>
      </c>
      <c r="S300" s="146">
        <v>0</v>
      </c>
      <c r="T300" s="147">
        <f t="shared" si="53"/>
        <v>0</v>
      </c>
      <c r="AR300" s="148" t="s">
        <v>1832</v>
      </c>
      <c r="AT300" s="148" t="s">
        <v>300</v>
      </c>
      <c r="AU300" s="148" t="s">
        <v>87</v>
      </c>
      <c r="AY300" s="17" t="s">
        <v>262</v>
      </c>
      <c r="BE300" s="149">
        <f t="shared" si="54"/>
        <v>0</v>
      </c>
      <c r="BF300" s="149">
        <f t="shared" si="55"/>
        <v>0</v>
      </c>
      <c r="BG300" s="149">
        <f t="shared" si="56"/>
        <v>0</v>
      </c>
      <c r="BH300" s="149">
        <f t="shared" si="57"/>
        <v>0</v>
      </c>
      <c r="BI300" s="149">
        <f t="shared" si="58"/>
        <v>0</v>
      </c>
      <c r="BJ300" s="17" t="s">
        <v>85</v>
      </c>
      <c r="BK300" s="149">
        <f t="shared" si="59"/>
        <v>0</v>
      </c>
      <c r="BL300" s="17" t="s">
        <v>668</v>
      </c>
      <c r="BM300" s="148" t="s">
        <v>3933</v>
      </c>
    </row>
    <row r="301" spans="2:65" s="1" customFormat="1" ht="16.5" customHeight="1">
      <c r="B301" s="32"/>
      <c r="C301" s="178" t="s">
        <v>1089</v>
      </c>
      <c r="D301" s="178" t="s">
        <v>300</v>
      </c>
      <c r="E301" s="179" t="s">
        <v>3934</v>
      </c>
      <c r="F301" s="180" t="s">
        <v>3935</v>
      </c>
      <c r="G301" s="181" t="s">
        <v>697</v>
      </c>
      <c r="H301" s="182">
        <v>8</v>
      </c>
      <c r="I301" s="183"/>
      <c r="J301" s="182">
        <f t="shared" si="50"/>
        <v>0</v>
      </c>
      <c r="K301" s="180" t="s">
        <v>1</v>
      </c>
      <c r="L301" s="184"/>
      <c r="M301" s="185" t="s">
        <v>1</v>
      </c>
      <c r="N301" s="186" t="s">
        <v>42</v>
      </c>
      <c r="P301" s="146">
        <f t="shared" si="51"/>
        <v>0</v>
      </c>
      <c r="Q301" s="146">
        <v>0</v>
      </c>
      <c r="R301" s="146">
        <f t="shared" si="52"/>
        <v>0</v>
      </c>
      <c r="S301" s="146">
        <v>0</v>
      </c>
      <c r="T301" s="147">
        <f t="shared" si="53"/>
        <v>0</v>
      </c>
      <c r="AR301" s="148" t="s">
        <v>1832</v>
      </c>
      <c r="AT301" s="148" t="s">
        <v>300</v>
      </c>
      <c r="AU301" s="148" t="s">
        <v>87</v>
      </c>
      <c r="AY301" s="17" t="s">
        <v>262</v>
      </c>
      <c r="BE301" s="149">
        <f t="shared" si="54"/>
        <v>0</v>
      </c>
      <c r="BF301" s="149">
        <f t="shared" si="55"/>
        <v>0</v>
      </c>
      <c r="BG301" s="149">
        <f t="shared" si="56"/>
        <v>0</v>
      </c>
      <c r="BH301" s="149">
        <f t="shared" si="57"/>
        <v>0</v>
      </c>
      <c r="BI301" s="149">
        <f t="shared" si="58"/>
        <v>0</v>
      </c>
      <c r="BJ301" s="17" t="s">
        <v>85</v>
      </c>
      <c r="BK301" s="149">
        <f t="shared" si="59"/>
        <v>0</v>
      </c>
      <c r="BL301" s="17" t="s">
        <v>668</v>
      </c>
      <c r="BM301" s="148" t="s">
        <v>3936</v>
      </c>
    </row>
    <row r="302" spans="2:65" s="1" customFormat="1" ht="16.5" customHeight="1">
      <c r="B302" s="32"/>
      <c r="C302" s="178" t="s">
        <v>1095</v>
      </c>
      <c r="D302" s="178" t="s">
        <v>300</v>
      </c>
      <c r="E302" s="179" t="s">
        <v>3937</v>
      </c>
      <c r="F302" s="180" t="s">
        <v>3938</v>
      </c>
      <c r="G302" s="181" t="s">
        <v>697</v>
      </c>
      <c r="H302" s="182">
        <v>34</v>
      </c>
      <c r="I302" s="183"/>
      <c r="J302" s="182">
        <f t="shared" si="50"/>
        <v>0</v>
      </c>
      <c r="K302" s="180" t="s">
        <v>1</v>
      </c>
      <c r="L302" s="184"/>
      <c r="M302" s="185" t="s">
        <v>1</v>
      </c>
      <c r="N302" s="186" t="s">
        <v>42</v>
      </c>
      <c r="P302" s="146">
        <f t="shared" si="51"/>
        <v>0</v>
      </c>
      <c r="Q302" s="146">
        <v>0</v>
      </c>
      <c r="R302" s="146">
        <f t="shared" si="52"/>
        <v>0</v>
      </c>
      <c r="S302" s="146">
        <v>0</v>
      </c>
      <c r="T302" s="147">
        <f t="shared" si="53"/>
        <v>0</v>
      </c>
      <c r="AR302" s="148" t="s">
        <v>1832</v>
      </c>
      <c r="AT302" s="148" t="s">
        <v>300</v>
      </c>
      <c r="AU302" s="148" t="s">
        <v>87</v>
      </c>
      <c r="AY302" s="17" t="s">
        <v>262</v>
      </c>
      <c r="BE302" s="149">
        <f t="shared" si="54"/>
        <v>0</v>
      </c>
      <c r="BF302" s="149">
        <f t="shared" si="55"/>
        <v>0</v>
      </c>
      <c r="BG302" s="149">
        <f t="shared" si="56"/>
        <v>0</v>
      </c>
      <c r="BH302" s="149">
        <f t="shared" si="57"/>
        <v>0</v>
      </c>
      <c r="BI302" s="149">
        <f t="shared" si="58"/>
        <v>0</v>
      </c>
      <c r="BJ302" s="17" t="s">
        <v>85</v>
      </c>
      <c r="BK302" s="149">
        <f t="shared" si="59"/>
        <v>0</v>
      </c>
      <c r="BL302" s="17" t="s">
        <v>668</v>
      </c>
      <c r="BM302" s="148" t="s">
        <v>3939</v>
      </c>
    </row>
    <row r="303" spans="2:65" s="1" customFormat="1" ht="16.5" customHeight="1">
      <c r="B303" s="32"/>
      <c r="C303" s="178" t="s">
        <v>1100</v>
      </c>
      <c r="D303" s="178" t="s">
        <v>300</v>
      </c>
      <c r="E303" s="179" t="s">
        <v>3940</v>
      </c>
      <c r="F303" s="180" t="s">
        <v>3941</v>
      </c>
      <c r="G303" s="181" t="s">
        <v>697</v>
      </c>
      <c r="H303" s="182">
        <v>2</v>
      </c>
      <c r="I303" s="183"/>
      <c r="J303" s="182">
        <f t="shared" si="50"/>
        <v>0</v>
      </c>
      <c r="K303" s="180" t="s">
        <v>1</v>
      </c>
      <c r="L303" s="184"/>
      <c r="M303" s="185" t="s">
        <v>1</v>
      </c>
      <c r="N303" s="186" t="s">
        <v>42</v>
      </c>
      <c r="P303" s="146">
        <f t="shared" si="51"/>
        <v>0</v>
      </c>
      <c r="Q303" s="146">
        <v>0</v>
      </c>
      <c r="R303" s="146">
        <f t="shared" si="52"/>
        <v>0</v>
      </c>
      <c r="S303" s="146">
        <v>0</v>
      </c>
      <c r="T303" s="147">
        <f t="shared" si="53"/>
        <v>0</v>
      </c>
      <c r="AR303" s="148" t="s">
        <v>1832</v>
      </c>
      <c r="AT303" s="148" t="s">
        <v>300</v>
      </c>
      <c r="AU303" s="148" t="s">
        <v>87</v>
      </c>
      <c r="AY303" s="17" t="s">
        <v>262</v>
      </c>
      <c r="BE303" s="149">
        <f t="shared" si="54"/>
        <v>0</v>
      </c>
      <c r="BF303" s="149">
        <f t="shared" si="55"/>
        <v>0</v>
      </c>
      <c r="BG303" s="149">
        <f t="shared" si="56"/>
        <v>0</v>
      </c>
      <c r="BH303" s="149">
        <f t="shared" si="57"/>
        <v>0</v>
      </c>
      <c r="BI303" s="149">
        <f t="shared" si="58"/>
        <v>0</v>
      </c>
      <c r="BJ303" s="17" t="s">
        <v>85</v>
      </c>
      <c r="BK303" s="149">
        <f t="shared" si="59"/>
        <v>0</v>
      </c>
      <c r="BL303" s="17" t="s">
        <v>668</v>
      </c>
      <c r="BM303" s="148" t="s">
        <v>3942</v>
      </c>
    </row>
    <row r="304" spans="2:65" s="1" customFormat="1" ht="16.5" customHeight="1">
      <c r="B304" s="32"/>
      <c r="C304" s="178" t="s">
        <v>1105</v>
      </c>
      <c r="D304" s="178" t="s">
        <v>300</v>
      </c>
      <c r="E304" s="179" t="s">
        <v>3943</v>
      </c>
      <c r="F304" s="180" t="s">
        <v>3944</v>
      </c>
      <c r="G304" s="181" t="s">
        <v>697</v>
      </c>
      <c r="H304" s="182">
        <v>15</v>
      </c>
      <c r="I304" s="183"/>
      <c r="J304" s="182">
        <f t="shared" si="50"/>
        <v>0</v>
      </c>
      <c r="K304" s="180" t="s">
        <v>1</v>
      </c>
      <c r="L304" s="184"/>
      <c r="M304" s="185" t="s">
        <v>1</v>
      </c>
      <c r="N304" s="186" t="s">
        <v>42</v>
      </c>
      <c r="P304" s="146">
        <f t="shared" si="51"/>
        <v>0</v>
      </c>
      <c r="Q304" s="146">
        <v>0</v>
      </c>
      <c r="R304" s="146">
        <f t="shared" si="52"/>
        <v>0</v>
      </c>
      <c r="S304" s="146">
        <v>0</v>
      </c>
      <c r="T304" s="147">
        <f t="shared" si="53"/>
        <v>0</v>
      </c>
      <c r="AR304" s="148" t="s">
        <v>1832</v>
      </c>
      <c r="AT304" s="148" t="s">
        <v>300</v>
      </c>
      <c r="AU304" s="148" t="s">
        <v>87</v>
      </c>
      <c r="AY304" s="17" t="s">
        <v>262</v>
      </c>
      <c r="BE304" s="149">
        <f t="shared" si="54"/>
        <v>0</v>
      </c>
      <c r="BF304" s="149">
        <f t="shared" si="55"/>
        <v>0</v>
      </c>
      <c r="BG304" s="149">
        <f t="shared" si="56"/>
        <v>0</v>
      </c>
      <c r="BH304" s="149">
        <f t="shared" si="57"/>
        <v>0</v>
      </c>
      <c r="BI304" s="149">
        <f t="shared" si="58"/>
        <v>0</v>
      </c>
      <c r="BJ304" s="17" t="s">
        <v>85</v>
      </c>
      <c r="BK304" s="149">
        <f t="shared" si="59"/>
        <v>0</v>
      </c>
      <c r="BL304" s="17" t="s">
        <v>668</v>
      </c>
      <c r="BM304" s="148" t="s">
        <v>3945</v>
      </c>
    </row>
    <row r="305" spans="2:65" s="1" customFormat="1" ht="16.5" customHeight="1">
      <c r="B305" s="32"/>
      <c r="C305" s="178" t="s">
        <v>1109</v>
      </c>
      <c r="D305" s="178" t="s">
        <v>300</v>
      </c>
      <c r="E305" s="179" t="s">
        <v>3946</v>
      </c>
      <c r="F305" s="180" t="s">
        <v>3947</v>
      </c>
      <c r="G305" s="181" t="s">
        <v>697</v>
      </c>
      <c r="H305" s="182">
        <v>21</v>
      </c>
      <c r="I305" s="183"/>
      <c r="J305" s="182">
        <f t="shared" si="50"/>
        <v>0</v>
      </c>
      <c r="K305" s="180" t="s">
        <v>1</v>
      </c>
      <c r="L305" s="184"/>
      <c r="M305" s="185" t="s">
        <v>1</v>
      </c>
      <c r="N305" s="186" t="s">
        <v>42</v>
      </c>
      <c r="P305" s="146">
        <f t="shared" si="51"/>
        <v>0</v>
      </c>
      <c r="Q305" s="146">
        <v>0</v>
      </c>
      <c r="R305" s="146">
        <f t="shared" si="52"/>
        <v>0</v>
      </c>
      <c r="S305" s="146">
        <v>0</v>
      </c>
      <c r="T305" s="147">
        <f t="shared" si="53"/>
        <v>0</v>
      </c>
      <c r="AR305" s="148" t="s">
        <v>1832</v>
      </c>
      <c r="AT305" s="148" t="s">
        <v>300</v>
      </c>
      <c r="AU305" s="148" t="s">
        <v>87</v>
      </c>
      <c r="AY305" s="17" t="s">
        <v>262</v>
      </c>
      <c r="BE305" s="149">
        <f t="shared" si="54"/>
        <v>0</v>
      </c>
      <c r="BF305" s="149">
        <f t="shared" si="55"/>
        <v>0</v>
      </c>
      <c r="BG305" s="149">
        <f t="shared" si="56"/>
        <v>0</v>
      </c>
      <c r="BH305" s="149">
        <f t="shared" si="57"/>
        <v>0</v>
      </c>
      <c r="BI305" s="149">
        <f t="shared" si="58"/>
        <v>0</v>
      </c>
      <c r="BJ305" s="17" t="s">
        <v>85</v>
      </c>
      <c r="BK305" s="149">
        <f t="shared" si="59"/>
        <v>0</v>
      </c>
      <c r="BL305" s="17" t="s">
        <v>668</v>
      </c>
      <c r="BM305" s="148" t="s">
        <v>3948</v>
      </c>
    </row>
    <row r="306" spans="2:65" s="1" customFormat="1" ht="16.5" customHeight="1">
      <c r="B306" s="32"/>
      <c r="C306" s="178" t="s">
        <v>1115</v>
      </c>
      <c r="D306" s="178" t="s">
        <v>300</v>
      </c>
      <c r="E306" s="179" t="s">
        <v>3949</v>
      </c>
      <c r="F306" s="180" t="s">
        <v>3950</v>
      </c>
      <c r="G306" s="181" t="s">
        <v>697</v>
      </c>
      <c r="H306" s="182">
        <v>2</v>
      </c>
      <c r="I306" s="183"/>
      <c r="J306" s="182">
        <f t="shared" si="50"/>
        <v>0</v>
      </c>
      <c r="K306" s="180" t="s">
        <v>1</v>
      </c>
      <c r="L306" s="184"/>
      <c r="M306" s="185" t="s">
        <v>1</v>
      </c>
      <c r="N306" s="186" t="s">
        <v>42</v>
      </c>
      <c r="P306" s="146">
        <f t="shared" si="51"/>
        <v>0</v>
      </c>
      <c r="Q306" s="146">
        <v>0</v>
      </c>
      <c r="R306" s="146">
        <f t="shared" si="52"/>
        <v>0</v>
      </c>
      <c r="S306" s="146">
        <v>0</v>
      </c>
      <c r="T306" s="147">
        <f t="shared" si="53"/>
        <v>0</v>
      </c>
      <c r="AR306" s="148" t="s">
        <v>1832</v>
      </c>
      <c r="AT306" s="148" t="s">
        <v>300</v>
      </c>
      <c r="AU306" s="148" t="s">
        <v>87</v>
      </c>
      <c r="AY306" s="17" t="s">
        <v>262</v>
      </c>
      <c r="BE306" s="149">
        <f t="shared" si="54"/>
        <v>0</v>
      </c>
      <c r="BF306" s="149">
        <f t="shared" si="55"/>
        <v>0</v>
      </c>
      <c r="BG306" s="149">
        <f t="shared" si="56"/>
        <v>0</v>
      </c>
      <c r="BH306" s="149">
        <f t="shared" si="57"/>
        <v>0</v>
      </c>
      <c r="BI306" s="149">
        <f t="shared" si="58"/>
        <v>0</v>
      </c>
      <c r="BJ306" s="17" t="s">
        <v>85</v>
      </c>
      <c r="BK306" s="149">
        <f t="shared" si="59"/>
        <v>0</v>
      </c>
      <c r="BL306" s="17" t="s">
        <v>668</v>
      </c>
      <c r="BM306" s="148" t="s">
        <v>3951</v>
      </c>
    </row>
    <row r="307" spans="2:65" s="1" customFormat="1" ht="16.5" customHeight="1">
      <c r="B307" s="32"/>
      <c r="C307" s="178" t="s">
        <v>1119</v>
      </c>
      <c r="D307" s="178" t="s">
        <v>300</v>
      </c>
      <c r="E307" s="179" t="s">
        <v>3952</v>
      </c>
      <c r="F307" s="180" t="s">
        <v>3953</v>
      </c>
      <c r="G307" s="181" t="s">
        <v>697</v>
      </c>
      <c r="H307" s="182">
        <v>20</v>
      </c>
      <c r="I307" s="183"/>
      <c r="J307" s="182">
        <f t="shared" si="50"/>
        <v>0</v>
      </c>
      <c r="K307" s="180" t="s">
        <v>1</v>
      </c>
      <c r="L307" s="184"/>
      <c r="M307" s="185" t="s">
        <v>1</v>
      </c>
      <c r="N307" s="186" t="s">
        <v>42</v>
      </c>
      <c r="P307" s="146">
        <f t="shared" si="51"/>
        <v>0</v>
      </c>
      <c r="Q307" s="146">
        <v>0</v>
      </c>
      <c r="R307" s="146">
        <f t="shared" si="52"/>
        <v>0</v>
      </c>
      <c r="S307" s="146">
        <v>0</v>
      </c>
      <c r="T307" s="147">
        <f t="shared" si="53"/>
        <v>0</v>
      </c>
      <c r="AR307" s="148" t="s">
        <v>1832</v>
      </c>
      <c r="AT307" s="148" t="s">
        <v>300</v>
      </c>
      <c r="AU307" s="148" t="s">
        <v>87</v>
      </c>
      <c r="AY307" s="17" t="s">
        <v>262</v>
      </c>
      <c r="BE307" s="149">
        <f t="shared" si="54"/>
        <v>0</v>
      </c>
      <c r="BF307" s="149">
        <f t="shared" si="55"/>
        <v>0</v>
      </c>
      <c r="BG307" s="149">
        <f t="shared" si="56"/>
        <v>0</v>
      </c>
      <c r="BH307" s="149">
        <f t="shared" si="57"/>
        <v>0</v>
      </c>
      <c r="BI307" s="149">
        <f t="shared" si="58"/>
        <v>0</v>
      </c>
      <c r="BJ307" s="17" t="s">
        <v>85</v>
      </c>
      <c r="BK307" s="149">
        <f t="shared" si="59"/>
        <v>0</v>
      </c>
      <c r="BL307" s="17" t="s">
        <v>668</v>
      </c>
      <c r="BM307" s="148" t="s">
        <v>3954</v>
      </c>
    </row>
    <row r="308" spans="2:65" s="1" customFormat="1" ht="16.5" customHeight="1">
      <c r="B308" s="32"/>
      <c r="C308" s="178" t="s">
        <v>1124</v>
      </c>
      <c r="D308" s="178" t="s">
        <v>300</v>
      </c>
      <c r="E308" s="179" t="s">
        <v>3955</v>
      </c>
      <c r="F308" s="180" t="s">
        <v>3956</v>
      </c>
      <c r="G308" s="181" t="s">
        <v>697</v>
      </c>
      <c r="H308" s="182">
        <v>3</v>
      </c>
      <c r="I308" s="183"/>
      <c r="J308" s="182">
        <f t="shared" si="50"/>
        <v>0</v>
      </c>
      <c r="K308" s="180" t="s">
        <v>1</v>
      </c>
      <c r="L308" s="184"/>
      <c r="M308" s="185" t="s">
        <v>1</v>
      </c>
      <c r="N308" s="186" t="s">
        <v>42</v>
      </c>
      <c r="P308" s="146">
        <f t="shared" si="51"/>
        <v>0</v>
      </c>
      <c r="Q308" s="146">
        <v>0</v>
      </c>
      <c r="R308" s="146">
        <f t="shared" si="52"/>
        <v>0</v>
      </c>
      <c r="S308" s="146">
        <v>0</v>
      </c>
      <c r="T308" s="147">
        <f t="shared" si="53"/>
        <v>0</v>
      </c>
      <c r="AR308" s="148" t="s">
        <v>1832</v>
      </c>
      <c r="AT308" s="148" t="s">
        <v>300</v>
      </c>
      <c r="AU308" s="148" t="s">
        <v>87</v>
      </c>
      <c r="AY308" s="17" t="s">
        <v>262</v>
      </c>
      <c r="BE308" s="149">
        <f t="shared" si="54"/>
        <v>0</v>
      </c>
      <c r="BF308" s="149">
        <f t="shared" si="55"/>
        <v>0</v>
      </c>
      <c r="BG308" s="149">
        <f t="shared" si="56"/>
        <v>0</v>
      </c>
      <c r="BH308" s="149">
        <f t="shared" si="57"/>
        <v>0</v>
      </c>
      <c r="BI308" s="149">
        <f t="shared" si="58"/>
        <v>0</v>
      </c>
      <c r="BJ308" s="17" t="s">
        <v>85</v>
      </c>
      <c r="BK308" s="149">
        <f t="shared" si="59"/>
        <v>0</v>
      </c>
      <c r="BL308" s="17" t="s">
        <v>668</v>
      </c>
      <c r="BM308" s="148" t="s">
        <v>3957</v>
      </c>
    </row>
    <row r="309" spans="2:65" s="1" customFormat="1" ht="16.5" customHeight="1">
      <c r="B309" s="32"/>
      <c r="C309" s="178" t="s">
        <v>1128</v>
      </c>
      <c r="D309" s="178" t="s">
        <v>300</v>
      </c>
      <c r="E309" s="179" t="s">
        <v>3958</v>
      </c>
      <c r="F309" s="180" t="s">
        <v>3959</v>
      </c>
      <c r="G309" s="181" t="s">
        <v>2434</v>
      </c>
      <c r="H309" s="182">
        <v>1</v>
      </c>
      <c r="I309" s="183"/>
      <c r="J309" s="182">
        <f t="shared" si="50"/>
        <v>0</v>
      </c>
      <c r="K309" s="180" t="s">
        <v>1</v>
      </c>
      <c r="L309" s="184"/>
      <c r="M309" s="185" t="s">
        <v>1</v>
      </c>
      <c r="N309" s="186" t="s">
        <v>42</v>
      </c>
      <c r="P309" s="146">
        <f t="shared" si="51"/>
        <v>0</v>
      </c>
      <c r="Q309" s="146">
        <v>0</v>
      </c>
      <c r="R309" s="146">
        <f t="shared" si="52"/>
        <v>0</v>
      </c>
      <c r="S309" s="146">
        <v>0</v>
      </c>
      <c r="T309" s="147">
        <f t="shared" si="53"/>
        <v>0</v>
      </c>
      <c r="AR309" s="148" t="s">
        <v>1832</v>
      </c>
      <c r="AT309" s="148" t="s">
        <v>300</v>
      </c>
      <c r="AU309" s="148" t="s">
        <v>87</v>
      </c>
      <c r="AY309" s="17" t="s">
        <v>262</v>
      </c>
      <c r="BE309" s="149">
        <f t="shared" si="54"/>
        <v>0</v>
      </c>
      <c r="BF309" s="149">
        <f t="shared" si="55"/>
        <v>0</v>
      </c>
      <c r="BG309" s="149">
        <f t="shared" si="56"/>
        <v>0</v>
      </c>
      <c r="BH309" s="149">
        <f t="shared" si="57"/>
        <v>0</v>
      </c>
      <c r="BI309" s="149">
        <f t="shared" si="58"/>
        <v>0</v>
      </c>
      <c r="BJ309" s="17" t="s">
        <v>85</v>
      </c>
      <c r="BK309" s="149">
        <f t="shared" si="59"/>
        <v>0</v>
      </c>
      <c r="BL309" s="17" t="s">
        <v>668</v>
      </c>
      <c r="BM309" s="148" t="s">
        <v>3960</v>
      </c>
    </row>
    <row r="310" spans="2:65" s="1" customFormat="1" ht="16.5" customHeight="1">
      <c r="B310" s="32"/>
      <c r="C310" s="178" t="s">
        <v>1134</v>
      </c>
      <c r="D310" s="178" t="s">
        <v>300</v>
      </c>
      <c r="E310" s="179" t="s">
        <v>3961</v>
      </c>
      <c r="F310" s="180" t="s">
        <v>3962</v>
      </c>
      <c r="G310" s="181" t="s">
        <v>416</v>
      </c>
      <c r="H310" s="182">
        <v>240</v>
      </c>
      <c r="I310" s="183"/>
      <c r="J310" s="182">
        <f t="shared" si="50"/>
        <v>0</v>
      </c>
      <c r="K310" s="180" t="s">
        <v>1</v>
      </c>
      <c r="L310" s="184"/>
      <c r="M310" s="185" t="s">
        <v>1</v>
      </c>
      <c r="N310" s="186" t="s">
        <v>42</v>
      </c>
      <c r="P310" s="146">
        <f t="shared" si="51"/>
        <v>0</v>
      </c>
      <c r="Q310" s="146">
        <v>0</v>
      </c>
      <c r="R310" s="146">
        <f t="shared" si="52"/>
        <v>0</v>
      </c>
      <c r="S310" s="146">
        <v>0</v>
      </c>
      <c r="T310" s="147">
        <f t="shared" si="53"/>
        <v>0</v>
      </c>
      <c r="AR310" s="148" t="s">
        <v>1832</v>
      </c>
      <c r="AT310" s="148" t="s">
        <v>300</v>
      </c>
      <c r="AU310" s="148" t="s">
        <v>87</v>
      </c>
      <c r="AY310" s="17" t="s">
        <v>262</v>
      </c>
      <c r="BE310" s="149">
        <f t="shared" si="54"/>
        <v>0</v>
      </c>
      <c r="BF310" s="149">
        <f t="shared" si="55"/>
        <v>0</v>
      </c>
      <c r="BG310" s="149">
        <f t="shared" si="56"/>
        <v>0</v>
      </c>
      <c r="BH310" s="149">
        <f t="shared" si="57"/>
        <v>0</v>
      </c>
      <c r="BI310" s="149">
        <f t="shared" si="58"/>
        <v>0</v>
      </c>
      <c r="BJ310" s="17" t="s">
        <v>85</v>
      </c>
      <c r="BK310" s="149">
        <f t="shared" si="59"/>
        <v>0</v>
      </c>
      <c r="BL310" s="17" t="s">
        <v>668</v>
      </c>
      <c r="BM310" s="148" t="s">
        <v>3963</v>
      </c>
    </row>
    <row r="311" spans="2:65" s="1" customFormat="1" ht="16.5" customHeight="1">
      <c r="B311" s="32"/>
      <c r="C311" s="178" t="s">
        <v>1151</v>
      </c>
      <c r="D311" s="178" t="s">
        <v>300</v>
      </c>
      <c r="E311" s="179" t="s">
        <v>3964</v>
      </c>
      <c r="F311" s="180" t="s">
        <v>3965</v>
      </c>
      <c r="G311" s="181" t="s">
        <v>416</v>
      </c>
      <c r="H311" s="182">
        <v>500</v>
      </c>
      <c r="I311" s="183"/>
      <c r="J311" s="182">
        <f t="shared" si="50"/>
        <v>0</v>
      </c>
      <c r="K311" s="180" t="s">
        <v>1</v>
      </c>
      <c r="L311" s="184"/>
      <c r="M311" s="185" t="s">
        <v>1</v>
      </c>
      <c r="N311" s="186" t="s">
        <v>42</v>
      </c>
      <c r="P311" s="146">
        <f t="shared" si="51"/>
        <v>0</v>
      </c>
      <c r="Q311" s="146">
        <v>0</v>
      </c>
      <c r="R311" s="146">
        <f t="shared" si="52"/>
        <v>0</v>
      </c>
      <c r="S311" s="146">
        <v>0</v>
      </c>
      <c r="T311" s="147">
        <f t="shared" si="53"/>
        <v>0</v>
      </c>
      <c r="AR311" s="148" t="s">
        <v>1832</v>
      </c>
      <c r="AT311" s="148" t="s">
        <v>300</v>
      </c>
      <c r="AU311" s="148" t="s">
        <v>87</v>
      </c>
      <c r="AY311" s="17" t="s">
        <v>262</v>
      </c>
      <c r="BE311" s="149">
        <f t="shared" si="54"/>
        <v>0</v>
      </c>
      <c r="BF311" s="149">
        <f t="shared" si="55"/>
        <v>0</v>
      </c>
      <c r="BG311" s="149">
        <f t="shared" si="56"/>
        <v>0</v>
      </c>
      <c r="BH311" s="149">
        <f t="shared" si="57"/>
        <v>0</v>
      </c>
      <c r="BI311" s="149">
        <f t="shared" si="58"/>
        <v>0</v>
      </c>
      <c r="BJ311" s="17" t="s">
        <v>85</v>
      </c>
      <c r="BK311" s="149">
        <f t="shared" si="59"/>
        <v>0</v>
      </c>
      <c r="BL311" s="17" t="s">
        <v>668</v>
      </c>
      <c r="BM311" s="148" t="s">
        <v>3966</v>
      </c>
    </row>
    <row r="312" spans="2:65" s="1" customFormat="1" ht="16.5" customHeight="1">
      <c r="B312" s="32"/>
      <c r="C312" s="178" t="s">
        <v>1171</v>
      </c>
      <c r="D312" s="178" t="s">
        <v>300</v>
      </c>
      <c r="E312" s="179" t="s">
        <v>3967</v>
      </c>
      <c r="F312" s="180" t="s">
        <v>3968</v>
      </c>
      <c r="G312" s="181" t="s">
        <v>416</v>
      </c>
      <c r="H312" s="182">
        <v>40</v>
      </c>
      <c r="I312" s="183"/>
      <c r="J312" s="182">
        <f t="shared" si="50"/>
        <v>0</v>
      </c>
      <c r="K312" s="180" t="s">
        <v>1</v>
      </c>
      <c r="L312" s="184"/>
      <c r="M312" s="185" t="s">
        <v>1</v>
      </c>
      <c r="N312" s="186" t="s">
        <v>42</v>
      </c>
      <c r="P312" s="146">
        <f t="shared" si="51"/>
        <v>0</v>
      </c>
      <c r="Q312" s="146">
        <v>0</v>
      </c>
      <c r="R312" s="146">
        <f t="shared" si="52"/>
        <v>0</v>
      </c>
      <c r="S312" s="146">
        <v>0</v>
      </c>
      <c r="T312" s="147">
        <f t="shared" si="53"/>
        <v>0</v>
      </c>
      <c r="AR312" s="148" t="s">
        <v>1832</v>
      </c>
      <c r="AT312" s="148" t="s">
        <v>300</v>
      </c>
      <c r="AU312" s="148" t="s">
        <v>87</v>
      </c>
      <c r="AY312" s="17" t="s">
        <v>262</v>
      </c>
      <c r="BE312" s="149">
        <f t="shared" si="54"/>
        <v>0</v>
      </c>
      <c r="BF312" s="149">
        <f t="shared" si="55"/>
        <v>0</v>
      </c>
      <c r="BG312" s="149">
        <f t="shared" si="56"/>
        <v>0</v>
      </c>
      <c r="BH312" s="149">
        <f t="shared" si="57"/>
        <v>0</v>
      </c>
      <c r="BI312" s="149">
        <f t="shared" si="58"/>
        <v>0</v>
      </c>
      <c r="BJ312" s="17" t="s">
        <v>85</v>
      </c>
      <c r="BK312" s="149">
        <f t="shared" si="59"/>
        <v>0</v>
      </c>
      <c r="BL312" s="17" t="s">
        <v>668</v>
      </c>
      <c r="BM312" s="148" t="s">
        <v>3969</v>
      </c>
    </row>
    <row r="313" spans="2:65" s="1" customFormat="1" ht="16.5" customHeight="1">
      <c r="B313" s="32"/>
      <c r="C313" s="178" t="s">
        <v>1184</v>
      </c>
      <c r="D313" s="178" t="s">
        <v>300</v>
      </c>
      <c r="E313" s="179" t="s">
        <v>3970</v>
      </c>
      <c r="F313" s="180" t="s">
        <v>3971</v>
      </c>
      <c r="G313" s="181" t="s">
        <v>697</v>
      </c>
      <c r="H313" s="182">
        <v>3</v>
      </c>
      <c r="I313" s="183"/>
      <c r="J313" s="182">
        <f t="shared" si="50"/>
        <v>0</v>
      </c>
      <c r="K313" s="180" t="s">
        <v>1</v>
      </c>
      <c r="L313" s="184"/>
      <c r="M313" s="185" t="s">
        <v>1</v>
      </c>
      <c r="N313" s="186" t="s">
        <v>42</v>
      </c>
      <c r="P313" s="146">
        <f t="shared" si="51"/>
        <v>0</v>
      </c>
      <c r="Q313" s="146">
        <v>0</v>
      </c>
      <c r="R313" s="146">
        <f t="shared" si="52"/>
        <v>0</v>
      </c>
      <c r="S313" s="146">
        <v>0</v>
      </c>
      <c r="T313" s="147">
        <f t="shared" si="53"/>
        <v>0</v>
      </c>
      <c r="AR313" s="148" t="s">
        <v>1832</v>
      </c>
      <c r="AT313" s="148" t="s">
        <v>300</v>
      </c>
      <c r="AU313" s="148" t="s">
        <v>87</v>
      </c>
      <c r="AY313" s="17" t="s">
        <v>262</v>
      </c>
      <c r="BE313" s="149">
        <f t="shared" si="54"/>
        <v>0</v>
      </c>
      <c r="BF313" s="149">
        <f t="shared" si="55"/>
        <v>0</v>
      </c>
      <c r="BG313" s="149">
        <f t="shared" si="56"/>
        <v>0</v>
      </c>
      <c r="BH313" s="149">
        <f t="shared" si="57"/>
        <v>0</v>
      </c>
      <c r="BI313" s="149">
        <f t="shared" si="58"/>
        <v>0</v>
      </c>
      <c r="BJ313" s="17" t="s">
        <v>85</v>
      </c>
      <c r="BK313" s="149">
        <f t="shared" si="59"/>
        <v>0</v>
      </c>
      <c r="BL313" s="17" t="s">
        <v>668</v>
      </c>
      <c r="BM313" s="148" t="s">
        <v>3972</v>
      </c>
    </row>
    <row r="314" spans="2:65" s="1" customFormat="1" ht="16.5" customHeight="1">
      <c r="B314" s="32"/>
      <c r="C314" s="178" t="s">
        <v>1221</v>
      </c>
      <c r="D314" s="178" t="s">
        <v>300</v>
      </c>
      <c r="E314" s="179" t="s">
        <v>3973</v>
      </c>
      <c r="F314" s="180" t="s">
        <v>3974</v>
      </c>
      <c r="G314" s="181" t="s">
        <v>697</v>
      </c>
      <c r="H314" s="182">
        <v>6</v>
      </c>
      <c r="I314" s="183"/>
      <c r="J314" s="182">
        <f t="shared" si="50"/>
        <v>0</v>
      </c>
      <c r="K314" s="180" t="s">
        <v>1</v>
      </c>
      <c r="L314" s="184"/>
      <c r="M314" s="185" t="s">
        <v>1</v>
      </c>
      <c r="N314" s="186" t="s">
        <v>42</v>
      </c>
      <c r="P314" s="146">
        <f t="shared" si="51"/>
        <v>0</v>
      </c>
      <c r="Q314" s="146">
        <v>0</v>
      </c>
      <c r="R314" s="146">
        <f t="shared" si="52"/>
        <v>0</v>
      </c>
      <c r="S314" s="146">
        <v>0</v>
      </c>
      <c r="T314" s="147">
        <f t="shared" si="53"/>
        <v>0</v>
      </c>
      <c r="AR314" s="148" t="s">
        <v>1832</v>
      </c>
      <c r="AT314" s="148" t="s">
        <v>300</v>
      </c>
      <c r="AU314" s="148" t="s">
        <v>87</v>
      </c>
      <c r="AY314" s="17" t="s">
        <v>262</v>
      </c>
      <c r="BE314" s="149">
        <f t="shared" si="54"/>
        <v>0</v>
      </c>
      <c r="BF314" s="149">
        <f t="shared" si="55"/>
        <v>0</v>
      </c>
      <c r="BG314" s="149">
        <f t="shared" si="56"/>
        <v>0</v>
      </c>
      <c r="BH314" s="149">
        <f t="shared" si="57"/>
        <v>0</v>
      </c>
      <c r="BI314" s="149">
        <f t="shared" si="58"/>
        <v>0</v>
      </c>
      <c r="BJ314" s="17" t="s">
        <v>85</v>
      </c>
      <c r="BK314" s="149">
        <f t="shared" si="59"/>
        <v>0</v>
      </c>
      <c r="BL314" s="17" t="s">
        <v>668</v>
      </c>
      <c r="BM314" s="148" t="s">
        <v>3975</v>
      </c>
    </row>
    <row r="315" spans="2:65" s="1" customFormat="1" ht="16.5" customHeight="1">
      <c r="B315" s="32"/>
      <c r="C315" s="178" t="s">
        <v>1230</v>
      </c>
      <c r="D315" s="178" t="s">
        <v>300</v>
      </c>
      <c r="E315" s="179" t="s">
        <v>3976</v>
      </c>
      <c r="F315" s="180" t="s">
        <v>3977</v>
      </c>
      <c r="G315" s="181" t="s">
        <v>697</v>
      </c>
      <c r="H315" s="182">
        <v>8</v>
      </c>
      <c r="I315" s="183"/>
      <c r="J315" s="182">
        <f t="shared" si="50"/>
        <v>0</v>
      </c>
      <c r="K315" s="180" t="s">
        <v>1</v>
      </c>
      <c r="L315" s="184"/>
      <c r="M315" s="185" t="s">
        <v>1</v>
      </c>
      <c r="N315" s="186" t="s">
        <v>42</v>
      </c>
      <c r="P315" s="146">
        <f t="shared" si="51"/>
        <v>0</v>
      </c>
      <c r="Q315" s="146">
        <v>0</v>
      </c>
      <c r="R315" s="146">
        <f t="shared" si="52"/>
        <v>0</v>
      </c>
      <c r="S315" s="146">
        <v>0</v>
      </c>
      <c r="T315" s="147">
        <f t="shared" si="53"/>
        <v>0</v>
      </c>
      <c r="AR315" s="148" t="s">
        <v>1832</v>
      </c>
      <c r="AT315" s="148" t="s">
        <v>300</v>
      </c>
      <c r="AU315" s="148" t="s">
        <v>87</v>
      </c>
      <c r="AY315" s="17" t="s">
        <v>262</v>
      </c>
      <c r="BE315" s="149">
        <f t="shared" si="54"/>
        <v>0</v>
      </c>
      <c r="BF315" s="149">
        <f t="shared" si="55"/>
        <v>0</v>
      </c>
      <c r="BG315" s="149">
        <f t="shared" si="56"/>
        <v>0</v>
      </c>
      <c r="BH315" s="149">
        <f t="shared" si="57"/>
        <v>0</v>
      </c>
      <c r="BI315" s="149">
        <f t="shared" si="58"/>
        <v>0</v>
      </c>
      <c r="BJ315" s="17" t="s">
        <v>85</v>
      </c>
      <c r="BK315" s="149">
        <f t="shared" si="59"/>
        <v>0</v>
      </c>
      <c r="BL315" s="17" t="s">
        <v>668</v>
      </c>
      <c r="BM315" s="148" t="s">
        <v>3978</v>
      </c>
    </row>
    <row r="316" spans="2:65" s="1" customFormat="1" ht="16.5" customHeight="1">
      <c r="B316" s="32"/>
      <c r="C316" s="178" t="s">
        <v>1235</v>
      </c>
      <c r="D316" s="178" t="s">
        <v>300</v>
      </c>
      <c r="E316" s="179" t="s">
        <v>3979</v>
      </c>
      <c r="F316" s="180" t="s">
        <v>3980</v>
      </c>
      <c r="G316" s="181" t="s">
        <v>697</v>
      </c>
      <c r="H316" s="182">
        <v>25</v>
      </c>
      <c r="I316" s="183"/>
      <c r="J316" s="182">
        <f aca="true" t="shared" si="60" ref="J316:J345">ROUND(I316*H316,2)</f>
        <v>0</v>
      </c>
      <c r="K316" s="180" t="s">
        <v>1</v>
      </c>
      <c r="L316" s="184"/>
      <c r="M316" s="185" t="s">
        <v>1</v>
      </c>
      <c r="N316" s="186" t="s">
        <v>42</v>
      </c>
      <c r="P316" s="146">
        <f aca="true" t="shared" si="61" ref="P316:P345">O316*H316</f>
        <v>0</v>
      </c>
      <c r="Q316" s="146">
        <v>0</v>
      </c>
      <c r="R316" s="146">
        <f aca="true" t="shared" si="62" ref="R316:R345">Q316*H316</f>
        <v>0</v>
      </c>
      <c r="S316" s="146">
        <v>0</v>
      </c>
      <c r="T316" s="147">
        <f aca="true" t="shared" si="63" ref="T316:T345">S316*H316</f>
        <v>0</v>
      </c>
      <c r="AR316" s="148" t="s">
        <v>1832</v>
      </c>
      <c r="AT316" s="148" t="s">
        <v>300</v>
      </c>
      <c r="AU316" s="148" t="s">
        <v>87</v>
      </c>
      <c r="AY316" s="17" t="s">
        <v>262</v>
      </c>
      <c r="BE316" s="149">
        <f aca="true" t="shared" si="64" ref="BE316:BE345">IF(N316="základní",J316,0)</f>
        <v>0</v>
      </c>
      <c r="BF316" s="149">
        <f aca="true" t="shared" si="65" ref="BF316:BF345">IF(N316="snížená",J316,0)</f>
        <v>0</v>
      </c>
      <c r="BG316" s="149">
        <f aca="true" t="shared" si="66" ref="BG316:BG345">IF(N316="zákl. přenesená",J316,0)</f>
        <v>0</v>
      </c>
      <c r="BH316" s="149">
        <f aca="true" t="shared" si="67" ref="BH316:BH345">IF(N316="sníž. přenesená",J316,0)</f>
        <v>0</v>
      </c>
      <c r="BI316" s="149">
        <f aca="true" t="shared" si="68" ref="BI316:BI345">IF(N316="nulová",J316,0)</f>
        <v>0</v>
      </c>
      <c r="BJ316" s="17" t="s">
        <v>85</v>
      </c>
      <c r="BK316" s="149">
        <f aca="true" t="shared" si="69" ref="BK316:BK345">ROUND(I316*H316,2)</f>
        <v>0</v>
      </c>
      <c r="BL316" s="17" t="s">
        <v>668</v>
      </c>
      <c r="BM316" s="148" t="s">
        <v>3981</v>
      </c>
    </row>
    <row r="317" spans="2:65" s="1" customFormat="1" ht="16.5" customHeight="1">
      <c r="B317" s="32"/>
      <c r="C317" s="178" t="s">
        <v>1239</v>
      </c>
      <c r="D317" s="178" t="s">
        <v>300</v>
      </c>
      <c r="E317" s="179" t="s">
        <v>3982</v>
      </c>
      <c r="F317" s="180" t="s">
        <v>3983</v>
      </c>
      <c r="G317" s="181" t="s">
        <v>697</v>
      </c>
      <c r="H317" s="182">
        <v>6</v>
      </c>
      <c r="I317" s="183"/>
      <c r="J317" s="182">
        <f t="shared" si="60"/>
        <v>0</v>
      </c>
      <c r="K317" s="180" t="s">
        <v>1</v>
      </c>
      <c r="L317" s="184"/>
      <c r="M317" s="185" t="s">
        <v>1</v>
      </c>
      <c r="N317" s="186" t="s">
        <v>42</v>
      </c>
      <c r="P317" s="146">
        <f t="shared" si="61"/>
        <v>0</v>
      </c>
      <c r="Q317" s="146">
        <v>0</v>
      </c>
      <c r="R317" s="146">
        <f t="shared" si="62"/>
        <v>0</v>
      </c>
      <c r="S317" s="146">
        <v>0</v>
      </c>
      <c r="T317" s="147">
        <f t="shared" si="63"/>
        <v>0</v>
      </c>
      <c r="AR317" s="148" t="s">
        <v>1832</v>
      </c>
      <c r="AT317" s="148" t="s">
        <v>300</v>
      </c>
      <c r="AU317" s="148" t="s">
        <v>87</v>
      </c>
      <c r="AY317" s="17" t="s">
        <v>262</v>
      </c>
      <c r="BE317" s="149">
        <f t="shared" si="64"/>
        <v>0</v>
      </c>
      <c r="BF317" s="149">
        <f t="shared" si="65"/>
        <v>0</v>
      </c>
      <c r="BG317" s="149">
        <f t="shared" si="66"/>
        <v>0</v>
      </c>
      <c r="BH317" s="149">
        <f t="shared" si="67"/>
        <v>0</v>
      </c>
      <c r="BI317" s="149">
        <f t="shared" si="68"/>
        <v>0</v>
      </c>
      <c r="BJ317" s="17" t="s">
        <v>85</v>
      </c>
      <c r="BK317" s="149">
        <f t="shared" si="69"/>
        <v>0</v>
      </c>
      <c r="BL317" s="17" t="s">
        <v>668</v>
      </c>
      <c r="BM317" s="148" t="s">
        <v>3984</v>
      </c>
    </row>
    <row r="318" spans="2:65" s="1" customFormat="1" ht="16.5" customHeight="1">
      <c r="B318" s="32"/>
      <c r="C318" s="178" t="s">
        <v>1248</v>
      </c>
      <c r="D318" s="178" t="s">
        <v>300</v>
      </c>
      <c r="E318" s="179" t="s">
        <v>3985</v>
      </c>
      <c r="F318" s="180" t="s">
        <v>3986</v>
      </c>
      <c r="G318" s="181" t="s">
        <v>697</v>
      </c>
      <c r="H318" s="182">
        <v>100</v>
      </c>
      <c r="I318" s="183"/>
      <c r="J318" s="182">
        <f t="shared" si="60"/>
        <v>0</v>
      </c>
      <c r="K318" s="180" t="s">
        <v>1</v>
      </c>
      <c r="L318" s="184"/>
      <c r="M318" s="185" t="s">
        <v>1</v>
      </c>
      <c r="N318" s="186" t="s">
        <v>42</v>
      </c>
      <c r="P318" s="146">
        <f t="shared" si="61"/>
        <v>0</v>
      </c>
      <c r="Q318" s="146">
        <v>0</v>
      </c>
      <c r="R318" s="146">
        <f t="shared" si="62"/>
        <v>0</v>
      </c>
      <c r="S318" s="146">
        <v>0</v>
      </c>
      <c r="T318" s="147">
        <f t="shared" si="63"/>
        <v>0</v>
      </c>
      <c r="AR318" s="148" t="s">
        <v>1832</v>
      </c>
      <c r="AT318" s="148" t="s">
        <v>300</v>
      </c>
      <c r="AU318" s="148" t="s">
        <v>87</v>
      </c>
      <c r="AY318" s="17" t="s">
        <v>262</v>
      </c>
      <c r="BE318" s="149">
        <f t="shared" si="64"/>
        <v>0</v>
      </c>
      <c r="BF318" s="149">
        <f t="shared" si="65"/>
        <v>0</v>
      </c>
      <c r="BG318" s="149">
        <f t="shared" si="66"/>
        <v>0</v>
      </c>
      <c r="BH318" s="149">
        <f t="shared" si="67"/>
        <v>0</v>
      </c>
      <c r="BI318" s="149">
        <f t="shared" si="68"/>
        <v>0</v>
      </c>
      <c r="BJ318" s="17" t="s">
        <v>85</v>
      </c>
      <c r="BK318" s="149">
        <f t="shared" si="69"/>
        <v>0</v>
      </c>
      <c r="BL318" s="17" t="s">
        <v>668</v>
      </c>
      <c r="BM318" s="148" t="s">
        <v>3987</v>
      </c>
    </row>
    <row r="319" spans="2:65" s="1" customFormat="1" ht="16.5" customHeight="1">
      <c r="B319" s="32"/>
      <c r="C319" s="178" t="s">
        <v>1256</v>
      </c>
      <c r="D319" s="178" t="s">
        <v>300</v>
      </c>
      <c r="E319" s="179" t="s">
        <v>3988</v>
      </c>
      <c r="F319" s="180" t="s">
        <v>3989</v>
      </c>
      <c r="G319" s="181" t="s">
        <v>697</v>
      </c>
      <c r="H319" s="182">
        <v>6</v>
      </c>
      <c r="I319" s="183"/>
      <c r="J319" s="182">
        <f t="shared" si="60"/>
        <v>0</v>
      </c>
      <c r="K319" s="180" t="s">
        <v>1</v>
      </c>
      <c r="L319" s="184"/>
      <c r="M319" s="185" t="s">
        <v>1</v>
      </c>
      <c r="N319" s="186" t="s">
        <v>42</v>
      </c>
      <c r="P319" s="146">
        <f t="shared" si="61"/>
        <v>0</v>
      </c>
      <c r="Q319" s="146">
        <v>0</v>
      </c>
      <c r="R319" s="146">
        <f t="shared" si="62"/>
        <v>0</v>
      </c>
      <c r="S319" s="146">
        <v>0</v>
      </c>
      <c r="T319" s="147">
        <f t="shared" si="63"/>
        <v>0</v>
      </c>
      <c r="AR319" s="148" t="s">
        <v>1832</v>
      </c>
      <c r="AT319" s="148" t="s">
        <v>300</v>
      </c>
      <c r="AU319" s="148" t="s">
        <v>87</v>
      </c>
      <c r="AY319" s="17" t="s">
        <v>262</v>
      </c>
      <c r="BE319" s="149">
        <f t="shared" si="64"/>
        <v>0</v>
      </c>
      <c r="BF319" s="149">
        <f t="shared" si="65"/>
        <v>0</v>
      </c>
      <c r="BG319" s="149">
        <f t="shared" si="66"/>
        <v>0</v>
      </c>
      <c r="BH319" s="149">
        <f t="shared" si="67"/>
        <v>0</v>
      </c>
      <c r="BI319" s="149">
        <f t="shared" si="68"/>
        <v>0</v>
      </c>
      <c r="BJ319" s="17" t="s">
        <v>85</v>
      </c>
      <c r="BK319" s="149">
        <f t="shared" si="69"/>
        <v>0</v>
      </c>
      <c r="BL319" s="17" t="s">
        <v>668</v>
      </c>
      <c r="BM319" s="148" t="s">
        <v>3990</v>
      </c>
    </row>
    <row r="320" spans="2:65" s="1" customFormat="1" ht="16.5" customHeight="1">
      <c r="B320" s="32"/>
      <c r="C320" s="178" t="s">
        <v>1260</v>
      </c>
      <c r="D320" s="178" t="s">
        <v>300</v>
      </c>
      <c r="E320" s="179" t="s">
        <v>3991</v>
      </c>
      <c r="F320" s="180" t="s">
        <v>3992</v>
      </c>
      <c r="G320" s="181" t="s">
        <v>2434</v>
      </c>
      <c r="H320" s="182">
        <v>1</v>
      </c>
      <c r="I320" s="183"/>
      <c r="J320" s="182">
        <f t="shared" si="60"/>
        <v>0</v>
      </c>
      <c r="K320" s="180" t="s">
        <v>1</v>
      </c>
      <c r="L320" s="184"/>
      <c r="M320" s="185" t="s">
        <v>1</v>
      </c>
      <c r="N320" s="186" t="s">
        <v>42</v>
      </c>
      <c r="P320" s="146">
        <f t="shared" si="61"/>
        <v>0</v>
      </c>
      <c r="Q320" s="146">
        <v>0</v>
      </c>
      <c r="R320" s="146">
        <f t="shared" si="62"/>
        <v>0</v>
      </c>
      <c r="S320" s="146">
        <v>0</v>
      </c>
      <c r="T320" s="147">
        <f t="shared" si="63"/>
        <v>0</v>
      </c>
      <c r="AR320" s="148" t="s">
        <v>1832</v>
      </c>
      <c r="AT320" s="148" t="s">
        <v>300</v>
      </c>
      <c r="AU320" s="148" t="s">
        <v>87</v>
      </c>
      <c r="AY320" s="17" t="s">
        <v>262</v>
      </c>
      <c r="BE320" s="149">
        <f t="shared" si="64"/>
        <v>0</v>
      </c>
      <c r="BF320" s="149">
        <f t="shared" si="65"/>
        <v>0</v>
      </c>
      <c r="BG320" s="149">
        <f t="shared" si="66"/>
        <v>0</v>
      </c>
      <c r="BH320" s="149">
        <f t="shared" si="67"/>
        <v>0</v>
      </c>
      <c r="BI320" s="149">
        <f t="shared" si="68"/>
        <v>0</v>
      </c>
      <c r="BJ320" s="17" t="s">
        <v>85</v>
      </c>
      <c r="BK320" s="149">
        <f t="shared" si="69"/>
        <v>0</v>
      </c>
      <c r="BL320" s="17" t="s">
        <v>668</v>
      </c>
      <c r="BM320" s="148" t="s">
        <v>3993</v>
      </c>
    </row>
    <row r="321" spans="2:65" s="1" customFormat="1" ht="16.5" customHeight="1">
      <c r="B321" s="32"/>
      <c r="C321" s="178" t="s">
        <v>1279</v>
      </c>
      <c r="D321" s="178" t="s">
        <v>300</v>
      </c>
      <c r="E321" s="179" t="s">
        <v>3994</v>
      </c>
      <c r="F321" s="180" t="s">
        <v>3995</v>
      </c>
      <c r="G321" s="181" t="s">
        <v>697</v>
      </c>
      <c r="H321" s="182">
        <v>6</v>
      </c>
      <c r="I321" s="183"/>
      <c r="J321" s="182">
        <f t="shared" si="60"/>
        <v>0</v>
      </c>
      <c r="K321" s="180" t="s">
        <v>1</v>
      </c>
      <c r="L321" s="184"/>
      <c r="M321" s="185" t="s">
        <v>1</v>
      </c>
      <c r="N321" s="186" t="s">
        <v>42</v>
      </c>
      <c r="P321" s="146">
        <f t="shared" si="61"/>
        <v>0</v>
      </c>
      <c r="Q321" s="146">
        <v>0</v>
      </c>
      <c r="R321" s="146">
        <f t="shared" si="62"/>
        <v>0</v>
      </c>
      <c r="S321" s="146">
        <v>0</v>
      </c>
      <c r="T321" s="147">
        <f t="shared" si="63"/>
        <v>0</v>
      </c>
      <c r="AR321" s="148" t="s">
        <v>1832</v>
      </c>
      <c r="AT321" s="148" t="s">
        <v>300</v>
      </c>
      <c r="AU321" s="148" t="s">
        <v>87</v>
      </c>
      <c r="AY321" s="17" t="s">
        <v>262</v>
      </c>
      <c r="BE321" s="149">
        <f t="shared" si="64"/>
        <v>0</v>
      </c>
      <c r="BF321" s="149">
        <f t="shared" si="65"/>
        <v>0</v>
      </c>
      <c r="BG321" s="149">
        <f t="shared" si="66"/>
        <v>0</v>
      </c>
      <c r="BH321" s="149">
        <f t="shared" si="67"/>
        <v>0</v>
      </c>
      <c r="BI321" s="149">
        <f t="shared" si="68"/>
        <v>0</v>
      </c>
      <c r="BJ321" s="17" t="s">
        <v>85</v>
      </c>
      <c r="BK321" s="149">
        <f t="shared" si="69"/>
        <v>0</v>
      </c>
      <c r="BL321" s="17" t="s">
        <v>668</v>
      </c>
      <c r="BM321" s="148" t="s">
        <v>3996</v>
      </c>
    </row>
    <row r="322" spans="2:65" s="1" customFormat="1" ht="16.5" customHeight="1">
      <c r="B322" s="32"/>
      <c r="C322" s="178" t="s">
        <v>1297</v>
      </c>
      <c r="D322" s="178" t="s">
        <v>300</v>
      </c>
      <c r="E322" s="179" t="s">
        <v>3997</v>
      </c>
      <c r="F322" s="180" t="s">
        <v>3998</v>
      </c>
      <c r="G322" s="181" t="s">
        <v>697</v>
      </c>
      <c r="H322" s="182">
        <v>115</v>
      </c>
      <c r="I322" s="183"/>
      <c r="J322" s="182">
        <f t="shared" si="60"/>
        <v>0</v>
      </c>
      <c r="K322" s="180" t="s">
        <v>1</v>
      </c>
      <c r="L322" s="184"/>
      <c r="M322" s="185" t="s">
        <v>1</v>
      </c>
      <c r="N322" s="186" t="s">
        <v>42</v>
      </c>
      <c r="P322" s="146">
        <f t="shared" si="61"/>
        <v>0</v>
      </c>
      <c r="Q322" s="146">
        <v>0</v>
      </c>
      <c r="R322" s="146">
        <f t="shared" si="62"/>
        <v>0</v>
      </c>
      <c r="S322" s="146">
        <v>0</v>
      </c>
      <c r="T322" s="147">
        <f t="shared" si="63"/>
        <v>0</v>
      </c>
      <c r="AR322" s="148" t="s">
        <v>1832</v>
      </c>
      <c r="AT322" s="148" t="s">
        <v>300</v>
      </c>
      <c r="AU322" s="148" t="s">
        <v>87</v>
      </c>
      <c r="AY322" s="17" t="s">
        <v>262</v>
      </c>
      <c r="BE322" s="149">
        <f t="shared" si="64"/>
        <v>0</v>
      </c>
      <c r="BF322" s="149">
        <f t="shared" si="65"/>
        <v>0</v>
      </c>
      <c r="BG322" s="149">
        <f t="shared" si="66"/>
        <v>0</v>
      </c>
      <c r="BH322" s="149">
        <f t="shared" si="67"/>
        <v>0</v>
      </c>
      <c r="BI322" s="149">
        <f t="shared" si="68"/>
        <v>0</v>
      </c>
      <c r="BJ322" s="17" t="s">
        <v>85</v>
      </c>
      <c r="BK322" s="149">
        <f t="shared" si="69"/>
        <v>0</v>
      </c>
      <c r="BL322" s="17" t="s">
        <v>668</v>
      </c>
      <c r="BM322" s="148" t="s">
        <v>3999</v>
      </c>
    </row>
    <row r="323" spans="2:65" s="1" customFormat="1" ht="16.5" customHeight="1">
      <c r="B323" s="32"/>
      <c r="C323" s="178" t="s">
        <v>1301</v>
      </c>
      <c r="D323" s="178" t="s">
        <v>300</v>
      </c>
      <c r="E323" s="179" t="s">
        <v>4000</v>
      </c>
      <c r="F323" s="180" t="s">
        <v>4001</v>
      </c>
      <c r="G323" s="181" t="s">
        <v>697</v>
      </c>
      <c r="H323" s="182">
        <v>20</v>
      </c>
      <c r="I323" s="183"/>
      <c r="J323" s="182">
        <f t="shared" si="60"/>
        <v>0</v>
      </c>
      <c r="K323" s="180" t="s">
        <v>1</v>
      </c>
      <c r="L323" s="184"/>
      <c r="M323" s="185" t="s">
        <v>1</v>
      </c>
      <c r="N323" s="186" t="s">
        <v>42</v>
      </c>
      <c r="P323" s="146">
        <f t="shared" si="61"/>
        <v>0</v>
      </c>
      <c r="Q323" s="146">
        <v>0</v>
      </c>
      <c r="R323" s="146">
        <f t="shared" si="62"/>
        <v>0</v>
      </c>
      <c r="S323" s="146">
        <v>0</v>
      </c>
      <c r="T323" s="147">
        <f t="shared" si="63"/>
        <v>0</v>
      </c>
      <c r="AR323" s="148" t="s">
        <v>1832</v>
      </c>
      <c r="AT323" s="148" t="s">
        <v>300</v>
      </c>
      <c r="AU323" s="148" t="s">
        <v>87</v>
      </c>
      <c r="AY323" s="17" t="s">
        <v>262</v>
      </c>
      <c r="BE323" s="149">
        <f t="shared" si="64"/>
        <v>0</v>
      </c>
      <c r="BF323" s="149">
        <f t="shared" si="65"/>
        <v>0</v>
      </c>
      <c r="BG323" s="149">
        <f t="shared" si="66"/>
        <v>0</v>
      </c>
      <c r="BH323" s="149">
        <f t="shared" si="67"/>
        <v>0</v>
      </c>
      <c r="BI323" s="149">
        <f t="shared" si="68"/>
        <v>0</v>
      </c>
      <c r="BJ323" s="17" t="s">
        <v>85</v>
      </c>
      <c r="BK323" s="149">
        <f t="shared" si="69"/>
        <v>0</v>
      </c>
      <c r="BL323" s="17" t="s">
        <v>668</v>
      </c>
      <c r="BM323" s="148" t="s">
        <v>4002</v>
      </c>
    </row>
    <row r="324" spans="2:65" s="1" customFormat="1" ht="16.5" customHeight="1">
      <c r="B324" s="32"/>
      <c r="C324" s="178" t="s">
        <v>1331</v>
      </c>
      <c r="D324" s="178" t="s">
        <v>300</v>
      </c>
      <c r="E324" s="179" t="s">
        <v>4003</v>
      </c>
      <c r="F324" s="180" t="s">
        <v>4004</v>
      </c>
      <c r="G324" s="181" t="s">
        <v>697</v>
      </c>
      <c r="H324" s="182">
        <v>20</v>
      </c>
      <c r="I324" s="183"/>
      <c r="J324" s="182">
        <f t="shared" si="60"/>
        <v>0</v>
      </c>
      <c r="K324" s="180" t="s">
        <v>1</v>
      </c>
      <c r="L324" s="184"/>
      <c r="M324" s="185" t="s">
        <v>1</v>
      </c>
      <c r="N324" s="186" t="s">
        <v>42</v>
      </c>
      <c r="P324" s="146">
        <f t="shared" si="61"/>
        <v>0</v>
      </c>
      <c r="Q324" s="146">
        <v>0</v>
      </c>
      <c r="R324" s="146">
        <f t="shared" si="62"/>
        <v>0</v>
      </c>
      <c r="S324" s="146">
        <v>0</v>
      </c>
      <c r="T324" s="147">
        <f t="shared" si="63"/>
        <v>0</v>
      </c>
      <c r="AR324" s="148" t="s">
        <v>1832</v>
      </c>
      <c r="AT324" s="148" t="s">
        <v>300</v>
      </c>
      <c r="AU324" s="148" t="s">
        <v>87</v>
      </c>
      <c r="AY324" s="17" t="s">
        <v>262</v>
      </c>
      <c r="BE324" s="149">
        <f t="shared" si="64"/>
        <v>0</v>
      </c>
      <c r="BF324" s="149">
        <f t="shared" si="65"/>
        <v>0</v>
      </c>
      <c r="BG324" s="149">
        <f t="shared" si="66"/>
        <v>0</v>
      </c>
      <c r="BH324" s="149">
        <f t="shared" si="67"/>
        <v>0</v>
      </c>
      <c r="BI324" s="149">
        <f t="shared" si="68"/>
        <v>0</v>
      </c>
      <c r="BJ324" s="17" t="s">
        <v>85</v>
      </c>
      <c r="BK324" s="149">
        <f t="shared" si="69"/>
        <v>0</v>
      </c>
      <c r="BL324" s="17" t="s">
        <v>668</v>
      </c>
      <c r="BM324" s="148" t="s">
        <v>4005</v>
      </c>
    </row>
    <row r="325" spans="2:65" s="1" customFormat="1" ht="16.5" customHeight="1">
      <c r="B325" s="32"/>
      <c r="C325" s="178" t="s">
        <v>1335</v>
      </c>
      <c r="D325" s="178" t="s">
        <v>300</v>
      </c>
      <c r="E325" s="179" t="s">
        <v>4006</v>
      </c>
      <c r="F325" s="180" t="s">
        <v>4007</v>
      </c>
      <c r="G325" s="181" t="s">
        <v>697</v>
      </c>
      <c r="H325" s="182">
        <v>8</v>
      </c>
      <c r="I325" s="183"/>
      <c r="J325" s="182">
        <f t="shared" si="60"/>
        <v>0</v>
      </c>
      <c r="K325" s="180" t="s">
        <v>1</v>
      </c>
      <c r="L325" s="184"/>
      <c r="M325" s="185" t="s">
        <v>1</v>
      </c>
      <c r="N325" s="186" t="s">
        <v>42</v>
      </c>
      <c r="P325" s="146">
        <f t="shared" si="61"/>
        <v>0</v>
      </c>
      <c r="Q325" s="146">
        <v>0</v>
      </c>
      <c r="R325" s="146">
        <f t="shared" si="62"/>
        <v>0</v>
      </c>
      <c r="S325" s="146">
        <v>0</v>
      </c>
      <c r="T325" s="147">
        <f t="shared" si="63"/>
        <v>0</v>
      </c>
      <c r="AR325" s="148" t="s">
        <v>1832</v>
      </c>
      <c r="AT325" s="148" t="s">
        <v>300</v>
      </c>
      <c r="AU325" s="148" t="s">
        <v>87</v>
      </c>
      <c r="AY325" s="17" t="s">
        <v>262</v>
      </c>
      <c r="BE325" s="149">
        <f t="shared" si="64"/>
        <v>0</v>
      </c>
      <c r="BF325" s="149">
        <f t="shared" si="65"/>
        <v>0</v>
      </c>
      <c r="BG325" s="149">
        <f t="shared" si="66"/>
        <v>0</v>
      </c>
      <c r="BH325" s="149">
        <f t="shared" si="67"/>
        <v>0</v>
      </c>
      <c r="BI325" s="149">
        <f t="shared" si="68"/>
        <v>0</v>
      </c>
      <c r="BJ325" s="17" t="s">
        <v>85</v>
      </c>
      <c r="BK325" s="149">
        <f t="shared" si="69"/>
        <v>0</v>
      </c>
      <c r="BL325" s="17" t="s">
        <v>668</v>
      </c>
      <c r="BM325" s="148" t="s">
        <v>4008</v>
      </c>
    </row>
    <row r="326" spans="2:65" s="1" customFormat="1" ht="16.5" customHeight="1">
      <c r="B326" s="32"/>
      <c r="C326" s="178" t="s">
        <v>1339</v>
      </c>
      <c r="D326" s="178" t="s">
        <v>300</v>
      </c>
      <c r="E326" s="179" t="s">
        <v>4009</v>
      </c>
      <c r="F326" s="180" t="s">
        <v>4010</v>
      </c>
      <c r="G326" s="181" t="s">
        <v>697</v>
      </c>
      <c r="H326" s="182">
        <v>3</v>
      </c>
      <c r="I326" s="183"/>
      <c r="J326" s="182">
        <f t="shared" si="60"/>
        <v>0</v>
      </c>
      <c r="K326" s="180" t="s">
        <v>1</v>
      </c>
      <c r="L326" s="184"/>
      <c r="M326" s="185" t="s">
        <v>1</v>
      </c>
      <c r="N326" s="186" t="s">
        <v>42</v>
      </c>
      <c r="P326" s="146">
        <f t="shared" si="61"/>
        <v>0</v>
      </c>
      <c r="Q326" s="146">
        <v>0</v>
      </c>
      <c r="R326" s="146">
        <f t="shared" si="62"/>
        <v>0</v>
      </c>
      <c r="S326" s="146">
        <v>0</v>
      </c>
      <c r="T326" s="147">
        <f t="shared" si="63"/>
        <v>0</v>
      </c>
      <c r="AR326" s="148" t="s">
        <v>1832</v>
      </c>
      <c r="AT326" s="148" t="s">
        <v>300</v>
      </c>
      <c r="AU326" s="148" t="s">
        <v>87</v>
      </c>
      <c r="AY326" s="17" t="s">
        <v>262</v>
      </c>
      <c r="BE326" s="149">
        <f t="shared" si="64"/>
        <v>0</v>
      </c>
      <c r="BF326" s="149">
        <f t="shared" si="65"/>
        <v>0</v>
      </c>
      <c r="BG326" s="149">
        <f t="shared" si="66"/>
        <v>0</v>
      </c>
      <c r="BH326" s="149">
        <f t="shared" si="67"/>
        <v>0</v>
      </c>
      <c r="BI326" s="149">
        <f t="shared" si="68"/>
        <v>0</v>
      </c>
      <c r="BJ326" s="17" t="s">
        <v>85</v>
      </c>
      <c r="BK326" s="149">
        <f t="shared" si="69"/>
        <v>0</v>
      </c>
      <c r="BL326" s="17" t="s">
        <v>668</v>
      </c>
      <c r="BM326" s="148" t="s">
        <v>4011</v>
      </c>
    </row>
    <row r="327" spans="2:65" s="1" customFormat="1" ht="16.5" customHeight="1">
      <c r="B327" s="32"/>
      <c r="C327" s="178" t="s">
        <v>1344</v>
      </c>
      <c r="D327" s="178" t="s">
        <v>300</v>
      </c>
      <c r="E327" s="179" t="s">
        <v>4012</v>
      </c>
      <c r="F327" s="180" t="s">
        <v>4013</v>
      </c>
      <c r="G327" s="181" t="s">
        <v>697</v>
      </c>
      <c r="H327" s="182">
        <v>4</v>
      </c>
      <c r="I327" s="183"/>
      <c r="J327" s="182">
        <f t="shared" si="60"/>
        <v>0</v>
      </c>
      <c r="K327" s="180" t="s">
        <v>1</v>
      </c>
      <c r="L327" s="184"/>
      <c r="M327" s="185" t="s">
        <v>1</v>
      </c>
      <c r="N327" s="186" t="s">
        <v>42</v>
      </c>
      <c r="P327" s="146">
        <f t="shared" si="61"/>
        <v>0</v>
      </c>
      <c r="Q327" s="146">
        <v>0</v>
      </c>
      <c r="R327" s="146">
        <f t="shared" si="62"/>
        <v>0</v>
      </c>
      <c r="S327" s="146">
        <v>0</v>
      </c>
      <c r="T327" s="147">
        <f t="shared" si="63"/>
        <v>0</v>
      </c>
      <c r="AR327" s="148" t="s">
        <v>1832</v>
      </c>
      <c r="AT327" s="148" t="s">
        <v>300</v>
      </c>
      <c r="AU327" s="148" t="s">
        <v>87</v>
      </c>
      <c r="AY327" s="17" t="s">
        <v>262</v>
      </c>
      <c r="BE327" s="149">
        <f t="shared" si="64"/>
        <v>0</v>
      </c>
      <c r="BF327" s="149">
        <f t="shared" si="65"/>
        <v>0</v>
      </c>
      <c r="BG327" s="149">
        <f t="shared" si="66"/>
        <v>0</v>
      </c>
      <c r="BH327" s="149">
        <f t="shared" si="67"/>
        <v>0</v>
      </c>
      <c r="BI327" s="149">
        <f t="shared" si="68"/>
        <v>0</v>
      </c>
      <c r="BJ327" s="17" t="s">
        <v>85</v>
      </c>
      <c r="BK327" s="149">
        <f t="shared" si="69"/>
        <v>0</v>
      </c>
      <c r="BL327" s="17" t="s">
        <v>668</v>
      </c>
      <c r="BM327" s="148" t="s">
        <v>4014</v>
      </c>
    </row>
    <row r="328" spans="2:65" s="1" customFormat="1" ht="16.5" customHeight="1">
      <c r="B328" s="32"/>
      <c r="C328" s="178" t="s">
        <v>1348</v>
      </c>
      <c r="D328" s="178" t="s">
        <v>300</v>
      </c>
      <c r="E328" s="179" t="s">
        <v>4015</v>
      </c>
      <c r="F328" s="180" t="s">
        <v>4016</v>
      </c>
      <c r="G328" s="181" t="s">
        <v>697</v>
      </c>
      <c r="H328" s="182">
        <v>1</v>
      </c>
      <c r="I328" s="183"/>
      <c r="J328" s="182">
        <f t="shared" si="60"/>
        <v>0</v>
      </c>
      <c r="K328" s="180" t="s">
        <v>1</v>
      </c>
      <c r="L328" s="184"/>
      <c r="M328" s="185" t="s">
        <v>1</v>
      </c>
      <c r="N328" s="186" t="s">
        <v>42</v>
      </c>
      <c r="P328" s="146">
        <f t="shared" si="61"/>
        <v>0</v>
      </c>
      <c r="Q328" s="146">
        <v>0</v>
      </c>
      <c r="R328" s="146">
        <f t="shared" si="62"/>
        <v>0</v>
      </c>
      <c r="S328" s="146">
        <v>0</v>
      </c>
      <c r="T328" s="147">
        <f t="shared" si="63"/>
        <v>0</v>
      </c>
      <c r="AR328" s="148" t="s">
        <v>1832</v>
      </c>
      <c r="AT328" s="148" t="s">
        <v>300</v>
      </c>
      <c r="AU328" s="148" t="s">
        <v>87</v>
      </c>
      <c r="AY328" s="17" t="s">
        <v>262</v>
      </c>
      <c r="BE328" s="149">
        <f t="shared" si="64"/>
        <v>0</v>
      </c>
      <c r="BF328" s="149">
        <f t="shared" si="65"/>
        <v>0</v>
      </c>
      <c r="BG328" s="149">
        <f t="shared" si="66"/>
        <v>0</v>
      </c>
      <c r="BH328" s="149">
        <f t="shared" si="67"/>
        <v>0</v>
      </c>
      <c r="BI328" s="149">
        <f t="shared" si="68"/>
        <v>0</v>
      </c>
      <c r="BJ328" s="17" t="s">
        <v>85</v>
      </c>
      <c r="BK328" s="149">
        <f t="shared" si="69"/>
        <v>0</v>
      </c>
      <c r="BL328" s="17" t="s">
        <v>668</v>
      </c>
      <c r="BM328" s="148" t="s">
        <v>4017</v>
      </c>
    </row>
    <row r="329" spans="2:65" s="1" customFormat="1" ht="16.5" customHeight="1">
      <c r="B329" s="32"/>
      <c r="C329" s="178" t="s">
        <v>1354</v>
      </c>
      <c r="D329" s="178" t="s">
        <v>300</v>
      </c>
      <c r="E329" s="179" t="s">
        <v>4018</v>
      </c>
      <c r="F329" s="180" t="s">
        <v>4019</v>
      </c>
      <c r="G329" s="181" t="s">
        <v>697</v>
      </c>
      <c r="H329" s="182">
        <v>3</v>
      </c>
      <c r="I329" s="183"/>
      <c r="J329" s="182">
        <f t="shared" si="60"/>
        <v>0</v>
      </c>
      <c r="K329" s="180" t="s">
        <v>1</v>
      </c>
      <c r="L329" s="184"/>
      <c r="M329" s="185" t="s">
        <v>1</v>
      </c>
      <c r="N329" s="186" t="s">
        <v>42</v>
      </c>
      <c r="P329" s="146">
        <f t="shared" si="61"/>
        <v>0</v>
      </c>
      <c r="Q329" s="146">
        <v>0</v>
      </c>
      <c r="R329" s="146">
        <f t="shared" si="62"/>
        <v>0</v>
      </c>
      <c r="S329" s="146">
        <v>0</v>
      </c>
      <c r="T329" s="147">
        <f t="shared" si="63"/>
        <v>0</v>
      </c>
      <c r="AR329" s="148" t="s">
        <v>1832</v>
      </c>
      <c r="AT329" s="148" t="s">
        <v>300</v>
      </c>
      <c r="AU329" s="148" t="s">
        <v>87</v>
      </c>
      <c r="AY329" s="17" t="s">
        <v>262</v>
      </c>
      <c r="BE329" s="149">
        <f t="shared" si="64"/>
        <v>0</v>
      </c>
      <c r="BF329" s="149">
        <f t="shared" si="65"/>
        <v>0</v>
      </c>
      <c r="BG329" s="149">
        <f t="shared" si="66"/>
        <v>0</v>
      </c>
      <c r="BH329" s="149">
        <f t="shared" si="67"/>
        <v>0</v>
      </c>
      <c r="BI329" s="149">
        <f t="shared" si="68"/>
        <v>0</v>
      </c>
      <c r="BJ329" s="17" t="s">
        <v>85</v>
      </c>
      <c r="BK329" s="149">
        <f t="shared" si="69"/>
        <v>0</v>
      </c>
      <c r="BL329" s="17" t="s">
        <v>668</v>
      </c>
      <c r="BM329" s="148" t="s">
        <v>4020</v>
      </c>
    </row>
    <row r="330" spans="2:65" s="1" customFormat="1" ht="16.5" customHeight="1">
      <c r="B330" s="32"/>
      <c r="C330" s="178" t="s">
        <v>1358</v>
      </c>
      <c r="D330" s="178" t="s">
        <v>300</v>
      </c>
      <c r="E330" s="179" t="s">
        <v>4021</v>
      </c>
      <c r="F330" s="180" t="s">
        <v>4022</v>
      </c>
      <c r="G330" s="181" t="s">
        <v>697</v>
      </c>
      <c r="H330" s="182">
        <v>60</v>
      </c>
      <c r="I330" s="183"/>
      <c r="J330" s="182">
        <f t="shared" si="60"/>
        <v>0</v>
      </c>
      <c r="K330" s="180" t="s">
        <v>1</v>
      </c>
      <c r="L330" s="184"/>
      <c r="M330" s="185" t="s">
        <v>1</v>
      </c>
      <c r="N330" s="186" t="s">
        <v>42</v>
      </c>
      <c r="P330" s="146">
        <f t="shared" si="61"/>
        <v>0</v>
      </c>
      <c r="Q330" s="146">
        <v>0</v>
      </c>
      <c r="R330" s="146">
        <f t="shared" si="62"/>
        <v>0</v>
      </c>
      <c r="S330" s="146">
        <v>0</v>
      </c>
      <c r="T330" s="147">
        <f t="shared" si="63"/>
        <v>0</v>
      </c>
      <c r="AR330" s="148" t="s">
        <v>1832</v>
      </c>
      <c r="AT330" s="148" t="s">
        <v>300</v>
      </c>
      <c r="AU330" s="148" t="s">
        <v>87</v>
      </c>
      <c r="AY330" s="17" t="s">
        <v>262</v>
      </c>
      <c r="BE330" s="149">
        <f t="shared" si="64"/>
        <v>0</v>
      </c>
      <c r="BF330" s="149">
        <f t="shared" si="65"/>
        <v>0</v>
      </c>
      <c r="BG330" s="149">
        <f t="shared" si="66"/>
        <v>0</v>
      </c>
      <c r="BH330" s="149">
        <f t="shared" si="67"/>
        <v>0</v>
      </c>
      <c r="BI330" s="149">
        <f t="shared" si="68"/>
        <v>0</v>
      </c>
      <c r="BJ330" s="17" t="s">
        <v>85</v>
      </c>
      <c r="BK330" s="149">
        <f t="shared" si="69"/>
        <v>0</v>
      </c>
      <c r="BL330" s="17" t="s">
        <v>668</v>
      </c>
      <c r="BM330" s="148" t="s">
        <v>4023</v>
      </c>
    </row>
    <row r="331" spans="2:65" s="1" customFormat="1" ht="16.5" customHeight="1">
      <c r="B331" s="32"/>
      <c r="C331" s="178" t="s">
        <v>1363</v>
      </c>
      <c r="D331" s="178" t="s">
        <v>300</v>
      </c>
      <c r="E331" s="179" t="s">
        <v>4024</v>
      </c>
      <c r="F331" s="180" t="s">
        <v>4025</v>
      </c>
      <c r="G331" s="181" t="s">
        <v>416</v>
      </c>
      <c r="H331" s="182">
        <v>30</v>
      </c>
      <c r="I331" s="183"/>
      <c r="J331" s="182">
        <f t="shared" si="60"/>
        <v>0</v>
      </c>
      <c r="K331" s="180" t="s">
        <v>1</v>
      </c>
      <c r="L331" s="184"/>
      <c r="M331" s="185" t="s">
        <v>1</v>
      </c>
      <c r="N331" s="186" t="s">
        <v>42</v>
      </c>
      <c r="P331" s="146">
        <f t="shared" si="61"/>
        <v>0</v>
      </c>
      <c r="Q331" s="146">
        <v>0</v>
      </c>
      <c r="R331" s="146">
        <f t="shared" si="62"/>
        <v>0</v>
      </c>
      <c r="S331" s="146">
        <v>0</v>
      </c>
      <c r="T331" s="147">
        <f t="shared" si="63"/>
        <v>0</v>
      </c>
      <c r="AR331" s="148" t="s">
        <v>1832</v>
      </c>
      <c r="AT331" s="148" t="s">
        <v>300</v>
      </c>
      <c r="AU331" s="148" t="s">
        <v>87</v>
      </c>
      <c r="AY331" s="17" t="s">
        <v>262</v>
      </c>
      <c r="BE331" s="149">
        <f t="shared" si="64"/>
        <v>0</v>
      </c>
      <c r="BF331" s="149">
        <f t="shared" si="65"/>
        <v>0</v>
      </c>
      <c r="BG331" s="149">
        <f t="shared" si="66"/>
        <v>0</v>
      </c>
      <c r="BH331" s="149">
        <f t="shared" si="67"/>
        <v>0</v>
      </c>
      <c r="BI331" s="149">
        <f t="shared" si="68"/>
        <v>0</v>
      </c>
      <c r="BJ331" s="17" t="s">
        <v>85</v>
      </c>
      <c r="BK331" s="149">
        <f t="shared" si="69"/>
        <v>0</v>
      </c>
      <c r="BL331" s="17" t="s">
        <v>668</v>
      </c>
      <c r="BM331" s="148" t="s">
        <v>4026</v>
      </c>
    </row>
    <row r="332" spans="2:65" s="1" customFormat="1" ht="16.5" customHeight="1">
      <c r="B332" s="32"/>
      <c r="C332" s="178" t="s">
        <v>1367</v>
      </c>
      <c r="D332" s="178" t="s">
        <v>300</v>
      </c>
      <c r="E332" s="179" t="s">
        <v>4027</v>
      </c>
      <c r="F332" s="180" t="s">
        <v>4028</v>
      </c>
      <c r="G332" s="181" t="s">
        <v>416</v>
      </c>
      <c r="H332" s="182">
        <v>30</v>
      </c>
      <c r="I332" s="183"/>
      <c r="J332" s="182">
        <f t="shared" si="60"/>
        <v>0</v>
      </c>
      <c r="K332" s="180" t="s">
        <v>1</v>
      </c>
      <c r="L332" s="184"/>
      <c r="M332" s="185" t="s">
        <v>1</v>
      </c>
      <c r="N332" s="186" t="s">
        <v>42</v>
      </c>
      <c r="P332" s="146">
        <f t="shared" si="61"/>
        <v>0</v>
      </c>
      <c r="Q332" s="146">
        <v>0</v>
      </c>
      <c r="R332" s="146">
        <f t="shared" si="62"/>
        <v>0</v>
      </c>
      <c r="S332" s="146">
        <v>0</v>
      </c>
      <c r="T332" s="147">
        <f t="shared" si="63"/>
        <v>0</v>
      </c>
      <c r="AR332" s="148" t="s">
        <v>1832</v>
      </c>
      <c r="AT332" s="148" t="s">
        <v>300</v>
      </c>
      <c r="AU332" s="148" t="s">
        <v>87</v>
      </c>
      <c r="AY332" s="17" t="s">
        <v>262</v>
      </c>
      <c r="BE332" s="149">
        <f t="shared" si="64"/>
        <v>0</v>
      </c>
      <c r="BF332" s="149">
        <f t="shared" si="65"/>
        <v>0</v>
      </c>
      <c r="BG332" s="149">
        <f t="shared" si="66"/>
        <v>0</v>
      </c>
      <c r="BH332" s="149">
        <f t="shared" si="67"/>
        <v>0</v>
      </c>
      <c r="BI332" s="149">
        <f t="shared" si="68"/>
        <v>0</v>
      </c>
      <c r="BJ332" s="17" t="s">
        <v>85</v>
      </c>
      <c r="BK332" s="149">
        <f t="shared" si="69"/>
        <v>0</v>
      </c>
      <c r="BL332" s="17" t="s">
        <v>668</v>
      </c>
      <c r="BM332" s="148" t="s">
        <v>4029</v>
      </c>
    </row>
    <row r="333" spans="2:65" s="1" customFormat="1" ht="16.5" customHeight="1">
      <c r="B333" s="32"/>
      <c r="C333" s="178" t="s">
        <v>1371</v>
      </c>
      <c r="D333" s="178" t="s">
        <v>300</v>
      </c>
      <c r="E333" s="179" t="s">
        <v>4030</v>
      </c>
      <c r="F333" s="180" t="s">
        <v>4031</v>
      </c>
      <c r="G333" s="181" t="s">
        <v>416</v>
      </c>
      <c r="H333" s="182">
        <v>510</v>
      </c>
      <c r="I333" s="183"/>
      <c r="J333" s="182">
        <f t="shared" si="60"/>
        <v>0</v>
      </c>
      <c r="K333" s="180" t="s">
        <v>1</v>
      </c>
      <c r="L333" s="184"/>
      <c r="M333" s="185" t="s">
        <v>1</v>
      </c>
      <c r="N333" s="186" t="s">
        <v>42</v>
      </c>
      <c r="P333" s="146">
        <f t="shared" si="61"/>
        <v>0</v>
      </c>
      <c r="Q333" s="146">
        <v>0</v>
      </c>
      <c r="R333" s="146">
        <f t="shared" si="62"/>
        <v>0</v>
      </c>
      <c r="S333" s="146">
        <v>0</v>
      </c>
      <c r="T333" s="147">
        <f t="shared" si="63"/>
        <v>0</v>
      </c>
      <c r="AR333" s="148" t="s">
        <v>1832</v>
      </c>
      <c r="AT333" s="148" t="s">
        <v>300</v>
      </c>
      <c r="AU333" s="148" t="s">
        <v>87</v>
      </c>
      <c r="AY333" s="17" t="s">
        <v>262</v>
      </c>
      <c r="BE333" s="149">
        <f t="shared" si="64"/>
        <v>0</v>
      </c>
      <c r="BF333" s="149">
        <f t="shared" si="65"/>
        <v>0</v>
      </c>
      <c r="BG333" s="149">
        <f t="shared" si="66"/>
        <v>0</v>
      </c>
      <c r="BH333" s="149">
        <f t="shared" si="67"/>
        <v>0</v>
      </c>
      <c r="BI333" s="149">
        <f t="shared" si="68"/>
        <v>0</v>
      </c>
      <c r="BJ333" s="17" t="s">
        <v>85</v>
      </c>
      <c r="BK333" s="149">
        <f t="shared" si="69"/>
        <v>0</v>
      </c>
      <c r="BL333" s="17" t="s">
        <v>668</v>
      </c>
      <c r="BM333" s="148" t="s">
        <v>4032</v>
      </c>
    </row>
    <row r="334" spans="2:65" s="1" customFormat="1" ht="16.5" customHeight="1">
      <c r="B334" s="32"/>
      <c r="C334" s="178" t="s">
        <v>1379</v>
      </c>
      <c r="D334" s="178" t="s">
        <v>300</v>
      </c>
      <c r="E334" s="179" t="s">
        <v>4033</v>
      </c>
      <c r="F334" s="180" t="s">
        <v>4034</v>
      </c>
      <c r="G334" s="181" t="s">
        <v>416</v>
      </c>
      <c r="H334" s="182">
        <v>2480</v>
      </c>
      <c r="I334" s="183"/>
      <c r="J334" s="182">
        <f t="shared" si="60"/>
        <v>0</v>
      </c>
      <c r="K334" s="180" t="s">
        <v>1</v>
      </c>
      <c r="L334" s="184"/>
      <c r="M334" s="185" t="s">
        <v>1</v>
      </c>
      <c r="N334" s="186" t="s">
        <v>42</v>
      </c>
      <c r="P334" s="146">
        <f t="shared" si="61"/>
        <v>0</v>
      </c>
      <c r="Q334" s="146">
        <v>0</v>
      </c>
      <c r="R334" s="146">
        <f t="shared" si="62"/>
        <v>0</v>
      </c>
      <c r="S334" s="146">
        <v>0</v>
      </c>
      <c r="T334" s="147">
        <f t="shared" si="63"/>
        <v>0</v>
      </c>
      <c r="AR334" s="148" t="s">
        <v>1832</v>
      </c>
      <c r="AT334" s="148" t="s">
        <v>300</v>
      </c>
      <c r="AU334" s="148" t="s">
        <v>87</v>
      </c>
      <c r="AY334" s="17" t="s">
        <v>262</v>
      </c>
      <c r="BE334" s="149">
        <f t="shared" si="64"/>
        <v>0</v>
      </c>
      <c r="BF334" s="149">
        <f t="shared" si="65"/>
        <v>0</v>
      </c>
      <c r="BG334" s="149">
        <f t="shared" si="66"/>
        <v>0</v>
      </c>
      <c r="BH334" s="149">
        <f t="shared" si="67"/>
        <v>0</v>
      </c>
      <c r="BI334" s="149">
        <f t="shared" si="68"/>
        <v>0</v>
      </c>
      <c r="BJ334" s="17" t="s">
        <v>85</v>
      </c>
      <c r="BK334" s="149">
        <f t="shared" si="69"/>
        <v>0</v>
      </c>
      <c r="BL334" s="17" t="s">
        <v>668</v>
      </c>
      <c r="BM334" s="148" t="s">
        <v>4035</v>
      </c>
    </row>
    <row r="335" spans="2:65" s="1" customFormat="1" ht="16.5" customHeight="1">
      <c r="B335" s="32"/>
      <c r="C335" s="178" t="s">
        <v>1383</v>
      </c>
      <c r="D335" s="178" t="s">
        <v>300</v>
      </c>
      <c r="E335" s="179" t="s">
        <v>4036</v>
      </c>
      <c r="F335" s="180" t="s">
        <v>4037</v>
      </c>
      <c r="G335" s="181" t="s">
        <v>416</v>
      </c>
      <c r="H335" s="182">
        <v>215</v>
      </c>
      <c r="I335" s="183"/>
      <c r="J335" s="182">
        <f t="shared" si="60"/>
        <v>0</v>
      </c>
      <c r="K335" s="180" t="s">
        <v>1</v>
      </c>
      <c r="L335" s="184"/>
      <c r="M335" s="185" t="s">
        <v>1</v>
      </c>
      <c r="N335" s="186" t="s">
        <v>42</v>
      </c>
      <c r="P335" s="146">
        <f t="shared" si="61"/>
        <v>0</v>
      </c>
      <c r="Q335" s="146">
        <v>0</v>
      </c>
      <c r="R335" s="146">
        <f t="shared" si="62"/>
        <v>0</v>
      </c>
      <c r="S335" s="146">
        <v>0</v>
      </c>
      <c r="T335" s="147">
        <f t="shared" si="63"/>
        <v>0</v>
      </c>
      <c r="AR335" s="148" t="s">
        <v>1832</v>
      </c>
      <c r="AT335" s="148" t="s">
        <v>300</v>
      </c>
      <c r="AU335" s="148" t="s">
        <v>87</v>
      </c>
      <c r="AY335" s="17" t="s">
        <v>262</v>
      </c>
      <c r="BE335" s="149">
        <f t="shared" si="64"/>
        <v>0</v>
      </c>
      <c r="BF335" s="149">
        <f t="shared" si="65"/>
        <v>0</v>
      </c>
      <c r="BG335" s="149">
        <f t="shared" si="66"/>
        <v>0</v>
      </c>
      <c r="BH335" s="149">
        <f t="shared" si="67"/>
        <v>0</v>
      </c>
      <c r="BI335" s="149">
        <f t="shared" si="68"/>
        <v>0</v>
      </c>
      <c r="BJ335" s="17" t="s">
        <v>85</v>
      </c>
      <c r="BK335" s="149">
        <f t="shared" si="69"/>
        <v>0</v>
      </c>
      <c r="BL335" s="17" t="s">
        <v>668</v>
      </c>
      <c r="BM335" s="148" t="s">
        <v>4038</v>
      </c>
    </row>
    <row r="336" spans="2:65" s="1" customFormat="1" ht="16.5" customHeight="1">
      <c r="B336" s="32"/>
      <c r="C336" s="178" t="s">
        <v>1389</v>
      </c>
      <c r="D336" s="178" t="s">
        <v>300</v>
      </c>
      <c r="E336" s="179" t="s">
        <v>4039</v>
      </c>
      <c r="F336" s="180" t="s">
        <v>4040</v>
      </c>
      <c r="G336" s="181" t="s">
        <v>416</v>
      </c>
      <c r="H336" s="182">
        <v>190</v>
      </c>
      <c r="I336" s="183"/>
      <c r="J336" s="182">
        <f t="shared" si="60"/>
        <v>0</v>
      </c>
      <c r="K336" s="180" t="s">
        <v>1</v>
      </c>
      <c r="L336" s="184"/>
      <c r="M336" s="185" t="s">
        <v>1</v>
      </c>
      <c r="N336" s="186" t="s">
        <v>42</v>
      </c>
      <c r="P336" s="146">
        <f t="shared" si="61"/>
        <v>0</v>
      </c>
      <c r="Q336" s="146">
        <v>0</v>
      </c>
      <c r="R336" s="146">
        <f t="shared" si="62"/>
        <v>0</v>
      </c>
      <c r="S336" s="146">
        <v>0</v>
      </c>
      <c r="T336" s="147">
        <f t="shared" si="63"/>
        <v>0</v>
      </c>
      <c r="AR336" s="148" t="s">
        <v>1832</v>
      </c>
      <c r="AT336" s="148" t="s">
        <v>300</v>
      </c>
      <c r="AU336" s="148" t="s">
        <v>87</v>
      </c>
      <c r="AY336" s="17" t="s">
        <v>262</v>
      </c>
      <c r="BE336" s="149">
        <f t="shared" si="64"/>
        <v>0</v>
      </c>
      <c r="BF336" s="149">
        <f t="shared" si="65"/>
        <v>0</v>
      </c>
      <c r="BG336" s="149">
        <f t="shared" si="66"/>
        <v>0</v>
      </c>
      <c r="BH336" s="149">
        <f t="shared" si="67"/>
        <v>0</v>
      </c>
      <c r="BI336" s="149">
        <f t="shared" si="68"/>
        <v>0</v>
      </c>
      <c r="BJ336" s="17" t="s">
        <v>85</v>
      </c>
      <c r="BK336" s="149">
        <f t="shared" si="69"/>
        <v>0</v>
      </c>
      <c r="BL336" s="17" t="s">
        <v>668</v>
      </c>
      <c r="BM336" s="148" t="s">
        <v>4041</v>
      </c>
    </row>
    <row r="337" spans="2:65" s="1" customFormat="1" ht="16.5" customHeight="1">
      <c r="B337" s="32"/>
      <c r="C337" s="178" t="s">
        <v>1393</v>
      </c>
      <c r="D337" s="178" t="s">
        <v>300</v>
      </c>
      <c r="E337" s="179" t="s">
        <v>4042</v>
      </c>
      <c r="F337" s="180" t="s">
        <v>3628</v>
      </c>
      <c r="G337" s="181" t="s">
        <v>416</v>
      </c>
      <c r="H337" s="182">
        <v>620</v>
      </c>
      <c r="I337" s="183"/>
      <c r="J337" s="182">
        <f t="shared" si="60"/>
        <v>0</v>
      </c>
      <c r="K337" s="180" t="s">
        <v>1</v>
      </c>
      <c r="L337" s="184"/>
      <c r="M337" s="185" t="s">
        <v>1</v>
      </c>
      <c r="N337" s="186" t="s">
        <v>42</v>
      </c>
      <c r="P337" s="146">
        <f t="shared" si="61"/>
        <v>0</v>
      </c>
      <c r="Q337" s="146">
        <v>0</v>
      </c>
      <c r="R337" s="146">
        <f t="shared" si="62"/>
        <v>0</v>
      </c>
      <c r="S337" s="146">
        <v>0</v>
      </c>
      <c r="T337" s="147">
        <f t="shared" si="63"/>
        <v>0</v>
      </c>
      <c r="AR337" s="148" t="s">
        <v>1832</v>
      </c>
      <c r="AT337" s="148" t="s">
        <v>300</v>
      </c>
      <c r="AU337" s="148" t="s">
        <v>87</v>
      </c>
      <c r="AY337" s="17" t="s">
        <v>262</v>
      </c>
      <c r="BE337" s="149">
        <f t="shared" si="64"/>
        <v>0</v>
      </c>
      <c r="BF337" s="149">
        <f t="shared" si="65"/>
        <v>0</v>
      </c>
      <c r="BG337" s="149">
        <f t="shared" si="66"/>
        <v>0</v>
      </c>
      <c r="BH337" s="149">
        <f t="shared" si="67"/>
        <v>0</v>
      </c>
      <c r="BI337" s="149">
        <f t="shared" si="68"/>
        <v>0</v>
      </c>
      <c r="BJ337" s="17" t="s">
        <v>85</v>
      </c>
      <c r="BK337" s="149">
        <f t="shared" si="69"/>
        <v>0</v>
      </c>
      <c r="BL337" s="17" t="s">
        <v>668</v>
      </c>
      <c r="BM337" s="148" t="s">
        <v>4043</v>
      </c>
    </row>
    <row r="338" spans="2:65" s="1" customFormat="1" ht="16.5" customHeight="1">
      <c r="B338" s="32"/>
      <c r="C338" s="178" t="s">
        <v>1399</v>
      </c>
      <c r="D338" s="178" t="s">
        <v>300</v>
      </c>
      <c r="E338" s="179" t="s">
        <v>4044</v>
      </c>
      <c r="F338" s="180" t="s">
        <v>3630</v>
      </c>
      <c r="G338" s="181" t="s">
        <v>416</v>
      </c>
      <c r="H338" s="182">
        <v>70</v>
      </c>
      <c r="I338" s="183"/>
      <c r="J338" s="182">
        <f t="shared" si="60"/>
        <v>0</v>
      </c>
      <c r="K338" s="180" t="s">
        <v>1</v>
      </c>
      <c r="L338" s="184"/>
      <c r="M338" s="185" t="s">
        <v>1</v>
      </c>
      <c r="N338" s="186" t="s">
        <v>42</v>
      </c>
      <c r="P338" s="146">
        <f t="shared" si="61"/>
        <v>0</v>
      </c>
      <c r="Q338" s="146">
        <v>0</v>
      </c>
      <c r="R338" s="146">
        <f t="shared" si="62"/>
        <v>0</v>
      </c>
      <c r="S338" s="146">
        <v>0</v>
      </c>
      <c r="T338" s="147">
        <f t="shared" si="63"/>
        <v>0</v>
      </c>
      <c r="AR338" s="148" t="s">
        <v>1832</v>
      </c>
      <c r="AT338" s="148" t="s">
        <v>300</v>
      </c>
      <c r="AU338" s="148" t="s">
        <v>87</v>
      </c>
      <c r="AY338" s="17" t="s">
        <v>262</v>
      </c>
      <c r="BE338" s="149">
        <f t="shared" si="64"/>
        <v>0</v>
      </c>
      <c r="BF338" s="149">
        <f t="shared" si="65"/>
        <v>0</v>
      </c>
      <c r="BG338" s="149">
        <f t="shared" si="66"/>
        <v>0</v>
      </c>
      <c r="BH338" s="149">
        <f t="shared" si="67"/>
        <v>0</v>
      </c>
      <c r="BI338" s="149">
        <f t="shared" si="68"/>
        <v>0</v>
      </c>
      <c r="BJ338" s="17" t="s">
        <v>85</v>
      </c>
      <c r="BK338" s="149">
        <f t="shared" si="69"/>
        <v>0</v>
      </c>
      <c r="BL338" s="17" t="s">
        <v>668</v>
      </c>
      <c r="BM338" s="148" t="s">
        <v>4045</v>
      </c>
    </row>
    <row r="339" spans="2:65" s="1" customFormat="1" ht="16.5" customHeight="1">
      <c r="B339" s="32"/>
      <c r="C339" s="178" t="s">
        <v>1403</v>
      </c>
      <c r="D339" s="178" t="s">
        <v>300</v>
      </c>
      <c r="E339" s="179" t="s">
        <v>4046</v>
      </c>
      <c r="F339" s="180" t="s">
        <v>3632</v>
      </c>
      <c r="G339" s="181" t="s">
        <v>416</v>
      </c>
      <c r="H339" s="182">
        <v>20</v>
      </c>
      <c r="I339" s="183"/>
      <c r="J339" s="182">
        <f t="shared" si="60"/>
        <v>0</v>
      </c>
      <c r="K339" s="180" t="s">
        <v>1</v>
      </c>
      <c r="L339" s="184"/>
      <c r="M339" s="185" t="s">
        <v>1</v>
      </c>
      <c r="N339" s="186" t="s">
        <v>42</v>
      </c>
      <c r="P339" s="146">
        <f t="shared" si="61"/>
        <v>0</v>
      </c>
      <c r="Q339" s="146">
        <v>0</v>
      </c>
      <c r="R339" s="146">
        <f t="shared" si="62"/>
        <v>0</v>
      </c>
      <c r="S339" s="146">
        <v>0</v>
      </c>
      <c r="T339" s="147">
        <f t="shared" si="63"/>
        <v>0</v>
      </c>
      <c r="AR339" s="148" t="s">
        <v>1832</v>
      </c>
      <c r="AT339" s="148" t="s">
        <v>300</v>
      </c>
      <c r="AU339" s="148" t="s">
        <v>87</v>
      </c>
      <c r="AY339" s="17" t="s">
        <v>262</v>
      </c>
      <c r="BE339" s="149">
        <f t="shared" si="64"/>
        <v>0</v>
      </c>
      <c r="BF339" s="149">
        <f t="shared" si="65"/>
        <v>0</v>
      </c>
      <c r="BG339" s="149">
        <f t="shared" si="66"/>
        <v>0</v>
      </c>
      <c r="BH339" s="149">
        <f t="shared" si="67"/>
        <v>0</v>
      </c>
      <c r="BI339" s="149">
        <f t="shared" si="68"/>
        <v>0</v>
      </c>
      <c r="BJ339" s="17" t="s">
        <v>85</v>
      </c>
      <c r="BK339" s="149">
        <f t="shared" si="69"/>
        <v>0</v>
      </c>
      <c r="BL339" s="17" t="s">
        <v>668</v>
      </c>
      <c r="BM339" s="148" t="s">
        <v>4047</v>
      </c>
    </row>
    <row r="340" spans="2:65" s="1" customFormat="1" ht="16.5" customHeight="1">
      <c r="B340" s="32"/>
      <c r="C340" s="178" t="s">
        <v>1412</v>
      </c>
      <c r="D340" s="178" t="s">
        <v>300</v>
      </c>
      <c r="E340" s="179" t="s">
        <v>4048</v>
      </c>
      <c r="F340" s="180" t="s">
        <v>3634</v>
      </c>
      <c r="G340" s="181" t="s">
        <v>416</v>
      </c>
      <c r="H340" s="182">
        <v>480</v>
      </c>
      <c r="I340" s="183"/>
      <c r="J340" s="182">
        <f t="shared" si="60"/>
        <v>0</v>
      </c>
      <c r="K340" s="180" t="s">
        <v>1</v>
      </c>
      <c r="L340" s="184"/>
      <c r="M340" s="185" t="s">
        <v>1</v>
      </c>
      <c r="N340" s="186" t="s">
        <v>42</v>
      </c>
      <c r="P340" s="146">
        <f t="shared" si="61"/>
        <v>0</v>
      </c>
      <c r="Q340" s="146">
        <v>0</v>
      </c>
      <c r="R340" s="146">
        <f t="shared" si="62"/>
        <v>0</v>
      </c>
      <c r="S340" s="146">
        <v>0</v>
      </c>
      <c r="T340" s="147">
        <f t="shared" si="63"/>
        <v>0</v>
      </c>
      <c r="AR340" s="148" t="s">
        <v>1832</v>
      </c>
      <c r="AT340" s="148" t="s">
        <v>300</v>
      </c>
      <c r="AU340" s="148" t="s">
        <v>87</v>
      </c>
      <c r="AY340" s="17" t="s">
        <v>262</v>
      </c>
      <c r="BE340" s="149">
        <f t="shared" si="64"/>
        <v>0</v>
      </c>
      <c r="BF340" s="149">
        <f t="shared" si="65"/>
        <v>0</v>
      </c>
      <c r="BG340" s="149">
        <f t="shared" si="66"/>
        <v>0</v>
      </c>
      <c r="BH340" s="149">
        <f t="shared" si="67"/>
        <v>0</v>
      </c>
      <c r="BI340" s="149">
        <f t="shared" si="68"/>
        <v>0</v>
      </c>
      <c r="BJ340" s="17" t="s">
        <v>85</v>
      </c>
      <c r="BK340" s="149">
        <f t="shared" si="69"/>
        <v>0</v>
      </c>
      <c r="BL340" s="17" t="s">
        <v>668</v>
      </c>
      <c r="BM340" s="148" t="s">
        <v>4049</v>
      </c>
    </row>
    <row r="341" spans="2:65" s="1" customFormat="1" ht="16.5" customHeight="1">
      <c r="B341" s="32"/>
      <c r="C341" s="178" t="s">
        <v>1423</v>
      </c>
      <c r="D341" s="178" t="s">
        <v>300</v>
      </c>
      <c r="E341" s="179" t="s">
        <v>4050</v>
      </c>
      <c r="F341" s="180" t="s">
        <v>3636</v>
      </c>
      <c r="G341" s="181" t="s">
        <v>416</v>
      </c>
      <c r="H341" s="182">
        <v>70</v>
      </c>
      <c r="I341" s="183"/>
      <c r="J341" s="182">
        <f t="shared" si="60"/>
        <v>0</v>
      </c>
      <c r="K341" s="180" t="s">
        <v>1</v>
      </c>
      <c r="L341" s="184"/>
      <c r="M341" s="185" t="s">
        <v>1</v>
      </c>
      <c r="N341" s="186" t="s">
        <v>42</v>
      </c>
      <c r="P341" s="146">
        <f t="shared" si="61"/>
        <v>0</v>
      </c>
      <c r="Q341" s="146">
        <v>0</v>
      </c>
      <c r="R341" s="146">
        <f t="shared" si="62"/>
        <v>0</v>
      </c>
      <c r="S341" s="146">
        <v>0</v>
      </c>
      <c r="T341" s="147">
        <f t="shared" si="63"/>
        <v>0</v>
      </c>
      <c r="AR341" s="148" t="s">
        <v>1832</v>
      </c>
      <c r="AT341" s="148" t="s">
        <v>300</v>
      </c>
      <c r="AU341" s="148" t="s">
        <v>87</v>
      </c>
      <c r="AY341" s="17" t="s">
        <v>262</v>
      </c>
      <c r="BE341" s="149">
        <f t="shared" si="64"/>
        <v>0</v>
      </c>
      <c r="BF341" s="149">
        <f t="shared" si="65"/>
        <v>0</v>
      </c>
      <c r="BG341" s="149">
        <f t="shared" si="66"/>
        <v>0</v>
      </c>
      <c r="BH341" s="149">
        <f t="shared" si="67"/>
        <v>0</v>
      </c>
      <c r="BI341" s="149">
        <f t="shared" si="68"/>
        <v>0</v>
      </c>
      <c r="BJ341" s="17" t="s">
        <v>85</v>
      </c>
      <c r="BK341" s="149">
        <f t="shared" si="69"/>
        <v>0</v>
      </c>
      <c r="BL341" s="17" t="s">
        <v>668</v>
      </c>
      <c r="BM341" s="148" t="s">
        <v>4051</v>
      </c>
    </row>
    <row r="342" spans="2:65" s="1" customFormat="1" ht="16.5" customHeight="1">
      <c r="B342" s="32"/>
      <c r="C342" s="178" t="s">
        <v>1434</v>
      </c>
      <c r="D342" s="178" t="s">
        <v>300</v>
      </c>
      <c r="E342" s="179" t="s">
        <v>4052</v>
      </c>
      <c r="F342" s="180" t="s">
        <v>3638</v>
      </c>
      <c r="G342" s="181" t="s">
        <v>416</v>
      </c>
      <c r="H342" s="182">
        <v>30</v>
      </c>
      <c r="I342" s="183"/>
      <c r="J342" s="182">
        <f t="shared" si="60"/>
        <v>0</v>
      </c>
      <c r="K342" s="180" t="s">
        <v>1</v>
      </c>
      <c r="L342" s="184"/>
      <c r="M342" s="185" t="s">
        <v>1</v>
      </c>
      <c r="N342" s="186" t="s">
        <v>42</v>
      </c>
      <c r="P342" s="146">
        <f t="shared" si="61"/>
        <v>0</v>
      </c>
      <c r="Q342" s="146">
        <v>0</v>
      </c>
      <c r="R342" s="146">
        <f t="shared" si="62"/>
        <v>0</v>
      </c>
      <c r="S342" s="146">
        <v>0</v>
      </c>
      <c r="T342" s="147">
        <f t="shared" si="63"/>
        <v>0</v>
      </c>
      <c r="AR342" s="148" t="s">
        <v>1832</v>
      </c>
      <c r="AT342" s="148" t="s">
        <v>300</v>
      </c>
      <c r="AU342" s="148" t="s">
        <v>87</v>
      </c>
      <c r="AY342" s="17" t="s">
        <v>262</v>
      </c>
      <c r="BE342" s="149">
        <f t="shared" si="64"/>
        <v>0</v>
      </c>
      <c r="BF342" s="149">
        <f t="shared" si="65"/>
        <v>0</v>
      </c>
      <c r="BG342" s="149">
        <f t="shared" si="66"/>
        <v>0</v>
      </c>
      <c r="BH342" s="149">
        <f t="shared" si="67"/>
        <v>0</v>
      </c>
      <c r="BI342" s="149">
        <f t="shared" si="68"/>
        <v>0</v>
      </c>
      <c r="BJ342" s="17" t="s">
        <v>85</v>
      </c>
      <c r="BK342" s="149">
        <f t="shared" si="69"/>
        <v>0</v>
      </c>
      <c r="BL342" s="17" t="s">
        <v>668</v>
      </c>
      <c r="BM342" s="148" t="s">
        <v>4053</v>
      </c>
    </row>
    <row r="343" spans="2:65" s="1" customFormat="1" ht="16.5" customHeight="1">
      <c r="B343" s="32"/>
      <c r="C343" s="178" t="s">
        <v>1440</v>
      </c>
      <c r="D343" s="178" t="s">
        <v>300</v>
      </c>
      <c r="E343" s="179" t="s">
        <v>4054</v>
      </c>
      <c r="F343" s="180" t="s">
        <v>4055</v>
      </c>
      <c r="G343" s="181" t="s">
        <v>4056</v>
      </c>
      <c r="H343" s="182">
        <v>1</v>
      </c>
      <c r="I343" s="183"/>
      <c r="J343" s="182">
        <f t="shared" si="60"/>
        <v>0</v>
      </c>
      <c r="K343" s="180" t="s">
        <v>1</v>
      </c>
      <c r="L343" s="184"/>
      <c r="M343" s="185" t="s">
        <v>1</v>
      </c>
      <c r="N343" s="186" t="s">
        <v>42</v>
      </c>
      <c r="P343" s="146">
        <f t="shared" si="61"/>
        <v>0</v>
      </c>
      <c r="Q343" s="146">
        <v>0</v>
      </c>
      <c r="R343" s="146">
        <f t="shared" si="62"/>
        <v>0</v>
      </c>
      <c r="S343" s="146">
        <v>0</v>
      </c>
      <c r="T343" s="147">
        <f t="shared" si="63"/>
        <v>0</v>
      </c>
      <c r="AR343" s="148" t="s">
        <v>1832</v>
      </c>
      <c r="AT343" s="148" t="s">
        <v>300</v>
      </c>
      <c r="AU343" s="148" t="s">
        <v>87</v>
      </c>
      <c r="AY343" s="17" t="s">
        <v>262</v>
      </c>
      <c r="BE343" s="149">
        <f t="shared" si="64"/>
        <v>0</v>
      </c>
      <c r="BF343" s="149">
        <f t="shared" si="65"/>
        <v>0</v>
      </c>
      <c r="BG343" s="149">
        <f t="shared" si="66"/>
        <v>0</v>
      </c>
      <c r="BH343" s="149">
        <f t="shared" si="67"/>
        <v>0</v>
      </c>
      <c r="BI343" s="149">
        <f t="shared" si="68"/>
        <v>0</v>
      </c>
      <c r="BJ343" s="17" t="s">
        <v>85</v>
      </c>
      <c r="BK343" s="149">
        <f t="shared" si="69"/>
        <v>0</v>
      </c>
      <c r="BL343" s="17" t="s">
        <v>668</v>
      </c>
      <c r="BM343" s="148" t="s">
        <v>4057</v>
      </c>
    </row>
    <row r="344" spans="2:65" s="1" customFormat="1" ht="16.5" customHeight="1">
      <c r="B344" s="32"/>
      <c r="C344" s="178" t="s">
        <v>1444</v>
      </c>
      <c r="D344" s="178" t="s">
        <v>300</v>
      </c>
      <c r="E344" s="179" t="s">
        <v>4058</v>
      </c>
      <c r="F344" s="180" t="s">
        <v>4059</v>
      </c>
      <c r="G344" s="181" t="s">
        <v>786</v>
      </c>
      <c r="H344" s="183"/>
      <c r="I344" s="183"/>
      <c r="J344" s="182">
        <f t="shared" si="60"/>
        <v>0</v>
      </c>
      <c r="K344" s="180" t="s">
        <v>1</v>
      </c>
      <c r="L344" s="184"/>
      <c r="M344" s="185" t="s">
        <v>1</v>
      </c>
      <c r="N344" s="186" t="s">
        <v>42</v>
      </c>
      <c r="P344" s="146">
        <f t="shared" si="61"/>
        <v>0</v>
      </c>
      <c r="Q344" s="146">
        <v>0</v>
      </c>
      <c r="R344" s="146">
        <f t="shared" si="62"/>
        <v>0</v>
      </c>
      <c r="S344" s="146">
        <v>0</v>
      </c>
      <c r="T344" s="147">
        <f t="shared" si="63"/>
        <v>0</v>
      </c>
      <c r="AR344" s="148" t="s">
        <v>1832</v>
      </c>
      <c r="AT344" s="148" t="s">
        <v>300</v>
      </c>
      <c r="AU344" s="148" t="s">
        <v>87</v>
      </c>
      <c r="AY344" s="17" t="s">
        <v>262</v>
      </c>
      <c r="BE344" s="149">
        <f t="shared" si="64"/>
        <v>0</v>
      </c>
      <c r="BF344" s="149">
        <f t="shared" si="65"/>
        <v>0</v>
      </c>
      <c r="BG344" s="149">
        <f t="shared" si="66"/>
        <v>0</v>
      </c>
      <c r="BH344" s="149">
        <f t="shared" si="67"/>
        <v>0</v>
      </c>
      <c r="BI344" s="149">
        <f t="shared" si="68"/>
        <v>0</v>
      </c>
      <c r="BJ344" s="17" t="s">
        <v>85</v>
      </c>
      <c r="BK344" s="149">
        <f t="shared" si="69"/>
        <v>0</v>
      </c>
      <c r="BL344" s="17" t="s">
        <v>668</v>
      </c>
      <c r="BM344" s="148" t="s">
        <v>4060</v>
      </c>
    </row>
    <row r="345" spans="2:65" s="1" customFormat="1" ht="16.5" customHeight="1">
      <c r="B345" s="32"/>
      <c r="C345" s="178" t="s">
        <v>1449</v>
      </c>
      <c r="D345" s="178" t="s">
        <v>300</v>
      </c>
      <c r="E345" s="179" t="s">
        <v>4061</v>
      </c>
      <c r="F345" s="180" t="s">
        <v>4062</v>
      </c>
      <c r="G345" s="181" t="s">
        <v>786</v>
      </c>
      <c r="H345" s="183"/>
      <c r="I345" s="183"/>
      <c r="J345" s="182">
        <f t="shared" si="60"/>
        <v>0</v>
      </c>
      <c r="K345" s="180" t="s">
        <v>1</v>
      </c>
      <c r="L345" s="184"/>
      <c r="M345" s="197" t="s">
        <v>1</v>
      </c>
      <c r="N345" s="198" t="s">
        <v>42</v>
      </c>
      <c r="O345" s="191"/>
      <c r="P345" s="195">
        <f t="shared" si="61"/>
        <v>0</v>
      </c>
      <c r="Q345" s="195">
        <v>0</v>
      </c>
      <c r="R345" s="195">
        <f t="shared" si="62"/>
        <v>0</v>
      </c>
      <c r="S345" s="195">
        <v>0</v>
      </c>
      <c r="T345" s="196">
        <f t="shared" si="63"/>
        <v>0</v>
      </c>
      <c r="AR345" s="148" t="s">
        <v>1832</v>
      </c>
      <c r="AT345" s="148" t="s">
        <v>300</v>
      </c>
      <c r="AU345" s="148" t="s">
        <v>87</v>
      </c>
      <c r="AY345" s="17" t="s">
        <v>262</v>
      </c>
      <c r="BE345" s="149">
        <f t="shared" si="64"/>
        <v>0</v>
      </c>
      <c r="BF345" s="149">
        <f t="shared" si="65"/>
        <v>0</v>
      </c>
      <c r="BG345" s="149">
        <f t="shared" si="66"/>
        <v>0</v>
      </c>
      <c r="BH345" s="149">
        <f t="shared" si="67"/>
        <v>0</v>
      </c>
      <c r="BI345" s="149">
        <f t="shared" si="68"/>
        <v>0</v>
      </c>
      <c r="BJ345" s="17" t="s">
        <v>85</v>
      </c>
      <c r="BK345" s="149">
        <f t="shared" si="69"/>
        <v>0</v>
      </c>
      <c r="BL345" s="17" t="s">
        <v>668</v>
      </c>
      <c r="BM345" s="148" t="s">
        <v>4063</v>
      </c>
    </row>
    <row r="346" spans="2:12" s="1" customFormat="1" ht="6.95" customHeight="1">
      <c r="B346" s="44"/>
      <c r="C346" s="45"/>
      <c r="D346" s="45"/>
      <c r="E346" s="45"/>
      <c r="F346" s="45"/>
      <c r="G346" s="45"/>
      <c r="H346" s="45"/>
      <c r="I346" s="45"/>
      <c r="J346" s="45"/>
      <c r="K346" s="45"/>
      <c r="L346" s="32"/>
    </row>
  </sheetData>
  <sheetProtection algorithmName="SHA-512" hashValue="G3ABZJOUK5fbXbFLPof1G1753lmOLge6KKA7X30MRWDLHY0BHzUjAQRLS8Y/BwUBpXvuAMh9NWFK7v1XD3lzTg==" saltValue="4vlY1FuKPF+w2ff7yN5BKot41WOOmIEop9zeq0Bc/0j+0AXxJ1T8HufvGmWMcCyKYK0hPP4DxPSSe1Y/K7Ezjw==" spinCount="100000" sheet="1" objects="1" scenarios="1" formatColumns="0" formatRows="0" autoFilter="0"/>
  <autoFilter ref="C126:K345"/>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7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4"/>
      <c r="M2" s="234"/>
      <c r="N2" s="234"/>
      <c r="O2" s="234"/>
      <c r="P2" s="234"/>
      <c r="Q2" s="234"/>
      <c r="R2" s="234"/>
      <c r="S2" s="234"/>
      <c r="T2" s="234"/>
      <c r="U2" s="234"/>
      <c r="V2" s="234"/>
      <c r="AT2" s="17" t="s">
        <v>104</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75">
      <c r="B8" s="20"/>
      <c r="D8" s="27" t="s">
        <v>164</v>
      </c>
      <c r="L8" s="20"/>
    </row>
    <row r="9" spans="2:12" ht="16.5" customHeight="1">
      <c r="B9" s="20"/>
      <c r="E9" s="267" t="s">
        <v>3499</v>
      </c>
      <c r="F9" s="234"/>
      <c r="G9" s="234"/>
      <c r="H9" s="234"/>
      <c r="L9" s="20"/>
    </row>
    <row r="10" spans="2:12" ht="12" customHeight="1">
      <c r="B10" s="20"/>
      <c r="D10" s="27" t="s">
        <v>3500</v>
      </c>
      <c r="L10" s="20"/>
    </row>
    <row r="11" spans="2:12" s="1" customFormat="1" ht="16.5" customHeight="1">
      <c r="B11" s="32"/>
      <c r="E11" s="262" t="s">
        <v>4064</v>
      </c>
      <c r="F11" s="266"/>
      <c r="G11" s="266"/>
      <c r="H11" s="266"/>
      <c r="L11" s="32"/>
    </row>
    <row r="12" spans="2:12" s="1" customFormat="1" ht="12" customHeight="1">
      <c r="B12" s="32"/>
      <c r="D12" s="27" t="s">
        <v>4065</v>
      </c>
      <c r="L12" s="32"/>
    </row>
    <row r="13" spans="2:12" s="1" customFormat="1" ht="16.5" customHeight="1">
      <c r="B13" s="32"/>
      <c r="E13" s="256" t="s">
        <v>4066</v>
      </c>
      <c r="F13" s="266"/>
      <c r="G13" s="266"/>
      <c r="H13" s="266"/>
      <c r="L13" s="32"/>
    </row>
    <row r="14" spans="2:12" s="1" customFormat="1" ht="12">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25. 9. 2023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9" t="str">
        <f>'Rekapitulace stavby'!E14</f>
        <v>Vyplň údaj</v>
      </c>
      <c r="F22" s="238"/>
      <c r="G22" s="238"/>
      <c r="H22" s="238"/>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2" t="s">
        <v>210</v>
      </c>
      <c r="F31" s="242"/>
      <c r="G31" s="242"/>
      <c r="H31" s="242"/>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ROUND(J129,2)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ROUND((SUM(BE129:BE171)),2)</f>
        <v>0</v>
      </c>
      <c r="I37" s="98">
        <v>0.21</v>
      </c>
      <c r="J37" s="86">
        <f>ROUND(((SUM(BE129:BE171))*I37),2)</f>
        <v>0</v>
      </c>
      <c r="L37" s="32"/>
    </row>
    <row r="38" spans="2:12" s="1" customFormat="1" ht="14.45" customHeight="1">
      <c r="B38" s="32"/>
      <c r="E38" s="27" t="s">
        <v>43</v>
      </c>
      <c r="F38" s="86">
        <f>ROUND((SUM(BF129:BF171)),2)</f>
        <v>0</v>
      </c>
      <c r="I38" s="98">
        <v>0.15</v>
      </c>
      <c r="J38" s="86">
        <f>ROUND(((SUM(BF129:BF171))*I38),2)</f>
        <v>0</v>
      </c>
      <c r="L38" s="32"/>
    </row>
    <row r="39" spans="2:12" s="1" customFormat="1" ht="14.45" customHeight="1" hidden="1">
      <c r="B39" s="32"/>
      <c r="E39" s="27" t="s">
        <v>44</v>
      </c>
      <c r="F39" s="86">
        <f>ROUND((SUM(BG129:BG171)),2)</f>
        <v>0</v>
      </c>
      <c r="I39" s="98">
        <v>0.21</v>
      </c>
      <c r="J39" s="86">
        <f>0</f>
        <v>0</v>
      </c>
      <c r="L39" s="32"/>
    </row>
    <row r="40" spans="2:12" s="1" customFormat="1" ht="14.45" customHeight="1" hidden="1">
      <c r="B40" s="32"/>
      <c r="E40" s="27" t="s">
        <v>45</v>
      </c>
      <c r="F40" s="86">
        <f>ROUND((SUM(BH129:BH171)),2)</f>
        <v>0</v>
      </c>
      <c r="I40" s="98">
        <v>0.15</v>
      </c>
      <c r="J40" s="86">
        <f>0</f>
        <v>0</v>
      </c>
      <c r="L40" s="32"/>
    </row>
    <row r="41" spans="2:12" s="1" customFormat="1" ht="14.45" customHeight="1" hidden="1">
      <c r="B41" s="32"/>
      <c r="E41" s="27" t="s">
        <v>46</v>
      </c>
      <c r="F41" s="86">
        <f>ROUND((SUM(BI129:BI171)),2)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ht="16.5" customHeight="1">
      <c r="B87" s="20"/>
      <c r="E87" s="267" t="s">
        <v>3499</v>
      </c>
      <c r="F87" s="234"/>
      <c r="G87" s="234"/>
      <c r="H87" s="234"/>
      <c r="L87" s="20"/>
    </row>
    <row r="88" spans="2:12" ht="12" customHeight="1">
      <c r="B88" s="20"/>
      <c r="C88" s="27" t="s">
        <v>3500</v>
      </c>
      <c r="L88" s="20"/>
    </row>
    <row r="89" spans="2:12" s="1" customFormat="1" ht="16.5" customHeight="1">
      <c r="B89" s="32"/>
      <c r="E89" s="262" t="s">
        <v>4064</v>
      </c>
      <c r="F89" s="266"/>
      <c r="G89" s="266"/>
      <c r="H89" s="266"/>
      <c r="L89" s="32"/>
    </row>
    <row r="90" spans="2:12" s="1" customFormat="1" ht="12" customHeight="1">
      <c r="B90" s="32"/>
      <c r="C90" s="27" t="s">
        <v>4065</v>
      </c>
      <c r="L90" s="32"/>
    </row>
    <row r="91" spans="2:12" s="1" customFormat="1" ht="16.5" customHeight="1">
      <c r="B91" s="32"/>
      <c r="E91" s="256" t="str">
        <f>E13</f>
        <v>02.1 - Přípojka a přeložka SEK</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25. 9. 2023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J129</f>
        <v>0</v>
      </c>
      <c r="L100" s="32"/>
      <c r="AU100" s="17" t="s">
        <v>220</v>
      </c>
    </row>
    <row r="101" spans="2:12" s="8" customFormat="1" ht="24.95" customHeight="1">
      <c r="B101" s="110"/>
      <c r="D101" s="111" t="s">
        <v>245</v>
      </c>
      <c r="E101" s="112"/>
      <c r="F101" s="112"/>
      <c r="G101" s="112"/>
      <c r="H101" s="112"/>
      <c r="I101" s="112"/>
      <c r="J101" s="113">
        <f>J130</f>
        <v>0</v>
      </c>
      <c r="L101" s="110"/>
    </row>
    <row r="102" spans="2:12" s="9" customFormat="1" ht="19.9" customHeight="1">
      <c r="B102" s="114"/>
      <c r="D102" s="115" t="s">
        <v>4067</v>
      </c>
      <c r="E102" s="116"/>
      <c r="F102" s="116"/>
      <c r="G102" s="116"/>
      <c r="H102" s="116"/>
      <c r="I102" s="116"/>
      <c r="J102" s="117">
        <f>J131</f>
        <v>0</v>
      </c>
      <c r="L102" s="114"/>
    </row>
    <row r="103" spans="2:12" s="9" customFormat="1" ht="19.9" customHeight="1">
      <c r="B103" s="114"/>
      <c r="D103" s="115" t="s">
        <v>4068</v>
      </c>
      <c r="E103" s="116"/>
      <c r="F103" s="116"/>
      <c r="G103" s="116"/>
      <c r="H103" s="116"/>
      <c r="I103" s="116"/>
      <c r="J103" s="117">
        <f>J136</f>
        <v>0</v>
      </c>
      <c r="L103" s="114"/>
    </row>
    <row r="104" spans="2:12" s="9" customFormat="1" ht="19.9" customHeight="1">
      <c r="B104" s="114"/>
      <c r="D104" s="115" t="s">
        <v>4069</v>
      </c>
      <c r="E104" s="116"/>
      <c r="F104" s="116"/>
      <c r="G104" s="116"/>
      <c r="H104" s="116"/>
      <c r="I104" s="116"/>
      <c r="J104" s="117">
        <f>J151</f>
        <v>0</v>
      </c>
      <c r="L104" s="114"/>
    </row>
    <row r="105" spans="2:12" s="9" customFormat="1" ht="19.9" customHeight="1">
      <c r="B105" s="114"/>
      <c r="D105" s="115" t="s">
        <v>4070</v>
      </c>
      <c r="E105" s="116"/>
      <c r="F105" s="116"/>
      <c r="G105" s="116"/>
      <c r="H105" s="116"/>
      <c r="I105" s="116"/>
      <c r="J105" s="117">
        <f>J169</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67" t="str">
        <f>E7</f>
        <v>Novostavba knihovny Antonína Marka v Turnově</v>
      </c>
      <c r="F115" s="268"/>
      <c r="G115" s="268"/>
      <c r="H115" s="268"/>
      <c r="L115" s="32"/>
    </row>
    <row r="116" spans="2:12" ht="12" customHeight="1">
      <c r="B116" s="20"/>
      <c r="C116" s="27" t="s">
        <v>164</v>
      </c>
      <c r="L116" s="20"/>
    </row>
    <row r="117" spans="2:12" ht="16.5" customHeight="1">
      <c r="B117" s="20"/>
      <c r="E117" s="267" t="s">
        <v>3499</v>
      </c>
      <c r="F117" s="234"/>
      <c r="G117" s="234"/>
      <c r="H117" s="234"/>
      <c r="L117" s="20"/>
    </row>
    <row r="118" spans="2:12" ht="12" customHeight="1">
      <c r="B118" s="20"/>
      <c r="C118" s="27" t="s">
        <v>3500</v>
      </c>
      <c r="L118" s="20"/>
    </row>
    <row r="119" spans="2:12" s="1" customFormat="1" ht="16.5" customHeight="1">
      <c r="B119" s="32"/>
      <c r="E119" s="262" t="s">
        <v>4064</v>
      </c>
      <c r="F119" s="266"/>
      <c r="G119" s="266"/>
      <c r="H119" s="266"/>
      <c r="L119" s="32"/>
    </row>
    <row r="120" spans="2:12" s="1" customFormat="1" ht="12" customHeight="1">
      <c r="B120" s="32"/>
      <c r="C120" s="27" t="s">
        <v>4065</v>
      </c>
      <c r="L120" s="32"/>
    </row>
    <row r="121" spans="2:12" s="1" customFormat="1" ht="16.5" customHeight="1">
      <c r="B121" s="32"/>
      <c r="E121" s="256" t="str">
        <f>E13</f>
        <v>02.1 - Přípojka a přeložka SEK</v>
      </c>
      <c r="F121" s="266"/>
      <c r="G121" s="266"/>
      <c r="H121" s="266"/>
      <c r="L121" s="32"/>
    </row>
    <row r="122" spans="2:12" s="1" customFormat="1" ht="6.95" customHeight="1">
      <c r="B122" s="32"/>
      <c r="L122" s="32"/>
    </row>
    <row r="123" spans="2:12" s="1" customFormat="1" ht="12" customHeight="1">
      <c r="B123" s="32"/>
      <c r="C123" s="27" t="s">
        <v>20</v>
      </c>
      <c r="F123" s="25" t="str">
        <f>F16</f>
        <v>Turnov, p.č. 662/2</v>
      </c>
      <c r="I123" s="27" t="s">
        <v>22</v>
      </c>
      <c r="J123" s="52" t="str">
        <f>IF(J16="","",J16)</f>
        <v>25. 9. 2023</v>
      </c>
      <c r="L123" s="32"/>
    </row>
    <row r="124" spans="2:12" s="1" customFormat="1" ht="6.95" customHeight="1">
      <c r="B124" s="32"/>
      <c r="L124" s="32"/>
    </row>
    <row r="125" spans="2:12" s="1" customFormat="1" ht="15.2" customHeight="1">
      <c r="B125" s="32"/>
      <c r="C125" s="27" t="s">
        <v>24</v>
      </c>
      <c r="F125" s="25" t="str">
        <f>E19</f>
        <v>Město Turnov</v>
      </c>
      <c r="I125" s="27" t="s">
        <v>30</v>
      </c>
      <c r="J125" s="30" t="str">
        <f>E25</f>
        <v>A69 - architekti s.r.o.</v>
      </c>
      <c r="L125" s="32"/>
    </row>
    <row r="126" spans="2:12" s="1" customFormat="1" ht="15.2" customHeight="1">
      <c r="B126" s="32"/>
      <c r="C126" s="27" t="s">
        <v>28</v>
      </c>
      <c r="F126" s="25" t="str">
        <f>IF(E22="","",E22)</f>
        <v>Vyplň údaj</v>
      </c>
      <c r="I126" s="27" t="s">
        <v>33</v>
      </c>
      <c r="J126" s="30" t="str">
        <f>E28</f>
        <v>QSB s.r.o.</v>
      </c>
      <c r="L126" s="32"/>
    </row>
    <row r="127" spans="2:12" s="1" customFormat="1" ht="10.35" customHeight="1">
      <c r="B127" s="32"/>
      <c r="L127" s="32"/>
    </row>
    <row r="128" spans="2:20" s="10" customFormat="1" ht="29.25" customHeight="1">
      <c r="B128" s="118"/>
      <c r="C128" s="119" t="s">
        <v>248</v>
      </c>
      <c r="D128" s="120" t="s">
        <v>62</v>
      </c>
      <c r="E128" s="120" t="s">
        <v>58</v>
      </c>
      <c r="F128" s="120" t="s">
        <v>59</v>
      </c>
      <c r="G128" s="120" t="s">
        <v>249</v>
      </c>
      <c r="H128" s="120" t="s">
        <v>250</v>
      </c>
      <c r="I128" s="120" t="s">
        <v>251</v>
      </c>
      <c r="J128" s="120" t="s">
        <v>218</v>
      </c>
      <c r="K128" s="121" t="s">
        <v>252</v>
      </c>
      <c r="L128" s="118"/>
      <c r="M128" s="59" t="s">
        <v>1</v>
      </c>
      <c r="N128" s="60" t="s">
        <v>41</v>
      </c>
      <c r="O128" s="60" t="s">
        <v>253</v>
      </c>
      <c r="P128" s="60" t="s">
        <v>254</v>
      </c>
      <c r="Q128" s="60" t="s">
        <v>255</v>
      </c>
      <c r="R128" s="60" t="s">
        <v>256</v>
      </c>
      <c r="S128" s="60" t="s">
        <v>257</v>
      </c>
      <c r="T128" s="61" t="s">
        <v>258</v>
      </c>
    </row>
    <row r="129" spans="2:63" s="1" customFormat="1" ht="22.9" customHeight="1">
      <c r="B129" s="32"/>
      <c r="C129" s="64" t="s">
        <v>259</v>
      </c>
      <c r="J129" s="122">
        <f>BK129</f>
        <v>0</v>
      </c>
      <c r="L129" s="32"/>
      <c r="M129" s="62"/>
      <c r="N129" s="53"/>
      <c r="O129" s="53"/>
      <c r="P129" s="123">
        <f>P130</f>
        <v>0</v>
      </c>
      <c r="Q129" s="53"/>
      <c r="R129" s="123">
        <f>R130</f>
        <v>0</v>
      </c>
      <c r="S129" s="53"/>
      <c r="T129" s="124">
        <f>T130</f>
        <v>0</v>
      </c>
      <c r="AT129" s="17" t="s">
        <v>76</v>
      </c>
      <c r="AU129" s="17" t="s">
        <v>220</v>
      </c>
      <c r="BK129" s="125">
        <f>BK130</f>
        <v>0</v>
      </c>
    </row>
    <row r="130" spans="2:63" s="11" customFormat="1" ht="25.9" customHeight="1">
      <c r="B130" s="126"/>
      <c r="D130" s="127" t="s">
        <v>76</v>
      </c>
      <c r="E130" s="128" t="s">
        <v>300</v>
      </c>
      <c r="F130" s="128" t="s">
        <v>2693</v>
      </c>
      <c r="I130" s="129"/>
      <c r="J130" s="130">
        <f>BK130</f>
        <v>0</v>
      </c>
      <c r="L130" s="126"/>
      <c r="M130" s="131"/>
      <c r="P130" s="132">
        <f>P131+P136+P151+P169</f>
        <v>0</v>
      </c>
      <c r="R130" s="132">
        <f>R131+R136+R151+R169</f>
        <v>0</v>
      </c>
      <c r="T130" s="133">
        <f>T131+T136+T151+T169</f>
        <v>0</v>
      </c>
      <c r="AR130" s="127" t="s">
        <v>103</v>
      </c>
      <c r="AT130" s="134" t="s">
        <v>76</v>
      </c>
      <c r="AU130" s="134" t="s">
        <v>77</v>
      </c>
      <c r="AY130" s="127" t="s">
        <v>262</v>
      </c>
      <c r="BK130" s="135">
        <f>BK131+BK136+BK151+BK169</f>
        <v>0</v>
      </c>
    </row>
    <row r="131" spans="2:63" s="11" customFormat="1" ht="22.9" customHeight="1">
      <c r="B131" s="126"/>
      <c r="D131" s="127" t="s">
        <v>76</v>
      </c>
      <c r="E131" s="136" t="s">
        <v>4071</v>
      </c>
      <c r="F131" s="136" t="s">
        <v>4072</v>
      </c>
      <c r="I131" s="129"/>
      <c r="J131" s="137">
        <f>BK131</f>
        <v>0</v>
      </c>
      <c r="L131" s="126"/>
      <c r="M131" s="131"/>
      <c r="P131" s="132">
        <f>SUM(P132:P135)</f>
        <v>0</v>
      </c>
      <c r="R131" s="132">
        <f>SUM(R132:R135)</f>
        <v>0</v>
      </c>
      <c r="T131" s="133">
        <f>SUM(T132:T135)</f>
        <v>0</v>
      </c>
      <c r="AR131" s="127" t="s">
        <v>85</v>
      </c>
      <c r="AT131" s="134" t="s">
        <v>76</v>
      </c>
      <c r="AU131" s="134" t="s">
        <v>85</v>
      </c>
      <c r="AY131" s="127" t="s">
        <v>262</v>
      </c>
      <c r="BK131" s="135">
        <f>SUM(BK132:BK135)</f>
        <v>0</v>
      </c>
    </row>
    <row r="132" spans="2:65" s="1" customFormat="1" ht="16.5" customHeight="1">
      <c r="B132" s="32"/>
      <c r="C132" s="138" t="s">
        <v>85</v>
      </c>
      <c r="D132" s="138" t="s">
        <v>264</v>
      </c>
      <c r="E132" s="139" t="s">
        <v>4073</v>
      </c>
      <c r="F132" s="140" t="s">
        <v>4074</v>
      </c>
      <c r="G132" s="141" t="s">
        <v>416</v>
      </c>
      <c r="H132" s="142">
        <v>90</v>
      </c>
      <c r="I132" s="143"/>
      <c r="J132" s="142">
        <f>ROUND(I132*H132,2)</f>
        <v>0</v>
      </c>
      <c r="K132" s="140" t="s">
        <v>1</v>
      </c>
      <c r="L132" s="32"/>
      <c r="M132" s="144" t="s">
        <v>1</v>
      </c>
      <c r="N132" s="145" t="s">
        <v>42</v>
      </c>
      <c r="P132" s="146">
        <f>O132*H132</f>
        <v>0</v>
      </c>
      <c r="Q132" s="146">
        <v>0</v>
      </c>
      <c r="R132" s="146">
        <f>Q132*H132</f>
        <v>0</v>
      </c>
      <c r="S132" s="146">
        <v>0</v>
      </c>
      <c r="T132" s="147">
        <f>S132*H132</f>
        <v>0</v>
      </c>
      <c r="AR132" s="148" t="s">
        <v>668</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668</v>
      </c>
      <c r="BM132" s="148" t="s">
        <v>4075</v>
      </c>
    </row>
    <row r="133" spans="2:65" s="1" customFormat="1" ht="16.5" customHeight="1">
      <c r="B133" s="32"/>
      <c r="C133" s="138" t="s">
        <v>87</v>
      </c>
      <c r="D133" s="138" t="s">
        <v>264</v>
      </c>
      <c r="E133" s="139" t="s">
        <v>4076</v>
      </c>
      <c r="F133" s="140" t="s">
        <v>4077</v>
      </c>
      <c r="G133" s="141" t="s">
        <v>697</v>
      </c>
      <c r="H133" s="142">
        <v>1</v>
      </c>
      <c r="I133" s="143"/>
      <c r="J133" s="142">
        <f>ROUND(I133*H133,2)</f>
        <v>0</v>
      </c>
      <c r="K133" s="140" t="s">
        <v>1</v>
      </c>
      <c r="L133" s="32"/>
      <c r="M133" s="144" t="s">
        <v>1</v>
      </c>
      <c r="N133" s="145" t="s">
        <v>42</v>
      </c>
      <c r="P133" s="146">
        <f>O133*H133</f>
        <v>0</v>
      </c>
      <c r="Q133" s="146">
        <v>0</v>
      </c>
      <c r="R133" s="146">
        <f>Q133*H133</f>
        <v>0</v>
      </c>
      <c r="S133" s="146">
        <v>0</v>
      </c>
      <c r="T133" s="147">
        <f>S133*H133</f>
        <v>0</v>
      </c>
      <c r="AR133" s="148" t="s">
        <v>668</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668</v>
      </c>
      <c r="BM133" s="148" t="s">
        <v>4078</v>
      </c>
    </row>
    <row r="134" spans="2:65" s="1" customFormat="1" ht="16.5" customHeight="1">
      <c r="B134" s="32"/>
      <c r="C134" s="138" t="s">
        <v>103</v>
      </c>
      <c r="D134" s="138" t="s">
        <v>264</v>
      </c>
      <c r="E134" s="139" t="s">
        <v>4079</v>
      </c>
      <c r="F134" s="140" t="s">
        <v>4080</v>
      </c>
      <c r="G134" s="141" t="s">
        <v>416</v>
      </c>
      <c r="H134" s="142">
        <v>4</v>
      </c>
      <c r="I134" s="143"/>
      <c r="J134" s="142">
        <f>ROUND(I134*H134,2)</f>
        <v>0</v>
      </c>
      <c r="K134" s="140" t="s">
        <v>1</v>
      </c>
      <c r="L134" s="32"/>
      <c r="M134" s="144" t="s">
        <v>1</v>
      </c>
      <c r="N134" s="145" t="s">
        <v>42</v>
      </c>
      <c r="P134" s="146">
        <f>O134*H134</f>
        <v>0</v>
      </c>
      <c r="Q134" s="146">
        <v>0</v>
      </c>
      <c r="R134" s="146">
        <f>Q134*H134</f>
        <v>0</v>
      </c>
      <c r="S134" s="146">
        <v>0</v>
      </c>
      <c r="T134" s="147">
        <f>S134*H134</f>
        <v>0</v>
      </c>
      <c r="AR134" s="148" t="s">
        <v>668</v>
      </c>
      <c r="AT134" s="148" t="s">
        <v>264</v>
      </c>
      <c r="AU134" s="148" t="s">
        <v>87</v>
      </c>
      <c r="AY134" s="17" t="s">
        <v>262</v>
      </c>
      <c r="BE134" s="149">
        <f>IF(N134="základní",J134,0)</f>
        <v>0</v>
      </c>
      <c r="BF134" s="149">
        <f>IF(N134="snížená",J134,0)</f>
        <v>0</v>
      </c>
      <c r="BG134" s="149">
        <f>IF(N134="zákl. přenesená",J134,0)</f>
        <v>0</v>
      </c>
      <c r="BH134" s="149">
        <f>IF(N134="sníž. přenesená",J134,0)</f>
        <v>0</v>
      </c>
      <c r="BI134" s="149">
        <f>IF(N134="nulová",J134,0)</f>
        <v>0</v>
      </c>
      <c r="BJ134" s="17" t="s">
        <v>85</v>
      </c>
      <c r="BK134" s="149">
        <f>ROUND(I134*H134,2)</f>
        <v>0</v>
      </c>
      <c r="BL134" s="17" t="s">
        <v>668</v>
      </c>
      <c r="BM134" s="148" t="s">
        <v>4081</v>
      </c>
    </row>
    <row r="135" spans="2:65" s="1" customFormat="1" ht="16.5" customHeight="1">
      <c r="B135" s="32"/>
      <c r="C135" s="138" t="s">
        <v>268</v>
      </c>
      <c r="D135" s="138" t="s">
        <v>264</v>
      </c>
      <c r="E135" s="139" t="s">
        <v>4082</v>
      </c>
      <c r="F135" s="140" t="s">
        <v>4083</v>
      </c>
      <c r="G135" s="141" t="s">
        <v>416</v>
      </c>
      <c r="H135" s="142">
        <v>90</v>
      </c>
      <c r="I135" s="143"/>
      <c r="J135" s="142">
        <f>ROUND(I135*H135,2)</f>
        <v>0</v>
      </c>
      <c r="K135" s="140" t="s">
        <v>1</v>
      </c>
      <c r="L135" s="32"/>
      <c r="M135" s="144" t="s">
        <v>1</v>
      </c>
      <c r="N135" s="145" t="s">
        <v>42</v>
      </c>
      <c r="P135" s="146">
        <f>O135*H135</f>
        <v>0</v>
      </c>
      <c r="Q135" s="146">
        <v>0</v>
      </c>
      <c r="R135" s="146">
        <f>Q135*H135</f>
        <v>0</v>
      </c>
      <c r="S135" s="146">
        <v>0</v>
      </c>
      <c r="T135" s="147">
        <f>S135*H135</f>
        <v>0</v>
      </c>
      <c r="AR135" s="148" t="s">
        <v>668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668</v>
      </c>
      <c r="BM135" s="148" t="s">
        <v>4084</v>
      </c>
    </row>
    <row r="136" spans="2:63" s="11" customFormat="1" ht="22.9" customHeight="1">
      <c r="B136" s="126"/>
      <c r="D136" s="127" t="s">
        <v>76</v>
      </c>
      <c r="E136" s="136" t="s">
        <v>4085</v>
      </c>
      <c r="F136" s="136" t="s">
        <v>4086</v>
      </c>
      <c r="I136" s="129"/>
      <c r="J136" s="137">
        <f>BK136</f>
        <v>0</v>
      </c>
      <c r="L136" s="126"/>
      <c r="M136" s="131"/>
      <c r="P136" s="132">
        <f>SUM(P137:P150)</f>
        <v>0</v>
      </c>
      <c r="R136" s="132">
        <f>SUM(R137:R150)</f>
        <v>0</v>
      </c>
      <c r="T136" s="133">
        <f>SUM(T137:T150)</f>
        <v>0</v>
      </c>
      <c r="AR136" s="127" t="s">
        <v>85</v>
      </c>
      <c r="AT136" s="134" t="s">
        <v>76</v>
      </c>
      <c r="AU136" s="134" t="s">
        <v>85</v>
      </c>
      <c r="AY136" s="127" t="s">
        <v>262</v>
      </c>
      <c r="BK136" s="135">
        <f>SUM(BK137:BK150)</f>
        <v>0</v>
      </c>
    </row>
    <row r="137" spans="2:65" s="1" customFormat="1" ht="16.5" customHeight="1">
      <c r="B137" s="32"/>
      <c r="C137" s="138" t="s">
        <v>295</v>
      </c>
      <c r="D137" s="138" t="s">
        <v>264</v>
      </c>
      <c r="E137" s="139" t="s">
        <v>4087</v>
      </c>
      <c r="F137" s="140" t="s">
        <v>4088</v>
      </c>
      <c r="G137" s="141" t="s">
        <v>697</v>
      </c>
      <c r="H137" s="142">
        <v>16</v>
      </c>
      <c r="I137" s="143"/>
      <c r="J137" s="142">
        <f aca="true" t="shared" si="0" ref="J137:J150">ROUND(I137*H137,2)</f>
        <v>0</v>
      </c>
      <c r="K137" s="140" t="s">
        <v>1</v>
      </c>
      <c r="L137" s="32"/>
      <c r="M137" s="144" t="s">
        <v>1</v>
      </c>
      <c r="N137" s="145" t="s">
        <v>42</v>
      </c>
      <c r="P137" s="146">
        <f aca="true" t="shared" si="1" ref="P137:P150">O137*H137</f>
        <v>0</v>
      </c>
      <c r="Q137" s="146">
        <v>0</v>
      </c>
      <c r="R137" s="146">
        <f aca="true" t="shared" si="2" ref="R137:R150">Q137*H137</f>
        <v>0</v>
      </c>
      <c r="S137" s="146">
        <v>0</v>
      </c>
      <c r="T137" s="147">
        <f aca="true" t="shared" si="3" ref="T137:T150">S137*H137</f>
        <v>0</v>
      </c>
      <c r="AR137" s="148" t="s">
        <v>668</v>
      </c>
      <c r="AT137" s="148" t="s">
        <v>264</v>
      </c>
      <c r="AU137" s="148" t="s">
        <v>87</v>
      </c>
      <c r="AY137" s="17" t="s">
        <v>262</v>
      </c>
      <c r="BE137" s="149">
        <f aca="true" t="shared" si="4" ref="BE137:BE150">IF(N137="základní",J137,0)</f>
        <v>0</v>
      </c>
      <c r="BF137" s="149">
        <f aca="true" t="shared" si="5" ref="BF137:BF150">IF(N137="snížená",J137,0)</f>
        <v>0</v>
      </c>
      <c r="BG137" s="149">
        <f aca="true" t="shared" si="6" ref="BG137:BG150">IF(N137="zákl. přenesená",J137,0)</f>
        <v>0</v>
      </c>
      <c r="BH137" s="149">
        <f aca="true" t="shared" si="7" ref="BH137:BH150">IF(N137="sníž. přenesená",J137,0)</f>
        <v>0</v>
      </c>
      <c r="BI137" s="149">
        <f aca="true" t="shared" si="8" ref="BI137:BI150">IF(N137="nulová",J137,0)</f>
        <v>0</v>
      </c>
      <c r="BJ137" s="17" t="s">
        <v>85</v>
      </c>
      <c r="BK137" s="149">
        <f aca="true" t="shared" si="9" ref="BK137:BK150">ROUND(I137*H137,2)</f>
        <v>0</v>
      </c>
      <c r="BL137" s="17" t="s">
        <v>668</v>
      </c>
      <c r="BM137" s="148" t="s">
        <v>4089</v>
      </c>
    </row>
    <row r="138" spans="2:65" s="1" customFormat="1" ht="16.5" customHeight="1">
      <c r="B138" s="32"/>
      <c r="C138" s="138" t="s">
        <v>312</v>
      </c>
      <c r="D138" s="138" t="s">
        <v>264</v>
      </c>
      <c r="E138" s="139" t="s">
        <v>4090</v>
      </c>
      <c r="F138" s="140" t="s">
        <v>4091</v>
      </c>
      <c r="G138" s="141" t="s">
        <v>416</v>
      </c>
      <c r="H138" s="142">
        <v>145</v>
      </c>
      <c r="I138" s="143"/>
      <c r="J138" s="142">
        <f t="shared" si="0"/>
        <v>0</v>
      </c>
      <c r="K138" s="140" t="s">
        <v>1</v>
      </c>
      <c r="L138" s="32"/>
      <c r="M138" s="144" t="s">
        <v>1</v>
      </c>
      <c r="N138" s="145" t="s">
        <v>42</v>
      </c>
      <c r="P138" s="146">
        <f t="shared" si="1"/>
        <v>0</v>
      </c>
      <c r="Q138" s="146">
        <v>0</v>
      </c>
      <c r="R138" s="146">
        <f t="shared" si="2"/>
        <v>0</v>
      </c>
      <c r="S138" s="146">
        <v>0</v>
      </c>
      <c r="T138" s="147">
        <f t="shared" si="3"/>
        <v>0</v>
      </c>
      <c r="AR138" s="148" t="s">
        <v>668</v>
      </c>
      <c r="AT138" s="148" t="s">
        <v>264</v>
      </c>
      <c r="AU138" s="148" t="s">
        <v>87</v>
      </c>
      <c r="AY138" s="17" t="s">
        <v>262</v>
      </c>
      <c r="BE138" s="149">
        <f t="shared" si="4"/>
        <v>0</v>
      </c>
      <c r="BF138" s="149">
        <f t="shared" si="5"/>
        <v>0</v>
      </c>
      <c r="BG138" s="149">
        <f t="shared" si="6"/>
        <v>0</v>
      </c>
      <c r="BH138" s="149">
        <f t="shared" si="7"/>
        <v>0</v>
      </c>
      <c r="BI138" s="149">
        <f t="shared" si="8"/>
        <v>0</v>
      </c>
      <c r="BJ138" s="17" t="s">
        <v>85</v>
      </c>
      <c r="BK138" s="149">
        <f t="shared" si="9"/>
        <v>0</v>
      </c>
      <c r="BL138" s="17" t="s">
        <v>668</v>
      </c>
      <c r="BM138" s="148" t="s">
        <v>4092</v>
      </c>
    </row>
    <row r="139" spans="2:65" s="1" customFormat="1" ht="16.5" customHeight="1">
      <c r="B139" s="32"/>
      <c r="C139" s="138" t="s">
        <v>317</v>
      </c>
      <c r="D139" s="138" t="s">
        <v>264</v>
      </c>
      <c r="E139" s="139" t="s">
        <v>4093</v>
      </c>
      <c r="F139" s="140" t="s">
        <v>4094</v>
      </c>
      <c r="G139" s="141" t="s">
        <v>697</v>
      </c>
      <c r="H139" s="142">
        <v>1</v>
      </c>
      <c r="I139" s="143"/>
      <c r="J139" s="142">
        <f t="shared" si="0"/>
        <v>0</v>
      </c>
      <c r="K139" s="140" t="s">
        <v>1</v>
      </c>
      <c r="L139" s="32"/>
      <c r="M139" s="144" t="s">
        <v>1</v>
      </c>
      <c r="N139" s="145" t="s">
        <v>42</v>
      </c>
      <c r="P139" s="146">
        <f t="shared" si="1"/>
        <v>0</v>
      </c>
      <c r="Q139" s="146">
        <v>0</v>
      </c>
      <c r="R139" s="146">
        <f t="shared" si="2"/>
        <v>0</v>
      </c>
      <c r="S139" s="146">
        <v>0</v>
      </c>
      <c r="T139" s="147">
        <f t="shared" si="3"/>
        <v>0</v>
      </c>
      <c r="AR139" s="148" t="s">
        <v>668</v>
      </c>
      <c r="AT139" s="148" t="s">
        <v>264</v>
      </c>
      <c r="AU139" s="148" t="s">
        <v>87</v>
      </c>
      <c r="AY139" s="17" t="s">
        <v>262</v>
      </c>
      <c r="BE139" s="149">
        <f t="shared" si="4"/>
        <v>0</v>
      </c>
      <c r="BF139" s="149">
        <f t="shared" si="5"/>
        <v>0</v>
      </c>
      <c r="BG139" s="149">
        <f t="shared" si="6"/>
        <v>0</v>
      </c>
      <c r="BH139" s="149">
        <f t="shared" si="7"/>
        <v>0</v>
      </c>
      <c r="BI139" s="149">
        <f t="shared" si="8"/>
        <v>0</v>
      </c>
      <c r="BJ139" s="17" t="s">
        <v>85</v>
      </c>
      <c r="BK139" s="149">
        <f t="shared" si="9"/>
        <v>0</v>
      </c>
      <c r="BL139" s="17" t="s">
        <v>668</v>
      </c>
      <c r="BM139" s="148" t="s">
        <v>369</v>
      </c>
    </row>
    <row r="140" spans="2:65" s="1" customFormat="1" ht="16.5" customHeight="1">
      <c r="B140" s="32"/>
      <c r="C140" s="138" t="s">
        <v>304</v>
      </c>
      <c r="D140" s="138" t="s">
        <v>264</v>
      </c>
      <c r="E140" s="139" t="s">
        <v>4095</v>
      </c>
      <c r="F140" s="140" t="s">
        <v>4096</v>
      </c>
      <c r="G140" s="141" t="s">
        <v>697</v>
      </c>
      <c r="H140" s="142">
        <v>2</v>
      </c>
      <c r="I140" s="143"/>
      <c r="J140" s="142">
        <f t="shared" si="0"/>
        <v>0</v>
      </c>
      <c r="K140" s="140" t="s">
        <v>1</v>
      </c>
      <c r="L140" s="32"/>
      <c r="M140" s="144" t="s">
        <v>1</v>
      </c>
      <c r="N140" s="145" t="s">
        <v>42</v>
      </c>
      <c r="P140" s="146">
        <f t="shared" si="1"/>
        <v>0</v>
      </c>
      <c r="Q140" s="146">
        <v>0</v>
      </c>
      <c r="R140" s="146">
        <f t="shared" si="2"/>
        <v>0</v>
      </c>
      <c r="S140" s="146">
        <v>0</v>
      </c>
      <c r="T140" s="147">
        <f t="shared" si="3"/>
        <v>0</v>
      </c>
      <c r="AR140" s="148" t="s">
        <v>668</v>
      </c>
      <c r="AT140" s="148" t="s">
        <v>264</v>
      </c>
      <c r="AU140" s="148" t="s">
        <v>87</v>
      </c>
      <c r="AY140" s="17" t="s">
        <v>262</v>
      </c>
      <c r="BE140" s="149">
        <f t="shared" si="4"/>
        <v>0</v>
      </c>
      <c r="BF140" s="149">
        <f t="shared" si="5"/>
        <v>0</v>
      </c>
      <c r="BG140" s="149">
        <f t="shared" si="6"/>
        <v>0</v>
      </c>
      <c r="BH140" s="149">
        <f t="shared" si="7"/>
        <v>0</v>
      </c>
      <c r="BI140" s="149">
        <f t="shared" si="8"/>
        <v>0</v>
      </c>
      <c r="BJ140" s="17" t="s">
        <v>85</v>
      </c>
      <c r="BK140" s="149">
        <f t="shared" si="9"/>
        <v>0</v>
      </c>
      <c r="BL140" s="17" t="s">
        <v>668</v>
      </c>
      <c r="BM140" s="148" t="s">
        <v>4097</v>
      </c>
    </row>
    <row r="141" spans="2:65" s="1" customFormat="1" ht="16.5" customHeight="1">
      <c r="B141" s="32"/>
      <c r="C141" s="138" t="s">
        <v>325</v>
      </c>
      <c r="D141" s="138" t="s">
        <v>264</v>
      </c>
      <c r="E141" s="139" t="s">
        <v>4098</v>
      </c>
      <c r="F141" s="140" t="s">
        <v>4099</v>
      </c>
      <c r="G141" s="141" t="s">
        <v>4100</v>
      </c>
      <c r="H141" s="142">
        <v>16</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668</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668</v>
      </c>
      <c r="BM141" s="148" t="s">
        <v>4101</v>
      </c>
    </row>
    <row r="142" spans="2:65" s="1" customFormat="1" ht="16.5" customHeight="1">
      <c r="B142" s="32"/>
      <c r="C142" s="138" t="s">
        <v>342</v>
      </c>
      <c r="D142" s="138" t="s">
        <v>264</v>
      </c>
      <c r="E142" s="139" t="s">
        <v>4102</v>
      </c>
      <c r="F142" s="140" t="s">
        <v>4103</v>
      </c>
      <c r="G142" s="141" t="s">
        <v>416</v>
      </c>
      <c r="H142" s="142">
        <v>230</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668</v>
      </c>
      <c r="AT142" s="148" t="s">
        <v>264</v>
      </c>
      <c r="AU142" s="148" t="s">
        <v>87</v>
      </c>
      <c r="AY142" s="17" t="s">
        <v>262</v>
      </c>
      <c r="BE142" s="149">
        <f t="shared" si="4"/>
        <v>0</v>
      </c>
      <c r="BF142" s="149">
        <f t="shared" si="5"/>
        <v>0</v>
      </c>
      <c r="BG142" s="149">
        <f t="shared" si="6"/>
        <v>0</v>
      </c>
      <c r="BH142" s="149">
        <f t="shared" si="7"/>
        <v>0</v>
      </c>
      <c r="BI142" s="149">
        <f t="shared" si="8"/>
        <v>0</v>
      </c>
      <c r="BJ142" s="17" t="s">
        <v>85</v>
      </c>
      <c r="BK142" s="149">
        <f t="shared" si="9"/>
        <v>0</v>
      </c>
      <c r="BL142" s="17" t="s">
        <v>668</v>
      </c>
      <c r="BM142" s="148" t="s">
        <v>4104</v>
      </c>
    </row>
    <row r="143" spans="2:65" s="1" customFormat="1" ht="16.5" customHeight="1">
      <c r="B143" s="32"/>
      <c r="C143" s="138" t="s">
        <v>347</v>
      </c>
      <c r="D143" s="138" t="s">
        <v>264</v>
      </c>
      <c r="E143" s="139" t="s">
        <v>4105</v>
      </c>
      <c r="F143" s="140" t="s">
        <v>4106</v>
      </c>
      <c r="G143" s="141" t="s">
        <v>4100</v>
      </c>
      <c r="H143" s="142">
        <v>8</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668</v>
      </c>
      <c r="AT143" s="148" t="s">
        <v>264</v>
      </c>
      <c r="AU143" s="148" t="s">
        <v>87</v>
      </c>
      <c r="AY143" s="17" t="s">
        <v>262</v>
      </c>
      <c r="BE143" s="149">
        <f t="shared" si="4"/>
        <v>0</v>
      </c>
      <c r="BF143" s="149">
        <f t="shared" si="5"/>
        <v>0</v>
      </c>
      <c r="BG143" s="149">
        <f t="shared" si="6"/>
        <v>0</v>
      </c>
      <c r="BH143" s="149">
        <f t="shared" si="7"/>
        <v>0</v>
      </c>
      <c r="BI143" s="149">
        <f t="shared" si="8"/>
        <v>0</v>
      </c>
      <c r="BJ143" s="17" t="s">
        <v>85</v>
      </c>
      <c r="BK143" s="149">
        <f t="shared" si="9"/>
        <v>0</v>
      </c>
      <c r="BL143" s="17" t="s">
        <v>668</v>
      </c>
      <c r="BM143" s="148" t="s">
        <v>423</v>
      </c>
    </row>
    <row r="144" spans="2:65" s="1" customFormat="1" ht="16.5" customHeight="1">
      <c r="B144" s="32"/>
      <c r="C144" s="138" t="s">
        <v>351</v>
      </c>
      <c r="D144" s="138" t="s">
        <v>264</v>
      </c>
      <c r="E144" s="139" t="s">
        <v>4107</v>
      </c>
      <c r="F144" s="140" t="s">
        <v>4108</v>
      </c>
      <c r="G144" s="141" t="s">
        <v>416</v>
      </c>
      <c r="H144" s="142">
        <v>90</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668</v>
      </c>
      <c r="AT144" s="148" t="s">
        <v>264</v>
      </c>
      <c r="AU144" s="148" t="s">
        <v>87</v>
      </c>
      <c r="AY144" s="17" t="s">
        <v>262</v>
      </c>
      <c r="BE144" s="149">
        <f t="shared" si="4"/>
        <v>0</v>
      </c>
      <c r="BF144" s="149">
        <f t="shared" si="5"/>
        <v>0</v>
      </c>
      <c r="BG144" s="149">
        <f t="shared" si="6"/>
        <v>0</v>
      </c>
      <c r="BH144" s="149">
        <f t="shared" si="7"/>
        <v>0</v>
      </c>
      <c r="BI144" s="149">
        <f t="shared" si="8"/>
        <v>0</v>
      </c>
      <c r="BJ144" s="17" t="s">
        <v>85</v>
      </c>
      <c r="BK144" s="149">
        <f t="shared" si="9"/>
        <v>0</v>
      </c>
      <c r="BL144" s="17" t="s">
        <v>668</v>
      </c>
      <c r="BM144" s="148" t="s">
        <v>4109</v>
      </c>
    </row>
    <row r="145" spans="2:65" s="1" customFormat="1" ht="16.5" customHeight="1">
      <c r="B145" s="32"/>
      <c r="C145" s="138" t="s">
        <v>355</v>
      </c>
      <c r="D145" s="138" t="s">
        <v>264</v>
      </c>
      <c r="E145" s="139" t="s">
        <v>4110</v>
      </c>
      <c r="F145" s="140" t="s">
        <v>4111</v>
      </c>
      <c r="G145" s="141" t="s">
        <v>416</v>
      </c>
      <c r="H145" s="142">
        <v>90</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668</v>
      </c>
      <c r="AT145" s="148" t="s">
        <v>264</v>
      </c>
      <c r="AU145" s="148" t="s">
        <v>87</v>
      </c>
      <c r="AY145" s="17" t="s">
        <v>262</v>
      </c>
      <c r="BE145" s="149">
        <f t="shared" si="4"/>
        <v>0</v>
      </c>
      <c r="BF145" s="149">
        <f t="shared" si="5"/>
        <v>0</v>
      </c>
      <c r="BG145" s="149">
        <f t="shared" si="6"/>
        <v>0</v>
      </c>
      <c r="BH145" s="149">
        <f t="shared" si="7"/>
        <v>0</v>
      </c>
      <c r="BI145" s="149">
        <f t="shared" si="8"/>
        <v>0</v>
      </c>
      <c r="BJ145" s="17" t="s">
        <v>85</v>
      </c>
      <c r="BK145" s="149">
        <f t="shared" si="9"/>
        <v>0</v>
      </c>
      <c r="BL145" s="17" t="s">
        <v>668</v>
      </c>
      <c r="BM145" s="148" t="s">
        <v>4112</v>
      </c>
    </row>
    <row r="146" spans="2:65" s="1" customFormat="1" ht="16.5" customHeight="1">
      <c r="B146" s="32"/>
      <c r="C146" s="138" t="s">
        <v>359</v>
      </c>
      <c r="D146" s="138" t="s">
        <v>264</v>
      </c>
      <c r="E146" s="139" t="s">
        <v>4113</v>
      </c>
      <c r="F146" s="140" t="s">
        <v>4114</v>
      </c>
      <c r="G146" s="141" t="s">
        <v>697</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668</v>
      </c>
      <c r="AT146" s="148" t="s">
        <v>264</v>
      </c>
      <c r="AU146" s="148" t="s">
        <v>87</v>
      </c>
      <c r="AY146" s="17" t="s">
        <v>262</v>
      </c>
      <c r="BE146" s="149">
        <f t="shared" si="4"/>
        <v>0</v>
      </c>
      <c r="BF146" s="149">
        <f t="shared" si="5"/>
        <v>0</v>
      </c>
      <c r="BG146" s="149">
        <f t="shared" si="6"/>
        <v>0</v>
      </c>
      <c r="BH146" s="149">
        <f t="shared" si="7"/>
        <v>0</v>
      </c>
      <c r="BI146" s="149">
        <f t="shared" si="8"/>
        <v>0</v>
      </c>
      <c r="BJ146" s="17" t="s">
        <v>85</v>
      </c>
      <c r="BK146" s="149">
        <f t="shared" si="9"/>
        <v>0</v>
      </c>
      <c r="BL146" s="17" t="s">
        <v>668</v>
      </c>
      <c r="BM146" s="148" t="s">
        <v>4115</v>
      </c>
    </row>
    <row r="147" spans="2:65" s="1" customFormat="1" ht="16.5" customHeight="1">
      <c r="B147" s="32"/>
      <c r="C147" s="138" t="s">
        <v>9</v>
      </c>
      <c r="D147" s="138" t="s">
        <v>264</v>
      </c>
      <c r="E147" s="139" t="s">
        <v>4116</v>
      </c>
      <c r="F147" s="140" t="s">
        <v>4117</v>
      </c>
      <c r="G147" s="141" t="s">
        <v>697</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668</v>
      </c>
      <c r="AT147" s="148" t="s">
        <v>264</v>
      </c>
      <c r="AU147" s="148" t="s">
        <v>87</v>
      </c>
      <c r="AY147" s="17" t="s">
        <v>262</v>
      </c>
      <c r="BE147" s="149">
        <f t="shared" si="4"/>
        <v>0</v>
      </c>
      <c r="BF147" s="149">
        <f t="shared" si="5"/>
        <v>0</v>
      </c>
      <c r="BG147" s="149">
        <f t="shared" si="6"/>
        <v>0</v>
      </c>
      <c r="BH147" s="149">
        <f t="shared" si="7"/>
        <v>0</v>
      </c>
      <c r="BI147" s="149">
        <f t="shared" si="8"/>
        <v>0</v>
      </c>
      <c r="BJ147" s="17" t="s">
        <v>85</v>
      </c>
      <c r="BK147" s="149">
        <f t="shared" si="9"/>
        <v>0</v>
      </c>
      <c r="BL147" s="17" t="s">
        <v>668</v>
      </c>
      <c r="BM147" s="148" t="s">
        <v>4118</v>
      </c>
    </row>
    <row r="148" spans="2:65" s="1" customFormat="1" ht="16.5" customHeight="1">
      <c r="B148" s="32"/>
      <c r="C148" s="138" t="s">
        <v>369</v>
      </c>
      <c r="D148" s="138" t="s">
        <v>264</v>
      </c>
      <c r="E148" s="139" t="s">
        <v>4119</v>
      </c>
      <c r="F148" s="140" t="s">
        <v>4120</v>
      </c>
      <c r="G148" s="141" t="s">
        <v>697</v>
      </c>
      <c r="H148" s="142">
        <v>4</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668</v>
      </c>
      <c r="AT148" s="148" t="s">
        <v>264</v>
      </c>
      <c r="AU148" s="148" t="s">
        <v>87</v>
      </c>
      <c r="AY148" s="17" t="s">
        <v>262</v>
      </c>
      <c r="BE148" s="149">
        <f t="shared" si="4"/>
        <v>0</v>
      </c>
      <c r="BF148" s="149">
        <f t="shared" si="5"/>
        <v>0</v>
      </c>
      <c r="BG148" s="149">
        <f t="shared" si="6"/>
        <v>0</v>
      </c>
      <c r="BH148" s="149">
        <f t="shared" si="7"/>
        <v>0</v>
      </c>
      <c r="BI148" s="149">
        <f t="shared" si="8"/>
        <v>0</v>
      </c>
      <c r="BJ148" s="17" t="s">
        <v>85</v>
      </c>
      <c r="BK148" s="149">
        <f t="shared" si="9"/>
        <v>0</v>
      </c>
      <c r="BL148" s="17" t="s">
        <v>668</v>
      </c>
      <c r="BM148" s="148" t="s">
        <v>4121</v>
      </c>
    </row>
    <row r="149" spans="2:65" s="1" customFormat="1" ht="16.5" customHeight="1">
      <c r="B149" s="32"/>
      <c r="C149" s="138" t="s">
        <v>376</v>
      </c>
      <c r="D149" s="138" t="s">
        <v>264</v>
      </c>
      <c r="E149" s="139" t="s">
        <v>4122</v>
      </c>
      <c r="F149" s="140" t="s">
        <v>4123</v>
      </c>
      <c r="G149" s="141" t="s">
        <v>362</v>
      </c>
      <c r="H149" s="142">
        <v>10</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668</v>
      </c>
      <c r="AT149" s="148" t="s">
        <v>264</v>
      </c>
      <c r="AU149" s="148" t="s">
        <v>87</v>
      </c>
      <c r="AY149" s="17" t="s">
        <v>262</v>
      </c>
      <c r="BE149" s="149">
        <f t="shared" si="4"/>
        <v>0</v>
      </c>
      <c r="BF149" s="149">
        <f t="shared" si="5"/>
        <v>0</v>
      </c>
      <c r="BG149" s="149">
        <f t="shared" si="6"/>
        <v>0</v>
      </c>
      <c r="BH149" s="149">
        <f t="shared" si="7"/>
        <v>0</v>
      </c>
      <c r="BI149" s="149">
        <f t="shared" si="8"/>
        <v>0</v>
      </c>
      <c r="BJ149" s="17" t="s">
        <v>85</v>
      </c>
      <c r="BK149" s="149">
        <f t="shared" si="9"/>
        <v>0</v>
      </c>
      <c r="BL149" s="17" t="s">
        <v>668</v>
      </c>
      <c r="BM149" s="148" t="s">
        <v>4124</v>
      </c>
    </row>
    <row r="150" spans="2:65" s="1" customFormat="1" ht="16.5" customHeight="1">
      <c r="B150" s="32"/>
      <c r="C150" s="138" t="s">
        <v>381</v>
      </c>
      <c r="D150" s="138" t="s">
        <v>264</v>
      </c>
      <c r="E150" s="139" t="s">
        <v>4125</v>
      </c>
      <c r="F150" s="140" t="s">
        <v>4126</v>
      </c>
      <c r="G150" s="141" t="s">
        <v>697</v>
      </c>
      <c r="H150" s="142">
        <v>1</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668</v>
      </c>
      <c r="AT150" s="148" t="s">
        <v>264</v>
      </c>
      <c r="AU150" s="148" t="s">
        <v>87</v>
      </c>
      <c r="AY150" s="17" t="s">
        <v>262</v>
      </c>
      <c r="BE150" s="149">
        <f t="shared" si="4"/>
        <v>0</v>
      </c>
      <c r="BF150" s="149">
        <f t="shared" si="5"/>
        <v>0</v>
      </c>
      <c r="BG150" s="149">
        <f t="shared" si="6"/>
        <v>0</v>
      </c>
      <c r="BH150" s="149">
        <f t="shared" si="7"/>
        <v>0</v>
      </c>
      <c r="BI150" s="149">
        <f t="shared" si="8"/>
        <v>0</v>
      </c>
      <c r="BJ150" s="17" t="s">
        <v>85</v>
      </c>
      <c r="BK150" s="149">
        <f t="shared" si="9"/>
        <v>0</v>
      </c>
      <c r="BL150" s="17" t="s">
        <v>668</v>
      </c>
      <c r="BM150" s="148" t="s">
        <v>4127</v>
      </c>
    </row>
    <row r="151" spans="2:63" s="11" customFormat="1" ht="22.9" customHeight="1">
      <c r="B151" s="126"/>
      <c r="D151" s="127" t="s">
        <v>76</v>
      </c>
      <c r="E151" s="136" t="s">
        <v>4128</v>
      </c>
      <c r="F151" s="136" t="s">
        <v>4129</v>
      </c>
      <c r="I151" s="129"/>
      <c r="J151" s="137">
        <f>BK151</f>
        <v>0</v>
      </c>
      <c r="L151" s="126"/>
      <c r="M151" s="131"/>
      <c r="P151" s="132">
        <f>SUM(P152:P168)</f>
        <v>0</v>
      </c>
      <c r="R151" s="132">
        <f>SUM(R152:R168)</f>
        <v>0</v>
      </c>
      <c r="T151" s="133">
        <f>SUM(T152:T168)</f>
        <v>0</v>
      </c>
      <c r="AR151" s="127" t="s">
        <v>85</v>
      </c>
      <c r="AT151" s="134" t="s">
        <v>76</v>
      </c>
      <c r="AU151" s="134" t="s">
        <v>85</v>
      </c>
      <c r="AY151" s="127" t="s">
        <v>262</v>
      </c>
      <c r="BK151" s="135">
        <f>SUM(BK152:BK168)</f>
        <v>0</v>
      </c>
    </row>
    <row r="152" spans="2:65" s="1" customFormat="1" ht="16.5" customHeight="1">
      <c r="B152" s="32"/>
      <c r="C152" s="178" t="s">
        <v>396</v>
      </c>
      <c r="D152" s="178" t="s">
        <v>300</v>
      </c>
      <c r="E152" s="179" t="s">
        <v>4130</v>
      </c>
      <c r="F152" s="180" t="s">
        <v>4131</v>
      </c>
      <c r="G152" s="181" t="s">
        <v>416</v>
      </c>
      <c r="H152" s="182">
        <v>90</v>
      </c>
      <c r="I152" s="183"/>
      <c r="J152" s="182">
        <f>ROUND(I152*H152,2)</f>
        <v>0</v>
      </c>
      <c r="K152" s="180" t="s">
        <v>1</v>
      </c>
      <c r="L152" s="184"/>
      <c r="M152" s="185" t="s">
        <v>1</v>
      </c>
      <c r="N152" s="186" t="s">
        <v>42</v>
      </c>
      <c r="P152" s="146">
        <f>O152*H152</f>
        <v>0</v>
      </c>
      <c r="Q152" s="146">
        <v>0</v>
      </c>
      <c r="R152" s="146">
        <f>Q152*H152</f>
        <v>0</v>
      </c>
      <c r="S152" s="146">
        <v>0</v>
      </c>
      <c r="T152" s="147">
        <f>S152*H152</f>
        <v>0</v>
      </c>
      <c r="AR152" s="148" t="s">
        <v>1832</v>
      </c>
      <c r="AT152" s="148" t="s">
        <v>300</v>
      </c>
      <c r="AU152" s="148" t="s">
        <v>87</v>
      </c>
      <c r="AY152" s="17" t="s">
        <v>262</v>
      </c>
      <c r="BE152" s="149">
        <f>IF(N152="základní",J152,0)</f>
        <v>0</v>
      </c>
      <c r="BF152" s="149">
        <f>IF(N152="snížená",J152,0)</f>
        <v>0</v>
      </c>
      <c r="BG152" s="149">
        <f>IF(N152="zákl. přenesená",J152,0)</f>
        <v>0</v>
      </c>
      <c r="BH152" s="149">
        <f>IF(N152="sníž. přenesená",J152,0)</f>
        <v>0</v>
      </c>
      <c r="BI152" s="149">
        <f>IF(N152="nulová",J152,0)</f>
        <v>0</v>
      </c>
      <c r="BJ152" s="17" t="s">
        <v>85</v>
      </c>
      <c r="BK152" s="149">
        <f>ROUND(I152*H152,2)</f>
        <v>0</v>
      </c>
      <c r="BL152" s="17" t="s">
        <v>668</v>
      </c>
      <c r="BM152" s="148" t="s">
        <v>571</v>
      </c>
    </row>
    <row r="153" spans="2:65" s="1" customFormat="1" ht="16.5" customHeight="1">
      <c r="B153" s="32"/>
      <c r="C153" s="178" t="s">
        <v>400</v>
      </c>
      <c r="D153" s="178" t="s">
        <v>300</v>
      </c>
      <c r="E153" s="179" t="s">
        <v>4132</v>
      </c>
      <c r="F153" s="180" t="s">
        <v>4133</v>
      </c>
      <c r="G153" s="181" t="s">
        <v>416</v>
      </c>
      <c r="H153" s="182">
        <v>90</v>
      </c>
      <c r="I153" s="183"/>
      <c r="J153" s="182">
        <f>ROUND(I153*H153,2)</f>
        <v>0</v>
      </c>
      <c r="K153" s="180" t="s">
        <v>1</v>
      </c>
      <c r="L153" s="184"/>
      <c r="M153" s="185" t="s">
        <v>1</v>
      </c>
      <c r="N153" s="186" t="s">
        <v>42</v>
      </c>
      <c r="P153" s="146">
        <f>O153*H153</f>
        <v>0</v>
      </c>
      <c r="Q153" s="146">
        <v>0</v>
      </c>
      <c r="R153" s="146">
        <f>Q153*H153</f>
        <v>0</v>
      </c>
      <c r="S153" s="146">
        <v>0</v>
      </c>
      <c r="T153" s="147">
        <f>S153*H153</f>
        <v>0</v>
      </c>
      <c r="AR153" s="148" t="s">
        <v>1832</v>
      </c>
      <c r="AT153" s="148" t="s">
        <v>300</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668</v>
      </c>
      <c r="BM153" s="148" t="s">
        <v>583</v>
      </c>
    </row>
    <row r="154" spans="2:65" s="1" customFormat="1" ht="16.5" customHeight="1">
      <c r="B154" s="32"/>
      <c r="C154" s="178" t="s">
        <v>7</v>
      </c>
      <c r="D154" s="178" t="s">
        <v>300</v>
      </c>
      <c r="E154" s="179" t="s">
        <v>4134</v>
      </c>
      <c r="F154" s="180" t="s">
        <v>4135</v>
      </c>
      <c r="G154" s="181" t="s">
        <v>697</v>
      </c>
      <c r="H154" s="182">
        <v>1</v>
      </c>
      <c r="I154" s="183"/>
      <c r="J154" s="182">
        <f>ROUND(I154*H154,2)</f>
        <v>0</v>
      </c>
      <c r="K154" s="180" t="s">
        <v>1</v>
      </c>
      <c r="L154" s="184"/>
      <c r="M154" s="185" t="s">
        <v>1</v>
      </c>
      <c r="N154" s="186" t="s">
        <v>42</v>
      </c>
      <c r="P154" s="146">
        <f>O154*H154</f>
        <v>0</v>
      </c>
      <c r="Q154" s="146">
        <v>0</v>
      </c>
      <c r="R154" s="146">
        <f>Q154*H154</f>
        <v>0</v>
      </c>
      <c r="S154" s="146">
        <v>0</v>
      </c>
      <c r="T154" s="147">
        <f>S154*H154</f>
        <v>0</v>
      </c>
      <c r="AR154" s="148" t="s">
        <v>1832</v>
      </c>
      <c r="AT154" s="148" t="s">
        <v>300</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668</v>
      </c>
      <c r="BM154" s="148" t="s">
        <v>606</v>
      </c>
    </row>
    <row r="155" spans="2:47" s="1" customFormat="1" ht="19.5">
      <c r="B155" s="32"/>
      <c r="D155" s="151" t="s">
        <v>699</v>
      </c>
      <c r="F155" s="187" t="s">
        <v>4136</v>
      </c>
      <c r="I155" s="188"/>
      <c r="L155" s="32"/>
      <c r="M155" s="189"/>
      <c r="T155" s="56"/>
      <c r="AT155" s="17" t="s">
        <v>699</v>
      </c>
      <c r="AU155" s="17" t="s">
        <v>87</v>
      </c>
    </row>
    <row r="156" spans="2:65" s="1" customFormat="1" ht="16.5" customHeight="1">
      <c r="B156" s="32"/>
      <c r="C156" s="178" t="s">
        <v>407</v>
      </c>
      <c r="D156" s="178" t="s">
        <v>300</v>
      </c>
      <c r="E156" s="179" t="s">
        <v>4137</v>
      </c>
      <c r="F156" s="180" t="s">
        <v>4106</v>
      </c>
      <c r="G156" s="181" t="s">
        <v>697</v>
      </c>
      <c r="H156" s="182">
        <v>8</v>
      </c>
      <c r="I156" s="183"/>
      <c r="J156" s="182">
        <f>ROUND(I156*H156,2)</f>
        <v>0</v>
      </c>
      <c r="K156" s="180" t="s">
        <v>1</v>
      </c>
      <c r="L156" s="184"/>
      <c r="M156" s="185" t="s">
        <v>1</v>
      </c>
      <c r="N156" s="186" t="s">
        <v>42</v>
      </c>
      <c r="P156" s="146">
        <f>O156*H156</f>
        <v>0</v>
      </c>
      <c r="Q156" s="146">
        <v>0</v>
      </c>
      <c r="R156" s="146">
        <f>Q156*H156</f>
        <v>0</v>
      </c>
      <c r="S156" s="146">
        <v>0</v>
      </c>
      <c r="T156" s="147">
        <f>S156*H156</f>
        <v>0</v>
      </c>
      <c r="AR156" s="148" t="s">
        <v>1832</v>
      </c>
      <c r="AT156" s="148" t="s">
        <v>300</v>
      </c>
      <c r="AU156" s="148" t="s">
        <v>87</v>
      </c>
      <c r="AY156" s="17" t="s">
        <v>262</v>
      </c>
      <c r="BE156" s="149">
        <f>IF(N156="základní",J156,0)</f>
        <v>0</v>
      </c>
      <c r="BF156" s="149">
        <f>IF(N156="snížená",J156,0)</f>
        <v>0</v>
      </c>
      <c r="BG156" s="149">
        <f>IF(N156="zákl. přenesená",J156,0)</f>
        <v>0</v>
      </c>
      <c r="BH156" s="149">
        <f>IF(N156="sníž. přenesená",J156,0)</f>
        <v>0</v>
      </c>
      <c r="BI156" s="149">
        <f>IF(N156="nulová",J156,0)</f>
        <v>0</v>
      </c>
      <c r="BJ156" s="17" t="s">
        <v>85</v>
      </c>
      <c r="BK156" s="149">
        <f>ROUND(I156*H156,2)</f>
        <v>0</v>
      </c>
      <c r="BL156" s="17" t="s">
        <v>668</v>
      </c>
      <c r="BM156" s="148" t="s">
        <v>622</v>
      </c>
    </row>
    <row r="157" spans="2:65" s="1" customFormat="1" ht="16.5" customHeight="1">
      <c r="B157" s="32"/>
      <c r="C157" s="178" t="s">
        <v>413</v>
      </c>
      <c r="D157" s="178" t="s">
        <v>300</v>
      </c>
      <c r="E157" s="179" t="s">
        <v>4138</v>
      </c>
      <c r="F157" s="180" t="s">
        <v>4139</v>
      </c>
      <c r="G157" s="181" t="s">
        <v>697</v>
      </c>
      <c r="H157" s="182">
        <v>1</v>
      </c>
      <c r="I157" s="183"/>
      <c r="J157" s="182">
        <f>ROUND(I157*H157,2)</f>
        <v>0</v>
      </c>
      <c r="K157" s="180" t="s">
        <v>1</v>
      </c>
      <c r="L157" s="184"/>
      <c r="M157" s="185" t="s">
        <v>1</v>
      </c>
      <c r="N157" s="186" t="s">
        <v>42</v>
      </c>
      <c r="P157" s="146">
        <f>O157*H157</f>
        <v>0</v>
      </c>
      <c r="Q157" s="146">
        <v>0</v>
      </c>
      <c r="R157" s="146">
        <f>Q157*H157</f>
        <v>0</v>
      </c>
      <c r="S157" s="146">
        <v>0</v>
      </c>
      <c r="T157" s="147">
        <f>S157*H157</f>
        <v>0</v>
      </c>
      <c r="AR157" s="148" t="s">
        <v>1832</v>
      </c>
      <c r="AT157" s="148" t="s">
        <v>300</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668</v>
      </c>
      <c r="BM157" s="148" t="s">
        <v>637</v>
      </c>
    </row>
    <row r="158" spans="2:47" s="1" customFormat="1" ht="19.5">
      <c r="B158" s="32"/>
      <c r="D158" s="151" t="s">
        <v>699</v>
      </c>
      <c r="F158" s="187" t="s">
        <v>4136</v>
      </c>
      <c r="I158" s="188"/>
      <c r="L158" s="32"/>
      <c r="M158" s="189"/>
      <c r="T158" s="56"/>
      <c r="AT158" s="17" t="s">
        <v>699</v>
      </c>
      <c r="AU158" s="17" t="s">
        <v>87</v>
      </c>
    </row>
    <row r="159" spans="2:65" s="1" customFormat="1" ht="16.5" customHeight="1">
      <c r="B159" s="32"/>
      <c r="C159" s="178" t="s">
        <v>423</v>
      </c>
      <c r="D159" s="178" t="s">
        <v>300</v>
      </c>
      <c r="E159" s="179" t="s">
        <v>4140</v>
      </c>
      <c r="F159" s="180" t="s">
        <v>4141</v>
      </c>
      <c r="G159" s="181" t="s">
        <v>416</v>
      </c>
      <c r="H159" s="182">
        <v>230</v>
      </c>
      <c r="I159" s="183"/>
      <c r="J159" s="182">
        <f aca="true" t="shared" si="10" ref="J159:J168">ROUND(I159*H159,2)</f>
        <v>0</v>
      </c>
      <c r="K159" s="180" t="s">
        <v>1</v>
      </c>
      <c r="L159" s="184"/>
      <c r="M159" s="185" t="s">
        <v>1</v>
      </c>
      <c r="N159" s="186" t="s">
        <v>42</v>
      </c>
      <c r="P159" s="146">
        <f aca="true" t="shared" si="11" ref="P159:P168">O159*H159</f>
        <v>0</v>
      </c>
      <c r="Q159" s="146">
        <v>0</v>
      </c>
      <c r="R159" s="146">
        <f aca="true" t="shared" si="12" ref="R159:R168">Q159*H159</f>
        <v>0</v>
      </c>
      <c r="S159" s="146">
        <v>0</v>
      </c>
      <c r="T159" s="147">
        <f aca="true" t="shared" si="13" ref="T159:T168">S159*H159</f>
        <v>0</v>
      </c>
      <c r="AR159" s="148" t="s">
        <v>1832</v>
      </c>
      <c r="AT159" s="148" t="s">
        <v>300</v>
      </c>
      <c r="AU159" s="148" t="s">
        <v>87</v>
      </c>
      <c r="AY159" s="17" t="s">
        <v>262</v>
      </c>
      <c r="BE159" s="149">
        <f aca="true" t="shared" si="14" ref="BE159:BE168">IF(N159="základní",J159,0)</f>
        <v>0</v>
      </c>
      <c r="BF159" s="149">
        <f aca="true" t="shared" si="15" ref="BF159:BF168">IF(N159="snížená",J159,0)</f>
        <v>0</v>
      </c>
      <c r="BG159" s="149">
        <f aca="true" t="shared" si="16" ref="BG159:BG168">IF(N159="zákl. přenesená",J159,0)</f>
        <v>0</v>
      </c>
      <c r="BH159" s="149">
        <f aca="true" t="shared" si="17" ref="BH159:BH168">IF(N159="sníž. přenesená",J159,0)</f>
        <v>0</v>
      </c>
      <c r="BI159" s="149">
        <f aca="true" t="shared" si="18" ref="BI159:BI168">IF(N159="nulová",J159,0)</f>
        <v>0</v>
      </c>
      <c r="BJ159" s="17" t="s">
        <v>85</v>
      </c>
      <c r="BK159" s="149">
        <f aca="true" t="shared" si="19" ref="BK159:BK168">ROUND(I159*H159,2)</f>
        <v>0</v>
      </c>
      <c r="BL159" s="17" t="s">
        <v>668</v>
      </c>
      <c r="BM159" s="148" t="s">
        <v>647</v>
      </c>
    </row>
    <row r="160" spans="2:65" s="1" customFormat="1" ht="16.5" customHeight="1">
      <c r="B160" s="32"/>
      <c r="C160" s="178" t="s">
        <v>426</v>
      </c>
      <c r="D160" s="178" t="s">
        <v>300</v>
      </c>
      <c r="E160" s="179" t="s">
        <v>4142</v>
      </c>
      <c r="F160" s="180" t="s">
        <v>4143</v>
      </c>
      <c r="G160" s="181" t="s">
        <v>416</v>
      </c>
      <c r="H160" s="182">
        <v>50</v>
      </c>
      <c r="I160" s="183"/>
      <c r="J160" s="182">
        <f t="shared" si="10"/>
        <v>0</v>
      </c>
      <c r="K160" s="180" t="s">
        <v>1</v>
      </c>
      <c r="L160" s="184"/>
      <c r="M160" s="185" t="s">
        <v>1</v>
      </c>
      <c r="N160" s="186" t="s">
        <v>42</v>
      </c>
      <c r="P160" s="146">
        <f t="shared" si="11"/>
        <v>0</v>
      </c>
      <c r="Q160" s="146">
        <v>0</v>
      </c>
      <c r="R160" s="146">
        <f t="shared" si="12"/>
        <v>0</v>
      </c>
      <c r="S160" s="146">
        <v>0</v>
      </c>
      <c r="T160" s="147">
        <f t="shared" si="13"/>
        <v>0</v>
      </c>
      <c r="AR160" s="148" t="s">
        <v>1832</v>
      </c>
      <c r="AT160" s="148" t="s">
        <v>300</v>
      </c>
      <c r="AU160" s="148" t="s">
        <v>87</v>
      </c>
      <c r="AY160" s="17" t="s">
        <v>262</v>
      </c>
      <c r="BE160" s="149">
        <f t="shared" si="14"/>
        <v>0</v>
      </c>
      <c r="BF160" s="149">
        <f t="shared" si="15"/>
        <v>0</v>
      </c>
      <c r="BG160" s="149">
        <f t="shared" si="16"/>
        <v>0</v>
      </c>
      <c r="BH160" s="149">
        <f t="shared" si="17"/>
        <v>0</v>
      </c>
      <c r="BI160" s="149">
        <f t="shared" si="18"/>
        <v>0</v>
      </c>
      <c r="BJ160" s="17" t="s">
        <v>85</v>
      </c>
      <c r="BK160" s="149">
        <f t="shared" si="19"/>
        <v>0</v>
      </c>
      <c r="BL160" s="17" t="s">
        <v>668</v>
      </c>
      <c r="BM160" s="148" t="s">
        <v>655</v>
      </c>
    </row>
    <row r="161" spans="2:65" s="1" customFormat="1" ht="16.5" customHeight="1">
      <c r="B161" s="32"/>
      <c r="C161" s="178" t="s">
        <v>431</v>
      </c>
      <c r="D161" s="178" t="s">
        <v>300</v>
      </c>
      <c r="E161" s="179" t="s">
        <v>4144</v>
      </c>
      <c r="F161" s="180" t="s">
        <v>4145</v>
      </c>
      <c r="G161" s="181" t="s">
        <v>416</v>
      </c>
      <c r="H161" s="182">
        <v>52</v>
      </c>
      <c r="I161" s="183"/>
      <c r="J161" s="182">
        <f t="shared" si="10"/>
        <v>0</v>
      </c>
      <c r="K161" s="180" t="s">
        <v>1</v>
      </c>
      <c r="L161" s="184"/>
      <c r="M161" s="185" t="s">
        <v>1</v>
      </c>
      <c r="N161" s="186" t="s">
        <v>42</v>
      </c>
      <c r="P161" s="146">
        <f t="shared" si="11"/>
        <v>0</v>
      </c>
      <c r="Q161" s="146">
        <v>0</v>
      </c>
      <c r="R161" s="146">
        <f t="shared" si="12"/>
        <v>0</v>
      </c>
      <c r="S161" s="146">
        <v>0</v>
      </c>
      <c r="T161" s="147">
        <f t="shared" si="13"/>
        <v>0</v>
      </c>
      <c r="AR161" s="148" t="s">
        <v>1832</v>
      </c>
      <c r="AT161" s="148" t="s">
        <v>300</v>
      </c>
      <c r="AU161" s="148" t="s">
        <v>87</v>
      </c>
      <c r="AY161" s="17" t="s">
        <v>262</v>
      </c>
      <c r="BE161" s="149">
        <f t="shared" si="14"/>
        <v>0</v>
      </c>
      <c r="BF161" s="149">
        <f t="shared" si="15"/>
        <v>0</v>
      </c>
      <c r="BG161" s="149">
        <f t="shared" si="16"/>
        <v>0</v>
      </c>
      <c r="BH161" s="149">
        <f t="shared" si="17"/>
        <v>0</v>
      </c>
      <c r="BI161" s="149">
        <f t="shared" si="18"/>
        <v>0</v>
      </c>
      <c r="BJ161" s="17" t="s">
        <v>85</v>
      </c>
      <c r="BK161" s="149">
        <f t="shared" si="19"/>
        <v>0</v>
      </c>
      <c r="BL161" s="17" t="s">
        <v>668</v>
      </c>
      <c r="BM161" s="148" t="s">
        <v>668</v>
      </c>
    </row>
    <row r="162" spans="2:65" s="1" customFormat="1" ht="16.5" customHeight="1">
      <c r="B162" s="32"/>
      <c r="C162" s="178" t="s">
        <v>436</v>
      </c>
      <c r="D162" s="178" t="s">
        <v>300</v>
      </c>
      <c r="E162" s="179" t="s">
        <v>4146</v>
      </c>
      <c r="F162" s="180" t="s">
        <v>4147</v>
      </c>
      <c r="G162" s="181" t="s">
        <v>416</v>
      </c>
      <c r="H162" s="182">
        <v>7</v>
      </c>
      <c r="I162" s="183"/>
      <c r="J162" s="182">
        <f t="shared" si="10"/>
        <v>0</v>
      </c>
      <c r="K162" s="180" t="s">
        <v>1</v>
      </c>
      <c r="L162" s="184"/>
      <c r="M162" s="185" t="s">
        <v>1</v>
      </c>
      <c r="N162" s="186" t="s">
        <v>42</v>
      </c>
      <c r="P162" s="146">
        <f t="shared" si="11"/>
        <v>0</v>
      </c>
      <c r="Q162" s="146">
        <v>0</v>
      </c>
      <c r="R162" s="146">
        <f t="shared" si="12"/>
        <v>0</v>
      </c>
      <c r="S162" s="146">
        <v>0</v>
      </c>
      <c r="T162" s="147">
        <f t="shared" si="13"/>
        <v>0</v>
      </c>
      <c r="AR162" s="148" t="s">
        <v>1832</v>
      </c>
      <c r="AT162" s="148" t="s">
        <v>300</v>
      </c>
      <c r="AU162" s="148" t="s">
        <v>87</v>
      </c>
      <c r="AY162" s="17" t="s">
        <v>262</v>
      </c>
      <c r="BE162" s="149">
        <f t="shared" si="14"/>
        <v>0</v>
      </c>
      <c r="BF162" s="149">
        <f t="shared" si="15"/>
        <v>0</v>
      </c>
      <c r="BG162" s="149">
        <f t="shared" si="16"/>
        <v>0</v>
      </c>
      <c r="BH162" s="149">
        <f t="shared" si="17"/>
        <v>0</v>
      </c>
      <c r="BI162" s="149">
        <f t="shared" si="18"/>
        <v>0</v>
      </c>
      <c r="BJ162" s="17" t="s">
        <v>85</v>
      </c>
      <c r="BK162" s="149">
        <f t="shared" si="19"/>
        <v>0</v>
      </c>
      <c r="BL162" s="17" t="s">
        <v>668</v>
      </c>
      <c r="BM162" s="148" t="s">
        <v>677</v>
      </c>
    </row>
    <row r="163" spans="2:65" s="1" customFormat="1" ht="16.5" customHeight="1">
      <c r="B163" s="32"/>
      <c r="C163" s="178" t="s">
        <v>441</v>
      </c>
      <c r="D163" s="178" t="s">
        <v>300</v>
      </c>
      <c r="E163" s="179" t="s">
        <v>4148</v>
      </c>
      <c r="F163" s="180" t="s">
        <v>4149</v>
      </c>
      <c r="G163" s="181" t="s">
        <v>416</v>
      </c>
      <c r="H163" s="182">
        <v>35</v>
      </c>
      <c r="I163" s="183"/>
      <c r="J163" s="182">
        <f t="shared" si="10"/>
        <v>0</v>
      </c>
      <c r="K163" s="180" t="s">
        <v>1</v>
      </c>
      <c r="L163" s="184"/>
      <c r="M163" s="185" t="s">
        <v>1</v>
      </c>
      <c r="N163" s="186" t="s">
        <v>42</v>
      </c>
      <c r="P163" s="146">
        <f t="shared" si="11"/>
        <v>0</v>
      </c>
      <c r="Q163" s="146">
        <v>0</v>
      </c>
      <c r="R163" s="146">
        <f t="shared" si="12"/>
        <v>0</v>
      </c>
      <c r="S163" s="146">
        <v>0</v>
      </c>
      <c r="T163" s="147">
        <f t="shared" si="13"/>
        <v>0</v>
      </c>
      <c r="AR163" s="148" t="s">
        <v>1832</v>
      </c>
      <c r="AT163" s="148" t="s">
        <v>300</v>
      </c>
      <c r="AU163" s="148" t="s">
        <v>87</v>
      </c>
      <c r="AY163" s="17" t="s">
        <v>262</v>
      </c>
      <c r="BE163" s="149">
        <f t="shared" si="14"/>
        <v>0</v>
      </c>
      <c r="BF163" s="149">
        <f t="shared" si="15"/>
        <v>0</v>
      </c>
      <c r="BG163" s="149">
        <f t="shared" si="16"/>
        <v>0</v>
      </c>
      <c r="BH163" s="149">
        <f t="shared" si="17"/>
        <v>0</v>
      </c>
      <c r="BI163" s="149">
        <f t="shared" si="18"/>
        <v>0</v>
      </c>
      <c r="BJ163" s="17" t="s">
        <v>85</v>
      </c>
      <c r="BK163" s="149">
        <f t="shared" si="19"/>
        <v>0</v>
      </c>
      <c r="BL163" s="17" t="s">
        <v>668</v>
      </c>
      <c r="BM163" s="148" t="s">
        <v>685</v>
      </c>
    </row>
    <row r="164" spans="2:65" s="1" customFormat="1" ht="16.5" customHeight="1">
      <c r="B164" s="32"/>
      <c r="C164" s="178" t="s">
        <v>446</v>
      </c>
      <c r="D164" s="178" t="s">
        <v>300</v>
      </c>
      <c r="E164" s="179" t="s">
        <v>4113</v>
      </c>
      <c r="F164" s="180" t="s">
        <v>4114</v>
      </c>
      <c r="G164" s="181" t="s">
        <v>697</v>
      </c>
      <c r="H164" s="182">
        <v>1</v>
      </c>
      <c r="I164" s="183"/>
      <c r="J164" s="182">
        <f t="shared" si="10"/>
        <v>0</v>
      </c>
      <c r="K164" s="180" t="s">
        <v>1</v>
      </c>
      <c r="L164" s="184"/>
      <c r="M164" s="185" t="s">
        <v>1</v>
      </c>
      <c r="N164" s="186" t="s">
        <v>42</v>
      </c>
      <c r="P164" s="146">
        <f t="shared" si="11"/>
        <v>0</v>
      </c>
      <c r="Q164" s="146">
        <v>0</v>
      </c>
      <c r="R164" s="146">
        <f t="shared" si="12"/>
        <v>0</v>
      </c>
      <c r="S164" s="146">
        <v>0</v>
      </c>
      <c r="T164" s="147">
        <f t="shared" si="13"/>
        <v>0</v>
      </c>
      <c r="AR164" s="148" t="s">
        <v>1832</v>
      </c>
      <c r="AT164" s="148" t="s">
        <v>300</v>
      </c>
      <c r="AU164" s="148" t="s">
        <v>87</v>
      </c>
      <c r="AY164" s="17" t="s">
        <v>262</v>
      </c>
      <c r="BE164" s="149">
        <f t="shared" si="14"/>
        <v>0</v>
      </c>
      <c r="BF164" s="149">
        <f t="shared" si="15"/>
        <v>0</v>
      </c>
      <c r="BG164" s="149">
        <f t="shared" si="16"/>
        <v>0</v>
      </c>
      <c r="BH164" s="149">
        <f t="shared" si="17"/>
        <v>0</v>
      </c>
      <c r="BI164" s="149">
        <f t="shared" si="18"/>
        <v>0</v>
      </c>
      <c r="BJ164" s="17" t="s">
        <v>85</v>
      </c>
      <c r="BK164" s="149">
        <f t="shared" si="19"/>
        <v>0</v>
      </c>
      <c r="BL164" s="17" t="s">
        <v>668</v>
      </c>
      <c r="BM164" s="148" t="s">
        <v>4150</v>
      </c>
    </row>
    <row r="165" spans="2:65" s="1" customFormat="1" ht="16.5" customHeight="1">
      <c r="B165" s="32"/>
      <c r="C165" s="178" t="s">
        <v>451</v>
      </c>
      <c r="D165" s="178" t="s">
        <v>300</v>
      </c>
      <c r="E165" s="179" t="s">
        <v>4116</v>
      </c>
      <c r="F165" s="180" t="s">
        <v>4117</v>
      </c>
      <c r="G165" s="181" t="s">
        <v>697</v>
      </c>
      <c r="H165" s="182">
        <v>1</v>
      </c>
      <c r="I165" s="183"/>
      <c r="J165" s="182">
        <f t="shared" si="10"/>
        <v>0</v>
      </c>
      <c r="K165" s="180" t="s">
        <v>1</v>
      </c>
      <c r="L165" s="184"/>
      <c r="M165" s="185" t="s">
        <v>1</v>
      </c>
      <c r="N165" s="186" t="s">
        <v>42</v>
      </c>
      <c r="P165" s="146">
        <f t="shared" si="11"/>
        <v>0</v>
      </c>
      <c r="Q165" s="146">
        <v>0</v>
      </c>
      <c r="R165" s="146">
        <f t="shared" si="12"/>
        <v>0</v>
      </c>
      <c r="S165" s="146">
        <v>0</v>
      </c>
      <c r="T165" s="147">
        <f t="shared" si="13"/>
        <v>0</v>
      </c>
      <c r="AR165" s="148" t="s">
        <v>1832</v>
      </c>
      <c r="AT165" s="148" t="s">
        <v>300</v>
      </c>
      <c r="AU165" s="148" t="s">
        <v>87</v>
      </c>
      <c r="AY165" s="17" t="s">
        <v>262</v>
      </c>
      <c r="BE165" s="149">
        <f t="shared" si="14"/>
        <v>0</v>
      </c>
      <c r="BF165" s="149">
        <f t="shared" si="15"/>
        <v>0</v>
      </c>
      <c r="BG165" s="149">
        <f t="shared" si="16"/>
        <v>0</v>
      </c>
      <c r="BH165" s="149">
        <f t="shared" si="17"/>
        <v>0</v>
      </c>
      <c r="BI165" s="149">
        <f t="shared" si="18"/>
        <v>0</v>
      </c>
      <c r="BJ165" s="17" t="s">
        <v>85</v>
      </c>
      <c r="BK165" s="149">
        <f t="shared" si="19"/>
        <v>0</v>
      </c>
      <c r="BL165" s="17" t="s">
        <v>668</v>
      </c>
      <c r="BM165" s="148" t="s">
        <v>4151</v>
      </c>
    </row>
    <row r="166" spans="2:65" s="1" customFormat="1" ht="16.5" customHeight="1">
      <c r="B166" s="32"/>
      <c r="C166" s="178" t="s">
        <v>189</v>
      </c>
      <c r="D166" s="178" t="s">
        <v>300</v>
      </c>
      <c r="E166" s="179" t="s">
        <v>4152</v>
      </c>
      <c r="F166" s="180" t="s">
        <v>4153</v>
      </c>
      <c r="G166" s="181" t="s">
        <v>697</v>
      </c>
      <c r="H166" s="182">
        <v>4</v>
      </c>
      <c r="I166" s="183"/>
      <c r="J166" s="182">
        <f t="shared" si="10"/>
        <v>0</v>
      </c>
      <c r="K166" s="180" t="s">
        <v>1</v>
      </c>
      <c r="L166" s="184"/>
      <c r="M166" s="185" t="s">
        <v>1</v>
      </c>
      <c r="N166" s="186" t="s">
        <v>42</v>
      </c>
      <c r="P166" s="146">
        <f t="shared" si="11"/>
        <v>0</v>
      </c>
      <c r="Q166" s="146">
        <v>0</v>
      </c>
      <c r="R166" s="146">
        <f t="shared" si="12"/>
        <v>0</v>
      </c>
      <c r="S166" s="146">
        <v>0</v>
      </c>
      <c r="T166" s="147">
        <f t="shared" si="13"/>
        <v>0</v>
      </c>
      <c r="AR166" s="148" t="s">
        <v>1832</v>
      </c>
      <c r="AT166" s="148" t="s">
        <v>300</v>
      </c>
      <c r="AU166" s="148" t="s">
        <v>87</v>
      </c>
      <c r="AY166" s="17" t="s">
        <v>262</v>
      </c>
      <c r="BE166" s="149">
        <f t="shared" si="14"/>
        <v>0</v>
      </c>
      <c r="BF166" s="149">
        <f t="shared" si="15"/>
        <v>0</v>
      </c>
      <c r="BG166" s="149">
        <f t="shared" si="16"/>
        <v>0</v>
      </c>
      <c r="BH166" s="149">
        <f t="shared" si="17"/>
        <v>0</v>
      </c>
      <c r="BI166" s="149">
        <f t="shared" si="18"/>
        <v>0</v>
      </c>
      <c r="BJ166" s="17" t="s">
        <v>85</v>
      </c>
      <c r="BK166" s="149">
        <f t="shared" si="19"/>
        <v>0</v>
      </c>
      <c r="BL166" s="17" t="s">
        <v>668</v>
      </c>
      <c r="BM166" s="148" t="s">
        <v>715</v>
      </c>
    </row>
    <row r="167" spans="2:65" s="1" customFormat="1" ht="16.5" customHeight="1">
      <c r="B167" s="32"/>
      <c r="C167" s="178" t="s">
        <v>459</v>
      </c>
      <c r="D167" s="178" t="s">
        <v>300</v>
      </c>
      <c r="E167" s="179" t="s">
        <v>4122</v>
      </c>
      <c r="F167" s="180" t="s">
        <v>4123</v>
      </c>
      <c r="G167" s="181" t="s">
        <v>362</v>
      </c>
      <c r="H167" s="182">
        <v>10</v>
      </c>
      <c r="I167" s="183"/>
      <c r="J167" s="182">
        <f t="shared" si="10"/>
        <v>0</v>
      </c>
      <c r="K167" s="180" t="s">
        <v>1</v>
      </c>
      <c r="L167" s="184"/>
      <c r="M167" s="185" t="s">
        <v>1</v>
      </c>
      <c r="N167" s="186" t="s">
        <v>42</v>
      </c>
      <c r="P167" s="146">
        <f t="shared" si="11"/>
        <v>0</v>
      </c>
      <c r="Q167" s="146">
        <v>0</v>
      </c>
      <c r="R167" s="146">
        <f t="shared" si="12"/>
        <v>0</v>
      </c>
      <c r="S167" s="146">
        <v>0</v>
      </c>
      <c r="T167" s="147">
        <f t="shared" si="13"/>
        <v>0</v>
      </c>
      <c r="AR167" s="148" t="s">
        <v>1832</v>
      </c>
      <c r="AT167" s="148" t="s">
        <v>300</v>
      </c>
      <c r="AU167" s="148" t="s">
        <v>87</v>
      </c>
      <c r="AY167" s="17" t="s">
        <v>262</v>
      </c>
      <c r="BE167" s="149">
        <f t="shared" si="14"/>
        <v>0</v>
      </c>
      <c r="BF167" s="149">
        <f t="shared" si="15"/>
        <v>0</v>
      </c>
      <c r="BG167" s="149">
        <f t="shared" si="16"/>
        <v>0</v>
      </c>
      <c r="BH167" s="149">
        <f t="shared" si="17"/>
        <v>0</v>
      </c>
      <c r="BI167" s="149">
        <f t="shared" si="18"/>
        <v>0</v>
      </c>
      <c r="BJ167" s="17" t="s">
        <v>85</v>
      </c>
      <c r="BK167" s="149">
        <f t="shared" si="19"/>
        <v>0</v>
      </c>
      <c r="BL167" s="17" t="s">
        <v>668</v>
      </c>
      <c r="BM167" s="148" t="s">
        <v>4154</v>
      </c>
    </row>
    <row r="168" spans="2:65" s="1" customFormat="1" ht="16.5" customHeight="1">
      <c r="B168" s="32"/>
      <c r="C168" s="178" t="s">
        <v>467</v>
      </c>
      <c r="D168" s="178" t="s">
        <v>300</v>
      </c>
      <c r="E168" s="179" t="s">
        <v>4079</v>
      </c>
      <c r="F168" s="180" t="s">
        <v>4080</v>
      </c>
      <c r="G168" s="181" t="s">
        <v>416</v>
      </c>
      <c r="H168" s="182">
        <v>4</v>
      </c>
      <c r="I168" s="183"/>
      <c r="J168" s="182">
        <f t="shared" si="10"/>
        <v>0</v>
      </c>
      <c r="K168" s="180" t="s">
        <v>1</v>
      </c>
      <c r="L168" s="184"/>
      <c r="M168" s="185" t="s">
        <v>1</v>
      </c>
      <c r="N168" s="186" t="s">
        <v>42</v>
      </c>
      <c r="P168" s="146">
        <f t="shared" si="11"/>
        <v>0</v>
      </c>
      <c r="Q168" s="146">
        <v>0</v>
      </c>
      <c r="R168" s="146">
        <f t="shared" si="12"/>
        <v>0</v>
      </c>
      <c r="S168" s="146">
        <v>0</v>
      </c>
      <c r="T168" s="147">
        <f t="shared" si="13"/>
        <v>0</v>
      </c>
      <c r="AR168" s="148" t="s">
        <v>1832</v>
      </c>
      <c r="AT168" s="148" t="s">
        <v>300</v>
      </c>
      <c r="AU168" s="148" t="s">
        <v>87</v>
      </c>
      <c r="AY168" s="17" t="s">
        <v>262</v>
      </c>
      <c r="BE168" s="149">
        <f t="shared" si="14"/>
        <v>0</v>
      </c>
      <c r="BF168" s="149">
        <f t="shared" si="15"/>
        <v>0</v>
      </c>
      <c r="BG168" s="149">
        <f t="shared" si="16"/>
        <v>0</v>
      </c>
      <c r="BH168" s="149">
        <f t="shared" si="17"/>
        <v>0</v>
      </c>
      <c r="BI168" s="149">
        <f t="shared" si="18"/>
        <v>0</v>
      </c>
      <c r="BJ168" s="17" t="s">
        <v>85</v>
      </c>
      <c r="BK168" s="149">
        <f t="shared" si="19"/>
        <v>0</v>
      </c>
      <c r="BL168" s="17" t="s">
        <v>668</v>
      </c>
      <c r="BM168" s="148" t="s">
        <v>4155</v>
      </c>
    </row>
    <row r="169" spans="2:63" s="11" customFormat="1" ht="22.9" customHeight="1">
      <c r="B169" s="126"/>
      <c r="D169" s="127" t="s">
        <v>76</v>
      </c>
      <c r="E169" s="136" t="s">
        <v>4156</v>
      </c>
      <c r="F169" s="136" t="s">
        <v>4157</v>
      </c>
      <c r="I169" s="129"/>
      <c r="J169" s="137">
        <f>BK169</f>
        <v>0</v>
      </c>
      <c r="L169" s="126"/>
      <c r="M169" s="131"/>
      <c r="P169" s="132">
        <f>SUM(P170:P171)</f>
        <v>0</v>
      </c>
      <c r="R169" s="132">
        <f>SUM(R170:R171)</f>
        <v>0</v>
      </c>
      <c r="T169" s="133">
        <f>SUM(T170:T171)</f>
        <v>0</v>
      </c>
      <c r="AR169" s="127" t="s">
        <v>103</v>
      </c>
      <c r="AT169" s="134" t="s">
        <v>76</v>
      </c>
      <c r="AU169" s="134" t="s">
        <v>85</v>
      </c>
      <c r="AY169" s="127" t="s">
        <v>262</v>
      </c>
      <c r="BK169" s="135">
        <f>SUM(BK170:BK171)</f>
        <v>0</v>
      </c>
    </row>
    <row r="170" spans="2:65" s="1" customFormat="1" ht="16.5" customHeight="1">
      <c r="B170" s="32"/>
      <c r="C170" s="138" t="s">
        <v>472</v>
      </c>
      <c r="D170" s="138" t="s">
        <v>264</v>
      </c>
      <c r="E170" s="139" t="s">
        <v>4158</v>
      </c>
      <c r="F170" s="140" t="s">
        <v>4159</v>
      </c>
      <c r="G170" s="141" t="s">
        <v>2434</v>
      </c>
      <c r="H170" s="142">
        <v>1</v>
      </c>
      <c r="I170" s="143"/>
      <c r="J170" s="142">
        <f>ROUND(I170*H170,2)</f>
        <v>0</v>
      </c>
      <c r="K170" s="140" t="s">
        <v>1</v>
      </c>
      <c r="L170" s="32"/>
      <c r="M170" s="144" t="s">
        <v>1</v>
      </c>
      <c r="N170" s="145" t="s">
        <v>42</v>
      </c>
      <c r="P170" s="146">
        <f>O170*H170</f>
        <v>0</v>
      </c>
      <c r="Q170" s="146">
        <v>0</v>
      </c>
      <c r="R170" s="146">
        <f>Q170*H170</f>
        <v>0</v>
      </c>
      <c r="S170" s="146">
        <v>0</v>
      </c>
      <c r="T170" s="147">
        <f>S170*H170</f>
        <v>0</v>
      </c>
      <c r="AR170" s="148" t="s">
        <v>668</v>
      </c>
      <c r="AT170" s="148" t="s">
        <v>264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668</v>
      </c>
      <c r="BM170" s="148" t="s">
        <v>4160</v>
      </c>
    </row>
    <row r="171" spans="2:65" s="1" customFormat="1" ht="16.5" customHeight="1">
      <c r="B171" s="32"/>
      <c r="C171" s="138" t="s">
        <v>476</v>
      </c>
      <c r="D171" s="138" t="s">
        <v>264</v>
      </c>
      <c r="E171" s="139" t="s">
        <v>4161</v>
      </c>
      <c r="F171" s="140" t="s">
        <v>4162</v>
      </c>
      <c r="G171" s="141" t="s">
        <v>2434</v>
      </c>
      <c r="H171" s="142">
        <v>1</v>
      </c>
      <c r="I171" s="143"/>
      <c r="J171" s="142">
        <f>ROUND(I171*H171,2)</f>
        <v>0</v>
      </c>
      <c r="K171" s="140" t="s">
        <v>1</v>
      </c>
      <c r="L171" s="32"/>
      <c r="M171" s="193" t="s">
        <v>1</v>
      </c>
      <c r="N171" s="194" t="s">
        <v>42</v>
      </c>
      <c r="O171" s="191"/>
      <c r="P171" s="195">
        <f>O171*H171</f>
        <v>0</v>
      </c>
      <c r="Q171" s="195">
        <v>0</v>
      </c>
      <c r="R171" s="195">
        <f>Q171*H171</f>
        <v>0</v>
      </c>
      <c r="S171" s="195">
        <v>0</v>
      </c>
      <c r="T171" s="196">
        <f>S171*H171</f>
        <v>0</v>
      </c>
      <c r="AR171" s="148" t="s">
        <v>668</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668</v>
      </c>
      <c r="BM171" s="148" t="s">
        <v>4163</v>
      </c>
    </row>
    <row r="172" spans="2:12" s="1" customFormat="1" ht="6.95" customHeight="1">
      <c r="B172" s="44"/>
      <c r="C172" s="45"/>
      <c r="D172" s="45"/>
      <c r="E172" s="45"/>
      <c r="F172" s="45"/>
      <c r="G172" s="45"/>
      <c r="H172" s="45"/>
      <c r="I172" s="45"/>
      <c r="J172" s="45"/>
      <c r="K172" s="45"/>
      <c r="L172" s="32"/>
    </row>
  </sheetData>
  <sheetProtection algorithmName="SHA-512" hashValue="gOyRM7zNdDI9mGt0ZBP29V0stHiMGjCXheTo+MtUSSmt8y17ehUhP6jCRNW7LI72/ccdB7feIv0kiqkJHlqDuA==" saltValue="h7tW0OS0GukrTL0LnLw1eBYV1ej7ZCIIp2Z5gqqSeVRYxdEeCzPpVacJx6Cu0vAa8LoWn64yERYlK26UA07WCw==" spinCount="100000" sheet="1" objects="1" scenarios="1" formatColumns="0" formatRows="0" autoFilter="0"/>
  <autoFilter ref="C128:K171"/>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33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4"/>
      <c r="M2" s="234"/>
      <c r="N2" s="234"/>
      <c r="O2" s="234"/>
      <c r="P2" s="234"/>
      <c r="Q2" s="234"/>
      <c r="R2" s="234"/>
      <c r="S2" s="234"/>
      <c r="T2" s="234"/>
      <c r="U2" s="234"/>
      <c r="V2" s="234"/>
      <c r="AT2" s="17" t="s">
        <v>107</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75">
      <c r="B8" s="20"/>
      <c r="D8" s="27" t="s">
        <v>164</v>
      </c>
      <c r="L8" s="20"/>
    </row>
    <row r="9" spans="2:12" ht="16.5" customHeight="1">
      <c r="B9" s="20"/>
      <c r="E9" s="267" t="s">
        <v>3499</v>
      </c>
      <c r="F9" s="234"/>
      <c r="G9" s="234"/>
      <c r="H9" s="234"/>
      <c r="L9" s="20"/>
    </row>
    <row r="10" spans="2:12" ht="12" customHeight="1">
      <c r="B10" s="20"/>
      <c r="D10" s="27" t="s">
        <v>3500</v>
      </c>
      <c r="L10" s="20"/>
    </row>
    <row r="11" spans="2:12" s="1" customFormat="1" ht="16.5" customHeight="1">
      <c r="B11" s="32"/>
      <c r="E11" s="262" t="s">
        <v>4064</v>
      </c>
      <c r="F11" s="266"/>
      <c r="G11" s="266"/>
      <c r="H11" s="266"/>
      <c r="L11" s="32"/>
    </row>
    <row r="12" spans="2:12" s="1" customFormat="1" ht="12" customHeight="1">
      <c r="B12" s="32"/>
      <c r="D12" s="27" t="s">
        <v>4065</v>
      </c>
      <c r="L12" s="32"/>
    </row>
    <row r="13" spans="2:12" s="1" customFormat="1" ht="16.5" customHeight="1">
      <c r="B13" s="32"/>
      <c r="E13" s="256" t="s">
        <v>4164</v>
      </c>
      <c r="F13" s="266"/>
      <c r="G13" s="266"/>
      <c r="H13" s="266"/>
      <c r="L13" s="32"/>
    </row>
    <row r="14" spans="2:12" s="1" customFormat="1" ht="12">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25. 9. 2023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9" t="str">
        <f>'Rekapitulace stavby'!E14</f>
        <v>Vyplň údaj</v>
      </c>
      <c r="F22" s="238"/>
      <c r="G22" s="238"/>
      <c r="H22" s="238"/>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2" t="s">
        <v>210</v>
      </c>
      <c r="F31" s="242"/>
      <c r="G31" s="242"/>
      <c r="H31" s="242"/>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ROUND(J132,2)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ROUND((SUM(BE132:BE331)),2)</f>
        <v>0</v>
      </c>
      <c r="I37" s="98">
        <v>0.21</v>
      </c>
      <c r="J37" s="86">
        <f>ROUND(((SUM(BE132:BE331))*I37),2)</f>
        <v>0</v>
      </c>
      <c r="L37" s="32"/>
    </row>
    <row r="38" spans="2:12" s="1" customFormat="1" ht="14.45" customHeight="1">
      <c r="B38" s="32"/>
      <c r="E38" s="27" t="s">
        <v>43</v>
      </c>
      <c r="F38" s="86">
        <f>ROUND((SUM(BF132:BF331)),2)</f>
        <v>0</v>
      </c>
      <c r="I38" s="98">
        <v>0.15</v>
      </c>
      <c r="J38" s="86">
        <f>ROUND(((SUM(BF132:BF331))*I38),2)</f>
        <v>0</v>
      </c>
      <c r="L38" s="32"/>
    </row>
    <row r="39" spans="2:12" s="1" customFormat="1" ht="14.45" customHeight="1" hidden="1">
      <c r="B39" s="32"/>
      <c r="E39" s="27" t="s">
        <v>44</v>
      </c>
      <c r="F39" s="86">
        <f>ROUND((SUM(BG132:BG331)),2)</f>
        <v>0</v>
      </c>
      <c r="I39" s="98">
        <v>0.21</v>
      </c>
      <c r="J39" s="86">
        <f>0</f>
        <v>0</v>
      </c>
      <c r="L39" s="32"/>
    </row>
    <row r="40" spans="2:12" s="1" customFormat="1" ht="14.45" customHeight="1" hidden="1">
      <c r="B40" s="32"/>
      <c r="E40" s="27" t="s">
        <v>45</v>
      </c>
      <c r="F40" s="86">
        <f>ROUND((SUM(BH132:BH331)),2)</f>
        <v>0</v>
      </c>
      <c r="I40" s="98">
        <v>0.15</v>
      </c>
      <c r="J40" s="86">
        <f>0</f>
        <v>0</v>
      </c>
      <c r="L40" s="32"/>
    </row>
    <row r="41" spans="2:12" s="1" customFormat="1" ht="14.45" customHeight="1" hidden="1">
      <c r="B41" s="32"/>
      <c r="E41" s="27" t="s">
        <v>46</v>
      </c>
      <c r="F41" s="86">
        <f>ROUND((SUM(BI132:BI331)),2)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ht="16.5" customHeight="1">
      <c r="B87" s="20"/>
      <c r="E87" s="267" t="s">
        <v>3499</v>
      </c>
      <c r="F87" s="234"/>
      <c r="G87" s="234"/>
      <c r="H87" s="234"/>
      <c r="L87" s="20"/>
    </row>
    <row r="88" spans="2:12" ht="12" customHeight="1">
      <c r="B88" s="20"/>
      <c r="C88" s="27" t="s">
        <v>3500</v>
      </c>
      <c r="L88" s="20"/>
    </row>
    <row r="89" spans="2:12" s="1" customFormat="1" ht="16.5" customHeight="1">
      <c r="B89" s="32"/>
      <c r="E89" s="262" t="s">
        <v>4064</v>
      </c>
      <c r="F89" s="266"/>
      <c r="G89" s="266"/>
      <c r="H89" s="266"/>
      <c r="L89" s="32"/>
    </row>
    <row r="90" spans="2:12" s="1" customFormat="1" ht="12" customHeight="1">
      <c r="B90" s="32"/>
      <c r="C90" s="27" t="s">
        <v>4065</v>
      </c>
      <c r="L90" s="32"/>
    </row>
    <row r="91" spans="2:12" s="1" customFormat="1" ht="16.5" customHeight="1">
      <c r="B91" s="32"/>
      <c r="E91" s="256" t="str">
        <f>E13</f>
        <v>02.2 - Slaboproud vnitřní</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25. 9. 2023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J132</f>
        <v>0</v>
      </c>
      <c r="L100" s="32"/>
      <c r="AU100" s="17" t="s">
        <v>220</v>
      </c>
    </row>
    <row r="101" spans="2:12" s="8" customFormat="1" ht="24.95" customHeight="1">
      <c r="B101" s="110"/>
      <c r="D101" s="111" t="s">
        <v>4164</v>
      </c>
      <c r="E101" s="112"/>
      <c r="F101" s="112"/>
      <c r="G101" s="112"/>
      <c r="H101" s="112"/>
      <c r="I101" s="112"/>
      <c r="J101" s="113">
        <f>J133</f>
        <v>0</v>
      </c>
      <c r="L101" s="110"/>
    </row>
    <row r="102" spans="2:12" s="9" customFormat="1" ht="19.9" customHeight="1">
      <c r="B102" s="114"/>
      <c r="D102" s="115" t="s">
        <v>4165</v>
      </c>
      <c r="E102" s="116"/>
      <c r="F102" s="116"/>
      <c r="G102" s="116"/>
      <c r="H102" s="116"/>
      <c r="I102" s="116"/>
      <c r="J102" s="117">
        <f>J134</f>
        <v>0</v>
      </c>
      <c r="L102" s="114"/>
    </row>
    <row r="103" spans="2:12" s="9" customFormat="1" ht="19.9" customHeight="1">
      <c r="B103" s="114"/>
      <c r="D103" s="115" t="s">
        <v>4166</v>
      </c>
      <c r="E103" s="116"/>
      <c r="F103" s="116"/>
      <c r="G103" s="116"/>
      <c r="H103" s="116"/>
      <c r="I103" s="116"/>
      <c r="J103" s="117">
        <f>J203</f>
        <v>0</v>
      </c>
      <c r="L103" s="114"/>
    </row>
    <row r="104" spans="2:12" s="9" customFormat="1" ht="19.9" customHeight="1">
      <c r="B104" s="114"/>
      <c r="D104" s="115" t="s">
        <v>4167</v>
      </c>
      <c r="E104" s="116"/>
      <c r="F104" s="116"/>
      <c r="G104" s="116"/>
      <c r="H104" s="116"/>
      <c r="I104" s="116"/>
      <c r="J104" s="117">
        <f>J229</f>
        <v>0</v>
      </c>
      <c r="L104" s="114"/>
    </row>
    <row r="105" spans="2:12" s="9" customFormat="1" ht="19.9" customHeight="1">
      <c r="B105" s="114"/>
      <c r="D105" s="115" t="s">
        <v>4168</v>
      </c>
      <c r="E105" s="116"/>
      <c r="F105" s="116"/>
      <c r="G105" s="116"/>
      <c r="H105" s="116"/>
      <c r="I105" s="116"/>
      <c r="J105" s="117">
        <f>J278</f>
        <v>0</v>
      </c>
      <c r="L105" s="114"/>
    </row>
    <row r="106" spans="2:12" s="9" customFormat="1" ht="19.9" customHeight="1">
      <c r="B106" s="114"/>
      <c r="D106" s="115" t="s">
        <v>4169</v>
      </c>
      <c r="E106" s="116"/>
      <c r="F106" s="116"/>
      <c r="G106" s="116"/>
      <c r="H106" s="116"/>
      <c r="I106" s="116"/>
      <c r="J106" s="117">
        <f>J289</f>
        <v>0</v>
      </c>
      <c r="L106" s="114"/>
    </row>
    <row r="107" spans="2:12" s="9" customFormat="1" ht="19.9" customHeight="1">
      <c r="B107" s="114"/>
      <c r="D107" s="115" t="s">
        <v>4170</v>
      </c>
      <c r="E107" s="116"/>
      <c r="F107" s="116"/>
      <c r="G107" s="116"/>
      <c r="H107" s="116"/>
      <c r="I107" s="116"/>
      <c r="J107" s="117">
        <f>J316</f>
        <v>0</v>
      </c>
      <c r="L107" s="114"/>
    </row>
    <row r="108" spans="2:12" s="9" customFormat="1" ht="19.9" customHeight="1">
      <c r="B108" s="114"/>
      <c r="D108" s="115" t="s">
        <v>4171</v>
      </c>
      <c r="E108" s="116"/>
      <c r="F108" s="116"/>
      <c r="G108" s="116"/>
      <c r="H108" s="116"/>
      <c r="I108" s="116"/>
      <c r="J108" s="117">
        <f>J329</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67" t="str">
        <f>E7</f>
        <v>Novostavba knihovny Antonína Marka v Turnově</v>
      </c>
      <c r="F118" s="268"/>
      <c r="G118" s="268"/>
      <c r="H118" s="268"/>
      <c r="L118" s="32"/>
    </row>
    <row r="119" spans="2:12" ht="12" customHeight="1">
      <c r="B119" s="20"/>
      <c r="C119" s="27" t="s">
        <v>164</v>
      </c>
      <c r="L119" s="20"/>
    </row>
    <row r="120" spans="2:12" ht="16.5" customHeight="1">
      <c r="B120" s="20"/>
      <c r="E120" s="267" t="s">
        <v>3499</v>
      </c>
      <c r="F120" s="234"/>
      <c r="G120" s="234"/>
      <c r="H120" s="234"/>
      <c r="L120" s="20"/>
    </row>
    <row r="121" spans="2:12" ht="12" customHeight="1">
      <c r="B121" s="20"/>
      <c r="C121" s="27" t="s">
        <v>3500</v>
      </c>
      <c r="L121" s="20"/>
    </row>
    <row r="122" spans="2:12" s="1" customFormat="1" ht="16.5" customHeight="1">
      <c r="B122" s="32"/>
      <c r="E122" s="262" t="s">
        <v>4064</v>
      </c>
      <c r="F122" s="266"/>
      <c r="G122" s="266"/>
      <c r="H122" s="266"/>
      <c r="L122" s="32"/>
    </row>
    <row r="123" spans="2:12" s="1" customFormat="1" ht="12" customHeight="1">
      <c r="B123" s="32"/>
      <c r="C123" s="27" t="s">
        <v>4065</v>
      </c>
      <c r="L123" s="32"/>
    </row>
    <row r="124" spans="2:12" s="1" customFormat="1" ht="16.5" customHeight="1">
      <c r="B124" s="32"/>
      <c r="E124" s="256" t="str">
        <f>E13</f>
        <v>02.2 - Slaboproud vnitřní</v>
      </c>
      <c r="F124" s="266"/>
      <c r="G124" s="266"/>
      <c r="H124" s="266"/>
      <c r="L124" s="32"/>
    </row>
    <row r="125" spans="2:12" s="1" customFormat="1" ht="6.95" customHeight="1">
      <c r="B125" s="32"/>
      <c r="L125" s="32"/>
    </row>
    <row r="126" spans="2:12" s="1" customFormat="1" ht="12" customHeight="1">
      <c r="B126" s="32"/>
      <c r="C126" s="27" t="s">
        <v>20</v>
      </c>
      <c r="F126" s="25" t="str">
        <f>F16</f>
        <v>Turnov, p.č. 662/2</v>
      </c>
      <c r="I126" s="27" t="s">
        <v>22</v>
      </c>
      <c r="J126" s="52" t="str">
        <f>IF(J16="","",J16)</f>
        <v>25. 9. 2023</v>
      </c>
      <c r="L126" s="32"/>
    </row>
    <row r="127" spans="2:12" s="1" customFormat="1" ht="6.95" customHeight="1">
      <c r="B127" s="32"/>
      <c r="L127" s="32"/>
    </row>
    <row r="128" spans="2:12" s="1" customFormat="1" ht="15.2" customHeight="1">
      <c r="B128" s="32"/>
      <c r="C128" s="27" t="s">
        <v>24</v>
      </c>
      <c r="F128" s="25" t="str">
        <f>E19</f>
        <v>Město Turnov</v>
      </c>
      <c r="I128" s="27" t="s">
        <v>30</v>
      </c>
      <c r="J128" s="30" t="str">
        <f>E25</f>
        <v>A69 - architekti s.r.o.</v>
      </c>
      <c r="L128" s="32"/>
    </row>
    <row r="129" spans="2:12" s="1" customFormat="1" ht="15.2" customHeight="1">
      <c r="B129" s="32"/>
      <c r="C129" s="27" t="s">
        <v>28</v>
      </c>
      <c r="F129" s="25" t="str">
        <f>IF(E22="","",E22)</f>
        <v>Vyplň údaj</v>
      </c>
      <c r="I129" s="27" t="s">
        <v>33</v>
      </c>
      <c r="J129" s="30" t="str">
        <f>E28</f>
        <v>QSB s.r.o.</v>
      </c>
      <c r="L129" s="32"/>
    </row>
    <row r="130" spans="2:12" s="1" customFormat="1" ht="10.35" customHeight="1">
      <c r="B130" s="32"/>
      <c r="L130" s="32"/>
    </row>
    <row r="131" spans="2:20" s="10" customFormat="1" ht="29.25" customHeight="1">
      <c r="B131" s="118"/>
      <c r="C131" s="119" t="s">
        <v>248</v>
      </c>
      <c r="D131" s="120" t="s">
        <v>62</v>
      </c>
      <c r="E131" s="120" t="s">
        <v>58</v>
      </c>
      <c r="F131" s="120" t="s">
        <v>59</v>
      </c>
      <c r="G131" s="120" t="s">
        <v>249</v>
      </c>
      <c r="H131" s="120" t="s">
        <v>250</v>
      </c>
      <c r="I131" s="120" t="s">
        <v>251</v>
      </c>
      <c r="J131" s="120" t="s">
        <v>218</v>
      </c>
      <c r="K131" s="121" t="s">
        <v>252</v>
      </c>
      <c r="L131" s="118"/>
      <c r="M131" s="59" t="s">
        <v>1</v>
      </c>
      <c r="N131" s="60" t="s">
        <v>41</v>
      </c>
      <c r="O131" s="60" t="s">
        <v>253</v>
      </c>
      <c r="P131" s="60" t="s">
        <v>254</v>
      </c>
      <c r="Q131" s="60" t="s">
        <v>255</v>
      </c>
      <c r="R131" s="60" t="s">
        <v>256</v>
      </c>
      <c r="S131" s="60" t="s">
        <v>257</v>
      </c>
      <c r="T131" s="61" t="s">
        <v>258</v>
      </c>
    </row>
    <row r="132" spans="2:63" s="1" customFormat="1" ht="22.9" customHeight="1">
      <c r="B132" s="32"/>
      <c r="C132" s="64" t="s">
        <v>259</v>
      </c>
      <c r="J132" s="122">
        <f>BK132</f>
        <v>0</v>
      </c>
      <c r="L132" s="32"/>
      <c r="M132" s="62"/>
      <c r="N132" s="53"/>
      <c r="O132" s="53"/>
      <c r="P132" s="123">
        <f>P133</f>
        <v>0</v>
      </c>
      <c r="Q132" s="53"/>
      <c r="R132" s="123">
        <f>R133</f>
        <v>0</v>
      </c>
      <c r="S132" s="53"/>
      <c r="T132" s="124">
        <f>T133</f>
        <v>0</v>
      </c>
      <c r="AT132" s="17" t="s">
        <v>76</v>
      </c>
      <c r="AU132" s="17" t="s">
        <v>220</v>
      </c>
      <c r="BK132" s="125">
        <f>BK133</f>
        <v>0</v>
      </c>
    </row>
    <row r="133" spans="2:63" s="11" customFormat="1" ht="25.9" customHeight="1">
      <c r="B133" s="126"/>
      <c r="D133" s="127" t="s">
        <v>76</v>
      </c>
      <c r="E133" s="128" t="s">
        <v>105</v>
      </c>
      <c r="F133" s="128" t="s">
        <v>106</v>
      </c>
      <c r="I133" s="129"/>
      <c r="J133" s="130">
        <f>BK133</f>
        <v>0</v>
      </c>
      <c r="L133" s="126"/>
      <c r="M133" s="131"/>
      <c r="P133" s="132">
        <f>P134+P203+P229+P278+P289+P316+P329</f>
        <v>0</v>
      </c>
      <c r="R133" s="132">
        <f>R134+R203+R229+R278+R289+R316+R329</f>
        <v>0</v>
      </c>
      <c r="T133" s="133">
        <f>T134+T203+T229+T278+T289+T316+T329</f>
        <v>0</v>
      </c>
      <c r="AR133" s="127" t="s">
        <v>85</v>
      </c>
      <c r="AT133" s="134" t="s">
        <v>76</v>
      </c>
      <c r="AU133" s="134" t="s">
        <v>77</v>
      </c>
      <c r="AY133" s="127" t="s">
        <v>262</v>
      </c>
      <c r="BK133" s="135">
        <f>BK134+BK203+BK229+BK278+BK289+BK316+BK329</f>
        <v>0</v>
      </c>
    </row>
    <row r="134" spans="2:63" s="11" customFormat="1" ht="22.9" customHeight="1">
      <c r="B134" s="126"/>
      <c r="D134" s="127" t="s">
        <v>76</v>
      </c>
      <c r="E134" s="136" t="s">
        <v>4071</v>
      </c>
      <c r="F134" s="136" t="s">
        <v>4172</v>
      </c>
      <c r="I134" s="129"/>
      <c r="J134" s="137">
        <f>BK134</f>
        <v>0</v>
      </c>
      <c r="L134" s="126"/>
      <c r="M134" s="131"/>
      <c r="P134" s="132">
        <f>SUM(P135:P202)</f>
        <v>0</v>
      </c>
      <c r="R134" s="132">
        <f>SUM(R135:R202)</f>
        <v>0</v>
      </c>
      <c r="T134" s="133">
        <f>SUM(T135:T202)</f>
        <v>0</v>
      </c>
      <c r="AR134" s="127" t="s">
        <v>85</v>
      </c>
      <c r="AT134" s="134" t="s">
        <v>76</v>
      </c>
      <c r="AU134" s="134" t="s">
        <v>85</v>
      </c>
      <c r="AY134" s="127" t="s">
        <v>262</v>
      </c>
      <c r="BK134" s="135">
        <f>SUM(BK135:BK202)</f>
        <v>0</v>
      </c>
    </row>
    <row r="135" spans="2:65" s="1" customFormat="1" ht="44.25" customHeight="1">
      <c r="B135" s="32"/>
      <c r="C135" s="138" t="s">
        <v>85</v>
      </c>
      <c r="D135" s="138" t="s">
        <v>264</v>
      </c>
      <c r="E135" s="139" t="s">
        <v>4173</v>
      </c>
      <c r="F135" s="140" t="s">
        <v>4174</v>
      </c>
      <c r="G135" s="141" t="s">
        <v>697</v>
      </c>
      <c r="H135" s="142">
        <v>1</v>
      </c>
      <c r="I135" s="143"/>
      <c r="J135" s="142">
        <f>ROUND(I135*H135,2)</f>
        <v>0</v>
      </c>
      <c r="K135" s="140" t="s">
        <v>1</v>
      </c>
      <c r="L135" s="32"/>
      <c r="M135" s="144" t="s">
        <v>1</v>
      </c>
      <c r="N135" s="145" t="s">
        <v>42</v>
      </c>
      <c r="P135" s="146">
        <f>O135*H135</f>
        <v>0</v>
      </c>
      <c r="Q135" s="146">
        <v>0</v>
      </c>
      <c r="R135" s="146">
        <f>Q135*H135</f>
        <v>0</v>
      </c>
      <c r="S135" s="146">
        <v>0</v>
      </c>
      <c r="T135" s="147">
        <f>S135*H135</f>
        <v>0</v>
      </c>
      <c r="AR135" s="148" t="s">
        <v>268</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268</v>
      </c>
      <c r="BM135" s="148" t="s">
        <v>87</v>
      </c>
    </row>
    <row r="136" spans="2:47" s="1" customFormat="1" ht="19.5">
      <c r="B136" s="32"/>
      <c r="D136" s="151" t="s">
        <v>699</v>
      </c>
      <c r="F136" s="187" t="s">
        <v>4136</v>
      </c>
      <c r="I136" s="188"/>
      <c r="L136" s="32"/>
      <c r="M136" s="189"/>
      <c r="T136" s="56"/>
      <c r="AT136" s="17" t="s">
        <v>699</v>
      </c>
      <c r="AU136" s="17" t="s">
        <v>87</v>
      </c>
    </row>
    <row r="137" spans="2:65" s="1" customFormat="1" ht="16.5" customHeight="1">
      <c r="B137" s="32"/>
      <c r="C137" s="138" t="s">
        <v>87</v>
      </c>
      <c r="D137" s="138" t="s">
        <v>264</v>
      </c>
      <c r="E137" s="139" t="s">
        <v>4175</v>
      </c>
      <c r="F137" s="140" t="s">
        <v>4176</v>
      </c>
      <c r="G137" s="141" t="s">
        <v>697</v>
      </c>
      <c r="H137" s="142">
        <v>1</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19.5">
      <c r="B138" s="32"/>
      <c r="D138" s="151" t="s">
        <v>699</v>
      </c>
      <c r="F138" s="187" t="s">
        <v>4136</v>
      </c>
      <c r="I138" s="188"/>
      <c r="L138" s="32"/>
      <c r="M138" s="189"/>
      <c r="T138" s="56"/>
      <c r="AT138" s="17" t="s">
        <v>699</v>
      </c>
      <c r="AU138" s="17" t="s">
        <v>87</v>
      </c>
    </row>
    <row r="139" spans="2:65" s="1" customFormat="1" ht="21.75" customHeight="1">
      <c r="B139" s="32"/>
      <c r="C139" s="138" t="s">
        <v>103</v>
      </c>
      <c r="D139" s="138" t="s">
        <v>264</v>
      </c>
      <c r="E139" s="139" t="s">
        <v>4177</v>
      </c>
      <c r="F139" s="140" t="s">
        <v>4178</v>
      </c>
      <c r="G139" s="141" t="s">
        <v>697</v>
      </c>
      <c r="H139" s="142">
        <v>1</v>
      </c>
      <c r="I139" s="143"/>
      <c r="J139" s="142">
        <f>ROUND(I139*H139,2)</f>
        <v>0</v>
      </c>
      <c r="K139" s="140" t="s">
        <v>1</v>
      </c>
      <c r="L139" s="32"/>
      <c r="M139" s="144" t="s">
        <v>1</v>
      </c>
      <c r="N139" s="145" t="s">
        <v>42</v>
      </c>
      <c r="P139" s="146">
        <f>O139*H139</f>
        <v>0</v>
      </c>
      <c r="Q139" s="146">
        <v>0</v>
      </c>
      <c r="R139" s="146">
        <f>Q139*H139</f>
        <v>0</v>
      </c>
      <c r="S139" s="146">
        <v>0</v>
      </c>
      <c r="T139" s="147">
        <f>S139*H139</f>
        <v>0</v>
      </c>
      <c r="AR139" s="148" t="s">
        <v>268</v>
      </c>
      <c r="AT139" s="148" t="s">
        <v>264</v>
      </c>
      <c r="AU139" s="148" t="s">
        <v>87</v>
      </c>
      <c r="AY139" s="17" t="s">
        <v>262</v>
      </c>
      <c r="BE139" s="149">
        <f>IF(N139="základní",J139,0)</f>
        <v>0</v>
      </c>
      <c r="BF139" s="149">
        <f>IF(N139="snížená",J139,0)</f>
        <v>0</v>
      </c>
      <c r="BG139" s="149">
        <f>IF(N139="zákl. přenesená",J139,0)</f>
        <v>0</v>
      </c>
      <c r="BH139" s="149">
        <f>IF(N139="sníž. přenesená",J139,0)</f>
        <v>0</v>
      </c>
      <c r="BI139" s="149">
        <f>IF(N139="nulová",J139,0)</f>
        <v>0</v>
      </c>
      <c r="BJ139" s="17" t="s">
        <v>85</v>
      </c>
      <c r="BK139" s="149">
        <f>ROUND(I139*H139,2)</f>
        <v>0</v>
      </c>
      <c r="BL139" s="17" t="s">
        <v>268</v>
      </c>
      <c r="BM139" s="148" t="s">
        <v>312</v>
      </c>
    </row>
    <row r="140" spans="2:47" s="1" customFormat="1" ht="19.5">
      <c r="B140" s="32"/>
      <c r="D140" s="151" t="s">
        <v>699</v>
      </c>
      <c r="F140" s="187" t="s">
        <v>4136</v>
      </c>
      <c r="I140" s="188"/>
      <c r="L140" s="32"/>
      <c r="M140" s="189"/>
      <c r="T140" s="56"/>
      <c r="AT140" s="17" t="s">
        <v>699</v>
      </c>
      <c r="AU140" s="17" t="s">
        <v>87</v>
      </c>
    </row>
    <row r="141" spans="2:65" s="1" customFormat="1" ht="16.5" customHeight="1">
      <c r="B141" s="32"/>
      <c r="C141" s="138" t="s">
        <v>268</v>
      </c>
      <c r="D141" s="138" t="s">
        <v>264</v>
      </c>
      <c r="E141" s="139" t="s">
        <v>4179</v>
      </c>
      <c r="F141" s="140" t="s">
        <v>4180</v>
      </c>
      <c r="G141" s="141" t="s">
        <v>697</v>
      </c>
      <c r="H141" s="142">
        <v>1</v>
      </c>
      <c r="I141" s="143"/>
      <c r="J141" s="142">
        <f>ROUND(I141*H141,2)</f>
        <v>0</v>
      </c>
      <c r="K141" s="140" t="s">
        <v>1</v>
      </c>
      <c r="L141" s="32"/>
      <c r="M141" s="144" t="s">
        <v>1</v>
      </c>
      <c r="N141" s="145" t="s">
        <v>42</v>
      </c>
      <c r="P141" s="146">
        <f>O141*H141</f>
        <v>0</v>
      </c>
      <c r="Q141" s="146">
        <v>0</v>
      </c>
      <c r="R141" s="146">
        <f>Q141*H141</f>
        <v>0</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304</v>
      </c>
    </row>
    <row r="142" spans="2:47" s="1" customFormat="1" ht="19.5">
      <c r="B142" s="32"/>
      <c r="D142" s="151" t="s">
        <v>699</v>
      </c>
      <c r="F142" s="187" t="s">
        <v>4136</v>
      </c>
      <c r="I142" s="188"/>
      <c r="L142" s="32"/>
      <c r="M142" s="189"/>
      <c r="T142" s="56"/>
      <c r="AT142" s="17" t="s">
        <v>699</v>
      </c>
      <c r="AU142" s="17" t="s">
        <v>87</v>
      </c>
    </row>
    <row r="143" spans="2:65" s="1" customFormat="1" ht="16.5" customHeight="1">
      <c r="B143" s="32"/>
      <c r="C143" s="138" t="s">
        <v>295</v>
      </c>
      <c r="D143" s="138" t="s">
        <v>264</v>
      </c>
      <c r="E143" s="139" t="s">
        <v>4181</v>
      </c>
      <c r="F143" s="140" t="s">
        <v>4182</v>
      </c>
      <c r="G143" s="141" t="s">
        <v>697</v>
      </c>
      <c r="H143" s="142">
        <v>1</v>
      </c>
      <c r="I143" s="143"/>
      <c r="J143" s="142">
        <f>ROUND(I143*H143,2)</f>
        <v>0</v>
      </c>
      <c r="K143" s="140" t="s">
        <v>1</v>
      </c>
      <c r="L143" s="32"/>
      <c r="M143" s="144" t="s">
        <v>1</v>
      </c>
      <c r="N143" s="145" t="s">
        <v>42</v>
      </c>
      <c r="P143" s="146">
        <f>O143*H143</f>
        <v>0</v>
      </c>
      <c r="Q143" s="146">
        <v>0</v>
      </c>
      <c r="R143" s="146">
        <f>Q143*H143</f>
        <v>0</v>
      </c>
      <c r="S143" s="146">
        <v>0</v>
      </c>
      <c r="T143" s="147">
        <f>S143*H143</f>
        <v>0</v>
      </c>
      <c r="AR143" s="148" t="s">
        <v>268</v>
      </c>
      <c r="AT143" s="148" t="s">
        <v>264</v>
      </c>
      <c r="AU143" s="148" t="s">
        <v>87</v>
      </c>
      <c r="AY143" s="17" t="s">
        <v>262</v>
      </c>
      <c r="BE143" s="149">
        <f>IF(N143="základní",J143,0)</f>
        <v>0</v>
      </c>
      <c r="BF143" s="149">
        <f>IF(N143="snížená",J143,0)</f>
        <v>0</v>
      </c>
      <c r="BG143" s="149">
        <f>IF(N143="zákl. přenesená",J143,0)</f>
        <v>0</v>
      </c>
      <c r="BH143" s="149">
        <f>IF(N143="sníž. přenesená",J143,0)</f>
        <v>0</v>
      </c>
      <c r="BI143" s="149">
        <f>IF(N143="nulová",J143,0)</f>
        <v>0</v>
      </c>
      <c r="BJ143" s="17" t="s">
        <v>85</v>
      </c>
      <c r="BK143" s="149">
        <f>ROUND(I143*H143,2)</f>
        <v>0</v>
      </c>
      <c r="BL143" s="17" t="s">
        <v>268</v>
      </c>
      <c r="BM143" s="148" t="s">
        <v>342</v>
      </c>
    </row>
    <row r="144" spans="2:47" s="1" customFormat="1" ht="19.5">
      <c r="B144" s="32"/>
      <c r="D144" s="151" t="s">
        <v>699</v>
      </c>
      <c r="F144" s="187" t="s">
        <v>4136</v>
      </c>
      <c r="I144" s="188"/>
      <c r="L144" s="32"/>
      <c r="M144" s="189"/>
      <c r="T144" s="56"/>
      <c r="AT144" s="17" t="s">
        <v>699</v>
      </c>
      <c r="AU144" s="17" t="s">
        <v>87</v>
      </c>
    </row>
    <row r="145" spans="2:65" s="1" customFormat="1" ht="16.5" customHeight="1">
      <c r="B145" s="32"/>
      <c r="C145" s="138" t="s">
        <v>312</v>
      </c>
      <c r="D145" s="138" t="s">
        <v>264</v>
      </c>
      <c r="E145" s="139" t="s">
        <v>4183</v>
      </c>
      <c r="F145" s="140" t="s">
        <v>4184</v>
      </c>
      <c r="G145" s="141" t="s">
        <v>697</v>
      </c>
      <c r="H145" s="142">
        <v>1</v>
      </c>
      <c r="I145" s="143"/>
      <c r="J145" s="142">
        <f>ROUND(I145*H145,2)</f>
        <v>0</v>
      </c>
      <c r="K145" s="140" t="s">
        <v>1</v>
      </c>
      <c r="L145" s="32"/>
      <c r="M145" s="144" t="s">
        <v>1</v>
      </c>
      <c r="N145" s="145" t="s">
        <v>42</v>
      </c>
      <c r="P145" s="146">
        <f>O145*H145</f>
        <v>0</v>
      </c>
      <c r="Q145" s="146">
        <v>0</v>
      </c>
      <c r="R145" s="146">
        <f>Q145*H145</f>
        <v>0</v>
      </c>
      <c r="S145" s="146">
        <v>0</v>
      </c>
      <c r="T145" s="147">
        <f>S145*H145</f>
        <v>0</v>
      </c>
      <c r="AR145" s="148" t="s">
        <v>268</v>
      </c>
      <c r="AT145" s="148" t="s">
        <v>264</v>
      </c>
      <c r="AU145" s="148" t="s">
        <v>87</v>
      </c>
      <c r="AY145" s="17" t="s">
        <v>262</v>
      </c>
      <c r="BE145" s="149">
        <f>IF(N145="základní",J145,0)</f>
        <v>0</v>
      </c>
      <c r="BF145" s="149">
        <f>IF(N145="snížená",J145,0)</f>
        <v>0</v>
      </c>
      <c r="BG145" s="149">
        <f>IF(N145="zákl. přenesená",J145,0)</f>
        <v>0</v>
      </c>
      <c r="BH145" s="149">
        <f>IF(N145="sníž. přenesená",J145,0)</f>
        <v>0</v>
      </c>
      <c r="BI145" s="149">
        <f>IF(N145="nulová",J145,0)</f>
        <v>0</v>
      </c>
      <c r="BJ145" s="17" t="s">
        <v>85</v>
      </c>
      <c r="BK145" s="149">
        <f>ROUND(I145*H145,2)</f>
        <v>0</v>
      </c>
      <c r="BL145" s="17" t="s">
        <v>268</v>
      </c>
      <c r="BM145" s="148" t="s">
        <v>351</v>
      </c>
    </row>
    <row r="146" spans="2:47" s="1" customFormat="1" ht="19.5">
      <c r="B146" s="32"/>
      <c r="D146" s="151" t="s">
        <v>699</v>
      </c>
      <c r="F146" s="187" t="s">
        <v>4136</v>
      </c>
      <c r="I146" s="188"/>
      <c r="L146" s="32"/>
      <c r="M146" s="189"/>
      <c r="T146" s="56"/>
      <c r="AT146" s="17" t="s">
        <v>699</v>
      </c>
      <c r="AU146" s="17" t="s">
        <v>87</v>
      </c>
    </row>
    <row r="147" spans="2:65" s="1" customFormat="1" ht="16.5" customHeight="1">
      <c r="B147" s="32"/>
      <c r="C147" s="138" t="s">
        <v>317</v>
      </c>
      <c r="D147" s="138" t="s">
        <v>264</v>
      </c>
      <c r="E147" s="139" t="s">
        <v>4185</v>
      </c>
      <c r="F147" s="140" t="s">
        <v>4186</v>
      </c>
      <c r="G147" s="141" t="s">
        <v>697</v>
      </c>
      <c r="H147" s="142">
        <v>2</v>
      </c>
      <c r="I147" s="143"/>
      <c r="J147" s="142">
        <f>ROUND(I147*H147,2)</f>
        <v>0</v>
      </c>
      <c r="K147" s="140" t="s">
        <v>1</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359</v>
      </c>
    </row>
    <row r="148" spans="2:47" s="1" customFormat="1" ht="19.5">
      <c r="B148" s="32"/>
      <c r="D148" s="151" t="s">
        <v>699</v>
      </c>
      <c r="F148" s="187" t="s">
        <v>4136</v>
      </c>
      <c r="I148" s="188"/>
      <c r="L148" s="32"/>
      <c r="M148" s="189"/>
      <c r="T148" s="56"/>
      <c r="AT148" s="17" t="s">
        <v>699</v>
      </c>
      <c r="AU148" s="17" t="s">
        <v>87</v>
      </c>
    </row>
    <row r="149" spans="2:65" s="1" customFormat="1" ht="16.5" customHeight="1">
      <c r="B149" s="32"/>
      <c r="C149" s="138" t="s">
        <v>304</v>
      </c>
      <c r="D149" s="138" t="s">
        <v>264</v>
      </c>
      <c r="E149" s="139" t="s">
        <v>4187</v>
      </c>
      <c r="F149" s="140" t="s">
        <v>4188</v>
      </c>
      <c r="G149" s="141" t="s">
        <v>697</v>
      </c>
      <c r="H149" s="142">
        <v>1</v>
      </c>
      <c r="I149" s="143"/>
      <c r="J149" s="142">
        <f>ROUND(I149*H149,2)</f>
        <v>0</v>
      </c>
      <c r="K149" s="140" t="s">
        <v>1</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369</v>
      </c>
    </row>
    <row r="150" spans="2:47" s="1" customFormat="1" ht="19.5">
      <c r="B150" s="32"/>
      <c r="D150" s="151" t="s">
        <v>699</v>
      </c>
      <c r="F150" s="187" t="s">
        <v>4136</v>
      </c>
      <c r="I150" s="188"/>
      <c r="L150" s="32"/>
      <c r="M150" s="189"/>
      <c r="T150" s="56"/>
      <c r="AT150" s="17" t="s">
        <v>699</v>
      </c>
      <c r="AU150" s="17" t="s">
        <v>87</v>
      </c>
    </row>
    <row r="151" spans="2:65" s="1" customFormat="1" ht="16.5" customHeight="1">
      <c r="B151" s="32"/>
      <c r="C151" s="138" t="s">
        <v>325</v>
      </c>
      <c r="D151" s="138" t="s">
        <v>264</v>
      </c>
      <c r="E151" s="139" t="s">
        <v>4189</v>
      </c>
      <c r="F151" s="140" t="s">
        <v>4190</v>
      </c>
      <c r="G151" s="141" t="s">
        <v>697</v>
      </c>
      <c r="H151" s="142">
        <v>39</v>
      </c>
      <c r="I151" s="143"/>
      <c r="J151" s="142">
        <f>ROUND(I151*H151,2)</f>
        <v>0</v>
      </c>
      <c r="K151" s="140" t="s">
        <v>1</v>
      </c>
      <c r="L151" s="32"/>
      <c r="M151" s="144" t="s">
        <v>1</v>
      </c>
      <c r="N151" s="145" t="s">
        <v>42</v>
      </c>
      <c r="P151" s="146">
        <f>O151*H151</f>
        <v>0</v>
      </c>
      <c r="Q151" s="146">
        <v>0</v>
      </c>
      <c r="R151" s="146">
        <f>Q151*H151</f>
        <v>0</v>
      </c>
      <c r="S151" s="146">
        <v>0</v>
      </c>
      <c r="T151" s="147">
        <f>S151*H151</f>
        <v>0</v>
      </c>
      <c r="AR151" s="148" t="s">
        <v>268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381</v>
      </c>
    </row>
    <row r="152" spans="2:47" s="1" customFormat="1" ht="19.5">
      <c r="B152" s="32"/>
      <c r="D152" s="151" t="s">
        <v>699</v>
      </c>
      <c r="F152" s="187" t="s">
        <v>4136</v>
      </c>
      <c r="I152" s="188"/>
      <c r="L152" s="32"/>
      <c r="M152" s="189"/>
      <c r="T152" s="56"/>
      <c r="AT152" s="17" t="s">
        <v>699</v>
      </c>
      <c r="AU152" s="17" t="s">
        <v>87</v>
      </c>
    </row>
    <row r="153" spans="2:65" s="1" customFormat="1" ht="16.5" customHeight="1">
      <c r="B153" s="32"/>
      <c r="C153" s="138" t="s">
        <v>342</v>
      </c>
      <c r="D153" s="138" t="s">
        <v>264</v>
      </c>
      <c r="E153" s="139" t="s">
        <v>4191</v>
      </c>
      <c r="F153" s="140" t="s">
        <v>4192</v>
      </c>
      <c r="G153" s="141" t="s">
        <v>697</v>
      </c>
      <c r="H153" s="142">
        <v>4</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400</v>
      </c>
    </row>
    <row r="154" spans="2:47" s="1" customFormat="1" ht="19.5">
      <c r="B154" s="32"/>
      <c r="D154" s="151" t="s">
        <v>699</v>
      </c>
      <c r="F154" s="187" t="s">
        <v>4136</v>
      </c>
      <c r="I154" s="188"/>
      <c r="L154" s="32"/>
      <c r="M154" s="189"/>
      <c r="T154" s="56"/>
      <c r="AT154" s="17" t="s">
        <v>699</v>
      </c>
      <c r="AU154" s="17" t="s">
        <v>87</v>
      </c>
    </row>
    <row r="155" spans="2:65" s="1" customFormat="1" ht="16.5" customHeight="1">
      <c r="B155" s="32"/>
      <c r="C155" s="138" t="s">
        <v>347</v>
      </c>
      <c r="D155" s="138" t="s">
        <v>264</v>
      </c>
      <c r="E155" s="139" t="s">
        <v>4193</v>
      </c>
      <c r="F155" s="140" t="s">
        <v>4194</v>
      </c>
      <c r="G155" s="141" t="s">
        <v>697</v>
      </c>
      <c r="H155" s="142">
        <v>2</v>
      </c>
      <c r="I155" s="143"/>
      <c r="J155" s="142">
        <f>ROUND(I155*H155,2)</f>
        <v>0</v>
      </c>
      <c r="K155" s="140" t="s">
        <v>1</v>
      </c>
      <c r="L155" s="32"/>
      <c r="M155" s="144" t="s">
        <v>1</v>
      </c>
      <c r="N155" s="145" t="s">
        <v>42</v>
      </c>
      <c r="P155" s="146">
        <f>O155*H155</f>
        <v>0</v>
      </c>
      <c r="Q155" s="146">
        <v>0</v>
      </c>
      <c r="R155" s="146">
        <f>Q155*H155</f>
        <v>0</v>
      </c>
      <c r="S155" s="146">
        <v>0</v>
      </c>
      <c r="T155" s="147">
        <f>S155*H155</f>
        <v>0</v>
      </c>
      <c r="AR155" s="148" t="s">
        <v>268</v>
      </c>
      <c r="AT155" s="148" t="s">
        <v>264</v>
      </c>
      <c r="AU155" s="148" t="s">
        <v>87</v>
      </c>
      <c r="AY155" s="17" t="s">
        <v>262</v>
      </c>
      <c r="BE155" s="149">
        <f>IF(N155="základní",J155,0)</f>
        <v>0</v>
      </c>
      <c r="BF155" s="149">
        <f>IF(N155="snížená",J155,0)</f>
        <v>0</v>
      </c>
      <c r="BG155" s="149">
        <f>IF(N155="zákl. přenesená",J155,0)</f>
        <v>0</v>
      </c>
      <c r="BH155" s="149">
        <f>IF(N155="sníž. přenesená",J155,0)</f>
        <v>0</v>
      </c>
      <c r="BI155" s="149">
        <f>IF(N155="nulová",J155,0)</f>
        <v>0</v>
      </c>
      <c r="BJ155" s="17" t="s">
        <v>85</v>
      </c>
      <c r="BK155" s="149">
        <f>ROUND(I155*H155,2)</f>
        <v>0</v>
      </c>
      <c r="BL155" s="17" t="s">
        <v>268</v>
      </c>
      <c r="BM155" s="148" t="s">
        <v>407</v>
      </c>
    </row>
    <row r="156" spans="2:47" s="1" customFormat="1" ht="19.5">
      <c r="B156" s="32"/>
      <c r="D156" s="151" t="s">
        <v>699</v>
      </c>
      <c r="F156" s="187" t="s">
        <v>4136</v>
      </c>
      <c r="I156" s="188"/>
      <c r="L156" s="32"/>
      <c r="M156" s="189"/>
      <c r="T156" s="56"/>
      <c r="AT156" s="17" t="s">
        <v>699</v>
      </c>
      <c r="AU156" s="17" t="s">
        <v>87</v>
      </c>
    </row>
    <row r="157" spans="2:65" s="1" customFormat="1" ht="16.5" customHeight="1">
      <c r="B157" s="32"/>
      <c r="C157" s="138" t="s">
        <v>351</v>
      </c>
      <c r="D157" s="138" t="s">
        <v>264</v>
      </c>
      <c r="E157" s="139" t="s">
        <v>4195</v>
      </c>
      <c r="F157" s="140" t="s">
        <v>4196</v>
      </c>
      <c r="G157" s="141" t="s">
        <v>697</v>
      </c>
      <c r="H157" s="142">
        <v>3</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423</v>
      </c>
    </row>
    <row r="158" spans="2:47" s="1" customFormat="1" ht="19.5">
      <c r="B158" s="32"/>
      <c r="D158" s="151" t="s">
        <v>699</v>
      </c>
      <c r="F158" s="187" t="s">
        <v>4136</v>
      </c>
      <c r="I158" s="188"/>
      <c r="L158" s="32"/>
      <c r="M158" s="189"/>
      <c r="T158" s="56"/>
      <c r="AT158" s="17" t="s">
        <v>699</v>
      </c>
      <c r="AU158" s="17" t="s">
        <v>87</v>
      </c>
    </row>
    <row r="159" spans="2:65" s="1" customFormat="1" ht="16.5" customHeight="1">
      <c r="B159" s="32"/>
      <c r="C159" s="138" t="s">
        <v>355</v>
      </c>
      <c r="D159" s="138" t="s">
        <v>264</v>
      </c>
      <c r="E159" s="139" t="s">
        <v>4197</v>
      </c>
      <c r="F159" s="140" t="s">
        <v>4198</v>
      </c>
      <c r="G159" s="141" t="s">
        <v>697</v>
      </c>
      <c r="H159" s="142">
        <v>48</v>
      </c>
      <c r="I159" s="143"/>
      <c r="J159" s="142">
        <f>ROUND(I159*H159,2)</f>
        <v>0</v>
      </c>
      <c r="K159" s="140" t="s">
        <v>1</v>
      </c>
      <c r="L159" s="32"/>
      <c r="M159" s="144" t="s">
        <v>1</v>
      </c>
      <c r="N159" s="145" t="s">
        <v>42</v>
      </c>
      <c r="P159" s="146">
        <f>O159*H159</f>
        <v>0</v>
      </c>
      <c r="Q159" s="146">
        <v>0</v>
      </c>
      <c r="R159" s="146">
        <f>Q159*H159</f>
        <v>0</v>
      </c>
      <c r="S159" s="146">
        <v>0</v>
      </c>
      <c r="T159" s="147">
        <f>S159*H159</f>
        <v>0</v>
      </c>
      <c r="AR159" s="148" t="s">
        <v>268</v>
      </c>
      <c r="AT159" s="148" t="s">
        <v>264</v>
      </c>
      <c r="AU159" s="148" t="s">
        <v>87</v>
      </c>
      <c r="AY159" s="17" t="s">
        <v>262</v>
      </c>
      <c r="BE159" s="149">
        <f>IF(N159="základní",J159,0)</f>
        <v>0</v>
      </c>
      <c r="BF159" s="149">
        <f>IF(N159="snížená",J159,0)</f>
        <v>0</v>
      </c>
      <c r="BG159" s="149">
        <f>IF(N159="zákl. přenesená",J159,0)</f>
        <v>0</v>
      </c>
      <c r="BH159" s="149">
        <f>IF(N159="sníž. přenesená",J159,0)</f>
        <v>0</v>
      </c>
      <c r="BI159" s="149">
        <f>IF(N159="nulová",J159,0)</f>
        <v>0</v>
      </c>
      <c r="BJ159" s="17" t="s">
        <v>85</v>
      </c>
      <c r="BK159" s="149">
        <f>ROUND(I159*H159,2)</f>
        <v>0</v>
      </c>
      <c r="BL159" s="17" t="s">
        <v>268</v>
      </c>
      <c r="BM159" s="148" t="s">
        <v>431</v>
      </c>
    </row>
    <row r="160" spans="2:47" s="1" customFormat="1" ht="19.5">
      <c r="B160" s="32"/>
      <c r="D160" s="151" t="s">
        <v>699</v>
      </c>
      <c r="F160" s="187" t="s">
        <v>4136</v>
      </c>
      <c r="I160" s="188"/>
      <c r="L160" s="32"/>
      <c r="M160" s="189"/>
      <c r="T160" s="56"/>
      <c r="AT160" s="17" t="s">
        <v>699</v>
      </c>
      <c r="AU160" s="17" t="s">
        <v>87</v>
      </c>
    </row>
    <row r="161" spans="2:65" s="1" customFormat="1" ht="16.5" customHeight="1">
      <c r="B161" s="32"/>
      <c r="C161" s="138" t="s">
        <v>359</v>
      </c>
      <c r="D161" s="138" t="s">
        <v>264</v>
      </c>
      <c r="E161" s="139" t="s">
        <v>4199</v>
      </c>
      <c r="F161" s="140" t="s">
        <v>4200</v>
      </c>
      <c r="G161" s="141" t="s">
        <v>697</v>
      </c>
      <c r="H161" s="142">
        <v>8</v>
      </c>
      <c r="I161" s="143"/>
      <c r="J161" s="142">
        <f>ROUND(I161*H161,2)</f>
        <v>0</v>
      </c>
      <c r="K161" s="140" t="s">
        <v>1</v>
      </c>
      <c r="L161" s="32"/>
      <c r="M161" s="144" t="s">
        <v>1</v>
      </c>
      <c r="N161" s="145" t="s">
        <v>42</v>
      </c>
      <c r="P161" s="146">
        <f>O161*H161</f>
        <v>0</v>
      </c>
      <c r="Q161" s="146">
        <v>0</v>
      </c>
      <c r="R161" s="146">
        <f>Q161*H161</f>
        <v>0</v>
      </c>
      <c r="S161" s="146">
        <v>0</v>
      </c>
      <c r="T161" s="147">
        <f>S161*H161</f>
        <v>0</v>
      </c>
      <c r="AR161" s="148" t="s">
        <v>268</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268</v>
      </c>
      <c r="BM161" s="148" t="s">
        <v>441</v>
      </c>
    </row>
    <row r="162" spans="2:47" s="1" customFormat="1" ht="19.5">
      <c r="B162" s="32"/>
      <c r="D162" s="151" t="s">
        <v>699</v>
      </c>
      <c r="F162" s="187" t="s">
        <v>4136</v>
      </c>
      <c r="I162" s="188"/>
      <c r="L162" s="32"/>
      <c r="M162" s="189"/>
      <c r="T162" s="56"/>
      <c r="AT162" s="17" t="s">
        <v>699</v>
      </c>
      <c r="AU162" s="17" t="s">
        <v>87</v>
      </c>
    </row>
    <row r="163" spans="2:65" s="1" customFormat="1" ht="16.5" customHeight="1">
      <c r="B163" s="32"/>
      <c r="C163" s="138" t="s">
        <v>9</v>
      </c>
      <c r="D163" s="138" t="s">
        <v>264</v>
      </c>
      <c r="E163" s="139" t="s">
        <v>4201</v>
      </c>
      <c r="F163" s="140" t="s">
        <v>4202</v>
      </c>
      <c r="G163" s="141" t="s">
        <v>697</v>
      </c>
      <c r="H163" s="142">
        <v>56</v>
      </c>
      <c r="I163" s="143"/>
      <c r="J163" s="142">
        <f>ROUND(I163*H163,2)</f>
        <v>0</v>
      </c>
      <c r="K163" s="140" t="s">
        <v>1</v>
      </c>
      <c r="L163" s="32"/>
      <c r="M163" s="144" t="s">
        <v>1</v>
      </c>
      <c r="N163" s="145" t="s">
        <v>42</v>
      </c>
      <c r="P163" s="146">
        <f>O163*H163</f>
        <v>0</v>
      </c>
      <c r="Q163" s="146">
        <v>0</v>
      </c>
      <c r="R163" s="146">
        <f>Q163*H163</f>
        <v>0</v>
      </c>
      <c r="S163" s="146">
        <v>0</v>
      </c>
      <c r="T163" s="147">
        <f>S163*H163</f>
        <v>0</v>
      </c>
      <c r="AR163" s="148" t="s">
        <v>268</v>
      </c>
      <c r="AT163" s="148" t="s">
        <v>264</v>
      </c>
      <c r="AU163" s="148" t="s">
        <v>87</v>
      </c>
      <c r="AY163" s="17" t="s">
        <v>262</v>
      </c>
      <c r="BE163" s="149">
        <f>IF(N163="základní",J163,0)</f>
        <v>0</v>
      </c>
      <c r="BF163" s="149">
        <f>IF(N163="snížená",J163,0)</f>
        <v>0</v>
      </c>
      <c r="BG163" s="149">
        <f>IF(N163="zákl. přenesená",J163,0)</f>
        <v>0</v>
      </c>
      <c r="BH163" s="149">
        <f>IF(N163="sníž. přenesená",J163,0)</f>
        <v>0</v>
      </c>
      <c r="BI163" s="149">
        <f>IF(N163="nulová",J163,0)</f>
        <v>0</v>
      </c>
      <c r="BJ163" s="17" t="s">
        <v>85</v>
      </c>
      <c r="BK163" s="149">
        <f>ROUND(I163*H163,2)</f>
        <v>0</v>
      </c>
      <c r="BL163" s="17" t="s">
        <v>268</v>
      </c>
      <c r="BM163" s="148" t="s">
        <v>451</v>
      </c>
    </row>
    <row r="164" spans="2:65" s="1" customFormat="1" ht="24.2" customHeight="1">
      <c r="B164" s="32"/>
      <c r="C164" s="138" t="s">
        <v>369</v>
      </c>
      <c r="D164" s="138" t="s">
        <v>264</v>
      </c>
      <c r="E164" s="139" t="s">
        <v>4203</v>
      </c>
      <c r="F164" s="140" t="s">
        <v>4204</v>
      </c>
      <c r="G164" s="141" t="s">
        <v>697</v>
      </c>
      <c r="H164" s="142">
        <v>19</v>
      </c>
      <c r="I164" s="143"/>
      <c r="J164" s="142">
        <f>ROUND(I164*H164,2)</f>
        <v>0</v>
      </c>
      <c r="K164" s="140" t="s">
        <v>1</v>
      </c>
      <c r="L164" s="32"/>
      <c r="M164" s="144" t="s">
        <v>1</v>
      </c>
      <c r="N164" s="145" t="s">
        <v>42</v>
      </c>
      <c r="P164" s="146">
        <f>O164*H164</f>
        <v>0</v>
      </c>
      <c r="Q164" s="146">
        <v>0</v>
      </c>
      <c r="R164" s="146">
        <f>Q164*H164</f>
        <v>0</v>
      </c>
      <c r="S164" s="146">
        <v>0</v>
      </c>
      <c r="T164" s="147">
        <f>S164*H164</f>
        <v>0</v>
      </c>
      <c r="AR164" s="148" t="s">
        <v>268</v>
      </c>
      <c r="AT164" s="148" t="s">
        <v>264</v>
      </c>
      <c r="AU164" s="148" t="s">
        <v>87</v>
      </c>
      <c r="AY164" s="17" t="s">
        <v>262</v>
      </c>
      <c r="BE164" s="149">
        <f>IF(N164="základní",J164,0)</f>
        <v>0</v>
      </c>
      <c r="BF164" s="149">
        <f>IF(N164="snížená",J164,0)</f>
        <v>0</v>
      </c>
      <c r="BG164" s="149">
        <f>IF(N164="zákl. přenesená",J164,0)</f>
        <v>0</v>
      </c>
      <c r="BH164" s="149">
        <f>IF(N164="sníž. přenesená",J164,0)</f>
        <v>0</v>
      </c>
      <c r="BI164" s="149">
        <f>IF(N164="nulová",J164,0)</f>
        <v>0</v>
      </c>
      <c r="BJ164" s="17" t="s">
        <v>85</v>
      </c>
      <c r="BK164" s="149">
        <f>ROUND(I164*H164,2)</f>
        <v>0</v>
      </c>
      <c r="BL164" s="17" t="s">
        <v>268</v>
      </c>
      <c r="BM164" s="148" t="s">
        <v>459</v>
      </c>
    </row>
    <row r="165" spans="2:65" s="1" customFormat="1" ht="16.5" customHeight="1">
      <c r="B165" s="32"/>
      <c r="C165" s="138" t="s">
        <v>376</v>
      </c>
      <c r="D165" s="138" t="s">
        <v>264</v>
      </c>
      <c r="E165" s="139" t="s">
        <v>4205</v>
      </c>
      <c r="F165" s="140" t="s">
        <v>4206</v>
      </c>
      <c r="G165" s="141" t="s">
        <v>416</v>
      </c>
      <c r="H165" s="142">
        <v>510</v>
      </c>
      <c r="I165" s="143"/>
      <c r="J165" s="142">
        <f>ROUND(I165*H165,2)</f>
        <v>0</v>
      </c>
      <c r="K165" s="140" t="s">
        <v>1</v>
      </c>
      <c r="L165" s="32"/>
      <c r="M165" s="144" t="s">
        <v>1</v>
      </c>
      <c r="N165" s="145" t="s">
        <v>42</v>
      </c>
      <c r="P165" s="146">
        <f>O165*H165</f>
        <v>0</v>
      </c>
      <c r="Q165" s="146">
        <v>0</v>
      </c>
      <c r="R165" s="146">
        <f>Q165*H165</f>
        <v>0</v>
      </c>
      <c r="S165" s="146">
        <v>0</v>
      </c>
      <c r="T165" s="147">
        <f>S165*H165</f>
        <v>0</v>
      </c>
      <c r="AR165" s="148" t="s">
        <v>268</v>
      </c>
      <c r="AT165" s="148" t="s">
        <v>264</v>
      </c>
      <c r="AU165" s="148" t="s">
        <v>87</v>
      </c>
      <c r="AY165" s="17" t="s">
        <v>262</v>
      </c>
      <c r="BE165" s="149">
        <f>IF(N165="základní",J165,0)</f>
        <v>0</v>
      </c>
      <c r="BF165" s="149">
        <f>IF(N165="snížená",J165,0)</f>
        <v>0</v>
      </c>
      <c r="BG165" s="149">
        <f>IF(N165="zákl. přenesená",J165,0)</f>
        <v>0</v>
      </c>
      <c r="BH165" s="149">
        <f>IF(N165="sníž. přenesená",J165,0)</f>
        <v>0</v>
      </c>
      <c r="BI165" s="149">
        <f>IF(N165="nulová",J165,0)</f>
        <v>0</v>
      </c>
      <c r="BJ165" s="17" t="s">
        <v>85</v>
      </c>
      <c r="BK165" s="149">
        <f>ROUND(I165*H165,2)</f>
        <v>0</v>
      </c>
      <c r="BL165" s="17" t="s">
        <v>268</v>
      </c>
      <c r="BM165" s="148" t="s">
        <v>472</v>
      </c>
    </row>
    <row r="166" spans="2:65" s="1" customFormat="1" ht="24.2" customHeight="1">
      <c r="B166" s="32"/>
      <c r="C166" s="138" t="s">
        <v>381</v>
      </c>
      <c r="D166" s="138" t="s">
        <v>264</v>
      </c>
      <c r="E166" s="139" t="s">
        <v>4207</v>
      </c>
      <c r="F166" s="140" t="s">
        <v>4208</v>
      </c>
      <c r="G166" s="141" t="s">
        <v>416</v>
      </c>
      <c r="H166" s="142">
        <v>200</v>
      </c>
      <c r="I166" s="143"/>
      <c r="J166" s="142">
        <f>ROUND(I166*H166,2)</f>
        <v>0</v>
      </c>
      <c r="K166" s="140" t="s">
        <v>1</v>
      </c>
      <c r="L166" s="32"/>
      <c r="M166" s="144" t="s">
        <v>1</v>
      </c>
      <c r="N166" s="145" t="s">
        <v>42</v>
      </c>
      <c r="P166" s="146">
        <f>O166*H166</f>
        <v>0</v>
      </c>
      <c r="Q166" s="146">
        <v>0</v>
      </c>
      <c r="R166" s="146">
        <f>Q166*H166</f>
        <v>0</v>
      </c>
      <c r="S166" s="146">
        <v>0</v>
      </c>
      <c r="T166" s="147">
        <f>S166*H166</f>
        <v>0</v>
      </c>
      <c r="AR166" s="148" t="s">
        <v>268</v>
      </c>
      <c r="AT166" s="148" t="s">
        <v>264</v>
      </c>
      <c r="AU166" s="148" t="s">
        <v>87</v>
      </c>
      <c r="AY166" s="17" t="s">
        <v>262</v>
      </c>
      <c r="BE166" s="149">
        <f>IF(N166="základní",J166,0)</f>
        <v>0</v>
      </c>
      <c r="BF166" s="149">
        <f>IF(N166="snížená",J166,0)</f>
        <v>0</v>
      </c>
      <c r="BG166" s="149">
        <f>IF(N166="zákl. přenesená",J166,0)</f>
        <v>0</v>
      </c>
      <c r="BH166" s="149">
        <f>IF(N166="sníž. přenesená",J166,0)</f>
        <v>0</v>
      </c>
      <c r="BI166" s="149">
        <f>IF(N166="nulová",J166,0)</f>
        <v>0</v>
      </c>
      <c r="BJ166" s="17" t="s">
        <v>85</v>
      </c>
      <c r="BK166" s="149">
        <f>ROUND(I166*H166,2)</f>
        <v>0</v>
      </c>
      <c r="BL166" s="17" t="s">
        <v>268</v>
      </c>
      <c r="BM166" s="148" t="s">
        <v>480</v>
      </c>
    </row>
    <row r="167" spans="2:65" s="1" customFormat="1" ht="16.5" customHeight="1">
      <c r="B167" s="32"/>
      <c r="C167" s="138" t="s">
        <v>396</v>
      </c>
      <c r="D167" s="138" t="s">
        <v>264</v>
      </c>
      <c r="E167" s="139" t="s">
        <v>4209</v>
      </c>
      <c r="F167" s="140" t="s">
        <v>4210</v>
      </c>
      <c r="G167" s="141" t="s">
        <v>416</v>
      </c>
      <c r="H167" s="142">
        <v>590</v>
      </c>
      <c r="I167" s="143"/>
      <c r="J167" s="142">
        <f>ROUND(I167*H167,2)</f>
        <v>0</v>
      </c>
      <c r="K167" s="140" t="s">
        <v>1</v>
      </c>
      <c r="L167" s="32"/>
      <c r="M167" s="144" t="s">
        <v>1</v>
      </c>
      <c r="N167" s="145" t="s">
        <v>42</v>
      </c>
      <c r="P167" s="146">
        <f>O167*H167</f>
        <v>0</v>
      </c>
      <c r="Q167" s="146">
        <v>0</v>
      </c>
      <c r="R167" s="146">
        <f>Q167*H167</f>
        <v>0</v>
      </c>
      <c r="S167" s="146">
        <v>0</v>
      </c>
      <c r="T167" s="147">
        <f>S167*H167</f>
        <v>0</v>
      </c>
      <c r="AR167" s="148" t="s">
        <v>268</v>
      </c>
      <c r="AT167" s="148" t="s">
        <v>264</v>
      </c>
      <c r="AU167" s="148" t="s">
        <v>87</v>
      </c>
      <c r="AY167" s="17" t="s">
        <v>262</v>
      </c>
      <c r="BE167" s="149">
        <f>IF(N167="základní",J167,0)</f>
        <v>0</v>
      </c>
      <c r="BF167" s="149">
        <f>IF(N167="snížená",J167,0)</f>
        <v>0</v>
      </c>
      <c r="BG167" s="149">
        <f>IF(N167="zákl. přenesená",J167,0)</f>
        <v>0</v>
      </c>
      <c r="BH167" s="149">
        <f>IF(N167="sníž. přenesená",J167,0)</f>
        <v>0</v>
      </c>
      <c r="BI167" s="149">
        <f>IF(N167="nulová",J167,0)</f>
        <v>0</v>
      </c>
      <c r="BJ167" s="17" t="s">
        <v>85</v>
      </c>
      <c r="BK167" s="149">
        <f>ROUND(I167*H167,2)</f>
        <v>0</v>
      </c>
      <c r="BL167" s="17" t="s">
        <v>268</v>
      </c>
      <c r="BM167" s="148" t="s">
        <v>492</v>
      </c>
    </row>
    <row r="168" spans="2:47" s="1" customFormat="1" ht="19.5">
      <c r="B168" s="32"/>
      <c r="D168" s="151" t="s">
        <v>699</v>
      </c>
      <c r="F168" s="187" t="s">
        <v>4136</v>
      </c>
      <c r="I168" s="188"/>
      <c r="L168" s="32"/>
      <c r="M168" s="189"/>
      <c r="T168" s="56"/>
      <c r="AT168" s="17" t="s">
        <v>699</v>
      </c>
      <c r="AU168" s="17" t="s">
        <v>87</v>
      </c>
    </row>
    <row r="169" spans="2:65" s="1" customFormat="1" ht="16.5" customHeight="1">
      <c r="B169" s="32"/>
      <c r="C169" s="138" t="s">
        <v>400</v>
      </c>
      <c r="D169" s="138" t="s">
        <v>264</v>
      </c>
      <c r="E169" s="139" t="s">
        <v>4211</v>
      </c>
      <c r="F169" s="140" t="s">
        <v>4212</v>
      </c>
      <c r="G169" s="141" t="s">
        <v>416</v>
      </c>
      <c r="H169" s="142">
        <v>30</v>
      </c>
      <c r="I169" s="143"/>
      <c r="J169" s="142">
        <f>ROUND(I169*H169,2)</f>
        <v>0</v>
      </c>
      <c r="K169" s="140" t="s">
        <v>1</v>
      </c>
      <c r="L169" s="32"/>
      <c r="M169" s="144" t="s">
        <v>1</v>
      </c>
      <c r="N169" s="145" t="s">
        <v>42</v>
      </c>
      <c r="P169" s="146">
        <f>O169*H169</f>
        <v>0</v>
      </c>
      <c r="Q169" s="146">
        <v>0</v>
      </c>
      <c r="R169" s="146">
        <f>Q169*H169</f>
        <v>0</v>
      </c>
      <c r="S169" s="146">
        <v>0</v>
      </c>
      <c r="T169" s="147">
        <f>S169*H169</f>
        <v>0</v>
      </c>
      <c r="AR169" s="148" t="s">
        <v>268</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268</v>
      </c>
      <c r="BM169" s="148" t="s">
        <v>503</v>
      </c>
    </row>
    <row r="170" spans="2:47" s="1" customFormat="1" ht="19.5">
      <c r="B170" s="32"/>
      <c r="D170" s="151" t="s">
        <v>699</v>
      </c>
      <c r="F170" s="187" t="s">
        <v>4136</v>
      </c>
      <c r="I170" s="188"/>
      <c r="L170" s="32"/>
      <c r="M170" s="189"/>
      <c r="T170" s="56"/>
      <c r="AT170" s="17" t="s">
        <v>699</v>
      </c>
      <c r="AU170" s="17" t="s">
        <v>87</v>
      </c>
    </row>
    <row r="171" spans="2:65" s="1" customFormat="1" ht="33" customHeight="1">
      <c r="B171" s="32"/>
      <c r="C171" s="138" t="s">
        <v>7</v>
      </c>
      <c r="D171" s="138" t="s">
        <v>264</v>
      </c>
      <c r="E171" s="139" t="s">
        <v>4213</v>
      </c>
      <c r="F171" s="140" t="s">
        <v>4214</v>
      </c>
      <c r="G171" s="141" t="s">
        <v>416</v>
      </c>
      <c r="H171" s="142">
        <v>420</v>
      </c>
      <c r="I171" s="143"/>
      <c r="J171" s="142">
        <f>ROUND(I171*H171,2)</f>
        <v>0</v>
      </c>
      <c r="K171" s="140" t="s">
        <v>1</v>
      </c>
      <c r="L171" s="32"/>
      <c r="M171" s="144" t="s">
        <v>1</v>
      </c>
      <c r="N171" s="145" t="s">
        <v>42</v>
      </c>
      <c r="P171" s="146">
        <f>O171*H171</f>
        <v>0</v>
      </c>
      <c r="Q171" s="146">
        <v>0</v>
      </c>
      <c r="R171" s="146">
        <f>Q171*H171</f>
        <v>0</v>
      </c>
      <c r="S171" s="146">
        <v>0</v>
      </c>
      <c r="T171" s="147">
        <f>S171*H171</f>
        <v>0</v>
      </c>
      <c r="AR171" s="148" t="s">
        <v>268</v>
      </c>
      <c r="AT171" s="148" t="s">
        <v>264</v>
      </c>
      <c r="AU171" s="148" t="s">
        <v>87</v>
      </c>
      <c r="AY171" s="17" t="s">
        <v>262</v>
      </c>
      <c r="BE171" s="149">
        <f>IF(N171="základní",J171,0)</f>
        <v>0</v>
      </c>
      <c r="BF171" s="149">
        <f>IF(N171="snížená",J171,0)</f>
        <v>0</v>
      </c>
      <c r="BG171" s="149">
        <f>IF(N171="zákl. přenesená",J171,0)</f>
        <v>0</v>
      </c>
      <c r="BH171" s="149">
        <f>IF(N171="sníž. přenesená",J171,0)</f>
        <v>0</v>
      </c>
      <c r="BI171" s="149">
        <f>IF(N171="nulová",J171,0)</f>
        <v>0</v>
      </c>
      <c r="BJ171" s="17" t="s">
        <v>85</v>
      </c>
      <c r="BK171" s="149">
        <f>ROUND(I171*H171,2)</f>
        <v>0</v>
      </c>
      <c r="BL171" s="17" t="s">
        <v>268</v>
      </c>
      <c r="BM171" s="148" t="s">
        <v>529</v>
      </c>
    </row>
    <row r="172" spans="2:65" s="1" customFormat="1" ht="24.2" customHeight="1">
      <c r="B172" s="32"/>
      <c r="C172" s="138" t="s">
        <v>407</v>
      </c>
      <c r="D172" s="138" t="s">
        <v>264</v>
      </c>
      <c r="E172" s="139" t="s">
        <v>4215</v>
      </c>
      <c r="F172" s="140" t="s">
        <v>4216</v>
      </c>
      <c r="G172" s="141" t="s">
        <v>697</v>
      </c>
      <c r="H172" s="142">
        <v>420</v>
      </c>
      <c r="I172" s="143"/>
      <c r="J172" s="142">
        <f>ROUND(I172*H172,2)</f>
        <v>0</v>
      </c>
      <c r="K172" s="140" t="s">
        <v>1</v>
      </c>
      <c r="L172" s="32"/>
      <c r="M172" s="144" t="s">
        <v>1</v>
      </c>
      <c r="N172" s="145" t="s">
        <v>42</v>
      </c>
      <c r="P172" s="146">
        <f>O172*H172</f>
        <v>0</v>
      </c>
      <c r="Q172" s="146">
        <v>0</v>
      </c>
      <c r="R172" s="146">
        <f>Q172*H172</f>
        <v>0</v>
      </c>
      <c r="S172" s="146">
        <v>0</v>
      </c>
      <c r="T172" s="147">
        <f>S172*H172</f>
        <v>0</v>
      </c>
      <c r="AR172" s="148" t="s">
        <v>268</v>
      </c>
      <c r="AT172" s="148" t="s">
        <v>264</v>
      </c>
      <c r="AU172" s="148" t="s">
        <v>87</v>
      </c>
      <c r="AY172" s="17" t="s">
        <v>262</v>
      </c>
      <c r="BE172" s="149">
        <f>IF(N172="základní",J172,0)</f>
        <v>0</v>
      </c>
      <c r="BF172" s="149">
        <f>IF(N172="snížená",J172,0)</f>
        <v>0</v>
      </c>
      <c r="BG172" s="149">
        <f>IF(N172="zákl. přenesená",J172,0)</f>
        <v>0</v>
      </c>
      <c r="BH172" s="149">
        <f>IF(N172="sníž. přenesená",J172,0)</f>
        <v>0</v>
      </c>
      <c r="BI172" s="149">
        <f>IF(N172="nulová",J172,0)</f>
        <v>0</v>
      </c>
      <c r="BJ172" s="17" t="s">
        <v>85</v>
      </c>
      <c r="BK172" s="149">
        <f>ROUND(I172*H172,2)</f>
        <v>0</v>
      </c>
      <c r="BL172" s="17" t="s">
        <v>268</v>
      </c>
      <c r="BM172" s="148" t="s">
        <v>538</v>
      </c>
    </row>
    <row r="173" spans="2:47" s="1" customFormat="1" ht="19.5">
      <c r="B173" s="32"/>
      <c r="D173" s="151" t="s">
        <v>699</v>
      </c>
      <c r="F173" s="187" t="s">
        <v>4136</v>
      </c>
      <c r="I173" s="188"/>
      <c r="L173" s="32"/>
      <c r="M173" s="189"/>
      <c r="T173" s="56"/>
      <c r="AT173" s="17" t="s">
        <v>699</v>
      </c>
      <c r="AU173" s="17" t="s">
        <v>87</v>
      </c>
    </row>
    <row r="174" spans="2:65" s="1" customFormat="1" ht="37.9" customHeight="1">
      <c r="B174" s="32"/>
      <c r="C174" s="138" t="s">
        <v>413</v>
      </c>
      <c r="D174" s="138" t="s">
        <v>264</v>
      </c>
      <c r="E174" s="139" t="s">
        <v>4217</v>
      </c>
      <c r="F174" s="140" t="s">
        <v>4218</v>
      </c>
      <c r="G174" s="141" t="s">
        <v>416</v>
      </c>
      <c r="H174" s="142">
        <v>20</v>
      </c>
      <c r="I174" s="143"/>
      <c r="J174" s="142">
        <f>ROUND(I174*H174,2)</f>
        <v>0</v>
      </c>
      <c r="K174" s="140" t="s">
        <v>1</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549</v>
      </c>
    </row>
    <row r="175" spans="2:65" s="1" customFormat="1" ht="24.2" customHeight="1">
      <c r="B175" s="32"/>
      <c r="C175" s="138" t="s">
        <v>423</v>
      </c>
      <c r="D175" s="138" t="s">
        <v>264</v>
      </c>
      <c r="E175" s="139" t="s">
        <v>4215</v>
      </c>
      <c r="F175" s="140" t="s">
        <v>4216</v>
      </c>
      <c r="G175" s="141" t="s">
        <v>697</v>
      </c>
      <c r="H175" s="142">
        <v>20</v>
      </c>
      <c r="I175" s="143"/>
      <c r="J175" s="142">
        <f>ROUND(I175*H175,2)</f>
        <v>0</v>
      </c>
      <c r="K175" s="140" t="s">
        <v>1</v>
      </c>
      <c r="L175" s="32"/>
      <c r="M175" s="144" t="s">
        <v>1</v>
      </c>
      <c r="N175" s="145" t="s">
        <v>42</v>
      </c>
      <c r="P175" s="146">
        <f>O175*H175</f>
        <v>0</v>
      </c>
      <c r="Q175" s="146">
        <v>0</v>
      </c>
      <c r="R175" s="146">
        <f>Q175*H175</f>
        <v>0</v>
      </c>
      <c r="S175" s="146">
        <v>0</v>
      </c>
      <c r="T175" s="147">
        <f>S175*H175</f>
        <v>0</v>
      </c>
      <c r="AR175" s="148" t="s">
        <v>268</v>
      </c>
      <c r="AT175" s="148" t="s">
        <v>264</v>
      </c>
      <c r="AU175" s="148" t="s">
        <v>87</v>
      </c>
      <c r="AY175" s="17" t="s">
        <v>262</v>
      </c>
      <c r="BE175" s="149">
        <f>IF(N175="základní",J175,0)</f>
        <v>0</v>
      </c>
      <c r="BF175" s="149">
        <f>IF(N175="snížená",J175,0)</f>
        <v>0</v>
      </c>
      <c r="BG175" s="149">
        <f>IF(N175="zákl. přenesená",J175,0)</f>
        <v>0</v>
      </c>
      <c r="BH175" s="149">
        <f>IF(N175="sníž. přenesená",J175,0)</f>
        <v>0</v>
      </c>
      <c r="BI175" s="149">
        <f>IF(N175="nulová",J175,0)</f>
        <v>0</v>
      </c>
      <c r="BJ175" s="17" t="s">
        <v>85</v>
      </c>
      <c r="BK175" s="149">
        <f>ROUND(I175*H175,2)</f>
        <v>0</v>
      </c>
      <c r="BL175" s="17" t="s">
        <v>268</v>
      </c>
      <c r="BM175" s="148" t="s">
        <v>563</v>
      </c>
    </row>
    <row r="176" spans="2:47" s="1" customFormat="1" ht="19.5">
      <c r="B176" s="32"/>
      <c r="D176" s="151" t="s">
        <v>699</v>
      </c>
      <c r="F176" s="187" t="s">
        <v>4136</v>
      </c>
      <c r="I176" s="188"/>
      <c r="L176" s="32"/>
      <c r="M176" s="189"/>
      <c r="T176" s="56"/>
      <c r="AT176" s="17" t="s">
        <v>699</v>
      </c>
      <c r="AU176" s="17" t="s">
        <v>87</v>
      </c>
    </row>
    <row r="177" spans="2:65" s="1" customFormat="1" ht="24.2" customHeight="1">
      <c r="B177" s="32"/>
      <c r="C177" s="138" t="s">
        <v>426</v>
      </c>
      <c r="D177" s="138" t="s">
        <v>264</v>
      </c>
      <c r="E177" s="139" t="s">
        <v>4219</v>
      </c>
      <c r="F177" s="140" t="s">
        <v>4220</v>
      </c>
      <c r="G177" s="141" t="s">
        <v>416</v>
      </c>
      <c r="H177" s="142">
        <v>110</v>
      </c>
      <c r="I177" s="143"/>
      <c r="J177" s="142">
        <f>ROUND(I177*H177,2)</f>
        <v>0</v>
      </c>
      <c r="K177" s="140" t="s">
        <v>1</v>
      </c>
      <c r="L177" s="32"/>
      <c r="M177" s="144" t="s">
        <v>1</v>
      </c>
      <c r="N177" s="145" t="s">
        <v>42</v>
      </c>
      <c r="P177" s="146">
        <f>O177*H177</f>
        <v>0</v>
      </c>
      <c r="Q177" s="146">
        <v>0</v>
      </c>
      <c r="R177" s="146">
        <f>Q177*H177</f>
        <v>0</v>
      </c>
      <c r="S177" s="146">
        <v>0</v>
      </c>
      <c r="T177" s="147">
        <f>S177*H177</f>
        <v>0</v>
      </c>
      <c r="AR177" s="148" t="s">
        <v>268</v>
      </c>
      <c r="AT177" s="148" t="s">
        <v>264</v>
      </c>
      <c r="AU177" s="148" t="s">
        <v>87</v>
      </c>
      <c r="AY177" s="17" t="s">
        <v>262</v>
      </c>
      <c r="BE177" s="149">
        <f>IF(N177="základní",J177,0)</f>
        <v>0</v>
      </c>
      <c r="BF177" s="149">
        <f>IF(N177="snížená",J177,0)</f>
        <v>0</v>
      </c>
      <c r="BG177" s="149">
        <f>IF(N177="zákl. přenesená",J177,0)</f>
        <v>0</v>
      </c>
      <c r="BH177" s="149">
        <f>IF(N177="sníž. přenesená",J177,0)</f>
        <v>0</v>
      </c>
      <c r="BI177" s="149">
        <f>IF(N177="nulová",J177,0)</f>
        <v>0</v>
      </c>
      <c r="BJ177" s="17" t="s">
        <v>85</v>
      </c>
      <c r="BK177" s="149">
        <f>ROUND(I177*H177,2)</f>
        <v>0</v>
      </c>
      <c r="BL177" s="17" t="s">
        <v>268</v>
      </c>
      <c r="BM177" s="148" t="s">
        <v>571</v>
      </c>
    </row>
    <row r="178" spans="2:65" s="1" customFormat="1" ht="24.2" customHeight="1">
      <c r="B178" s="32"/>
      <c r="C178" s="138" t="s">
        <v>431</v>
      </c>
      <c r="D178" s="138" t="s">
        <v>264</v>
      </c>
      <c r="E178" s="139" t="s">
        <v>4221</v>
      </c>
      <c r="F178" s="140" t="s">
        <v>4222</v>
      </c>
      <c r="G178" s="141" t="s">
        <v>697</v>
      </c>
      <c r="H178" s="142">
        <v>80</v>
      </c>
      <c r="I178" s="143"/>
      <c r="J178" s="142">
        <f>ROUND(I178*H178,2)</f>
        <v>0</v>
      </c>
      <c r="K178" s="140" t="s">
        <v>1</v>
      </c>
      <c r="L178" s="32"/>
      <c r="M178" s="144" t="s">
        <v>1</v>
      </c>
      <c r="N178" s="145" t="s">
        <v>42</v>
      </c>
      <c r="P178" s="146">
        <f>O178*H178</f>
        <v>0</v>
      </c>
      <c r="Q178" s="146">
        <v>0</v>
      </c>
      <c r="R178" s="146">
        <f>Q178*H178</f>
        <v>0</v>
      </c>
      <c r="S178" s="146">
        <v>0</v>
      </c>
      <c r="T178" s="147">
        <f>S178*H178</f>
        <v>0</v>
      </c>
      <c r="AR178" s="148" t="s">
        <v>268</v>
      </c>
      <c r="AT178" s="148" t="s">
        <v>264</v>
      </c>
      <c r="AU178" s="148" t="s">
        <v>87</v>
      </c>
      <c r="AY178" s="17" t="s">
        <v>262</v>
      </c>
      <c r="BE178" s="149">
        <f>IF(N178="základní",J178,0)</f>
        <v>0</v>
      </c>
      <c r="BF178" s="149">
        <f>IF(N178="snížená",J178,0)</f>
        <v>0</v>
      </c>
      <c r="BG178" s="149">
        <f>IF(N178="zákl. přenesená",J178,0)</f>
        <v>0</v>
      </c>
      <c r="BH178" s="149">
        <f>IF(N178="sníž. přenesená",J178,0)</f>
        <v>0</v>
      </c>
      <c r="BI178" s="149">
        <f>IF(N178="nulová",J178,0)</f>
        <v>0</v>
      </c>
      <c r="BJ178" s="17" t="s">
        <v>85</v>
      </c>
      <c r="BK178" s="149">
        <f>ROUND(I178*H178,2)</f>
        <v>0</v>
      </c>
      <c r="BL178" s="17" t="s">
        <v>268</v>
      </c>
      <c r="BM178" s="148" t="s">
        <v>583</v>
      </c>
    </row>
    <row r="179" spans="2:47" s="1" customFormat="1" ht="19.5">
      <c r="B179" s="32"/>
      <c r="D179" s="151" t="s">
        <v>699</v>
      </c>
      <c r="F179" s="187" t="s">
        <v>4136</v>
      </c>
      <c r="I179" s="188"/>
      <c r="L179" s="32"/>
      <c r="M179" s="189"/>
      <c r="T179" s="56"/>
      <c r="AT179" s="17" t="s">
        <v>699</v>
      </c>
      <c r="AU179" s="17" t="s">
        <v>87</v>
      </c>
    </row>
    <row r="180" spans="2:65" s="1" customFormat="1" ht="24.2" customHeight="1">
      <c r="B180" s="32"/>
      <c r="C180" s="138" t="s">
        <v>436</v>
      </c>
      <c r="D180" s="138" t="s">
        <v>264</v>
      </c>
      <c r="E180" s="139" t="s">
        <v>4223</v>
      </c>
      <c r="F180" s="140" t="s">
        <v>4224</v>
      </c>
      <c r="G180" s="141" t="s">
        <v>697</v>
      </c>
      <c r="H180" s="142">
        <v>80</v>
      </c>
      <c r="I180" s="143"/>
      <c r="J180" s="142">
        <f>ROUND(I180*H180,2)</f>
        <v>0</v>
      </c>
      <c r="K180" s="140" t="s">
        <v>1</v>
      </c>
      <c r="L180" s="32"/>
      <c r="M180" s="144" t="s">
        <v>1</v>
      </c>
      <c r="N180" s="145" t="s">
        <v>42</v>
      </c>
      <c r="P180" s="146">
        <f>O180*H180</f>
        <v>0</v>
      </c>
      <c r="Q180" s="146">
        <v>0</v>
      </c>
      <c r="R180" s="146">
        <f>Q180*H180</f>
        <v>0</v>
      </c>
      <c r="S180" s="146">
        <v>0</v>
      </c>
      <c r="T180" s="147">
        <f>S180*H180</f>
        <v>0</v>
      </c>
      <c r="AR180" s="148" t="s">
        <v>268</v>
      </c>
      <c r="AT180" s="148" t="s">
        <v>264</v>
      </c>
      <c r="AU180" s="148" t="s">
        <v>87</v>
      </c>
      <c r="AY180" s="17" t="s">
        <v>262</v>
      </c>
      <c r="BE180" s="149">
        <f>IF(N180="základní",J180,0)</f>
        <v>0</v>
      </c>
      <c r="BF180" s="149">
        <f>IF(N180="snížená",J180,0)</f>
        <v>0</v>
      </c>
      <c r="BG180" s="149">
        <f>IF(N180="zákl. přenesená",J180,0)</f>
        <v>0</v>
      </c>
      <c r="BH180" s="149">
        <f>IF(N180="sníž. přenesená",J180,0)</f>
        <v>0</v>
      </c>
      <c r="BI180" s="149">
        <f>IF(N180="nulová",J180,0)</f>
        <v>0</v>
      </c>
      <c r="BJ180" s="17" t="s">
        <v>85</v>
      </c>
      <c r="BK180" s="149">
        <f>ROUND(I180*H180,2)</f>
        <v>0</v>
      </c>
      <c r="BL180" s="17" t="s">
        <v>268</v>
      </c>
      <c r="BM180" s="148" t="s">
        <v>606</v>
      </c>
    </row>
    <row r="181" spans="2:47" s="1" customFormat="1" ht="19.5">
      <c r="B181" s="32"/>
      <c r="D181" s="151" t="s">
        <v>699</v>
      </c>
      <c r="F181" s="187" t="s">
        <v>4136</v>
      </c>
      <c r="I181" s="188"/>
      <c r="L181" s="32"/>
      <c r="M181" s="189"/>
      <c r="T181" s="56"/>
      <c r="AT181" s="17" t="s">
        <v>699</v>
      </c>
      <c r="AU181" s="17" t="s">
        <v>87</v>
      </c>
    </row>
    <row r="182" spans="2:65" s="1" customFormat="1" ht="24.2" customHeight="1">
      <c r="B182" s="32"/>
      <c r="C182" s="138" t="s">
        <v>441</v>
      </c>
      <c r="D182" s="138" t="s">
        <v>264</v>
      </c>
      <c r="E182" s="139" t="s">
        <v>4225</v>
      </c>
      <c r="F182" s="140" t="s">
        <v>4226</v>
      </c>
      <c r="G182" s="141" t="s">
        <v>697</v>
      </c>
      <c r="H182" s="142">
        <v>110</v>
      </c>
      <c r="I182" s="143"/>
      <c r="J182" s="142">
        <f>ROUND(I182*H182,2)</f>
        <v>0</v>
      </c>
      <c r="K182" s="140" t="s">
        <v>1</v>
      </c>
      <c r="L182" s="32"/>
      <c r="M182" s="144" t="s">
        <v>1</v>
      </c>
      <c r="N182" s="145" t="s">
        <v>42</v>
      </c>
      <c r="P182" s="146">
        <f>O182*H182</f>
        <v>0</v>
      </c>
      <c r="Q182" s="146">
        <v>0</v>
      </c>
      <c r="R182" s="146">
        <f>Q182*H182</f>
        <v>0</v>
      </c>
      <c r="S182" s="146">
        <v>0</v>
      </c>
      <c r="T182" s="147">
        <f>S182*H182</f>
        <v>0</v>
      </c>
      <c r="AR182" s="148" t="s">
        <v>268</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268</v>
      </c>
      <c r="BM182" s="148" t="s">
        <v>622</v>
      </c>
    </row>
    <row r="183" spans="2:47" s="1" customFormat="1" ht="19.5">
      <c r="B183" s="32"/>
      <c r="D183" s="151" t="s">
        <v>699</v>
      </c>
      <c r="F183" s="187" t="s">
        <v>4136</v>
      </c>
      <c r="I183" s="188"/>
      <c r="L183" s="32"/>
      <c r="M183" s="189"/>
      <c r="T183" s="56"/>
      <c r="AT183" s="17" t="s">
        <v>699</v>
      </c>
      <c r="AU183" s="17" t="s">
        <v>87</v>
      </c>
    </row>
    <row r="184" spans="2:65" s="1" customFormat="1" ht="24.2" customHeight="1">
      <c r="B184" s="32"/>
      <c r="C184" s="138" t="s">
        <v>446</v>
      </c>
      <c r="D184" s="138" t="s">
        <v>264</v>
      </c>
      <c r="E184" s="139" t="s">
        <v>4223</v>
      </c>
      <c r="F184" s="140" t="s">
        <v>4224</v>
      </c>
      <c r="G184" s="141" t="s">
        <v>697</v>
      </c>
      <c r="H184" s="142">
        <v>110</v>
      </c>
      <c r="I184" s="143"/>
      <c r="J184" s="142">
        <f>ROUND(I184*H184,2)</f>
        <v>0</v>
      </c>
      <c r="K184" s="140" t="s">
        <v>1</v>
      </c>
      <c r="L184" s="32"/>
      <c r="M184" s="144" t="s">
        <v>1</v>
      </c>
      <c r="N184" s="145" t="s">
        <v>42</v>
      </c>
      <c r="P184" s="146">
        <f>O184*H184</f>
        <v>0</v>
      </c>
      <c r="Q184" s="146">
        <v>0</v>
      </c>
      <c r="R184" s="146">
        <f>Q184*H184</f>
        <v>0</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637</v>
      </c>
    </row>
    <row r="185" spans="2:47" s="1" customFormat="1" ht="19.5">
      <c r="B185" s="32"/>
      <c r="D185" s="151" t="s">
        <v>699</v>
      </c>
      <c r="F185" s="187" t="s">
        <v>4136</v>
      </c>
      <c r="I185" s="188"/>
      <c r="L185" s="32"/>
      <c r="M185" s="189"/>
      <c r="T185" s="56"/>
      <c r="AT185" s="17" t="s">
        <v>699</v>
      </c>
      <c r="AU185" s="17" t="s">
        <v>87</v>
      </c>
    </row>
    <row r="186" spans="2:65" s="1" customFormat="1" ht="37.9" customHeight="1">
      <c r="B186" s="32"/>
      <c r="C186" s="138" t="s">
        <v>451</v>
      </c>
      <c r="D186" s="138" t="s">
        <v>264</v>
      </c>
      <c r="E186" s="139" t="s">
        <v>4227</v>
      </c>
      <c r="F186" s="140" t="s">
        <v>4228</v>
      </c>
      <c r="G186" s="141" t="s">
        <v>416</v>
      </c>
      <c r="H186" s="142">
        <v>220</v>
      </c>
      <c r="I186" s="143"/>
      <c r="J186" s="142">
        <f>ROUND(I186*H186,2)</f>
        <v>0</v>
      </c>
      <c r="K186" s="140" t="s">
        <v>1</v>
      </c>
      <c r="L186" s="32"/>
      <c r="M186" s="144" t="s">
        <v>1</v>
      </c>
      <c r="N186" s="145" t="s">
        <v>42</v>
      </c>
      <c r="P186" s="146">
        <f>O186*H186</f>
        <v>0</v>
      </c>
      <c r="Q186" s="146">
        <v>0</v>
      </c>
      <c r="R186" s="146">
        <f>Q186*H186</f>
        <v>0</v>
      </c>
      <c r="S186" s="146">
        <v>0</v>
      </c>
      <c r="T186" s="147">
        <f>S186*H186</f>
        <v>0</v>
      </c>
      <c r="AR186" s="148" t="s">
        <v>268</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268</v>
      </c>
      <c r="BM186" s="148" t="s">
        <v>647</v>
      </c>
    </row>
    <row r="187" spans="2:47" s="1" customFormat="1" ht="19.5">
      <c r="B187" s="32"/>
      <c r="D187" s="151" t="s">
        <v>699</v>
      </c>
      <c r="F187" s="187" t="s">
        <v>4136</v>
      </c>
      <c r="I187" s="188"/>
      <c r="L187" s="32"/>
      <c r="M187" s="189"/>
      <c r="T187" s="56"/>
      <c r="AT187" s="17" t="s">
        <v>699</v>
      </c>
      <c r="AU187" s="17" t="s">
        <v>87</v>
      </c>
    </row>
    <row r="188" spans="2:65" s="1" customFormat="1" ht="37.9" customHeight="1">
      <c r="B188" s="32"/>
      <c r="C188" s="138" t="s">
        <v>189</v>
      </c>
      <c r="D188" s="138" t="s">
        <v>264</v>
      </c>
      <c r="E188" s="139" t="s">
        <v>4229</v>
      </c>
      <c r="F188" s="140" t="s">
        <v>4230</v>
      </c>
      <c r="G188" s="141" t="s">
        <v>697</v>
      </c>
      <c r="H188" s="142">
        <v>370</v>
      </c>
      <c r="I188" s="143"/>
      <c r="J188" s="142">
        <f>ROUND(I188*H188,2)</f>
        <v>0</v>
      </c>
      <c r="K188" s="140" t="s">
        <v>1</v>
      </c>
      <c r="L188" s="32"/>
      <c r="M188" s="144" t="s">
        <v>1</v>
      </c>
      <c r="N188" s="145" t="s">
        <v>42</v>
      </c>
      <c r="P188" s="146">
        <f>O188*H188</f>
        <v>0</v>
      </c>
      <c r="Q188" s="146">
        <v>0</v>
      </c>
      <c r="R188" s="146">
        <f>Q188*H188</f>
        <v>0</v>
      </c>
      <c r="S188" s="146">
        <v>0</v>
      </c>
      <c r="T188" s="147">
        <f>S188*H188</f>
        <v>0</v>
      </c>
      <c r="AR188" s="148" t="s">
        <v>268</v>
      </c>
      <c r="AT188" s="148" t="s">
        <v>264</v>
      </c>
      <c r="AU188" s="148" t="s">
        <v>87</v>
      </c>
      <c r="AY188" s="17" t="s">
        <v>262</v>
      </c>
      <c r="BE188" s="149">
        <f>IF(N188="základní",J188,0)</f>
        <v>0</v>
      </c>
      <c r="BF188" s="149">
        <f>IF(N188="snížená",J188,0)</f>
        <v>0</v>
      </c>
      <c r="BG188" s="149">
        <f>IF(N188="zákl. přenesená",J188,0)</f>
        <v>0</v>
      </c>
      <c r="BH188" s="149">
        <f>IF(N188="sníž. přenesená",J188,0)</f>
        <v>0</v>
      </c>
      <c r="BI188" s="149">
        <f>IF(N188="nulová",J188,0)</f>
        <v>0</v>
      </c>
      <c r="BJ188" s="17" t="s">
        <v>85</v>
      </c>
      <c r="BK188" s="149">
        <f>ROUND(I188*H188,2)</f>
        <v>0</v>
      </c>
      <c r="BL188" s="17" t="s">
        <v>268</v>
      </c>
      <c r="BM188" s="148" t="s">
        <v>4231</v>
      </c>
    </row>
    <row r="189" spans="2:47" s="1" customFormat="1" ht="19.5">
      <c r="B189" s="32"/>
      <c r="D189" s="151" t="s">
        <v>699</v>
      </c>
      <c r="F189" s="187" t="s">
        <v>4136</v>
      </c>
      <c r="I189" s="188"/>
      <c r="L189" s="32"/>
      <c r="M189" s="189"/>
      <c r="T189" s="56"/>
      <c r="AT189" s="17" t="s">
        <v>699</v>
      </c>
      <c r="AU189" s="17" t="s">
        <v>87</v>
      </c>
    </row>
    <row r="190" spans="2:65" s="1" customFormat="1" ht="24.2" customHeight="1">
      <c r="B190" s="32"/>
      <c r="C190" s="138" t="s">
        <v>459</v>
      </c>
      <c r="D190" s="138" t="s">
        <v>264</v>
      </c>
      <c r="E190" s="139" t="s">
        <v>4223</v>
      </c>
      <c r="F190" s="140" t="s">
        <v>4224</v>
      </c>
      <c r="G190" s="141" t="s">
        <v>697</v>
      </c>
      <c r="H190" s="142">
        <v>370</v>
      </c>
      <c r="I190" s="143"/>
      <c r="J190" s="142">
        <f>ROUND(I190*H190,2)</f>
        <v>0</v>
      </c>
      <c r="K190" s="140" t="s">
        <v>1</v>
      </c>
      <c r="L190" s="32"/>
      <c r="M190" s="144" t="s">
        <v>1</v>
      </c>
      <c r="N190" s="145" t="s">
        <v>42</v>
      </c>
      <c r="P190" s="146">
        <f>O190*H190</f>
        <v>0</v>
      </c>
      <c r="Q190" s="146">
        <v>0</v>
      </c>
      <c r="R190" s="146">
        <f>Q190*H190</f>
        <v>0</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4232</v>
      </c>
    </row>
    <row r="191" spans="2:47" s="1" customFormat="1" ht="19.5">
      <c r="B191" s="32"/>
      <c r="D191" s="151" t="s">
        <v>699</v>
      </c>
      <c r="F191" s="187" t="s">
        <v>4136</v>
      </c>
      <c r="I191" s="188"/>
      <c r="L191" s="32"/>
      <c r="M191" s="189"/>
      <c r="T191" s="56"/>
      <c r="AT191" s="17" t="s">
        <v>699</v>
      </c>
      <c r="AU191" s="17" t="s">
        <v>87</v>
      </c>
    </row>
    <row r="192" spans="2:65" s="1" customFormat="1" ht="24.2" customHeight="1">
      <c r="B192" s="32"/>
      <c r="C192" s="138" t="s">
        <v>467</v>
      </c>
      <c r="D192" s="138" t="s">
        <v>264</v>
      </c>
      <c r="E192" s="139" t="s">
        <v>4233</v>
      </c>
      <c r="F192" s="140" t="s">
        <v>4234</v>
      </c>
      <c r="G192" s="141" t="s">
        <v>416</v>
      </c>
      <c r="H192" s="142">
        <v>15</v>
      </c>
      <c r="I192" s="143"/>
      <c r="J192" s="142">
        <f>ROUND(I192*H192,2)</f>
        <v>0</v>
      </c>
      <c r="K192" s="140" t="s">
        <v>1</v>
      </c>
      <c r="L192" s="32"/>
      <c r="M192" s="144" t="s">
        <v>1</v>
      </c>
      <c r="N192" s="145" t="s">
        <v>42</v>
      </c>
      <c r="P192" s="146">
        <f>O192*H192</f>
        <v>0</v>
      </c>
      <c r="Q192" s="146">
        <v>0</v>
      </c>
      <c r="R192" s="146">
        <f>Q192*H192</f>
        <v>0</v>
      </c>
      <c r="S192" s="146">
        <v>0</v>
      </c>
      <c r="T192" s="147">
        <f>S192*H192</f>
        <v>0</v>
      </c>
      <c r="AR192" s="148" t="s">
        <v>268</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268</v>
      </c>
      <c r="BM192" s="148" t="s">
        <v>655</v>
      </c>
    </row>
    <row r="193" spans="2:47" s="1" customFormat="1" ht="19.5">
      <c r="B193" s="32"/>
      <c r="D193" s="151" t="s">
        <v>699</v>
      </c>
      <c r="F193" s="187" t="s">
        <v>4136</v>
      </c>
      <c r="I193" s="188"/>
      <c r="L193" s="32"/>
      <c r="M193" s="189"/>
      <c r="T193" s="56"/>
      <c r="AT193" s="17" t="s">
        <v>699</v>
      </c>
      <c r="AU193" s="17" t="s">
        <v>87</v>
      </c>
    </row>
    <row r="194" spans="2:65" s="1" customFormat="1" ht="16.5" customHeight="1">
      <c r="B194" s="32"/>
      <c r="C194" s="138" t="s">
        <v>472</v>
      </c>
      <c r="D194" s="138" t="s">
        <v>264</v>
      </c>
      <c r="E194" s="139" t="s">
        <v>4235</v>
      </c>
      <c r="F194" s="140" t="s">
        <v>4236</v>
      </c>
      <c r="G194" s="141" t="s">
        <v>697</v>
      </c>
      <c r="H194" s="142">
        <v>13</v>
      </c>
      <c r="I194" s="143"/>
      <c r="J194" s="142">
        <f>ROUND(I194*H194,2)</f>
        <v>0</v>
      </c>
      <c r="K194" s="140" t="s">
        <v>1</v>
      </c>
      <c r="L194" s="32"/>
      <c r="M194" s="144" t="s">
        <v>1</v>
      </c>
      <c r="N194" s="145" t="s">
        <v>42</v>
      </c>
      <c r="P194" s="146">
        <f>O194*H194</f>
        <v>0</v>
      </c>
      <c r="Q194" s="146">
        <v>0</v>
      </c>
      <c r="R194" s="146">
        <f>Q194*H194</f>
        <v>0</v>
      </c>
      <c r="S194" s="146">
        <v>0</v>
      </c>
      <c r="T194" s="147">
        <f>S194*H194</f>
        <v>0</v>
      </c>
      <c r="AR194" s="148" t="s">
        <v>268</v>
      </c>
      <c r="AT194" s="148" t="s">
        <v>264</v>
      </c>
      <c r="AU194" s="148" t="s">
        <v>87</v>
      </c>
      <c r="AY194" s="17" t="s">
        <v>262</v>
      </c>
      <c r="BE194" s="149">
        <f>IF(N194="základní",J194,0)</f>
        <v>0</v>
      </c>
      <c r="BF194" s="149">
        <f>IF(N194="snížená",J194,0)</f>
        <v>0</v>
      </c>
      <c r="BG194" s="149">
        <f>IF(N194="zákl. přenesená",J194,0)</f>
        <v>0</v>
      </c>
      <c r="BH194" s="149">
        <f>IF(N194="sníž. přenesená",J194,0)</f>
        <v>0</v>
      </c>
      <c r="BI194" s="149">
        <f>IF(N194="nulová",J194,0)</f>
        <v>0</v>
      </c>
      <c r="BJ194" s="17" t="s">
        <v>85</v>
      </c>
      <c r="BK194" s="149">
        <f>ROUND(I194*H194,2)</f>
        <v>0</v>
      </c>
      <c r="BL194" s="17" t="s">
        <v>268</v>
      </c>
      <c r="BM194" s="148" t="s">
        <v>668</v>
      </c>
    </row>
    <row r="195" spans="2:47" s="1" customFormat="1" ht="19.5">
      <c r="B195" s="32"/>
      <c r="D195" s="151" t="s">
        <v>699</v>
      </c>
      <c r="F195" s="187" t="s">
        <v>4136</v>
      </c>
      <c r="I195" s="188"/>
      <c r="L195" s="32"/>
      <c r="M195" s="189"/>
      <c r="T195" s="56"/>
      <c r="AT195" s="17" t="s">
        <v>699</v>
      </c>
      <c r="AU195" s="17" t="s">
        <v>87</v>
      </c>
    </row>
    <row r="196" spans="2:65" s="1" customFormat="1" ht="16.5" customHeight="1">
      <c r="B196" s="32"/>
      <c r="C196" s="138" t="s">
        <v>476</v>
      </c>
      <c r="D196" s="138" t="s">
        <v>264</v>
      </c>
      <c r="E196" s="139" t="s">
        <v>4237</v>
      </c>
      <c r="F196" s="140" t="s">
        <v>4238</v>
      </c>
      <c r="G196" s="141" t="s">
        <v>697</v>
      </c>
      <c r="H196" s="142">
        <v>4</v>
      </c>
      <c r="I196" s="143"/>
      <c r="J196" s="142">
        <f>ROUND(I196*H196,2)</f>
        <v>0</v>
      </c>
      <c r="K196" s="140" t="s">
        <v>1</v>
      </c>
      <c r="L196" s="32"/>
      <c r="M196" s="144" t="s">
        <v>1</v>
      </c>
      <c r="N196" s="145" t="s">
        <v>42</v>
      </c>
      <c r="P196" s="146">
        <f>O196*H196</f>
        <v>0</v>
      </c>
      <c r="Q196" s="146">
        <v>0</v>
      </c>
      <c r="R196" s="146">
        <f>Q196*H196</f>
        <v>0</v>
      </c>
      <c r="S196" s="146">
        <v>0</v>
      </c>
      <c r="T196" s="147">
        <f>S196*H196</f>
        <v>0</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677</v>
      </c>
    </row>
    <row r="197" spans="2:47" s="1" customFormat="1" ht="19.5">
      <c r="B197" s="32"/>
      <c r="D197" s="151" t="s">
        <v>699</v>
      </c>
      <c r="F197" s="187" t="s">
        <v>4136</v>
      </c>
      <c r="I197" s="188"/>
      <c r="L197" s="32"/>
      <c r="M197" s="189"/>
      <c r="T197" s="56"/>
      <c r="AT197" s="17" t="s">
        <v>699</v>
      </c>
      <c r="AU197" s="17" t="s">
        <v>87</v>
      </c>
    </row>
    <row r="198" spans="2:65" s="1" customFormat="1" ht="16.5" customHeight="1">
      <c r="B198" s="32"/>
      <c r="C198" s="138" t="s">
        <v>480</v>
      </c>
      <c r="D198" s="138" t="s">
        <v>264</v>
      </c>
      <c r="E198" s="139" t="s">
        <v>4239</v>
      </c>
      <c r="F198" s="140" t="s">
        <v>4240</v>
      </c>
      <c r="G198" s="141" t="s">
        <v>697</v>
      </c>
      <c r="H198" s="142">
        <v>200</v>
      </c>
      <c r="I198" s="143"/>
      <c r="J198" s="142">
        <f>ROUND(I198*H198,2)</f>
        <v>0</v>
      </c>
      <c r="K198" s="140" t="s">
        <v>1</v>
      </c>
      <c r="L198" s="32"/>
      <c r="M198" s="144" t="s">
        <v>1</v>
      </c>
      <c r="N198" s="145" t="s">
        <v>42</v>
      </c>
      <c r="P198" s="146">
        <f>O198*H198</f>
        <v>0</v>
      </c>
      <c r="Q198" s="146">
        <v>0</v>
      </c>
      <c r="R198" s="146">
        <f>Q198*H198</f>
        <v>0</v>
      </c>
      <c r="S198" s="146">
        <v>0</v>
      </c>
      <c r="T198" s="147">
        <f>S198*H198</f>
        <v>0</v>
      </c>
      <c r="AR198" s="148" t="s">
        <v>268</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268</v>
      </c>
      <c r="BM198" s="148" t="s">
        <v>685</v>
      </c>
    </row>
    <row r="199" spans="2:47" s="1" customFormat="1" ht="19.5">
      <c r="B199" s="32"/>
      <c r="D199" s="151" t="s">
        <v>699</v>
      </c>
      <c r="F199" s="187" t="s">
        <v>4136</v>
      </c>
      <c r="I199" s="188"/>
      <c r="L199" s="32"/>
      <c r="M199" s="189"/>
      <c r="T199" s="56"/>
      <c r="AT199" s="17" t="s">
        <v>699</v>
      </c>
      <c r="AU199" s="17" t="s">
        <v>87</v>
      </c>
    </row>
    <row r="200" spans="2:65" s="1" customFormat="1" ht="16.5" customHeight="1">
      <c r="B200" s="32"/>
      <c r="C200" s="138" t="s">
        <v>484</v>
      </c>
      <c r="D200" s="138" t="s">
        <v>264</v>
      </c>
      <c r="E200" s="139" t="s">
        <v>4241</v>
      </c>
      <c r="F200" s="140" t="s">
        <v>4242</v>
      </c>
      <c r="G200" s="141" t="s">
        <v>4243</v>
      </c>
      <c r="H200" s="142">
        <v>1</v>
      </c>
      <c r="I200" s="143"/>
      <c r="J200" s="142">
        <f>ROUND(I200*H200,2)</f>
        <v>0</v>
      </c>
      <c r="K200" s="140" t="s">
        <v>1</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694</v>
      </c>
    </row>
    <row r="201" spans="2:65" s="1" customFormat="1" ht="16.5" customHeight="1">
      <c r="B201" s="32"/>
      <c r="C201" s="138" t="s">
        <v>492</v>
      </c>
      <c r="D201" s="138" t="s">
        <v>264</v>
      </c>
      <c r="E201" s="139" t="s">
        <v>4244</v>
      </c>
      <c r="F201" s="140" t="s">
        <v>4245</v>
      </c>
      <c r="G201" s="141" t="s">
        <v>4246</v>
      </c>
      <c r="H201" s="142">
        <v>12</v>
      </c>
      <c r="I201" s="143"/>
      <c r="J201" s="142">
        <f>ROUND(I201*H201,2)</f>
        <v>0</v>
      </c>
      <c r="K201" s="140" t="s">
        <v>1</v>
      </c>
      <c r="L201" s="32"/>
      <c r="M201" s="144" t="s">
        <v>1</v>
      </c>
      <c r="N201" s="145" t="s">
        <v>42</v>
      </c>
      <c r="P201" s="146">
        <f>O201*H201</f>
        <v>0</v>
      </c>
      <c r="Q201" s="146">
        <v>0</v>
      </c>
      <c r="R201" s="146">
        <f>Q201*H201</f>
        <v>0</v>
      </c>
      <c r="S201" s="146">
        <v>0</v>
      </c>
      <c r="T201" s="147">
        <f>S201*H201</f>
        <v>0</v>
      </c>
      <c r="AR201" s="148" t="s">
        <v>268</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268</v>
      </c>
      <c r="BM201" s="148" t="s">
        <v>706</v>
      </c>
    </row>
    <row r="202" spans="2:65" s="1" customFormat="1" ht="24.2" customHeight="1">
      <c r="B202" s="32"/>
      <c r="C202" s="138" t="s">
        <v>498</v>
      </c>
      <c r="D202" s="138" t="s">
        <v>264</v>
      </c>
      <c r="E202" s="139" t="s">
        <v>4247</v>
      </c>
      <c r="F202" s="140" t="s">
        <v>4248</v>
      </c>
      <c r="G202" s="141" t="s">
        <v>4249</v>
      </c>
      <c r="H202" s="142">
        <v>1</v>
      </c>
      <c r="I202" s="143"/>
      <c r="J202" s="142">
        <f>ROUND(I202*H202,2)</f>
        <v>0</v>
      </c>
      <c r="K202" s="140" t="s">
        <v>1</v>
      </c>
      <c r="L202" s="32"/>
      <c r="M202" s="144" t="s">
        <v>1</v>
      </c>
      <c r="N202" s="145" t="s">
        <v>42</v>
      </c>
      <c r="P202" s="146">
        <f>O202*H202</f>
        <v>0</v>
      </c>
      <c r="Q202" s="146">
        <v>0</v>
      </c>
      <c r="R202" s="146">
        <f>Q202*H202</f>
        <v>0</v>
      </c>
      <c r="S202" s="146">
        <v>0</v>
      </c>
      <c r="T202" s="147">
        <f>S202*H202</f>
        <v>0</v>
      </c>
      <c r="AR202" s="148" t="s">
        <v>268</v>
      </c>
      <c r="AT202" s="148" t="s">
        <v>264</v>
      </c>
      <c r="AU202" s="148" t="s">
        <v>87</v>
      </c>
      <c r="AY202" s="17" t="s">
        <v>262</v>
      </c>
      <c r="BE202" s="149">
        <f>IF(N202="základní",J202,0)</f>
        <v>0</v>
      </c>
      <c r="BF202" s="149">
        <f>IF(N202="snížená",J202,0)</f>
        <v>0</v>
      </c>
      <c r="BG202" s="149">
        <f>IF(N202="zákl. přenesená",J202,0)</f>
        <v>0</v>
      </c>
      <c r="BH202" s="149">
        <f>IF(N202="sníž. přenesená",J202,0)</f>
        <v>0</v>
      </c>
      <c r="BI202" s="149">
        <f>IF(N202="nulová",J202,0)</f>
        <v>0</v>
      </c>
      <c r="BJ202" s="17" t="s">
        <v>85</v>
      </c>
      <c r="BK202" s="149">
        <f>ROUND(I202*H202,2)</f>
        <v>0</v>
      </c>
      <c r="BL202" s="17" t="s">
        <v>268</v>
      </c>
      <c r="BM202" s="148" t="s">
        <v>715</v>
      </c>
    </row>
    <row r="203" spans="2:63" s="11" customFormat="1" ht="22.9" customHeight="1">
      <c r="B203" s="126"/>
      <c r="D203" s="127" t="s">
        <v>76</v>
      </c>
      <c r="E203" s="136" t="s">
        <v>4250</v>
      </c>
      <c r="F203" s="136" t="s">
        <v>4251</v>
      </c>
      <c r="I203" s="129"/>
      <c r="J203" s="137">
        <f>BK203</f>
        <v>0</v>
      </c>
      <c r="L203" s="126"/>
      <c r="M203" s="131"/>
      <c r="P203" s="132">
        <f>SUM(P204:P228)</f>
        <v>0</v>
      </c>
      <c r="R203" s="132">
        <f>SUM(R204:R228)</f>
        <v>0</v>
      </c>
      <c r="T203" s="133">
        <f>SUM(T204:T228)</f>
        <v>0</v>
      </c>
      <c r="AR203" s="127" t="s">
        <v>85</v>
      </c>
      <c r="AT203" s="134" t="s">
        <v>76</v>
      </c>
      <c r="AU203" s="134" t="s">
        <v>85</v>
      </c>
      <c r="AY203" s="127" t="s">
        <v>262</v>
      </c>
      <c r="BK203" s="135">
        <f>SUM(BK204:BK228)</f>
        <v>0</v>
      </c>
    </row>
    <row r="204" spans="2:65" s="1" customFormat="1" ht="24.2" customHeight="1">
      <c r="B204" s="32"/>
      <c r="C204" s="138" t="s">
        <v>503</v>
      </c>
      <c r="D204" s="138" t="s">
        <v>264</v>
      </c>
      <c r="E204" s="139" t="s">
        <v>4252</v>
      </c>
      <c r="F204" s="140" t="s">
        <v>4253</v>
      </c>
      <c r="G204" s="141" t="s">
        <v>697</v>
      </c>
      <c r="H204" s="142">
        <v>1</v>
      </c>
      <c r="I204" s="143"/>
      <c r="J204" s="142">
        <f>ROUND(I204*H204,2)</f>
        <v>0</v>
      </c>
      <c r="K204" s="140" t="s">
        <v>1</v>
      </c>
      <c r="L204" s="32"/>
      <c r="M204" s="144" t="s">
        <v>1</v>
      </c>
      <c r="N204" s="145" t="s">
        <v>42</v>
      </c>
      <c r="P204" s="146">
        <f>O204*H204</f>
        <v>0</v>
      </c>
      <c r="Q204" s="146">
        <v>0</v>
      </c>
      <c r="R204" s="146">
        <f>Q204*H204</f>
        <v>0</v>
      </c>
      <c r="S204" s="146">
        <v>0</v>
      </c>
      <c r="T204" s="147">
        <f>S204*H204</f>
        <v>0</v>
      </c>
      <c r="AR204" s="148" t="s">
        <v>268</v>
      </c>
      <c r="AT204" s="148" t="s">
        <v>264</v>
      </c>
      <c r="AU204" s="148" t="s">
        <v>87</v>
      </c>
      <c r="AY204" s="17" t="s">
        <v>262</v>
      </c>
      <c r="BE204" s="149">
        <f>IF(N204="základní",J204,0)</f>
        <v>0</v>
      </c>
      <c r="BF204" s="149">
        <f>IF(N204="snížená",J204,0)</f>
        <v>0</v>
      </c>
      <c r="BG204" s="149">
        <f>IF(N204="zákl. přenesená",J204,0)</f>
        <v>0</v>
      </c>
      <c r="BH204" s="149">
        <f>IF(N204="sníž. přenesená",J204,0)</f>
        <v>0</v>
      </c>
      <c r="BI204" s="149">
        <f>IF(N204="nulová",J204,0)</f>
        <v>0</v>
      </c>
      <c r="BJ204" s="17" t="s">
        <v>85</v>
      </c>
      <c r="BK204" s="149">
        <f>ROUND(I204*H204,2)</f>
        <v>0</v>
      </c>
      <c r="BL204" s="17" t="s">
        <v>268</v>
      </c>
      <c r="BM204" s="148" t="s">
        <v>724</v>
      </c>
    </row>
    <row r="205" spans="2:47" s="1" customFormat="1" ht="19.5">
      <c r="B205" s="32"/>
      <c r="D205" s="151" t="s">
        <v>699</v>
      </c>
      <c r="F205" s="187" t="s">
        <v>4136</v>
      </c>
      <c r="I205" s="188"/>
      <c r="L205" s="32"/>
      <c r="M205" s="189"/>
      <c r="T205" s="56"/>
      <c r="AT205" s="17" t="s">
        <v>699</v>
      </c>
      <c r="AU205" s="17" t="s">
        <v>87</v>
      </c>
    </row>
    <row r="206" spans="2:65" s="1" customFormat="1" ht="16.5" customHeight="1">
      <c r="B206" s="32"/>
      <c r="C206" s="138" t="s">
        <v>511</v>
      </c>
      <c r="D206" s="138" t="s">
        <v>264</v>
      </c>
      <c r="E206" s="139" t="s">
        <v>4254</v>
      </c>
      <c r="F206" s="140" t="s">
        <v>4255</v>
      </c>
      <c r="G206" s="141" t="s">
        <v>697</v>
      </c>
      <c r="H206" s="142">
        <v>1</v>
      </c>
      <c r="I206" s="143"/>
      <c r="J206" s="142">
        <f>ROUND(I206*H206,2)</f>
        <v>0</v>
      </c>
      <c r="K206" s="140" t="s">
        <v>1</v>
      </c>
      <c r="L206" s="32"/>
      <c r="M206" s="144" t="s">
        <v>1</v>
      </c>
      <c r="N206" s="145" t="s">
        <v>42</v>
      </c>
      <c r="P206" s="146">
        <f>O206*H206</f>
        <v>0</v>
      </c>
      <c r="Q206" s="146">
        <v>0</v>
      </c>
      <c r="R206" s="146">
        <f>Q206*H206</f>
        <v>0</v>
      </c>
      <c r="S206" s="146">
        <v>0</v>
      </c>
      <c r="T206" s="147">
        <f>S206*H206</f>
        <v>0</v>
      </c>
      <c r="AR206" s="148" t="s">
        <v>268</v>
      </c>
      <c r="AT206" s="148" t="s">
        <v>264</v>
      </c>
      <c r="AU206" s="148" t="s">
        <v>87</v>
      </c>
      <c r="AY206" s="17" t="s">
        <v>262</v>
      </c>
      <c r="BE206" s="149">
        <f>IF(N206="základní",J206,0)</f>
        <v>0</v>
      </c>
      <c r="BF206" s="149">
        <f>IF(N206="snížená",J206,0)</f>
        <v>0</v>
      </c>
      <c r="BG206" s="149">
        <f>IF(N206="zákl. přenesená",J206,0)</f>
        <v>0</v>
      </c>
      <c r="BH206" s="149">
        <f>IF(N206="sníž. přenesená",J206,0)</f>
        <v>0</v>
      </c>
      <c r="BI206" s="149">
        <f>IF(N206="nulová",J206,0)</f>
        <v>0</v>
      </c>
      <c r="BJ206" s="17" t="s">
        <v>85</v>
      </c>
      <c r="BK206" s="149">
        <f>ROUND(I206*H206,2)</f>
        <v>0</v>
      </c>
      <c r="BL206" s="17" t="s">
        <v>268</v>
      </c>
      <c r="BM206" s="148" t="s">
        <v>734</v>
      </c>
    </row>
    <row r="207" spans="2:47" s="1" customFormat="1" ht="19.5">
      <c r="B207" s="32"/>
      <c r="D207" s="151" t="s">
        <v>699</v>
      </c>
      <c r="F207" s="187" t="s">
        <v>4136</v>
      </c>
      <c r="I207" s="188"/>
      <c r="L207" s="32"/>
      <c r="M207" s="189"/>
      <c r="T207" s="56"/>
      <c r="AT207" s="17" t="s">
        <v>699</v>
      </c>
      <c r="AU207" s="17" t="s">
        <v>87</v>
      </c>
    </row>
    <row r="208" spans="2:65" s="1" customFormat="1" ht="16.5" customHeight="1">
      <c r="B208" s="32"/>
      <c r="C208" s="138" t="s">
        <v>529</v>
      </c>
      <c r="D208" s="138" t="s">
        <v>264</v>
      </c>
      <c r="E208" s="139" t="s">
        <v>4256</v>
      </c>
      <c r="F208" s="140" t="s">
        <v>4257</v>
      </c>
      <c r="G208" s="141" t="s">
        <v>697</v>
      </c>
      <c r="H208" s="142">
        <v>1</v>
      </c>
      <c r="I208" s="143"/>
      <c r="J208" s="142">
        <f>ROUND(I208*H208,2)</f>
        <v>0</v>
      </c>
      <c r="K208" s="140" t="s">
        <v>1</v>
      </c>
      <c r="L208" s="32"/>
      <c r="M208" s="144" t="s">
        <v>1</v>
      </c>
      <c r="N208" s="145" t="s">
        <v>42</v>
      </c>
      <c r="P208" s="146">
        <f>O208*H208</f>
        <v>0</v>
      </c>
      <c r="Q208" s="146">
        <v>0</v>
      </c>
      <c r="R208" s="146">
        <f>Q208*H208</f>
        <v>0</v>
      </c>
      <c r="S208" s="146">
        <v>0</v>
      </c>
      <c r="T208" s="147">
        <f>S208*H208</f>
        <v>0</v>
      </c>
      <c r="AR208" s="148" t="s">
        <v>268</v>
      </c>
      <c r="AT208" s="148" t="s">
        <v>264</v>
      </c>
      <c r="AU208" s="148" t="s">
        <v>87</v>
      </c>
      <c r="AY208" s="17" t="s">
        <v>262</v>
      </c>
      <c r="BE208" s="149">
        <f>IF(N208="základní",J208,0)</f>
        <v>0</v>
      </c>
      <c r="BF208" s="149">
        <f>IF(N208="snížená",J208,0)</f>
        <v>0</v>
      </c>
      <c r="BG208" s="149">
        <f>IF(N208="zákl. přenesená",J208,0)</f>
        <v>0</v>
      </c>
      <c r="BH208" s="149">
        <f>IF(N208="sníž. přenesená",J208,0)</f>
        <v>0</v>
      </c>
      <c r="BI208" s="149">
        <f>IF(N208="nulová",J208,0)</f>
        <v>0</v>
      </c>
      <c r="BJ208" s="17" t="s">
        <v>85</v>
      </c>
      <c r="BK208" s="149">
        <f>ROUND(I208*H208,2)</f>
        <v>0</v>
      </c>
      <c r="BL208" s="17" t="s">
        <v>268</v>
      </c>
      <c r="BM208" s="148" t="s">
        <v>746</v>
      </c>
    </row>
    <row r="209" spans="2:65" s="1" customFormat="1" ht="16.5" customHeight="1">
      <c r="B209" s="32"/>
      <c r="C209" s="138" t="s">
        <v>534</v>
      </c>
      <c r="D209" s="138" t="s">
        <v>264</v>
      </c>
      <c r="E209" s="139" t="s">
        <v>4258</v>
      </c>
      <c r="F209" s="140" t="s">
        <v>4259</v>
      </c>
      <c r="G209" s="141" t="s">
        <v>697</v>
      </c>
      <c r="H209" s="142">
        <v>2</v>
      </c>
      <c r="I209" s="143"/>
      <c r="J209" s="142">
        <f>ROUND(I209*H209,2)</f>
        <v>0</v>
      </c>
      <c r="K209" s="140" t="s">
        <v>1</v>
      </c>
      <c r="L209" s="32"/>
      <c r="M209" s="144" t="s">
        <v>1</v>
      </c>
      <c r="N209" s="145" t="s">
        <v>42</v>
      </c>
      <c r="P209" s="146">
        <f>O209*H209</f>
        <v>0</v>
      </c>
      <c r="Q209" s="146">
        <v>0</v>
      </c>
      <c r="R209" s="146">
        <f>Q209*H209</f>
        <v>0</v>
      </c>
      <c r="S209" s="146">
        <v>0</v>
      </c>
      <c r="T209" s="147">
        <f>S209*H209</f>
        <v>0</v>
      </c>
      <c r="AR209" s="148" t="s">
        <v>268</v>
      </c>
      <c r="AT209" s="148" t="s">
        <v>264</v>
      </c>
      <c r="AU209" s="148" t="s">
        <v>87</v>
      </c>
      <c r="AY209" s="17" t="s">
        <v>262</v>
      </c>
      <c r="BE209" s="149">
        <f>IF(N209="základní",J209,0)</f>
        <v>0</v>
      </c>
      <c r="BF209" s="149">
        <f>IF(N209="snížená",J209,0)</f>
        <v>0</v>
      </c>
      <c r="BG209" s="149">
        <f>IF(N209="zákl. přenesená",J209,0)</f>
        <v>0</v>
      </c>
      <c r="BH209" s="149">
        <f>IF(N209="sníž. přenesená",J209,0)</f>
        <v>0</v>
      </c>
      <c r="BI209" s="149">
        <f>IF(N209="nulová",J209,0)</f>
        <v>0</v>
      </c>
      <c r="BJ209" s="17" t="s">
        <v>85</v>
      </c>
      <c r="BK209" s="149">
        <f>ROUND(I209*H209,2)</f>
        <v>0</v>
      </c>
      <c r="BL209" s="17" t="s">
        <v>268</v>
      </c>
      <c r="BM209" s="148" t="s">
        <v>767</v>
      </c>
    </row>
    <row r="210" spans="2:47" s="1" customFormat="1" ht="19.5">
      <c r="B210" s="32"/>
      <c r="D210" s="151" t="s">
        <v>699</v>
      </c>
      <c r="F210" s="187" t="s">
        <v>4136</v>
      </c>
      <c r="I210" s="188"/>
      <c r="L210" s="32"/>
      <c r="M210" s="189"/>
      <c r="T210" s="56"/>
      <c r="AT210" s="17" t="s">
        <v>699</v>
      </c>
      <c r="AU210" s="17" t="s">
        <v>87</v>
      </c>
    </row>
    <row r="211" spans="2:65" s="1" customFormat="1" ht="24.2" customHeight="1">
      <c r="B211" s="32"/>
      <c r="C211" s="138" t="s">
        <v>538</v>
      </c>
      <c r="D211" s="138" t="s">
        <v>264</v>
      </c>
      <c r="E211" s="139" t="s">
        <v>4260</v>
      </c>
      <c r="F211" s="140" t="s">
        <v>4261</v>
      </c>
      <c r="G211" s="141" t="s">
        <v>697</v>
      </c>
      <c r="H211" s="142">
        <v>4</v>
      </c>
      <c r="I211" s="143"/>
      <c r="J211" s="142">
        <f>ROUND(I211*H211,2)</f>
        <v>0</v>
      </c>
      <c r="K211" s="140" t="s">
        <v>1</v>
      </c>
      <c r="L211" s="32"/>
      <c r="M211" s="144" t="s">
        <v>1</v>
      </c>
      <c r="N211" s="145" t="s">
        <v>42</v>
      </c>
      <c r="P211" s="146">
        <f>O211*H211</f>
        <v>0</v>
      </c>
      <c r="Q211" s="146">
        <v>0</v>
      </c>
      <c r="R211" s="146">
        <f>Q211*H211</f>
        <v>0</v>
      </c>
      <c r="S211" s="146">
        <v>0</v>
      </c>
      <c r="T211" s="147">
        <f>S211*H211</f>
        <v>0</v>
      </c>
      <c r="AR211" s="148" t="s">
        <v>268</v>
      </c>
      <c r="AT211" s="148" t="s">
        <v>264</v>
      </c>
      <c r="AU211" s="148" t="s">
        <v>87</v>
      </c>
      <c r="AY211" s="17" t="s">
        <v>262</v>
      </c>
      <c r="BE211" s="149">
        <f>IF(N211="základní",J211,0)</f>
        <v>0</v>
      </c>
      <c r="BF211" s="149">
        <f>IF(N211="snížená",J211,0)</f>
        <v>0</v>
      </c>
      <c r="BG211" s="149">
        <f>IF(N211="zákl. přenesená",J211,0)</f>
        <v>0</v>
      </c>
      <c r="BH211" s="149">
        <f>IF(N211="sníž. přenesená",J211,0)</f>
        <v>0</v>
      </c>
      <c r="BI211" s="149">
        <f>IF(N211="nulová",J211,0)</f>
        <v>0</v>
      </c>
      <c r="BJ211" s="17" t="s">
        <v>85</v>
      </c>
      <c r="BK211" s="149">
        <f>ROUND(I211*H211,2)</f>
        <v>0</v>
      </c>
      <c r="BL211" s="17" t="s">
        <v>268</v>
      </c>
      <c r="BM211" s="148" t="s">
        <v>777</v>
      </c>
    </row>
    <row r="212" spans="2:47" s="1" customFormat="1" ht="19.5">
      <c r="B212" s="32"/>
      <c r="D212" s="151" t="s">
        <v>699</v>
      </c>
      <c r="F212" s="187" t="s">
        <v>4136</v>
      </c>
      <c r="I212" s="188"/>
      <c r="L212" s="32"/>
      <c r="M212" s="189"/>
      <c r="T212" s="56"/>
      <c r="AT212" s="17" t="s">
        <v>699</v>
      </c>
      <c r="AU212" s="17" t="s">
        <v>87</v>
      </c>
    </row>
    <row r="213" spans="2:65" s="1" customFormat="1" ht="24.2" customHeight="1">
      <c r="B213" s="32"/>
      <c r="C213" s="138" t="s">
        <v>545</v>
      </c>
      <c r="D213" s="138" t="s">
        <v>264</v>
      </c>
      <c r="E213" s="139" t="s">
        <v>4262</v>
      </c>
      <c r="F213" s="140" t="s">
        <v>4263</v>
      </c>
      <c r="G213" s="141" t="s">
        <v>697</v>
      </c>
      <c r="H213" s="142">
        <v>2</v>
      </c>
      <c r="I213" s="143"/>
      <c r="J213" s="142">
        <f aca="true" t="shared" si="0" ref="J213:J225">ROUND(I213*H213,2)</f>
        <v>0</v>
      </c>
      <c r="K213" s="140" t="s">
        <v>1</v>
      </c>
      <c r="L213" s="32"/>
      <c r="M213" s="144" t="s">
        <v>1</v>
      </c>
      <c r="N213" s="145" t="s">
        <v>42</v>
      </c>
      <c r="P213" s="146">
        <f aca="true" t="shared" si="1" ref="P213:P225">O213*H213</f>
        <v>0</v>
      </c>
      <c r="Q213" s="146">
        <v>0</v>
      </c>
      <c r="R213" s="146">
        <f aca="true" t="shared" si="2" ref="R213:R225">Q213*H213</f>
        <v>0</v>
      </c>
      <c r="S213" s="146">
        <v>0</v>
      </c>
      <c r="T213" s="147">
        <f aca="true" t="shared" si="3" ref="T213:T225">S213*H213</f>
        <v>0</v>
      </c>
      <c r="AR213" s="148" t="s">
        <v>268</v>
      </c>
      <c r="AT213" s="148" t="s">
        <v>264</v>
      </c>
      <c r="AU213" s="148" t="s">
        <v>87</v>
      </c>
      <c r="AY213" s="17" t="s">
        <v>262</v>
      </c>
      <c r="BE213" s="149">
        <f aca="true" t="shared" si="4" ref="BE213:BE225">IF(N213="základní",J213,0)</f>
        <v>0</v>
      </c>
      <c r="BF213" s="149">
        <f aca="true" t="shared" si="5" ref="BF213:BF225">IF(N213="snížená",J213,0)</f>
        <v>0</v>
      </c>
      <c r="BG213" s="149">
        <f aca="true" t="shared" si="6" ref="BG213:BG225">IF(N213="zákl. přenesená",J213,0)</f>
        <v>0</v>
      </c>
      <c r="BH213" s="149">
        <f aca="true" t="shared" si="7" ref="BH213:BH225">IF(N213="sníž. přenesená",J213,0)</f>
        <v>0</v>
      </c>
      <c r="BI213" s="149">
        <f aca="true" t="shared" si="8" ref="BI213:BI225">IF(N213="nulová",J213,0)</f>
        <v>0</v>
      </c>
      <c r="BJ213" s="17" t="s">
        <v>85</v>
      </c>
      <c r="BK213" s="149">
        <f aca="true" t="shared" si="9" ref="BK213:BK225">ROUND(I213*H213,2)</f>
        <v>0</v>
      </c>
      <c r="BL213" s="17" t="s">
        <v>268</v>
      </c>
      <c r="BM213" s="148" t="s">
        <v>790</v>
      </c>
    </row>
    <row r="214" spans="2:65" s="1" customFormat="1" ht="16.5" customHeight="1">
      <c r="B214" s="32"/>
      <c r="C214" s="138" t="s">
        <v>549</v>
      </c>
      <c r="D214" s="138" t="s">
        <v>264</v>
      </c>
      <c r="E214" s="139" t="s">
        <v>4264</v>
      </c>
      <c r="F214" s="140" t="s">
        <v>4265</v>
      </c>
      <c r="G214" s="141" t="s">
        <v>697</v>
      </c>
      <c r="H214" s="142">
        <v>9</v>
      </c>
      <c r="I214" s="143"/>
      <c r="J214" s="142">
        <f t="shared" si="0"/>
        <v>0</v>
      </c>
      <c r="K214" s="140" t="s">
        <v>1</v>
      </c>
      <c r="L214" s="32"/>
      <c r="M214" s="144" t="s">
        <v>1</v>
      </c>
      <c r="N214" s="145" t="s">
        <v>42</v>
      </c>
      <c r="P214" s="146">
        <f t="shared" si="1"/>
        <v>0</v>
      </c>
      <c r="Q214" s="146">
        <v>0</v>
      </c>
      <c r="R214" s="146">
        <f t="shared" si="2"/>
        <v>0</v>
      </c>
      <c r="S214" s="146">
        <v>0</v>
      </c>
      <c r="T214" s="147">
        <f t="shared" si="3"/>
        <v>0</v>
      </c>
      <c r="AR214" s="148" t="s">
        <v>268</v>
      </c>
      <c r="AT214" s="148" t="s">
        <v>264</v>
      </c>
      <c r="AU214" s="148" t="s">
        <v>87</v>
      </c>
      <c r="AY214" s="17" t="s">
        <v>262</v>
      </c>
      <c r="BE214" s="149">
        <f t="shared" si="4"/>
        <v>0</v>
      </c>
      <c r="BF214" s="149">
        <f t="shared" si="5"/>
        <v>0</v>
      </c>
      <c r="BG214" s="149">
        <f t="shared" si="6"/>
        <v>0</v>
      </c>
      <c r="BH214" s="149">
        <f t="shared" si="7"/>
        <v>0</v>
      </c>
      <c r="BI214" s="149">
        <f t="shared" si="8"/>
        <v>0</v>
      </c>
      <c r="BJ214" s="17" t="s">
        <v>85</v>
      </c>
      <c r="BK214" s="149">
        <f t="shared" si="9"/>
        <v>0</v>
      </c>
      <c r="BL214" s="17" t="s">
        <v>268</v>
      </c>
      <c r="BM214" s="148" t="s">
        <v>811</v>
      </c>
    </row>
    <row r="215" spans="2:65" s="1" customFormat="1" ht="24.2" customHeight="1">
      <c r="B215" s="32"/>
      <c r="C215" s="138" t="s">
        <v>559</v>
      </c>
      <c r="D215" s="138" t="s">
        <v>264</v>
      </c>
      <c r="E215" s="139" t="s">
        <v>4266</v>
      </c>
      <c r="F215" s="140" t="s">
        <v>4267</v>
      </c>
      <c r="G215" s="141" t="s">
        <v>697</v>
      </c>
      <c r="H215" s="142">
        <v>9</v>
      </c>
      <c r="I215" s="143"/>
      <c r="J215" s="142">
        <f t="shared" si="0"/>
        <v>0</v>
      </c>
      <c r="K215" s="140" t="s">
        <v>1</v>
      </c>
      <c r="L215" s="32"/>
      <c r="M215" s="144" t="s">
        <v>1</v>
      </c>
      <c r="N215" s="145" t="s">
        <v>42</v>
      </c>
      <c r="P215" s="146">
        <f t="shared" si="1"/>
        <v>0</v>
      </c>
      <c r="Q215" s="146">
        <v>0</v>
      </c>
      <c r="R215" s="146">
        <f t="shared" si="2"/>
        <v>0</v>
      </c>
      <c r="S215" s="146">
        <v>0</v>
      </c>
      <c r="T215" s="147">
        <f t="shared" si="3"/>
        <v>0</v>
      </c>
      <c r="AR215" s="148" t="s">
        <v>268</v>
      </c>
      <c r="AT215" s="148" t="s">
        <v>264</v>
      </c>
      <c r="AU215" s="148" t="s">
        <v>87</v>
      </c>
      <c r="AY215" s="17" t="s">
        <v>262</v>
      </c>
      <c r="BE215" s="149">
        <f t="shared" si="4"/>
        <v>0</v>
      </c>
      <c r="BF215" s="149">
        <f t="shared" si="5"/>
        <v>0</v>
      </c>
      <c r="BG215" s="149">
        <f t="shared" si="6"/>
        <v>0</v>
      </c>
      <c r="BH215" s="149">
        <f t="shared" si="7"/>
        <v>0</v>
      </c>
      <c r="BI215" s="149">
        <f t="shared" si="8"/>
        <v>0</v>
      </c>
      <c r="BJ215" s="17" t="s">
        <v>85</v>
      </c>
      <c r="BK215" s="149">
        <f t="shared" si="9"/>
        <v>0</v>
      </c>
      <c r="BL215" s="17" t="s">
        <v>268</v>
      </c>
      <c r="BM215" s="148" t="s">
        <v>822</v>
      </c>
    </row>
    <row r="216" spans="2:65" s="1" customFormat="1" ht="37.9" customHeight="1">
      <c r="B216" s="32"/>
      <c r="C216" s="138" t="s">
        <v>563</v>
      </c>
      <c r="D216" s="138" t="s">
        <v>264</v>
      </c>
      <c r="E216" s="139" t="s">
        <v>4268</v>
      </c>
      <c r="F216" s="140" t="s">
        <v>4269</v>
      </c>
      <c r="G216" s="141" t="s">
        <v>697</v>
      </c>
      <c r="H216" s="142">
        <v>14</v>
      </c>
      <c r="I216" s="143"/>
      <c r="J216" s="142">
        <f t="shared" si="0"/>
        <v>0</v>
      </c>
      <c r="K216" s="140" t="s">
        <v>1</v>
      </c>
      <c r="L216" s="32"/>
      <c r="M216" s="144" t="s">
        <v>1</v>
      </c>
      <c r="N216" s="145" t="s">
        <v>42</v>
      </c>
      <c r="P216" s="146">
        <f t="shared" si="1"/>
        <v>0</v>
      </c>
      <c r="Q216" s="146">
        <v>0</v>
      </c>
      <c r="R216" s="146">
        <f t="shared" si="2"/>
        <v>0</v>
      </c>
      <c r="S216" s="146">
        <v>0</v>
      </c>
      <c r="T216" s="147">
        <f t="shared" si="3"/>
        <v>0</v>
      </c>
      <c r="AR216" s="148" t="s">
        <v>268</v>
      </c>
      <c r="AT216" s="148" t="s">
        <v>264</v>
      </c>
      <c r="AU216" s="148" t="s">
        <v>87</v>
      </c>
      <c r="AY216" s="17" t="s">
        <v>262</v>
      </c>
      <c r="BE216" s="149">
        <f t="shared" si="4"/>
        <v>0</v>
      </c>
      <c r="BF216" s="149">
        <f t="shared" si="5"/>
        <v>0</v>
      </c>
      <c r="BG216" s="149">
        <f t="shared" si="6"/>
        <v>0</v>
      </c>
      <c r="BH216" s="149">
        <f t="shared" si="7"/>
        <v>0</v>
      </c>
      <c r="BI216" s="149">
        <f t="shared" si="8"/>
        <v>0</v>
      </c>
      <c r="BJ216" s="17" t="s">
        <v>85</v>
      </c>
      <c r="BK216" s="149">
        <f t="shared" si="9"/>
        <v>0</v>
      </c>
      <c r="BL216" s="17" t="s">
        <v>268</v>
      </c>
      <c r="BM216" s="148" t="s">
        <v>831</v>
      </c>
    </row>
    <row r="217" spans="2:65" s="1" customFormat="1" ht="24.2" customHeight="1">
      <c r="B217" s="32"/>
      <c r="C217" s="138" t="s">
        <v>567</v>
      </c>
      <c r="D217" s="138" t="s">
        <v>264</v>
      </c>
      <c r="E217" s="139" t="s">
        <v>4270</v>
      </c>
      <c r="F217" s="140" t="s">
        <v>4271</v>
      </c>
      <c r="G217" s="141" t="s">
        <v>697</v>
      </c>
      <c r="H217" s="142">
        <v>4</v>
      </c>
      <c r="I217" s="143"/>
      <c r="J217" s="142">
        <f t="shared" si="0"/>
        <v>0</v>
      </c>
      <c r="K217" s="140" t="s">
        <v>1</v>
      </c>
      <c r="L217" s="32"/>
      <c r="M217" s="144" t="s">
        <v>1</v>
      </c>
      <c r="N217" s="145" t="s">
        <v>42</v>
      </c>
      <c r="P217" s="146">
        <f t="shared" si="1"/>
        <v>0</v>
      </c>
      <c r="Q217" s="146">
        <v>0</v>
      </c>
      <c r="R217" s="146">
        <f t="shared" si="2"/>
        <v>0</v>
      </c>
      <c r="S217" s="146">
        <v>0</v>
      </c>
      <c r="T217" s="147">
        <f t="shared" si="3"/>
        <v>0</v>
      </c>
      <c r="AR217" s="148" t="s">
        <v>268</v>
      </c>
      <c r="AT217" s="148" t="s">
        <v>264</v>
      </c>
      <c r="AU217" s="148" t="s">
        <v>87</v>
      </c>
      <c r="AY217" s="17" t="s">
        <v>262</v>
      </c>
      <c r="BE217" s="149">
        <f t="shared" si="4"/>
        <v>0</v>
      </c>
      <c r="BF217" s="149">
        <f t="shared" si="5"/>
        <v>0</v>
      </c>
      <c r="BG217" s="149">
        <f t="shared" si="6"/>
        <v>0</v>
      </c>
      <c r="BH217" s="149">
        <f t="shared" si="7"/>
        <v>0</v>
      </c>
      <c r="BI217" s="149">
        <f t="shared" si="8"/>
        <v>0</v>
      </c>
      <c r="BJ217" s="17" t="s">
        <v>85</v>
      </c>
      <c r="BK217" s="149">
        <f t="shared" si="9"/>
        <v>0</v>
      </c>
      <c r="BL217" s="17" t="s">
        <v>268</v>
      </c>
      <c r="BM217" s="148" t="s">
        <v>849</v>
      </c>
    </row>
    <row r="218" spans="2:65" s="1" customFormat="1" ht="21.75" customHeight="1">
      <c r="B218" s="32"/>
      <c r="C218" s="138" t="s">
        <v>571</v>
      </c>
      <c r="D218" s="138" t="s">
        <v>264</v>
      </c>
      <c r="E218" s="139" t="s">
        <v>4272</v>
      </c>
      <c r="F218" s="140" t="s">
        <v>4273</v>
      </c>
      <c r="G218" s="141" t="s">
        <v>416</v>
      </c>
      <c r="H218" s="142">
        <v>250</v>
      </c>
      <c r="I218" s="143"/>
      <c r="J218" s="142">
        <f t="shared" si="0"/>
        <v>0</v>
      </c>
      <c r="K218" s="140" t="s">
        <v>1</v>
      </c>
      <c r="L218" s="32"/>
      <c r="M218" s="144" t="s">
        <v>1</v>
      </c>
      <c r="N218" s="145" t="s">
        <v>42</v>
      </c>
      <c r="P218" s="146">
        <f t="shared" si="1"/>
        <v>0</v>
      </c>
      <c r="Q218" s="146">
        <v>0</v>
      </c>
      <c r="R218" s="146">
        <f t="shared" si="2"/>
        <v>0</v>
      </c>
      <c r="S218" s="146">
        <v>0</v>
      </c>
      <c r="T218" s="147">
        <f t="shared" si="3"/>
        <v>0</v>
      </c>
      <c r="AR218" s="148" t="s">
        <v>268</v>
      </c>
      <c r="AT218" s="148" t="s">
        <v>264</v>
      </c>
      <c r="AU218" s="148" t="s">
        <v>87</v>
      </c>
      <c r="AY218" s="17" t="s">
        <v>262</v>
      </c>
      <c r="BE218" s="149">
        <f t="shared" si="4"/>
        <v>0</v>
      </c>
      <c r="BF218" s="149">
        <f t="shared" si="5"/>
        <v>0</v>
      </c>
      <c r="BG218" s="149">
        <f t="shared" si="6"/>
        <v>0</v>
      </c>
      <c r="BH218" s="149">
        <f t="shared" si="7"/>
        <v>0</v>
      </c>
      <c r="BI218" s="149">
        <f t="shared" si="8"/>
        <v>0</v>
      </c>
      <c r="BJ218" s="17" t="s">
        <v>85</v>
      </c>
      <c r="BK218" s="149">
        <f t="shared" si="9"/>
        <v>0</v>
      </c>
      <c r="BL218" s="17" t="s">
        <v>268</v>
      </c>
      <c r="BM218" s="148" t="s">
        <v>858</v>
      </c>
    </row>
    <row r="219" spans="2:65" s="1" customFormat="1" ht="21.75" customHeight="1">
      <c r="B219" s="32"/>
      <c r="C219" s="138" t="s">
        <v>579</v>
      </c>
      <c r="D219" s="138" t="s">
        <v>264</v>
      </c>
      <c r="E219" s="139" t="s">
        <v>4274</v>
      </c>
      <c r="F219" s="140" t="s">
        <v>4275</v>
      </c>
      <c r="G219" s="141" t="s">
        <v>416</v>
      </c>
      <c r="H219" s="142">
        <v>570</v>
      </c>
      <c r="I219" s="143"/>
      <c r="J219" s="142">
        <f t="shared" si="0"/>
        <v>0</v>
      </c>
      <c r="K219" s="140" t="s">
        <v>1</v>
      </c>
      <c r="L219" s="32"/>
      <c r="M219" s="144" t="s">
        <v>1</v>
      </c>
      <c r="N219" s="145" t="s">
        <v>42</v>
      </c>
      <c r="P219" s="146">
        <f t="shared" si="1"/>
        <v>0</v>
      </c>
      <c r="Q219" s="146">
        <v>0</v>
      </c>
      <c r="R219" s="146">
        <f t="shared" si="2"/>
        <v>0</v>
      </c>
      <c r="S219" s="146">
        <v>0</v>
      </c>
      <c r="T219" s="147">
        <f t="shared" si="3"/>
        <v>0</v>
      </c>
      <c r="AR219" s="148" t="s">
        <v>268</v>
      </c>
      <c r="AT219" s="148" t="s">
        <v>264</v>
      </c>
      <c r="AU219" s="148" t="s">
        <v>87</v>
      </c>
      <c r="AY219" s="17" t="s">
        <v>262</v>
      </c>
      <c r="BE219" s="149">
        <f t="shared" si="4"/>
        <v>0</v>
      </c>
      <c r="BF219" s="149">
        <f t="shared" si="5"/>
        <v>0</v>
      </c>
      <c r="BG219" s="149">
        <f t="shared" si="6"/>
        <v>0</v>
      </c>
      <c r="BH219" s="149">
        <f t="shared" si="7"/>
        <v>0</v>
      </c>
      <c r="BI219" s="149">
        <f t="shared" si="8"/>
        <v>0</v>
      </c>
      <c r="BJ219" s="17" t="s">
        <v>85</v>
      </c>
      <c r="BK219" s="149">
        <f t="shared" si="9"/>
        <v>0</v>
      </c>
      <c r="BL219" s="17" t="s">
        <v>268</v>
      </c>
      <c r="BM219" s="148" t="s">
        <v>867</v>
      </c>
    </row>
    <row r="220" spans="2:65" s="1" customFormat="1" ht="16.5" customHeight="1">
      <c r="B220" s="32"/>
      <c r="C220" s="138" t="s">
        <v>583</v>
      </c>
      <c r="D220" s="138" t="s">
        <v>264</v>
      </c>
      <c r="E220" s="139" t="s">
        <v>4276</v>
      </c>
      <c r="F220" s="140" t="s">
        <v>4277</v>
      </c>
      <c r="G220" s="141" t="s">
        <v>416</v>
      </c>
      <c r="H220" s="142">
        <v>200</v>
      </c>
      <c r="I220" s="143"/>
      <c r="J220" s="142">
        <f t="shared" si="0"/>
        <v>0</v>
      </c>
      <c r="K220" s="140" t="s">
        <v>1</v>
      </c>
      <c r="L220" s="32"/>
      <c r="M220" s="144" t="s">
        <v>1</v>
      </c>
      <c r="N220" s="145" t="s">
        <v>42</v>
      </c>
      <c r="P220" s="146">
        <f t="shared" si="1"/>
        <v>0</v>
      </c>
      <c r="Q220" s="146">
        <v>0</v>
      </c>
      <c r="R220" s="146">
        <f t="shared" si="2"/>
        <v>0</v>
      </c>
      <c r="S220" s="146">
        <v>0</v>
      </c>
      <c r="T220" s="147">
        <f t="shared" si="3"/>
        <v>0</v>
      </c>
      <c r="AR220" s="148" t="s">
        <v>268</v>
      </c>
      <c r="AT220" s="148" t="s">
        <v>264</v>
      </c>
      <c r="AU220" s="148" t="s">
        <v>87</v>
      </c>
      <c r="AY220" s="17" t="s">
        <v>262</v>
      </c>
      <c r="BE220" s="149">
        <f t="shared" si="4"/>
        <v>0</v>
      </c>
      <c r="BF220" s="149">
        <f t="shared" si="5"/>
        <v>0</v>
      </c>
      <c r="BG220" s="149">
        <f t="shared" si="6"/>
        <v>0</v>
      </c>
      <c r="BH220" s="149">
        <f t="shared" si="7"/>
        <v>0</v>
      </c>
      <c r="BI220" s="149">
        <f t="shared" si="8"/>
        <v>0</v>
      </c>
      <c r="BJ220" s="17" t="s">
        <v>85</v>
      </c>
      <c r="BK220" s="149">
        <f t="shared" si="9"/>
        <v>0</v>
      </c>
      <c r="BL220" s="17" t="s">
        <v>268</v>
      </c>
      <c r="BM220" s="148" t="s">
        <v>872</v>
      </c>
    </row>
    <row r="221" spans="2:65" s="1" customFormat="1" ht="16.5" customHeight="1">
      <c r="B221" s="32"/>
      <c r="C221" s="138" t="s">
        <v>588</v>
      </c>
      <c r="D221" s="138" t="s">
        <v>264</v>
      </c>
      <c r="E221" s="139" t="s">
        <v>4278</v>
      </c>
      <c r="F221" s="140" t="s">
        <v>4279</v>
      </c>
      <c r="G221" s="141" t="s">
        <v>416</v>
      </c>
      <c r="H221" s="142">
        <v>200</v>
      </c>
      <c r="I221" s="143"/>
      <c r="J221" s="142">
        <f t="shared" si="0"/>
        <v>0</v>
      </c>
      <c r="K221" s="140" t="s">
        <v>1</v>
      </c>
      <c r="L221" s="32"/>
      <c r="M221" s="144" t="s">
        <v>1</v>
      </c>
      <c r="N221" s="145" t="s">
        <v>42</v>
      </c>
      <c r="P221" s="146">
        <f t="shared" si="1"/>
        <v>0</v>
      </c>
      <c r="Q221" s="146">
        <v>0</v>
      </c>
      <c r="R221" s="146">
        <f t="shared" si="2"/>
        <v>0</v>
      </c>
      <c r="S221" s="146">
        <v>0</v>
      </c>
      <c r="T221" s="147">
        <f t="shared" si="3"/>
        <v>0</v>
      </c>
      <c r="AR221" s="148" t="s">
        <v>268</v>
      </c>
      <c r="AT221" s="148" t="s">
        <v>264</v>
      </c>
      <c r="AU221" s="148" t="s">
        <v>87</v>
      </c>
      <c r="AY221" s="17" t="s">
        <v>262</v>
      </c>
      <c r="BE221" s="149">
        <f t="shared" si="4"/>
        <v>0</v>
      </c>
      <c r="BF221" s="149">
        <f t="shared" si="5"/>
        <v>0</v>
      </c>
      <c r="BG221" s="149">
        <f t="shared" si="6"/>
        <v>0</v>
      </c>
      <c r="BH221" s="149">
        <f t="shared" si="7"/>
        <v>0</v>
      </c>
      <c r="BI221" s="149">
        <f t="shared" si="8"/>
        <v>0</v>
      </c>
      <c r="BJ221" s="17" t="s">
        <v>85</v>
      </c>
      <c r="BK221" s="149">
        <f t="shared" si="9"/>
        <v>0</v>
      </c>
      <c r="BL221" s="17" t="s">
        <v>268</v>
      </c>
      <c r="BM221" s="148" t="s">
        <v>881</v>
      </c>
    </row>
    <row r="222" spans="2:65" s="1" customFormat="1" ht="24.2" customHeight="1">
      <c r="B222" s="32"/>
      <c r="C222" s="138" t="s">
        <v>606</v>
      </c>
      <c r="D222" s="138" t="s">
        <v>264</v>
      </c>
      <c r="E222" s="139" t="s">
        <v>4280</v>
      </c>
      <c r="F222" s="140" t="s">
        <v>4220</v>
      </c>
      <c r="G222" s="141" t="s">
        <v>416</v>
      </c>
      <c r="H222" s="142">
        <v>700</v>
      </c>
      <c r="I222" s="143"/>
      <c r="J222" s="142">
        <f t="shared" si="0"/>
        <v>0</v>
      </c>
      <c r="K222" s="140" t="s">
        <v>1</v>
      </c>
      <c r="L222" s="32"/>
      <c r="M222" s="144" t="s">
        <v>1</v>
      </c>
      <c r="N222" s="145" t="s">
        <v>42</v>
      </c>
      <c r="P222" s="146">
        <f t="shared" si="1"/>
        <v>0</v>
      </c>
      <c r="Q222" s="146">
        <v>0</v>
      </c>
      <c r="R222" s="146">
        <f t="shared" si="2"/>
        <v>0</v>
      </c>
      <c r="S222" s="146">
        <v>0</v>
      </c>
      <c r="T222" s="147">
        <f t="shared" si="3"/>
        <v>0</v>
      </c>
      <c r="AR222" s="148" t="s">
        <v>268</v>
      </c>
      <c r="AT222" s="148" t="s">
        <v>264</v>
      </c>
      <c r="AU222" s="148" t="s">
        <v>87</v>
      </c>
      <c r="AY222" s="17" t="s">
        <v>262</v>
      </c>
      <c r="BE222" s="149">
        <f t="shared" si="4"/>
        <v>0</v>
      </c>
      <c r="BF222" s="149">
        <f t="shared" si="5"/>
        <v>0</v>
      </c>
      <c r="BG222" s="149">
        <f t="shared" si="6"/>
        <v>0</v>
      </c>
      <c r="BH222" s="149">
        <f t="shared" si="7"/>
        <v>0</v>
      </c>
      <c r="BI222" s="149">
        <f t="shared" si="8"/>
        <v>0</v>
      </c>
      <c r="BJ222" s="17" t="s">
        <v>85</v>
      </c>
      <c r="BK222" s="149">
        <f t="shared" si="9"/>
        <v>0</v>
      </c>
      <c r="BL222" s="17" t="s">
        <v>268</v>
      </c>
      <c r="BM222" s="148" t="s">
        <v>892</v>
      </c>
    </row>
    <row r="223" spans="2:65" s="1" customFormat="1" ht="24.2" customHeight="1">
      <c r="B223" s="32"/>
      <c r="C223" s="138" t="s">
        <v>611</v>
      </c>
      <c r="D223" s="138" t="s">
        <v>264</v>
      </c>
      <c r="E223" s="139" t="s">
        <v>4281</v>
      </c>
      <c r="F223" s="140" t="s">
        <v>4282</v>
      </c>
      <c r="G223" s="141" t="s">
        <v>416</v>
      </c>
      <c r="H223" s="142">
        <v>150</v>
      </c>
      <c r="I223" s="143"/>
      <c r="J223" s="142">
        <f t="shared" si="0"/>
        <v>0</v>
      </c>
      <c r="K223" s="140" t="s">
        <v>1</v>
      </c>
      <c r="L223" s="32"/>
      <c r="M223" s="144" t="s">
        <v>1</v>
      </c>
      <c r="N223" s="145" t="s">
        <v>42</v>
      </c>
      <c r="P223" s="146">
        <f t="shared" si="1"/>
        <v>0</v>
      </c>
      <c r="Q223" s="146">
        <v>0</v>
      </c>
      <c r="R223" s="146">
        <f t="shared" si="2"/>
        <v>0</v>
      </c>
      <c r="S223" s="146">
        <v>0</v>
      </c>
      <c r="T223" s="147">
        <f t="shared" si="3"/>
        <v>0</v>
      </c>
      <c r="AR223" s="148" t="s">
        <v>268</v>
      </c>
      <c r="AT223" s="148" t="s">
        <v>264</v>
      </c>
      <c r="AU223" s="148" t="s">
        <v>87</v>
      </c>
      <c r="AY223" s="17" t="s">
        <v>262</v>
      </c>
      <c r="BE223" s="149">
        <f t="shared" si="4"/>
        <v>0</v>
      </c>
      <c r="BF223" s="149">
        <f t="shared" si="5"/>
        <v>0</v>
      </c>
      <c r="BG223" s="149">
        <f t="shared" si="6"/>
        <v>0</v>
      </c>
      <c r="BH223" s="149">
        <f t="shared" si="7"/>
        <v>0</v>
      </c>
      <c r="BI223" s="149">
        <f t="shared" si="8"/>
        <v>0</v>
      </c>
      <c r="BJ223" s="17" t="s">
        <v>85</v>
      </c>
      <c r="BK223" s="149">
        <f t="shared" si="9"/>
        <v>0</v>
      </c>
      <c r="BL223" s="17" t="s">
        <v>268</v>
      </c>
      <c r="BM223" s="148" t="s">
        <v>901</v>
      </c>
    </row>
    <row r="224" spans="2:65" s="1" customFormat="1" ht="33" customHeight="1">
      <c r="B224" s="32"/>
      <c r="C224" s="138" t="s">
        <v>622</v>
      </c>
      <c r="D224" s="138" t="s">
        <v>264</v>
      </c>
      <c r="E224" s="139" t="s">
        <v>4283</v>
      </c>
      <c r="F224" s="140" t="s">
        <v>4284</v>
      </c>
      <c r="G224" s="141" t="s">
        <v>416</v>
      </c>
      <c r="H224" s="142">
        <v>200</v>
      </c>
      <c r="I224" s="143"/>
      <c r="J224" s="142">
        <f t="shared" si="0"/>
        <v>0</v>
      </c>
      <c r="K224" s="140" t="s">
        <v>1</v>
      </c>
      <c r="L224" s="32"/>
      <c r="M224" s="144" t="s">
        <v>1</v>
      </c>
      <c r="N224" s="145" t="s">
        <v>42</v>
      </c>
      <c r="P224" s="146">
        <f t="shared" si="1"/>
        <v>0</v>
      </c>
      <c r="Q224" s="146">
        <v>0</v>
      </c>
      <c r="R224" s="146">
        <f t="shared" si="2"/>
        <v>0</v>
      </c>
      <c r="S224" s="146">
        <v>0</v>
      </c>
      <c r="T224" s="147">
        <f t="shared" si="3"/>
        <v>0</v>
      </c>
      <c r="AR224" s="148" t="s">
        <v>268</v>
      </c>
      <c r="AT224" s="148" t="s">
        <v>264</v>
      </c>
      <c r="AU224" s="148" t="s">
        <v>87</v>
      </c>
      <c r="AY224" s="17" t="s">
        <v>262</v>
      </c>
      <c r="BE224" s="149">
        <f t="shared" si="4"/>
        <v>0</v>
      </c>
      <c r="BF224" s="149">
        <f t="shared" si="5"/>
        <v>0</v>
      </c>
      <c r="BG224" s="149">
        <f t="shared" si="6"/>
        <v>0</v>
      </c>
      <c r="BH224" s="149">
        <f t="shared" si="7"/>
        <v>0</v>
      </c>
      <c r="BI224" s="149">
        <f t="shared" si="8"/>
        <v>0</v>
      </c>
      <c r="BJ224" s="17" t="s">
        <v>85</v>
      </c>
      <c r="BK224" s="149">
        <f t="shared" si="9"/>
        <v>0</v>
      </c>
      <c r="BL224" s="17" t="s">
        <v>268</v>
      </c>
      <c r="BM224" s="148" t="s">
        <v>4285</v>
      </c>
    </row>
    <row r="225" spans="2:65" s="1" customFormat="1" ht="24.2" customHeight="1">
      <c r="B225" s="32"/>
      <c r="C225" s="138" t="s">
        <v>627</v>
      </c>
      <c r="D225" s="138" t="s">
        <v>264</v>
      </c>
      <c r="E225" s="139" t="s">
        <v>4215</v>
      </c>
      <c r="F225" s="140" t="s">
        <v>4216</v>
      </c>
      <c r="G225" s="141" t="s">
        <v>697</v>
      </c>
      <c r="H225" s="142">
        <v>200</v>
      </c>
      <c r="I225" s="143"/>
      <c r="J225" s="142">
        <f t="shared" si="0"/>
        <v>0</v>
      </c>
      <c r="K225" s="140" t="s">
        <v>1</v>
      </c>
      <c r="L225" s="32"/>
      <c r="M225" s="144" t="s">
        <v>1</v>
      </c>
      <c r="N225" s="145" t="s">
        <v>42</v>
      </c>
      <c r="P225" s="146">
        <f t="shared" si="1"/>
        <v>0</v>
      </c>
      <c r="Q225" s="146">
        <v>0</v>
      </c>
      <c r="R225" s="146">
        <f t="shared" si="2"/>
        <v>0</v>
      </c>
      <c r="S225" s="146">
        <v>0</v>
      </c>
      <c r="T225" s="147">
        <f t="shared" si="3"/>
        <v>0</v>
      </c>
      <c r="AR225" s="148" t="s">
        <v>268</v>
      </c>
      <c r="AT225" s="148" t="s">
        <v>264</v>
      </c>
      <c r="AU225" s="148" t="s">
        <v>87</v>
      </c>
      <c r="AY225" s="17" t="s">
        <v>262</v>
      </c>
      <c r="BE225" s="149">
        <f t="shared" si="4"/>
        <v>0</v>
      </c>
      <c r="BF225" s="149">
        <f t="shared" si="5"/>
        <v>0</v>
      </c>
      <c r="BG225" s="149">
        <f t="shared" si="6"/>
        <v>0</v>
      </c>
      <c r="BH225" s="149">
        <f t="shared" si="7"/>
        <v>0</v>
      </c>
      <c r="BI225" s="149">
        <f t="shared" si="8"/>
        <v>0</v>
      </c>
      <c r="BJ225" s="17" t="s">
        <v>85</v>
      </c>
      <c r="BK225" s="149">
        <f t="shared" si="9"/>
        <v>0</v>
      </c>
      <c r="BL225" s="17" t="s">
        <v>268</v>
      </c>
      <c r="BM225" s="148" t="s">
        <v>4286</v>
      </c>
    </row>
    <row r="226" spans="2:47" s="1" customFormat="1" ht="19.5">
      <c r="B226" s="32"/>
      <c r="D226" s="151" t="s">
        <v>699</v>
      </c>
      <c r="F226" s="187" t="s">
        <v>4136</v>
      </c>
      <c r="I226" s="188"/>
      <c r="L226" s="32"/>
      <c r="M226" s="189"/>
      <c r="T226" s="56"/>
      <c r="AT226" s="17" t="s">
        <v>699</v>
      </c>
      <c r="AU226" s="17" t="s">
        <v>87</v>
      </c>
    </row>
    <row r="227" spans="2:65" s="1" customFormat="1" ht="16.5" customHeight="1">
      <c r="B227" s="32"/>
      <c r="C227" s="138" t="s">
        <v>637</v>
      </c>
      <c r="D227" s="138" t="s">
        <v>264</v>
      </c>
      <c r="E227" s="139" t="s">
        <v>4287</v>
      </c>
      <c r="F227" s="140" t="s">
        <v>4288</v>
      </c>
      <c r="G227" s="141" t="s">
        <v>4243</v>
      </c>
      <c r="H227" s="142">
        <v>1</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910</v>
      </c>
    </row>
    <row r="228" spans="2:65" s="1" customFormat="1" ht="16.5" customHeight="1">
      <c r="B228" s="32"/>
      <c r="C228" s="138" t="s">
        <v>643</v>
      </c>
      <c r="D228" s="138" t="s">
        <v>264</v>
      </c>
      <c r="E228" s="139" t="s">
        <v>4244</v>
      </c>
      <c r="F228" s="140" t="s">
        <v>4245</v>
      </c>
      <c r="G228" s="141" t="s">
        <v>4246</v>
      </c>
      <c r="H228" s="142">
        <v>8</v>
      </c>
      <c r="I228" s="143"/>
      <c r="J228" s="142">
        <f>ROUND(I228*H228,2)</f>
        <v>0</v>
      </c>
      <c r="K228" s="140" t="s">
        <v>1</v>
      </c>
      <c r="L228" s="32"/>
      <c r="M228" s="144" t="s">
        <v>1</v>
      </c>
      <c r="N228" s="145" t="s">
        <v>42</v>
      </c>
      <c r="P228" s="146">
        <f>O228*H228</f>
        <v>0</v>
      </c>
      <c r="Q228" s="146">
        <v>0</v>
      </c>
      <c r="R228" s="146">
        <f>Q228*H228</f>
        <v>0</v>
      </c>
      <c r="S228" s="146">
        <v>0</v>
      </c>
      <c r="T228" s="147">
        <f>S228*H228</f>
        <v>0</v>
      </c>
      <c r="AR228" s="148" t="s">
        <v>268</v>
      </c>
      <c r="AT228" s="148" t="s">
        <v>264</v>
      </c>
      <c r="AU228" s="148" t="s">
        <v>87</v>
      </c>
      <c r="AY228" s="17" t="s">
        <v>262</v>
      </c>
      <c r="BE228" s="149">
        <f>IF(N228="základní",J228,0)</f>
        <v>0</v>
      </c>
      <c r="BF228" s="149">
        <f>IF(N228="snížená",J228,0)</f>
        <v>0</v>
      </c>
      <c r="BG228" s="149">
        <f>IF(N228="zákl. přenesená",J228,0)</f>
        <v>0</v>
      </c>
      <c r="BH228" s="149">
        <f>IF(N228="sníž. přenesená",J228,0)</f>
        <v>0</v>
      </c>
      <c r="BI228" s="149">
        <f>IF(N228="nulová",J228,0)</f>
        <v>0</v>
      </c>
      <c r="BJ228" s="17" t="s">
        <v>85</v>
      </c>
      <c r="BK228" s="149">
        <f>ROUND(I228*H228,2)</f>
        <v>0</v>
      </c>
      <c r="BL228" s="17" t="s">
        <v>268</v>
      </c>
      <c r="BM228" s="148" t="s">
        <v>928</v>
      </c>
    </row>
    <row r="229" spans="2:63" s="11" customFormat="1" ht="22.9" customHeight="1">
      <c r="B229" s="126"/>
      <c r="D229" s="127" t="s">
        <v>76</v>
      </c>
      <c r="E229" s="136" t="s">
        <v>4085</v>
      </c>
      <c r="F229" s="136" t="s">
        <v>4289</v>
      </c>
      <c r="I229" s="129"/>
      <c r="J229" s="137">
        <f>BK229</f>
        <v>0</v>
      </c>
      <c r="L229" s="126"/>
      <c r="M229" s="131"/>
      <c r="P229" s="132">
        <f>SUM(P230:P277)</f>
        <v>0</v>
      </c>
      <c r="R229" s="132">
        <f>SUM(R230:R277)</f>
        <v>0</v>
      </c>
      <c r="T229" s="133">
        <f>SUM(T230:T277)</f>
        <v>0</v>
      </c>
      <c r="AR229" s="127" t="s">
        <v>85</v>
      </c>
      <c r="AT229" s="134" t="s">
        <v>76</v>
      </c>
      <c r="AU229" s="134" t="s">
        <v>85</v>
      </c>
      <c r="AY229" s="127" t="s">
        <v>262</v>
      </c>
      <c r="BK229" s="135">
        <f>SUM(BK230:BK277)</f>
        <v>0</v>
      </c>
    </row>
    <row r="230" spans="2:65" s="1" customFormat="1" ht="16.5" customHeight="1">
      <c r="B230" s="32"/>
      <c r="C230" s="138" t="s">
        <v>647</v>
      </c>
      <c r="D230" s="138" t="s">
        <v>264</v>
      </c>
      <c r="E230" s="139" t="s">
        <v>4290</v>
      </c>
      <c r="F230" s="140" t="s">
        <v>4291</v>
      </c>
      <c r="G230" s="141" t="s">
        <v>697</v>
      </c>
      <c r="H230" s="142">
        <v>1</v>
      </c>
      <c r="I230" s="143"/>
      <c r="J230" s="142">
        <f>ROUND(I230*H230,2)</f>
        <v>0</v>
      </c>
      <c r="K230" s="140" t="s">
        <v>1</v>
      </c>
      <c r="L230" s="32"/>
      <c r="M230" s="144" t="s">
        <v>1</v>
      </c>
      <c r="N230" s="145" t="s">
        <v>42</v>
      </c>
      <c r="P230" s="146">
        <f>O230*H230</f>
        <v>0</v>
      </c>
      <c r="Q230" s="146">
        <v>0</v>
      </c>
      <c r="R230" s="146">
        <f>Q230*H230</f>
        <v>0</v>
      </c>
      <c r="S230" s="146">
        <v>0</v>
      </c>
      <c r="T230" s="147">
        <f>S230*H230</f>
        <v>0</v>
      </c>
      <c r="AR230" s="148" t="s">
        <v>268</v>
      </c>
      <c r="AT230" s="148" t="s">
        <v>264</v>
      </c>
      <c r="AU230" s="148" t="s">
        <v>87</v>
      </c>
      <c r="AY230" s="17" t="s">
        <v>262</v>
      </c>
      <c r="BE230" s="149">
        <f>IF(N230="základní",J230,0)</f>
        <v>0</v>
      </c>
      <c r="BF230" s="149">
        <f>IF(N230="snížená",J230,0)</f>
        <v>0</v>
      </c>
      <c r="BG230" s="149">
        <f>IF(N230="zákl. přenesená",J230,0)</f>
        <v>0</v>
      </c>
      <c r="BH230" s="149">
        <f>IF(N230="sníž. přenesená",J230,0)</f>
        <v>0</v>
      </c>
      <c r="BI230" s="149">
        <f>IF(N230="nulová",J230,0)</f>
        <v>0</v>
      </c>
      <c r="BJ230" s="17" t="s">
        <v>85</v>
      </c>
      <c r="BK230" s="149">
        <f>ROUND(I230*H230,2)</f>
        <v>0</v>
      </c>
      <c r="BL230" s="17" t="s">
        <v>268</v>
      </c>
      <c r="BM230" s="148" t="s">
        <v>937</v>
      </c>
    </row>
    <row r="231" spans="2:65" s="1" customFormat="1" ht="66.75" customHeight="1">
      <c r="B231" s="32"/>
      <c r="C231" s="138" t="s">
        <v>651</v>
      </c>
      <c r="D231" s="138" t="s">
        <v>264</v>
      </c>
      <c r="E231" s="139" t="s">
        <v>4292</v>
      </c>
      <c r="F231" s="140" t="s">
        <v>4293</v>
      </c>
      <c r="G231" s="141" t="s">
        <v>697</v>
      </c>
      <c r="H231" s="142">
        <v>2</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946</v>
      </c>
    </row>
    <row r="232" spans="2:47" s="1" customFormat="1" ht="29.25">
      <c r="B232" s="32"/>
      <c r="D232" s="151" t="s">
        <v>699</v>
      </c>
      <c r="F232" s="187" t="s">
        <v>4294</v>
      </c>
      <c r="I232" s="188"/>
      <c r="L232" s="32"/>
      <c r="M232" s="189"/>
      <c r="T232" s="56"/>
      <c r="AT232" s="17" t="s">
        <v>699</v>
      </c>
      <c r="AU232" s="17" t="s">
        <v>87</v>
      </c>
    </row>
    <row r="233" spans="2:65" s="1" customFormat="1" ht="66.75" customHeight="1">
      <c r="B233" s="32"/>
      <c r="C233" s="138" t="s">
        <v>655</v>
      </c>
      <c r="D233" s="138" t="s">
        <v>264</v>
      </c>
      <c r="E233" s="139" t="s">
        <v>4295</v>
      </c>
      <c r="F233" s="140" t="s">
        <v>4296</v>
      </c>
      <c r="G233" s="141" t="s">
        <v>697</v>
      </c>
      <c r="H233" s="142">
        <v>1</v>
      </c>
      <c r="I233" s="143"/>
      <c r="J233" s="142">
        <f>ROUND(I233*H233,2)</f>
        <v>0</v>
      </c>
      <c r="K233" s="140" t="s">
        <v>1</v>
      </c>
      <c r="L233" s="32"/>
      <c r="M233" s="144" t="s">
        <v>1</v>
      </c>
      <c r="N233" s="145" t="s">
        <v>42</v>
      </c>
      <c r="P233" s="146">
        <f>O233*H233</f>
        <v>0</v>
      </c>
      <c r="Q233" s="146">
        <v>0</v>
      </c>
      <c r="R233" s="146">
        <f>Q233*H233</f>
        <v>0</v>
      </c>
      <c r="S233" s="146">
        <v>0</v>
      </c>
      <c r="T233" s="147">
        <f>S233*H233</f>
        <v>0</v>
      </c>
      <c r="AR233" s="148" t="s">
        <v>268</v>
      </c>
      <c r="AT233" s="148" t="s">
        <v>264</v>
      </c>
      <c r="AU233" s="148" t="s">
        <v>87</v>
      </c>
      <c r="AY233" s="17" t="s">
        <v>262</v>
      </c>
      <c r="BE233" s="149">
        <f>IF(N233="základní",J233,0)</f>
        <v>0</v>
      </c>
      <c r="BF233" s="149">
        <f>IF(N233="snížená",J233,0)</f>
        <v>0</v>
      </c>
      <c r="BG233" s="149">
        <f>IF(N233="zákl. přenesená",J233,0)</f>
        <v>0</v>
      </c>
      <c r="BH233" s="149">
        <f>IF(N233="sníž. přenesená",J233,0)</f>
        <v>0</v>
      </c>
      <c r="BI233" s="149">
        <f>IF(N233="nulová",J233,0)</f>
        <v>0</v>
      </c>
      <c r="BJ233" s="17" t="s">
        <v>85</v>
      </c>
      <c r="BK233" s="149">
        <f>ROUND(I233*H233,2)</f>
        <v>0</v>
      </c>
      <c r="BL233" s="17" t="s">
        <v>268</v>
      </c>
      <c r="BM233" s="148" t="s">
        <v>4297</v>
      </c>
    </row>
    <row r="234" spans="2:47" s="1" customFormat="1" ht="29.25">
      <c r="B234" s="32"/>
      <c r="D234" s="151" t="s">
        <v>699</v>
      </c>
      <c r="F234" s="187" t="s">
        <v>4294</v>
      </c>
      <c r="I234" s="188"/>
      <c r="L234" s="32"/>
      <c r="M234" s="189"/>
      <c r="T234" s="56"/>
      <c r="AT234" s="17" t="s">
        <v>699</v>
      </c>
      <c r="AU234" s="17" t="s">
        <v>87</v>
      </c>
    </row>
    <row r="235" spans="2:65" s="1" customFormat="1" ht="66.75" customHeight="1">
      <c r="B235" s="32"/>
      <c r="C235" s="138" t="s">
        <v>659</v>
      </c>
      <c r="D235" s="138" t="s">
        <v>264</v>
      </c>
      <c r="E235" s="139" t="s">
        <v>4298</v>
      </c>
      <c r="F235" s="140" t="s">
        <v>4299</v>
      </c>
      <c r="G235" s="141" t="s">
        <v>697</v>
      </c>
      <c r="H235" s="142">
        <v>1</v>
      </c>
      <c r="I235" s="143"/>
      <c r="J235" s="142">
        <f>ROUND(I235*H235,2)</f>
        <v>0</v>
      </c>
      <c r="K235" s="140" t="s">
        <v>1</v>
      </c>
      <c r="L235" s="32"/>
      <c r="M235" s="144" t="s">
        <v>1</v>
      </c>
      <c r="N235" s="145" t="s">
        <v>42</v>
      </c>
      <c r="P235" s="146">
        <f>O235*H235</f>
        <v>0</v>
      </c>
      <c r="Q235" s="146">
        <v>0</v>
      </c>
      <c r="R235" s="146">
        <f>Q235*H235</f>
        <v>0</v>
      </c>
      <c r="S235" s="146">
        <v>0</v>
      </c>
      <c r="T235" s="147">
        <f>S235*H235</f>
        <v>0</v>
      </c>
      <c r="AR235" s="148" t="s">
        <v>268</v>
      </c>
      <c r="AT235" s="148" t="s">
        <v>264</v>
      </c>
      <c r="AU235" s="148" t="s">
        <v>87</v>
      </c>
      <c r="AY235" s="17" t="s">
        <v>262</v>
      </c>
      <c r="BE235" s="149">
        <f>IF(N235="základní",J235,0)</f>
        <v>0</v>
      </c>
      <c r="BF235" s="149">
        <f>IF(N235="snížená",J235,0)</f>
        <v>0</v>
      </c>
      <c r="BG235" s="149">
        <f>IF(N235="zákl. přenesená",J235,0)</f>
        <v>0</v>
      </c>
      <c r="BH235" s="149">
        <f>IF(N235="sníž. přenesená",J235,0)</f>
        <v>0</v>
      </c>
      <c r="BI235" s="149">
        <f>IF(N235="nulová",J235,0)</f>
        <v>0</v>
      </c>
      <c r="BJ235" s="17" t="s">
        <v>85</v>
      </c>
      <c r="BK235" s="149">
        <f>ROUND(I235*H235,2)</f>
        <v>0</v>
      </c>
      <c r="BL235" s="17" t="s">
        <v>268</v>
      </c>
      <c r="BM235" s="148" t="s">
        <v>4300</v>
      </c>
    </row>
    <row r="236" spans="2:47" s="1" customFormat="1" ht="29.25">
      <c r="B236" s="32"/>
      <c r="D236" s="151" t="s">
        <v>699</v>
      </c>
      <c r="F236" s="187" t="s">
        <v>4294</v>
      </c>
      <c r="I236" s="188"/>
      <c r="L236" s="32"/>
      <c r="M236" s="189"/>
      <c r="T236" s="56"/>
      <c r="AT236" s="17" t="s">
        <v>699</v>
      </c>
      <c r="AU236" s="17" t="s">
        <v>87</v>
      </c>
    </row>
    <row r="237" spans="2:65" s="1" customFormat="1" ht="44.25" customHeight="1">
      <c r="B237" s="32"/>
      <c r="C237" s="138" t="s">
        <v>668</v>
      </c>
      <c r="D237" s="138" t="s">
        <v>264</v>
      </c>
      <c r="E237" s="139" t="s">
        <v>4301</v>
      </c>
      <c r="F237" s="140" t="s">
        <v>4302</v>
      </c>
      <c r="G237" s="141" t="s">
        <v>697</v>
      </c>
      <c r="H237" s="142">
        <v>16</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955</v>
      </c>
    </row>
    <row r="238" spans="2:47" s="1" customFormat="1" ht="19.5">
      <c r="B238" s="32"/>
      <c r="D238" s="151" t="s">
        <v>699</v>
      </c>
      <c r="F238" s="187" t="s">
        <v>4136</v>
      </c>
      <c r="I238" s="188"/>
      <c r="L238" s="32"/>
      <c r="M238" s="189"/>
      <c r="T238" s="56"/>
      <c r="AT238" s="17" t="s">
        <v>699</v>
      </c>
      <c r="AU238" s="17" t="s">
        <v>87</v>
      </c>
    </row>
    <row r="239" spans="2:65" s="1" customFormat="1" ht="66.75" customHeight="1">
      <c r="B239" s="32"/>
      <c r="C239" s="138" t="s">
        <v>672</v>
      </c>
      <c r="D239" s="138" t="s">
        <v>264</v>
      </c>
      <c r="E239" s="139" t="s">
        <v>4303</v>
      </c>
      <c r="F239" s="140" t="s">
        <v>4304</v>
      </c>
      <c r="G239" s="141" t="s">
        <v>697</v>
      </c>
      <c r="H239" s="142">
        <v>1</v>
      </c>
      <c r="I239" s="143"/>
      <c r="J239" s="142">
        <f>ROUND(I239*H239,2)</f>
        <v>0</v>
      </c>
      <c r="K239" s="140" t="s">
        <v>1</v>
      </c>
      <c r="L239" s="32"/>
      <c r="M239" s="144" t="s">
        <v>1</v>
      </c>
      <c r="N239" s="145" t="s">
        <v>42</v>
      </c>
      <c r="P239" s="146">
        <f>O239*H239</f>
        <v>0</v>
      </c>
      <c r="Q239" s="146">
        <v>0</v>
      </c>
      <c r="R239" s="146">
        <f>Q239*H239</f>
        <v>0</v>
      </c>
      <c r="S239" s="146">
        <v>0</v>
      </c>
      <c r="T239" s="147">
        <f>S239*H239</f>
        <v>0</v>
      </c>
      <c r="AR239" s="148" t="s">
        <v>268</v>
      </c>
      <c r="AT239" s="148" t="s">
        <v>264</v>
      </c>
      <c r="AU239" s="148" t="s">
        <v>87</v>
      </c>
      <c r="AY239" s="17" t="s">
        <v>262</v>
      </c>
      <c r="BE239" s="149">
        <f>IF(N239="základní",J239,0)</f>
        <v>0</v>
      </c>
      <c r="BF239" s="149">
        <f>IF(N239="snížená",J239,0)</f>
        <v>0</v>
      </c>
      <c r="BG239" s="149">
        <f>IF(N239="zákl. přenesená",J239,0)</f>
        <v>0</v>
      </c>
      <c r="BH239" s="149">
        <f>IF(N239="sníž. přenesená",J239,0)</f>
        <v>0</v>
      </c>
      <c r="BI239" s="149">
        <f>IF(N239="nulová",J239,0)</f>
        <v>0</v>
      </c>
      <c r="BJ239" s="17" t="s">
        <v>85</v>
      </c>
      <c r="BK239" s="149">
        <f>ROUND(I239*H239,2)</f>
        <v>0</v>
      </c>
      <c r="BL239" s="17" t="s">
        <v>268</v>
      </c>
      <c r="BM239" s="148" t="s">
        <v>967</v>
      </c>
    </row>
    <row r="240" spans="2:47" s="1" customFormat="1" ht="19.5">
      <c r="B240" s="32"/>
      <c r="D240" s="151" t="s">
        <v>699</v>
      </c>
      <c r="F240" s="187" t="s">
        <v>4136</v>
      </c>
      <c r="I240" s="188"/>
      <c r="L240" s="32"/>
      <c r="M240" s="189"/>
      <c r="T240" s="56"/>
      <c r="AT240" s="17" t="s">
        <v>699</v>
      </c>
      <c r="AU240" s="17" t="s">
        <v>87</v>
      </c>
    </row>
    <row r="241" spans="2:65" s="1" customFormat="1" ht="16.5" customHeight="1">
      <c r="B241" s="32"/>
      <c r="C241" s="138" t="s">
        <v>677</v>
      </c>
      <c r="D241" s="138" t="s">
        <v>264</v>
      </c>
      <c r="E241" s="139" t="s">
        <v>4305</v>
      </c>
      <c r="F241" s="140" t="s">
        <v>4306</v>
      </c>
      <c r="G241" s="141" t="s">
        <v>697</v>
      </c>
      <c r="H241" s="142">
        <v>4</v>
      </c>
      <c r="I241" s="143"/>
      <c r="J241" s="142">
        <f aca="true" t="shared" si="10" ref="J241:J263">ROUND(I241*H241,2)</f>
        <v>0</v>
      </c>
      <c r="K241" s="140" t="s">
        <v>1</v>
      </c>
      <c r="L241" s="32"/>
      <c r="M241" s="144" t="s">
        <v>1</v>
      </c>
      <c r="N241" s="145" t="s">
        <v>42</v>
      </c>
      <c r="P241" s="146">
        <f aca="true" t="shared" si="11" ref="P241:P263">O241*H241</f>
        <v>0</v>
      </c>
      <c r="Q241" s="146">
        <v>0</v>
      </c>
      <c r="R241" s="146">
        <f aca="true" t="shared" si="12" ref="R241:R263">Q241*H241</f>
        <v>0</v>
      </c>
      <c r="S241" s="146">
        <v>0</v>
      </c>
      <c r="T241" s="147">
        <f aca="true" t="shared" si="13" ref="T241:T263">S241*H241</f>
        <v>0</v>
      </c>
      <c r="AR241" s="148" t="s">
        <v>268</v>
      </c>
      <c r="AT241" s="148" t="s">
        <v>264</v>
      </c>
      <c r="AU241" s="148" t="s">
        <v>87</v>
      </c>
      <c r="AY241" s="17" t="s">
        <v>262</v>
      </c>
      <c r="BE241" s="149">
        <f aca="true" t="shared" si="14" ref="BE241:BE263">IF(N241="základní",J241,0)</f>
        <v>0</v>
      </c>
      <c r="BF241" s="149">
        <f aca="true" t="shared" si="15" ref="BF241:BF263">IF(N241="snížená",J241,0)</f>
        <v>0</v>
      </c>
      <c r="BG241" s="149">
        <f aca="true" t="shared" si="16" ref="BG241:BG263">IF(N241="zákl. přenesená",J241,0)</f>
        <v>0</v>
      </c>
      <c r="BH241" s="149">
        <f aca="true" t="shared" si="17" ref="BH241:BH263">IF(N241="sníž. přenesená",J241,0)</f>
        <v>0</v>
      </c>
      <c r="BI241" s="149">
        <f aca="true" t="shared" si="18" ref="BI241:BI263">IF(N241="nulová",J241,0)</f>
        <v>0</v>
      </c>
      <c r="BJ241" s="17" t="s">
        <v>85</v>
      </c>
      <c r="BK241" s="149">
        <f aca="true" t="shared" si="19" ref="BK241:BK263">ROUND(I241*H241,2)</f>
        <v>0</v>
      </c>
      <c r="BL241" s="17" t="s">
        <v>268</v>
      </c>
      <c r="BM241" s="148" t="s">
        <v>977</v>
      </c>
    </row>
    <row r="242" spans="2:65" s="1" customFormat="1" ht="16.5" customHeight="1">
      <c r="B242" s="32"/>
      <c r="C242" s="138" t="s">
        <v>681</v>
      </c>
      <c r="D242" s="138" t="s">
        <v>264</v>
      </c>
      <c r="E242" s="139" t="s">
        <v>4307</v>
      </c>
      <c r="F242" s="140" t="s">
        <v>4308</v>
      </c>
      <c r="G242" s="141" t="s">
        <v>697</v>
      </c>
      <c r="H242" s="142">
        <v>7</v>
      </c>
      <c r="I242" s="143"/>
      <c r="J242" s="142">
        <f t="shared" si="10"/>
        <v>0</v>
      </c>
      <c r="K242" s="140" t="s">
        <v>1</v>
      </c>
      <c r="L242" s="32"/>
      <c r="M242" s="144" t="s">
        <v>1</v>
      </c>
      <c r="N242" s="145" t="s">
        <v>42</v>
      </c>
      <c r="P242" s="146">
        <f t="shared" si="11"/>
        <v>0</v>
      </c>
      <c r="Q242" s="146">
        <v>0</v>
      </c>
      <c r="R242" s="146">
        <f t="shared" si="12"/>
        <v>0</v>
      </c>
      <c r="S242" s="146">
        <v>0</v>
      </c>
      <c r="T242" s="147">
        <f t="shared" si="13"/>
        <v>0</v>
      </c>
      <c r="AR242" s="148" t="s">
        <v>268</v>
      </c>
      <c r="AT242" s="148" t="s">
        <v>264</v>
      </c>
      <c r="AU242" s="148" t="s">
        <v>87</v>
      </c>
      <c r="AY242" s="17" t="s">
        <v>262</v>
      </c>
      <c r="BE242" s="149">
        <f t="shared" si="14"/>
        <v>0</v>
      </c>
      <c r="BF242" s="149">
        <f t="shared" si="15"/>
        <v>0</v>
      </c>
      <c r="BG242" s="149">
        <f t="shared" si="16"/>
        <v>0</v>
      </c>
      <c r="BH242" s="149">
        <f t="shared" si="17"/>
        <v>0</v>
      </c>
      <c r="BI242" s="149">
        <f t="shared" si="18"/>
        <v>0</v>
      </c>
      <c r="BJ242" s="17" t="s">
        <v>85</v>
      </c>
      <c r="BK242" s="149">
        <f t="shared" si="19"/>
        <v>0</v>
      </c>
      <c r="BL242" s="17" t="s">
        <v>268</v>
      </c>
      <c r="BM242" s="148" t="s">
        <v>989</v>
      </c>
    </row>
    <row r="243" spans="2:65" s="1" customFormat="1" ht="16.5" customHeight="1">
      <c r="B243" s="32"/>
      <c r="C243" s="138" t="s">
        <v>685</v>
      </c>
      <c r="D243" s="138" t="s">
        <v>264</v>
      </c>
      <c r="E243" s="139" t="s">
        <v>4309</v>
      </c>
      <c r="F243" s="140" t="s">
        <v>4310</v>
      </c>
      <c r="G243" s="141" t="s">
        <v>697</v>
      </c>
      <c r="H243" s="142">
        <v>7</v>
      </c>
      <c r="I243" s="143"/>
      <c r="J243" s="142">
        <f t="shared" si="10"/>
        <v>0</v>
      </c>
      <c r="K243" s="140" t="s">
        <v>1</v>
      </c>
      <c r="L243" s="32"/>
      <c r="M243" s="144" t="s">
        <v>1</v>
      </c>
      <c r="N243" s="145" t="s">
        <v>42</v>
      </c>
      <c r="P243" s="146">
        <f t="shared" si="11"/>
        <v>0</v>
      </c>
      <c r="Q243" s="146">
        <v>0</v>
      </c>
      <c r="R243" s="146">
        <f t="shared" si="12"/>
        <v>0</v>
      </c>
      <c r="S243" s="146">
        <v>0</v>
      </c>
      <c r="T243" s="147">
        <f t="shared" si="13"/>
        <v>0</v>
      </c>
      <c r="AR243" s="148" t="s">
        <v>268</v>
      </c>
      <c r="AT243" s="148" t="s">
        <v>264</v>
      </c>
      <c r="AU243" s="148" t="s">
        <v>87</v>
      </c>
      <c r="AY243" s="17" t="s">
        <v>262</v>
      </c>
      <c r="BE243" s="149">
        <f t="shared" si="14"/>
        <v>0</v>
      </c>
      <c r="BF243" s="149">
        <f t="shared" si="15"/>
        <v>0</v>
      </c>
      <c r="BG243" s="149">
        <f t="shared" si="16"/>
        <v>0</v>
      </c>
      <c r="BH243" s="149">
        <f t="shared" si="17"/>
        <v>0</v>
      </c>
      <c r="BI243" s="149">
        <f t="shared" si="18"/>
        <v>0</v>
      </c>
      <c r="BJ243" s="17" t="s">
        <v>85</v>
      </c>
      <c r="BK243" s="149">
        <f t="shared" si="19"/>
        <v>0</v>
      </c>
      <c r="BL243" s="17" t="s">
        <v>268</v>
      </c>
      <c r="BM243" s="148" t="s">
        <v>1008</v>
      </c>
    </row>
    <row r="244" spans="2:65" s="1" customFormat="1" ht="16.5" customHeight="1">
      <c r="B244" s="32"/>
      <c r="C244" s="138" t="s">
        <v>689</v>
      </c>
      <c r="D244" s="138" t="s">
        <v>264</v>
      </c>
      <c r="E244" s="139" t="s">
        <v>4311</v>
      </c>
      <c r="F244" s="140" t="s">
        <v>4312</v>
      </c>
      <c r="G244" s="141" t="s">
        <v>697</v>
      </c>
      <c r="H244" s="142">
        <v>2</v>
      </c>
      <c r="I244" s="143"/>
      <c r="J244" s="142">
        <f t="shared" si="10"/>
        <v>0</v>
      </c>
      <c r="K244" s="140" t="s">
        <v>1</v>
      </c>
      <c r="L244" s="32"/>
      <c r="M244" s="144" t="s">
        <v>1</v>
      </c>
      <c r="N244" s="145" t="s">
        <v>42</v>
      </c>
      <c r="P244" s="146">
        <f t="shared" si="11"/>
        <v>0</v>
      </c>
      <c r="Q244" s="146">
        <v>0</v>
      </c>
      <c r="R244" s="146">
        <f t="shared" si="12"/>
        <v>0</v>
      </c>
      <c r="S244" s="146">
        <v>0</v>
      </c>
      <c r="T244" s="147">
        <f t="shared" si="13"/>
        <v>0</v>
      </c>
      <c r="AR244" s="148" t="s">
        <v>268</v>
      </c>
      <c r="AT244" s="148" t="s">
        <v>264</v>
      </c>
      <c r="AU244" s="148" t="s">
        <v>87</v>
      </c>
      <c r="AY244" s="17" t="s">
        <v>262</v>
      </c>
      <c r="BE244" s="149">
        <f t="shared" si="14"/>
        <v>0</v>
      </c>
      <c r="BF244" s="149">
        <f t="shared" si="15"/>
        <v>0</v>
      </c>
      <c r="BG244" s="149">
        <f t="shared" si="16"/>
        <v>0</v>
      </c>
      <c r="BH244" s="149">
        <f t="shared" si="17"/>
        <v>0</v>
      </c>
      <c r="BI244" s="149">
        <f t="shared" si="18"/>
        <v>0</v>
      </c>
      <c r="BJ244" s="17" t="s">
        <v>85</v>
      </c>
      <c r="BK244" s="149">
        <f t="shared" si="19"/>
        <v>0</v>
      </c>
      <c r="BL244" s="17" t="s">
        <v>268</v>
      </c>
      <c r="BM244" s="148" t="s">
        <v>1016</v>
      </c>
    </row>
    <row r="245" spans="2:65" s="1" customFormat="1" ht="24.2" customHeight="1">
      <c r="B245" s="32"/>
      <c r="C245" s="138" t="s">
        <v>694</v>
      </c>
      <c r="D245" s="138" t="s">
        <v>264</v>
      </c>
      <c r="E245" s="139" t="s">
        <v>4313</v>
      </c>
      <c r="F245" s="140" t="s">
        <v>4314</v>
      </c>
      <c r="G245" s="141" t="s">
        <v>697</v>
      </c>
      <c r="H245" s="142">
        <v>1</v>
      </c>
      <c r="I245" s="143"/>
      <c r="J245" s="142">
        <f t="shared" si="10"/>
        <v>0</v>
      </c>
      <c r="K245" s="140" t="s">
        <v>1</v>
      </c>
      <c r="L245" s="32"/>
      <c r="M245" s="144" t="s">
        <v>1</v>
      </c>
      <c r="N245" s="145" t="s">
        <v>42</v>
      </c>
      <c r="P245" s="146">
        <f t="shared" si="11"/>
        <v>0</v>
      </c>
      <c r="Q245" s="146">
        <v>0</v>
      </c>
      <c r="R245" s="146">
        <f t="shared" si="12"/>
        <v>0</v>
      </c>
      <c r="S245" s="146">
        <v>0</v>
      </c>
      <c r="T245" s="147">
        <f t="shared" si="13"/>
        <v>0</v>
      </c>
      <c r="AR245" s="148" t="s">
        <v>268</v>
      </c>
      <c r="AT245" s="148" t="s">
        <v>264</v>
      </c>
      <c r="AU245" s="148" t="s">
        <v>87</v>
      </c>
      <c r="AY245" s="17" t="s">
        <v>262</v>
      </c>
      <c r="BE245" s="149">
        <f t="shared" si="14"/>
        <v>0</v>
      </c>
      <c r="BF245" s="149">
        <f t="shared" si="15"/>
        <v>0</v>
      </c>
      <c r="BG245" s="149">
        <f t="shared" si="16"/>
        <v>0</v>
      </c>
      <c r="BH245" s="149">
        <f t="shared" si="17"/>
        <v>0</v>
      </c>
      <c r="BI245" s="149">
        <f t="shared" si="18"/>
        <v>0</v>
      </c>
      <c r="BJ245" s="17" t="s">
        <v>85</v>
      </c>
      <c r="BK245" s="149">
        <f t="shared" si="19"/>
        <v>0</v>
      </c>
      <c r="BL245" s="17" t="s">
        <v>268</v>
      </c>
      <c r="BM245" s="148" t="s">
        <v>1028</v>
      </c>
    </row>
    <row r="246" spans="2:65" s="1" customFormat="1" ht="24.2" customHeight="1">
      <c r="B246" s="32"/>
      <c r="C246" s="138" t="s">
        <v>701</v>
      </c>
      <c r="D246" s="138" t="s">
        <v>264</v>
      </c>
      <c r="E246" s="139" t="s">
        <v>4315</v>
      </c>
      <c r="F246" s="140" t="s">
        <v>4316</v>
      </c>
      <c r="G246" s="141" t="s">
        <v>697</v>
      </c>
      <c r="H246" s="142">
        <v>2</v>
      </c>
      <c r="I246" s="143"/>
      <c r="J246" s="142">
        <f t="shared" si="10"/>
        <v>0</v>
      </c>
      <c r="K246" s="140" t="s">
        <v>1</v>
      </c>
      <c r="L246" s="32"/>
      <c r="M246" s="144" t="s">
        <v>1</v>
      </c>
      <c r="N246" s="145" t="s">
        <v>42</v>
      </c>
      <c r="P246" s="146">
        <f t="shared" si="11"/>
        <v>0</v>
      </c>
      <c r="Q246" s="146">
        <v>0</v>
      </c>
      <c r="R246" s="146">
        <f t="shared" si="12"/>
        <v>0</v>
      </c>
      <c r="S246" s="146">
        <v>0</v>
      </c>
      <c r="T246" s="147">
        <f t="shared" si="13"/>
        <v>0</v>
      </c>
      <c r="AR246" s="148" t="s">
        <v>268</v>
      </c>
      <c r="AT246" s="148" t="s">
        <v>264</v>
      </c>
      <c r="AU246" s="148" t="s">
        <v>87</v>
      </c>
      <c r="AY246" s="17" t="s">
        <v>262</v>
      </c>
      <c r="BE246" s="149">
        <f t="shared" si="14"/>
        <v>0</v>
      </c>
      <c r="BF246" s="149">
        <f t="shared" si="15"/>
        <v>0</v>
      </c>
      <c r="BG246" s="149">
        <f t="shared" si="16"/>
        <v>0</v>
      </c>
      <c r="BH246" s="149">
        <f t="shared" si="17"/>
        <v>0</v>
      </c>
      <c r="BI246" s="149">
        <f t="shared" si="18"/>
        <v>0</v>
      </c>
      <c r="BJ246" s="17" t="s">
        <v>85</v>
      </c>
      <c r="BK246" s="149">
        <f t="shared" si="19"/>
        <v>0</v>
      </c>
      <c r="BL246" s="17" t="s">
        <v>268</v>
      </c>
      <c r="BM246" s="148" t="s">
        <v>1040</v>
      </c>
    </row>
    <row r="247" spans="2:65" s="1" customFormat="1" ht="16.5" customHeight="1">
      <c r="B247" s="32"/>
      <c r="C247" s="138" t="s">
        <v>706</v>
      </c>
      <c r="D247" s="138" t="s">
        <v>264</v>
      </c>
      <c r="E247" s="139" t="s">
        <v>4317</v>
      </c>
      <c r="F247" s="140" t="s">
        <v>4318</v>
      </c>
      <c r="G247" s="141" t="s">
        <v>697</v>
      </c>
      <c r="H247" s="142">
        <v>16</v>
      </c>
      <c r="I247" s="143"/>
      <c r="J247" s="142">
        <f t="shared" si="10"/>
        <v>0</v>
      </c>
      <c r="K247" s="140" t="s">
        <v>1</v>
      </c>
      <c r="L247" s="32"/>
      <c r="M247" s="144" t="s">
        <v>1</v>
      </c>
      <c r="N247" s="145" t="s">
        <v>42</v>
      </c>
      <c r="P247" s="146">
        <f t="shared" si="11"/>
        <v>0</v>
      </c>
      <c r="Q247" s="146">
        <v>0</v>
      </c>
      <c r="R247" s="146">
        <f t="shared" si="12"/>
        <v>0</v>
      </c>
      <c r="S247" s="146">
        <v>0</v>
      </c>
      <c r="T247" s="147">
        <f t="shared" si="13"/>
        <v>0</v>
      </c>
      <c r="AR247" s="148" t="s">
        <v>268</v>
      </c>
      <c r="AT247" s="148" t="s">
        <v>264</v>
      </c>
      <c r="AU247" s="148" t="s">
        <v>87</v>
      </c>
      <c r="AY247" s="17" t="s">
        <v>262</v>
      </c>
      <c r="BE247" s="149">
        <f t="shared" si="14"/>
        <v>0</v>
      </c>
      <c r="BF247" s="149">
        <f t="shared" si="15"/>
        <v>0</v>
      </c>
      <c r="BG247" s="149">
        <f t="shared" si="16"/>
        <v>0</v>
      </c>
      <c r="BH247" s="149">
        <f t="shared" si="17"/>
        <v>0</v>
      </c>
      <c r="BI247" s="149">
        <f t="shared" si="18"/>
        <v>0</v>
      </c>
      <c r="BJ247" s="17" t="s">
        <v>85</v>
      </c>
      <c r="BK247" s="149">
        <f t="shared" si="19"/>
        <v>0</v>
      </c>
      <c r="BL247" s="17" t="s">
        <v>268</v>
      </c>
      <c r="BM247" s="148" t="s">
        <v>1050</v>
      </c>
    </row>
    <row r="248" spans="2:65" s="1" customFormat="1" ht="16.5" customHeight="1">
      <c r="B248" s="32"/>
      <c r="C248" s="138" t="s">
        <v>711</v>
      </c>
      <c r="D248" s="138" t="s">
        <v>264</v>
      </c>
      <c r="E248" s="139" t="s">
        <v>4319</v>
      </c>
      <c r="F248" s="140" t="s">
        <v>4320</v>
      </c>
      <c r="G248" s="141" t="s">
        <v>697</v>
      </c>
      <c r="H248" s="142">
        <v>8</v>
      </c>
      <c r="I248" s="143"/>
      <c r="J248" s="142">
        <f t="shared" si="10"/>
        <v>0</v>
      </c>
      <c r="K248" s="140" t="s">
        <v>1</v>
      </c>
      <c r="L248" s="32"/>
      <c r="M248" s="144" t="s">
        <v>1</v>
      </c>
      <c r="N248" s="145" t="s">
        <v>42</v>
      </c>
      <c r="P248" s="146">
        <f t="shared" si="11"/>
        <v>0</v>
      </c>
      <c r="Q248" s="146">
        <v>0</v>
      </c>
      <c r="R248" s="146">
        <f t="shared" si="12"/>
        <v>0</v>
      </c>
      <c r="S248" s="146">
        <v>0</v>
      </c>
      <c r="T248" s="147">
        <f t="shared" si="13"/>
        <v>0</v>
      </c>
      <c r="AR248" s="148" t="s">
        <v>268</v>
      </c>
      <c r="AT248" s="148" t="s">
        <v>264</v>
      </c>
      <c r="AU248" s="148" t="s">
        <v>87</v>
      </c>
      <c r="AY248" s="17" t="s">
        <v>262</v>
      </c>
      <c r="BE248" s="149">
        <f t="shared" si="14"/>
        <v>0</v>
      </c>
      <c r="BF248" s="149">
        <f t="shared" si="15"/>
        <v>0</v>
      </c>
      <c r="BG248" s="149">
        <f t="shared" si="16"/>
        <v>0</v>
      </c>
      <c r="BH248" s="149">
        <f t="shared" si="17"/>
        <v>0</v>
      </c>
      <c r="BI248" s="149">
        <f t="shared" si="18"/>
        <v>0</v>
      </c>
      <c r="BJ248" s="17" t="s">
        <v>85</v>
      </c>
      <c r="BK248" s="149">
        <f t="shared" si="19"/>
        <v>0</v>
      </c>
      <c r="BL248" s="17" t="s">
        <v>268</v>
      </c>
      <c r="BM248" s="148" t="s">
        <v>1062</v>
      </c>
    </row>
    <row r="249" spans="2:65" s="1" customFormat="1" ht="16.5" customHeight="1">
      <c r="B249" s="32"/>
      <c r="C249" s="138" t="s">
        <v>715</v>
      </c>
      <c r="D249" s="138" t="s">
        <v>264</v>
      </c>
      <c r="E249" s="139" t="s">
        <v>4321</v>
      </c>
      <c r="F249" s="140" t="s">
        <v>4322</v>
      </c>
      <c r="G249" s="141" t="s">
        <v>697</v>
      </c>
      <c r="H249" s="142">
        <v>16</v>
      </c>
      <c r="I249" s="143"/>
      <c r="J249" s="142">
        <f t="shared" si="10"/>
        <v>0</v>
      </c>
      <c r="K249" s="140" t="s">
        <v>1</v>
      </c>
      <c r="L249" s="32"/>
      <c r="M249" s="144" t="s">
        <v>1</v>
      </c>
      <c r="N249" s="145" t="s">
        <v>42</v>
      </c>
      <c r="P249" s="146">
        <f t="shared" si="11"/>
        <v>0</v>
      </c>
      <c r="Q249" s="146">
        <v>0</v>
      </c>
      <c r="R249" s="146">
        <f t="shared" si="12"/>
        <v>0</v>
      </c>
      <c r="S249" s="146">
        <v>0</v>
      </c>
      <c r="T249" s="147">
        <f t="shared" si="13"/>
        <v>0</v>
      </c>
      <c r="AR249" s="148" t="s">
        <v>268</v>
      </c>
      <c r="AT249" s="148" t="s">
        <v>264</v>
      </c>
      <c r="AU249" s="148" t="s">
        <v>87</v>
      </c>
      <c r="AY249" s="17" t="s">
        <v>262</v>
      </c>
      <c r="BE249" s="149">
        <f t="shared" si="14"/>
        <v>0</v>
      </c>
      <c r="BF249" s="149">
        <f t="shared" si="15"/>
        <v>0</v>
      </c>
      <c r="BG249" s="149">
        <f t="shared" si="16"/>
        <v>0</v>
      </c>
      <c r="BH249" s="149">
        <f t="shared" si="17"/>
        <v>0</v>
      </c>
      <c r="BI249" s="149">
        <f t="shared" si="18"/>
        <v>0</v>
      </c>
      <c r="BJ249" s="17" t="s">
        <v>85</v>
      </c>
      <c r="BK249" s="149">
        <f t="shared" si="19"/>
        <v>0</v>
      </c>
      <c r="BL249" s="17" t="s">
        <v>268</v>
      </c>
      <c r="BM249" s="148" t="s">
        <v>1073</v>
      </c>
    </row>
    <row r="250" spans="2:65" s="1" customFormat="1" ht="21.75" customHeight="1">
      <c r="B250" s="32"/>
      <c r="C250" s="138" t="s">
        <v>719</v>
      </c>
      <c r="D250" s="138" t="s">
        <v>264</v>
      </c>
      <c r="E250" s="139" t="s">
        <v>4323</v>
      </c>
      <c r="F250" s="140" t="s">
        <v>4324</v>
      </c>
      <c r="G250" s="141" t="s">
        <v>697</v>
      </c>
      <c r="H250" s="142">
        <v>2</v>
      </c>
      <c r="I250" s="143"/>
      <c r="J250" s="142">
        <f t="shared" si="10"/>
        <v>0</v>
      </c>
      <c r="K250" s="140" t="s">
        <v>1</v>
      </c>
      <c r="L250" s="32"/>
      <c r="M250" s="144" t="s">
        <v>1</v>
      </c>
      <c r="N250" s="145" t="s">
        <v>42</v>
      </c>
      <c r="P250" s="146">
        <f t="shared" si="11"/>
        <v>0</v>
      </c>
      <c r="Q250" s="146">
        <v>0</v>
      </c>
      <c r="R250" s="146">
        <f t="shared" si="12"/>
        <v>0</v>
      </c>
      <c r="S250" s="146">
        <v>0</v>
      </c>
      <c r="T250" s="147">
        <f t="shared" si="13"/>
        <v>0</v>
      </c>
      <c r="AR250" s="148" t="s">
        <v>268</v>
      </c>
      <c r="AT250" s="148" t="s">
        <v>264</v>
      </c>
      <c r="AU250" s="148" t="s">
        <v>87</v>
      </c>
      <c r="AY250" s="17" t="s">
        <v>262</v>
      </c>
      <c r="BE250" s="149">
        <f t="shared" si="14"/>
        <v>0</v>
      </c>
      <c r="BF250" s="149">
        <f t="shared" si="15"/>
        <v>0</v>
      </c>
      <c r="BG250" s="149">
        <f t="shared" si="16"/>
        <v>0</v>
      </c>
      <c r="BH250" s="149">
        <f t="shared" si="17"/>
        <v>0</v>
      </c>
      <c r="BI250" s="149">
        <f t="shared" si="18"/>
        <v>0</v>
      </c>
      <c r="BJ250" s="17" t="s">
        <v>85</v>
      </c>
      <c r="BK250" s="149">
        <f t="shared" si="19"/>
        <v>0</v>
      </c>
      <c r="BL250" s="17" t="s">
        <v>268</v>
      </c>
      <c r="BM250" s="148" t="s">
        <v>1083</v>
      </c>
    </row>
    <row r="251" spans="2:65" s="1" customFormat="1" ht="24.2" customHeight="1">
      <c r="B251" s="32"/>
      <c r="C251" s="138" t="s">
        <v>724</v>
      </c>
      <c r="D251" s="138" t="s">
        <v>264</v>
      </c>
      <c r="E251" s="139" t="s">
        <v>4325</v>
      </c>
      <c r="F251" s="140" t="s">
        <v>4326</v>
      </c>
      <c r="G251" s="141" t="s">
        <v>697</v>
      </c>
      <c r="H251" s="142">
        <v>28</v>
      </c>
      <c r="I251" s="143"/>
      <c r="J251" s="142">
        <f t="shared" si="10"/>
        <v>0</v>
      </c>
      <c r="K251" s="140" t="s">
        <v>1</v>
      </c>
      <c r="L251" s="32"/>
      <c r="M251" s="144" t="s">
        <v>1</v>
      </c>
      <c r="N251" s="145" t="s">
        <v>42</v>
      </c>
      <c r="P251" s="146">
        <f t="shared" si="11"/>
        <v>0</v>
      </c>
      <c r="Q251" s="146">
        <v>0</v>
      </c>
      <c r="R251" s="146">
        <f t="shared" si="12"/>
        <v>0</v>
      </c>
      <c r="S251" s="146">
        <v>0</v>
      </c>
      <c r="T251" s="147">
        <f t="shared" si="13"/>
        <v>0</v>
      </c>
      <c r="AR251" s="148" t="s">
        <v>268</v>
      </c>
      <c r="AT251" s="148" t="s">
        <v>264</v>
      </c>
      <c r="AU251" s="148" t="s">
        <v>87</v>
      </c>
      <c r="AY251" s="17" t="s">
        <v>262</v>
      </c>
      <c r="BE251" s="149">
        <f t="shared" si="14"/>
        <v>0</v>
      </c>
      <c r="BF251" s="149">
        <f t="shared" si="15"/>
        <v>0</v>
      </c>
      <c r="BG251" s="149">
        <f t="shared" si="16"/>
        <v>0</v>
      </c>
      <c r="BH251" s="149">
        <f t="shared" si="17"/>
        <v>0</v>
      </c>
      <c r="BI251" s="149">
        <f t="shared" si="18"/>
        <v>0</v>
      </c>
      <c r="BJ251" s="17" t="s">
        <v>85</v>
      </c>
      <c r="BK251" s="149">
        <f t="shared" si="19"/>
        <v>0</v>
      </c>
      <c r="BL251" s="17" t="s">
        <v>268</v>
      </c>
      <c r="BM251" s="148" t="s">
        <v>1095</v>
      </c>
    </row>
    <row r="252" spans="2:65" s="1" customFormat="1" ht="24.2" customHeight="1">
      <c r="B252" s="32"/>
      <c r="C252" s="138" t="s">
        <v>729</v>
      </c>
      <c r="D252" s="138" t="s">
        <v>264</v>
      </c>
      <c r="E252" s="139" t="s">
        <v>4327</v>
      </c>
      <c r="F252" s="140" t="s">
        <v>4328</v>
      </c>
      <c r="G252" s="141" t="s">
        <v>697</v>
      </c>
      <c r="H252" s="142">
        <v>33</v>
      </c>
      <c r="I252" s="143"/>
      <c r="J252" s="142">
        <f t="shared" si="10"/>
        <v>0</v>
      </c>
      <c r="K252" s="140" t="s">
        <v>1</v>
      </c>
      <c r="L252" s="32"/>
      <c r="M252" s="144" t="s">
        <v>1</v>
      </c>
      <c r="N252" s="145" t="s">
        <v>42</v>
      </c>
      <c r="P252" s="146">
        <f t="shared" si="11"/>
        <v>0</v>
      </c>
      <c r="Q252" s="146">
        <v>0</v>
      </c>
      <c r="R252" s="146">
        <f t="shared" si="12"/>
        <v>0</v>
      </c>
      <c r="S252" s="146">
        <v>0</v>
      </c>
      <c r="T252" s="147">
        <f t="shared" si="13"/>
        <v>0</v>
      </c>
      <c r="AR252" s="148" t="s">
        <v>268</v>
      </c>
      <c r="AT252" s="148" t="s">
        <v>264</v>
      </c>
      <c r="AU252" s="148" t="s">
        <v>87</v>
      </c>
      <c r="AY252" s="17" t="s">
        <v>262</v>
      </c>
      <c r="BE252" s="149">
        <f t="shared" si="14"/>
        <v>0</v>
      </c>
      <c r="BF252" s="149">
        <f t="shared" si="15"/>
        <v>0</v>
      </c>
      <c r="BG252" s="149">
        <f t="shared" si="16"/>
        <v>0</v>
      </c>
      <c r="BH252" s="149">
        <f t="shared" si="17"/>
        <v>0</v>
      </c>
      <c r="BI252" s="149">
        <f t="shared" si="18"/>
        <v>0</v>
      </c>
      <c r="BJ252" s="17" t="s">
        <v>85</v>
      </c>
      <c r="BK252" s="149">
        <f t="shared" si="19"/>
        <v>0</v>
      </c>
      <c r="BL252" s="17" t="s">
        <v>268</v>
      </c>
      <c r="BM252" s="148" t="s">
        <v>1105</v>
      </c>
    </row>
    <row r="253" spans="2:65" s="1" customFormat="1" ht="21.75" customHeight="1">
      <c r="B253" s="32"/>
      <c r="C253" s="138" t="s">
        <v>734</v>
      </c>
      <c r="D253" s="138" t="s">
        <v>264</v>
      </c>
      <c r="E253" s="139" t="s">
        <v>4329</v>
      </c>
      <c r="F253" s="140" t="s">
        <v>4330</v>
      </c>
      <c r="G253" s="141" t="s">
        <v>697</v>
      </c>
      <c r="H253" s="142">
        <v>122</v>
      </c>
      <c r="I253" s="143"/>
      <c r="J253" s="142">
        <f t="shared" si="10"/>
        <v>0</v>
      </c>
      <c r="K253" s="140" t="s">
        <v>1</v>
      </c>
      <c r="L253" s="32"/>
      <c r="M253" s="144" t="s">
        <v>1</v>
      </c>
      <c r="N253" s="145" t="s">
        <v>42</v>
      </c>
      <c r="P253" s="146">
        <f t="shared" si="11"/>
        <v>0</v>
      </c>
      <c r="Q253" s="146">
        <v>0</v>
      </c>
      <c r="R253" s="146">
        <f t="shared" si="12"/>
        <v>0</v>
      </c>
      <c r="S253" s="146">
        <v>0</v>
      </c>
      <c r="T253" s="147">
        <f t="shared" si="13"/>
        <v>0</v>
      </c>
      <c r="AR253" s="148" t="s">
        <v>268</v>
      </c>
      <c r="AT253" s="148" t="s">
        <v>264</v>
      </c>
      <c r="AU253" s="148" t="s">
        <v>87</v>
      </c>
      <c r="AY253" s="17" t="s">
        <v>262</v>
      </c>
      <c r="BE253" s="149">
        <f t="shared" si="14"/>
        <v>0</v>
      </c>
      <c r="BF253" s="149">
        <f t="shared" si="15"/>
        <v>0</v>
      </c>
      <c r="BG253" s="149">
        <f t="shared" si="16"/>
        <v>0</v>
      </c>
      <c r="BH253" s="149">
        <f t="shared" si="17"/>
        <v>0</v>
      </c>
      <c r="BI253" s="149">
        <f t="shared" si="18"/>
        <v>0</v>
      </c>
      <c r="BJ253" s="17" t="s">
        <v>85</v>
      </c>
      <c r="BK253" s="149">
        <f t="shared" si="19"/>
        <v>0</v>
      </c>
      <c r="BL253" s="17" t="s">
        <v>268</v>
      </c>
      <c r="BM253" s="148" t="s">
        <v>1115</v>
      </c>
    </row>
    <row r="254" spans="2:65" s="1" customFormat="1" ht="24.2" customHeight="1">
      <c r="B254" s="32"/>
      <c r="C254" s="138" t="s">
        <v>739</v>
      </c>
      <c r="D254" s="138" t="s">
        <v>264</v>
      </c>
      <c r="E254" s="139" t="s">
        <v>4331</v>
      </c>
      <c r="F254" s="140" t="s">
        <v>4332</v>
      </c>
      <c r="G254" s="141" t="s">
        <v>697</v>
      </c>
      <c r="H254" s="142">
        <v>16</v>
      </c>
      <c r="I254" s="143"/>
      <c r="J254" s="142">
        <f t="shared" si="10"/>
        <v>0</v>
      </c>
      <c r="K254" s="140" t="s">
        <v>1</v>
      </c>
      <c r="L254" s="32"/>
      <c r="M254" s="144" t="s">
        <v>1</v>
      </c>
      <c r="N254" s="145" t="s">
        <v>42</v>
      </c>
      <c r="P254" s="146">
        <f t="shared" si="11"/>
        <v>0</v>
      </c>
      <c r="Q254" s="146">
        <v>0</v>
      </c>
      <c r="R254" s="146">
        <f t="shared" si="12"/>
        <v>0</v>
      </c>
      <c r="S254" s="146">
        <v>0</v>
      </c>
      <c r="T254" s="147">
        <f t="shared" si="13"/>
        <v>0</v>
      </c>
      <c r="AR254" s="148" t="s">
        <v>268</v>
      </c>
      <c r="AT254" s="148" t="s">
        <v>264</v>
      </c>
      <c r="AU254" s="148" t="s">
        <v>87</v>
      </c>
      <c r="AY254" s="17" t="s">
        <v>262</v>
      </c>
      <c r="BE254" s="149">
        <f t="shared" si="14"/>
        <v>0</v>
      </c>
      <c r="BF254" s="149">
        <f t="shared" si="15"/>
        <v>0</v>
      </c>
      <c r="BG254" s="149">
        <f t="shared" si="16"/>
        <v>0</v>
      </c>
      <c r="BH254" s="149">
        <f t="shared" si="17"/>
        <v>0</v>
      </c>
      <c r="BI254" s="149">
        <f t="shared" si="18"/>
        <v>0</v>
      </c>
      <c r="BJ254" s="17" t="s">
        <v>85</v>
      </c>
      <c r="BK254" s="149">
        <f t="shared" si="19"/>
        <v>0</v>
      </c>
      <c r="BL254" s="17" t="s">
        <v>268</v>
      </c>
      <c r="BM254" s="148" t="s">
        <v>1124</v>
      </c>
    </row>
    <row r="255" spans="2:65" s="1" customFormat="1" ht="16.5" customHeight="1">
      <c r="B255" s="32"/>
      <c r="C255" s="138" t="s">
        <v>746</v>
      </c>
      <c r="D255" s="138" t="s">
        <v>264</v>
      </c>
      <c r="E255" s="139" t="s">
        <v>4333</v>
      </c>
      <c r="F255" s="140" t="s">
        <v>4334</v>
      </c>
      <c r="G255" s="141" t="s">
        <v>416</v>
      </c>
      <c r="H255" s="142">
        <v>3550</v>
      </c>
      <c r="I255" s="143"/>
      <c r="J255" s="142">
        <f t="shared" si="10"/>
        <v>0</v>
      </c>
      <c r="K255" s="140" t="s">
        <v>1</v>
      </c>
      <c r="L255" s="32"/>
      <c r="M255" s="144" t="s">
        <v>1</v>
      </c>
      <c r="N255" s="145" t="s">
        <v>42</v>
      </c>
      <c r="P255" s="146">
        <f t="shared" si="11"/>
        <v>0</v>
      </c>
      <c r="Q255" s="146">
        <v>0</v>
      </c>
      <c r="R255" s="146">
        <f t="shared" si="12"/>
        <v>0</v>
      </c>
      <c r="S255" s="146">
        <v>0</v>
      </c>
      <c r="T255" s="147">
        <f t="shared" si="13"/>
        <v>0</v>
      </c>
      <c r="AR255" s="148" t="s">
        <v>268</v>
      </c>
      <c r="AT255" s="148" t="s">
        <v>264</v>
      </c>
      <c r="AU255" s="148" t="s">
        <v>87</v>
      </c>
      <c r="AY255" s="17" t="s">
        <v>262</v>
      </c>
      <c r="BE255" s="149">
        <f t="shared" si="14"/>
        <v>0</v>
      </c>
      <c r="BF255" s="149">
        <f t="shared" si="15"/>
        <v>0</v>
      </c>
      <c r="BG255" s="149">
        <f t="shared" si="16"/>
        <v>0</v>
      </c>
      <c r="BH255" s="149">
        <f t="shared" si="17"/>
        <v>0</v>
      </c>
      <c r="BI255" s="149">
        <f t="shared" si="18"/>
        <v>0</v>
      </c>
      <c r="BJ255" s="17" t="s">
        <v>85</v>
      </c>
      <c r="BK255" s="149">
        <f t="shared" si="19"/>
        <v>0</v>
      </c>
      <c r="BL255" s="17" t="s">
        <v>268</v>
      </c>
      <c r="BM255" s="148" t="s">
        <v>1134</v>
      </c>
    </row>
    <row r="256" spans="2:65" s="1" customFormat="1" ht="16.5" customHeight="1">
      <c r="B256" s="32"/>
      <c r="C256" s="138" t="s">
        <v>754</v>
      </c>
      <c r="D256" s="138" t="s">
        <v>264</v>
      </c>
      <c r="E256" s="139" t="s">
        <v>4335</v>
      </c>
      <c r="F256" s="140" t="s">
        <v>4336</v>
      </c>
      <c r="G256" s="141" t="s">
        <v>416</v>
      </c>
      <c r="H256" s="142">
        <v>910</v>
      </c>
      <c r="I256" s="143"/>
      <c r="J256" s="142">
        <f t="shared" si="10"/>
        <v>0</v>
      </c>
      <c r="K256" s="140" t="s">
        <v>1</v>
      </c>
      <c r="L256" s="32"/>
      <c r="M256" s="144" t="s">
        <v>1</v>
      </c>
      <c r="N256" s="145" t="s">
        <v>42</v>
      </c>
      <c r="P256" s="146">
        <f t="shared" si="11"/>
        <v>0</v>
      </c>
      <c r="Q256" s="146">
        <v>0</v>
      </c>
      <c r="R256" s="146">
        <f t="shared" si="12"/>
        <v>0</v>
      </c>
      <c r="S256" s="146">
        <v>0</v>
      </c>
      <c r="T256" s="147">
        <f t="shared" si="13"/>
        <v>0</v>
      </c>
      <c r="AR256" s="148" t="s">
        <v>268</v>
      </c>
      <c r="AT256" s="148" t="s">
        <v>264</v>
      </c>
      <c r="AU256" s="148" t="s">
        <v>87</v>
      </c>
      <c r="AY256" s="17" t="s">
        <v>262</v>
      </c>
      <c r="BE256" s="149">
        <f t="shared" si="14"/>
        <v>0</v>
      </c>
      <c r="BF256" s="149">
        <f t="shared" si="15"/>
        <v>0</v>
      </c>
      <c r="BG256" s="149">
        <f t="shared" si="16"/>
        <v>0</v>
      </c>
      <c r="BH256" s="149">
        <f t="shared" si="17"/>
        <v>0</v>
      </c>
      <c r="BI256" s="149">
        <f t="shared" si="18"/>
        <v>0</v>
      </c>
      <c r="BJ256" s="17" t="s">
        <v>85</v>
      </c>
      <c r="BK256" s="149">
        <f t="shared" si="19"/>
        <v>0</v>
      </c>
      <c r="BL256" s="17" t="s">
        <v>268</v>
      </c>
      <c r="BM256" s="148" t="s">
        <v>1171</v>
      </c>
    </row>
    <row r="257" spans="2:65" s="1" customFormat="1" ht="24.2" customHeight="1">
      <c r="B257" s="32"/>
      <c r="C257" s="138" t="s">
        <v>767</v>
      </c>
      <c r="D257" s="138" t="s">
        <v>264</v>
      </c>
      <c r="E257" s="139" t="s">
        <v>4337</v>
      </c>
      <c r="F257" s="140" t="s">
        <v>4338</v>
      </c>
      <c r="G257" s="141" t="s">
        <v>416</v>
      </c>
      <c r="H257" s="142">
        <v>400</v>
      </c>
      <c r="I257" s="143"/>
      <c r="J257" s="142">
        <f t="shared" si="10"/>
        <v>0</v>
      </c>
      <c r="K257" s="140" t="s">
        <v>1</v>
      </c>
      <c r="L257" s="32"/>
      <c r="M257" s="144" t="s">
        <v>1</v>
      </c>
      <c r="N257" s="145" t="s">
        <v>42</v>
      </c>
      <c r="P257" s="146">
        <f t="shared" si="11"/>
        <v>0</v>
      </c>
      <c r="Q257" s="146">
        <v>0</v>
      </c>
      <c r="R257" s="146">
        <f t="shared" si="12"/>
        <v>0</v>
      </c>
      <c r="S257" s="146">
        <v>0</v>
      </c>
      <c r="T257" s="147">
        <f t="shared" si="13"/>
        <v>0</v>
      </c>
      <c r="AR257" s="148" t="s">
        <v>268</v>
      </c>
      <c r="AT257" s="148" t="s">
        <v>264</v>
      </c>
      <c r="AU257" s="148" t="s">
        <v>87</v>
      </c>
      <c r="AY257" s="17" t="s">
        <v>262</v>
      </c>
      <c r="BE257" s="149">
        <f t="shared" si="14"/>
        <v>0</v>
      </c>
      <c r="BF257" s="149">
        <f t="shared" si="15"/>
        <v>0</v>
      </c>
      <c r="BG257" s="149">
        <f t="shared" si="16"/>
        <v>0</v>
      </c>
      <c r="BH257" s="149">
        <f t="shared" si="17"/>
        <v>0</v>
      </c>
      <c r="BI257" s="149">
        <f t="shared" si="18"/>
        <v>0</v>
      </c>
      <c r="BJ257" s="17" t="s">
        <v>85</v>
      </c>
      <c r="BK257" s="149">
        <f t="shared" si="19"/>
        <v>0</v>
      </c>
      <c r="BL257" s="17" t="s">
        <v>268</v>
      </c>
      <c r="BM257" s="148" t="s">
        <v>1221</v>
      </c>
    </row>
    <row r="258" spans="2:65" s="1" customFormat="1" ht="24.2" customHeight="1">
      <c r="B258" s="32"/>
      <c r="C258" s="138" t="s">
        <v>772</v>
      </c>
      <c r="D258" s="138" t="s">
        <v>264</v>
      </c>
      <c r="E258" s="139" t="s">
        <v>4339</v>
      </c>
      <c r="F258" s="140" t="s">
        <v>4282</v>
      </c>
      <c r="G258" s="141" t="s">
        <v>416</v>
      </c>
      <c r="H258" s="142">
        <v>430</v>
      </c>
      <c r="I258" s="143"/>
      <c r="J258" s="142">
        <f t="shared" si="10"/>
        <v>0</v>
      </c>
      <c r="K258" s="140" t="s">
        <v>1</v>
      </c>
      <c r="L258" s="32"/>
      <c r="M258" s="144" t="s">
        <v>1</v>
      </c>
      <c r="N258" s="145" t="s">
        <v>42</v>
      </c>
      <c r="P258" s="146">
        <f t="shared" si="11"/>
        <v>0</v>
      </c>
      <c r="Q258" s="146">
        <v>0</v>
      </c>
      <c r="R258" s="146">
        <f t="shared" si="12"/>
        <v>0</v>
      </c>
      <c r="S258" s="146">
        <v>0</v>
      </c>
      <c r="T258" s="147">
        <f t="shared" si="13"/>
        <v>0</v>
      </c>
      <c r="AR258" s="148" t="s">
        <v>268</v>
      </c>
      <c r="AT258" s="148" t="s">
        <v>264</v>
      </c>
      <c r="AU258" s="148" t="s">
        <v>87</v>
      </c>
      <c r="AY258" s="17" t="s">
        <v>262</v>
      </c>
      <c r="BE258" s="149">
        <f t="shared" si="14"/>
        <v>0</v>
      </c>
      <c r="BF258" s="149">
        <f t="shared" si="15"/>
        <v>0</v>
      </c>
      <c r="BG258" s="149">
        <f t="shared" si="16"/>
        <v>0</v>
      </c>
      <c r="BH258" s="149">
        <f t="shared" si="17"/>
        <v>0</v>
      </c>
      <c r="BI258" s="149">
        <f t="shared" si="18"/>
        <v>0</v>
      </c>
      <c r="BJ258" s="17" t="s">
        <v>85</v>
      </c>
      <c r="BK258" s="149">
        <f t="shared" si="19"/>
        <v>0</v>
      </c>
      <c r="BL258" s="17" t="s">
        <v>268</v>
      </c>
      <c r="BM258" s="148" t="s">
        <v>1235</v>
      </c>
    </row>
    <row r="259" spans="2:65" s="1" customFormat="1" ht="24.2" customHeight="1">
      <c r="B259" s="32"/>
      <c r="C259" s="138" t="s">
        <v>777</v>
      </c>
      <c r="D259" s="138" t="s">
        <v>264</v>
      </c>
      <c r="E259" s="139" t="s">
        <v>4340</v>
      </c>
      <c r="F259" s="140" t="s">
        <v>4341</v>
      </c>
      <c r="G259" s="141" t="s">
        <v>416</v>
      </c>
      <c r="H259" s="142">
        <v>1150</v>
      </c>
      <c r="I259" s="143"/>
      <c r="J259" s="142">
        <f t="shared" si="10"/>
        <v>0</v>
      </c>
      <c r="K259" s="140" t="s">
        <v>1</v>
      </c>
      <c r="L259" s="32"/>
      <c r="M259" s="144" t="s">
        <v>1</v>
      </c>
      <c r="N259" s="145" t="s">
        <v>42</v>
      </c>
      <c r="P259" s="146">
        <f t="shared" si="11"/>
        <v>0</v>
      </c>
      <c r="Q259" s="146">
        <v>0</v>
      </c>
      <c r="R259" s="146">
        <f t="shared" si="12"/>
        <v>0</v>
      </c>
      <c r="S259" s="146">
        <v>0</v>
      </c>
      <c r="T259" s="147">
        <f t="shared" si="13"/>
        <v>0</v>
      </c>
      <c r="AR259" s="148" t="s">
        <v>268</v>
      </c>
      <c r="AT259" s="148" t="s">
        <v>264</v>
      </c>
      <c r="AU259" s="148" t="s">
        <v>87</v>
      </c>
      <c r="AY259" s="17" t="s">
        <v>262</v>
      </c>
      <c r="BE259" s="149">
        <f t="shared" si="14"/>
        <v>0</v>
      </c>
      <c r="BF259" s="149">
        <f t="shared" si="15"/>
        <v>0</v>
      </c>
      <c r="BG259" s="149">
        <f t="shared" si="16"/>
        <v>0</v>
      </c>
      <c r="BH259" s="149">
        <f t="shared" si="17"/>
        <v>0</v>
      </c>
      <c r="BI259" s="149">
        <f t="shared" si="18"/>
        <v>0</v>
      </c>
      <c r="BJ259" s="17" t="s">
        <v>85</v>
      </c>
      <c r="BK259" s="149">
        <f t="shared" si="19"/>
        <v>0</v>
      </c>
      <c r="BL259" s="17" t="s">
        <v>268</v>
      </c>
      <c r="BM259" s="148" t="s">
        <v>1248</v>
      </c>
    </row>
    <row r="260" spans="2:65" s="1" customFormat="1" ht="16.5" customHeight="1">
      <c r="B260" s="32"/>
      <c r="C260" s="138" t="s">
        <v>783</v>
      </c>
      <c r="D260" s="138" t="s">
        <v>264</v>
      </c>
      <c r="E260" s="139" t="s">
        <v>4342</v>
      </c>
      <c r="F260" s="140" t="s">
        <v>4343</v>
      </c>
      <c r="G260" s="141" t="s">
        <v>416</v>
      </c>
      <c r="H260" s="142">
        <v>6</v>
      </c>
      <c r="I260" s="143"/>
      <c r="J260" s="142">
        <f t="shared" si="10"/>
        <v>0</v>
      </c>
      <c r="K260" s="140" t="s">
        <v>1</v>
      </c>
      <c r="L260" s="32"/>
      <c r="M260" s="144" t="s">
        <v>1</v>
      </c>
      <c r="N260" s="145" t="s">
        <v>42</v>
      </c>
      <c r="P260" s="146">
        <f t="shared" si="11"/>
        <v>0</v>
      </c>
      <c r="Q260" s="146">
        <v>0</v>
      </c>
      <c r="R260" s="146">
        <f t="shared" si="12"/>
        <v>0</v>
      </c>
      <c r="S260" s="146">
        <v>0</v>
      </c>
      <c r="T260" s="147">
        <f t="shared" si="13"/>
        <v>0</v>
      </c>
      <c r="AR260" s="148" t="s">
        <v>268</v>
      </c>
      <c r="AT260" s="148" t="s">
        <v>264</v>
      </c>
      <c r="AU260" s="148" t="s">
        <v>87</v>
      </c>
      <c r="AY260" s="17" t="s">
        <v>262</v>
      </c>
      <c r="BE260" s="149">
        <f t="shared" si="14"/>
        <v>0</v>
      </c>
      <c r="BF260" s="149">
        <f t="shared" si="15"/>
        <v>0</v>
      </c>
      <c r="BG260" s="149">
        <f t="shared" si="16"/>
        <v>0</v>
      </c>
      <c r="BH260" s="149">
        <f t="shared" si="17"/>
        <v>0</v>
      </c>
      <c r="BI260" s="149">
        <f t="shared" si="18"/>
        <v>0</v>
      </c>
      <c r="BJ260" s="17" t="s">
        <v>85</v>
      </c>
      <c r="BK260" s="149">
        <f t="shared" si="19"/>
        <v>0</v>
      </c>
      <c r="BL260" s="17" t="s">
        <v>268</v>
      </c>
      <c r="BM260" s="148" t="s">
        <v>1260</v>
      </c>
    </row>
    <row r="261" spans="2:65" s="1" customFormat="1" ht="16.5" customHeight="1">
      <c r="B261" s="32"/>
      <c r="C261" s="138" t="s">
        <v>790</v>
      </c>
      <c r="D261" s="138" t="s">
        <v>264</v>
      </c>
      <c r="E261" s="139" t="s">
        <v>4344</v>
      </c>
      <c r="F261" s="140" t="s">
        <v>4345</v>
      </c>
      <c r="G261" s="141" t="s">
        <v>697</v>
      </c>
      <c r="H261" s="142">
        <v>6</v>
      </c>
      <c r="I261" s="143"/>
      <c r="J261" s="142">
        <f t="shared" si="10"/>
        <v>0</v>
      </c>
      <c r="K261" s="140" t="s">
        <v>1</v>
      </c>
      <c r="L261" s="32"/>
      <c r="M261" s="144" t="s">
        <v>1</v>
      </c>
      <c r="N261" s="145" t="s">
        <v>42</v>
      </c>
      <c r="P261" s="146">
        <f t="shared" si="11"/>
        <v>0</v>
      </c>
      <c r="Q261" s="146">
        <v>0</v>
      </c>
      <c r="R261" s="146">
        <f t="shared" si="12"/>
        <v>0</v>
      </c>
      <c r="S261" s="146">
        <v>0</v>
      </c>
      <c r="T261" s="147">
        <f t="shared" si="13"/>
        <v>0</v>
      </c>
      <c r="AR261" s="148" t="s">
        <v>268</v>
      </c>
      <c r="AT261" s="148" t="s">
        <v>264</v>
      </c>
      <c r="AU261" s="148" t="s">
        <v>87</v>
      </c>
      <c r="AY261" s="17" t="s">
        <v>262</v>
      </c>
      <c r="BE261" s="149">
        <f t="shared" si="14"/>
        <v>0</v>
      </c>
      <c r="BF261" s="149">
        <f t="shared" si="15"/>
        <v>0</v>
      </c>
      <c r="BG261" s="149">
        <f t="shared" si="16"/>
        <v>0</v>
      </c>
      <c r="BH261" s="149">
        <f t="shared" si="17"/>
        <v>0</v>
      </c>
      <c r="BI261" s="149">
        <f t="shared" si="18"/>
        <v>0</v>
      </c>
      <c r="BJ261" s="17" t="s">
        <v>85</v>
      </c>
      <c r="BK261" s="149">
        <f t="shared" si="19"/>
        <v>0</v>
      </c>
      <c r="BL261" s="17" t="s">
        <v>268</v>
      </c>
      <c r="BM261" s="148" t="s">
        <v>1297</v>
      </c>
    </row>
    <row r="262" spans="2:65" s="1" customFormat="1" ht="33" customHeight="1">
      <c r="B262" s="32"/>
      <c r="C262" s="138" t="s">
        <v>794</v>
      </c>
      <c r="D262" s="138" t="s">
        <v>264</v>
      </c>
      <c r="E262" s="139" t="s">
        <v>4346</v>
      </c>
      <c r="F262" s="140" t="s">
        <v>4214</v>
      </c>
      <c r="G262" s="141" t="s">
        <v>416</v>
      </c>
      <c r="H262" s="142">
        <v>80</v>
      </c>
      <c r="I262" s="143"/>
      <c r="J262" s="142">
        <f t="shared" si="10"/>
        <v>0</v>
      </c>
      <c r="K262" s="140" t="s">
        <v>1</v>
      </c>
      <c r="L262" s="32"/>
      <c r="M262" s="144" t="s">
        <v>1</v>
      </c>
      <c r="N262" s="145" t="s">
        <v>42</v>
      </c>
      <c r="P262" s="146">
        <f t="shared" si="11"/>
        <v>0</v>
      </c>
      <c r="Q262" s="146">
        <v>0</v>
      </c>
      <c r="R262" s="146">
        <f t="shared" si="12"/>
        <v>0</v>
      </c>
      <c r="S262" s="146">
        <v>0</v>
      </c>
      <c r="T262" s="147">
        <f t="shared" si="13"/>
        <v>0</v>
      </c>
      <c r="AR262" s="148" t="s">
        <v>268</v>
      </c>
      <c r="AT262" s="148" t="s">
        <v>264</v>
      </c>
      <c r="AU262" s="148" t="s">
        <v>87</v>
      </c>
      <c r="AY262" s="17" t="s">
        <v>262</v>
      </c>
      <c r="BE262" s="149">
        <f t="shared" si="14"/>
        <v>0</v>
      </c>
      <c r="BF262" s="149">
        <f t="shared" si="15"/>
        <v>0</v>
      </c>
      <c r="BG262" s="149">
        <f t="shared" si="16"/>
        <v>0</v>
      </c>
      <c r="BH262" s="149">
        <f t="shared" si="17"/>
        <v>0</v>
      </c>
      <c r="BI262" s="149">
        <f t="shared" si="18"/>
        <v>0</v>
      </c>
      <c r="BJ262" s="17" t="s">
        <v>85</v>
      </c>
      <c r="BK262" s="149">
        <f t="shared" si="19"/>
        <v>0</v>
      </c>
      <c r="BL262" s="17" t="s">
        <v>268</v>
      </c>
      <c r="BM262" s="148" t="s">
        <v>4347</v>
      </c>
    </row>
    <row r="263" spans="2:65" s="1" customFormat="1" ht="24.2" customHeight="1">
      <c r="B263" s="32"/>
      <c r="C263" s="138" t="s">
        <v>811</v>
      </c>
      <c r="D263" s="138" t="s">
        <v>264</v>
      </c>
      <c r="E263" s="139" t="s">
        <v>4215</v>
      </c>
      <c r="F263" s="140" t="s">
        <v>4216</v>
      </c>
      <c r="G263" s="141" t="s">
        <v>697</v>
      </c>
      <c r="H263" s="142">
        <v>80</v>
      </c>
      <c r="I263" s="143"/>
      <c r="J263" s="142">
        <f t="shared" si="10"/>
        <v>0</v>
      </c>
      <c r="K263" s="140" t="s">
        <v>1</v>
      </c>
      <c r="L263" s="32"/>
      <c r="M263" s="144" t="s">
        <v>1</v>
      </c>
      <c r="N263" s="145" t="s">
        <v>42</v>
      </c>
      <c r="P263" s="146">
        <f t="shared" si="11"/>
        <v>0</v>
      </c>
      <c r="Q263" s="146">
        <v>0</v>
      </c>
      <c r="R263" s="146">
        <f t="shared" si="12"/>
        <v>0</v>
      </c>
      <c r="S263" s="146">
        <v>0</v>
      </c>
      <c r="T263" s="147">
        <f t="shared" si="13"/>
        <v>0</v>
      </c>
      <c r="AR263" s="148" t="s">
        <v>268</v>
      </c>
      <c r="AT263" s="148" t="s">
        <v>264</v>
      </c>
      <c r="AU263" s="148" t="s">
        <v>87</v>
      </c>
      <c r="AY263" s="17" t="s">
        <v>262</v>
      </c>
      <c r="BE263" s="149">
        <f t="shared" si="14"/>
        <v>0</v>
      </c>
      <c r="BF263" s="149">
        <f t="shared" si="15"/>
        <v>0</v>
      </c>
      <c r="BG263" s="149">
        <f t="shared" si="16"/>
        <v>0</v>
      </c>
      <c r="BH263" s="149">
        <f t="shared" si="17"/>
        <v>0</v>
      </c>
      <c r="BI263" s="149">
        <f t="shared" si="18"/>
        <v>0</v>
      </c>
      <c r="BJ263" s="17" t="s">
        <v>85</v>
      </c>
      <c r="BK263" s="149">
        <f t="shared" si="19"/>
        <v>0</v>
      </c>
      <c r="BL263" s="17" t="s">
        <v>268</v>
      </c>
      <c r="BM263" s="148" t="s">
        <v>4348</v>
      </c>
    </row>
    <row r="264" spans="2:47" s="1" customFormat="1" ht="19.5">
      <c r="B264" s="32"/>
      <c r="D264" s="151" t="s">
        <v>699</v>
      </c>
      <c r="F264" s="187" t="s">
        <v>4136</v>
      </c>
      <c r="I264" s="188"/>
      <c r="L264" s="32"/>
      <c r="M264" s="189"/>
      <c r="T264" s="56"/>
      <c r="AT264" s="17" t="s">
        <v>699</v>
      </c>
      <c r="AU264" s="17" t="s">
        <v>87</v>
      </c>
    </row>
    <row r="265" spans="2:65" s="1" customFormat="1" ht="33" customHeight="1">
      <c r="B265" s="32"/>
      <c r="C265" s="138" t="s">
        <v>813</v>
      </c>
      <c r="D265" s="138" t="s">
        <v>264</v>
      </c>
      <c r="E265" s="139" t="s">
        <v>4349</v>
      </c>
      <c r="F265" s="140" t="s">
        <v>4350</v>
      </c>
      <c r="G265" s="141" t="s">
        <v>416</v>
      </c>
      <c r="H265" s="142">
        <v>26</v>
      </c>
      <c r="I265" s="143"/>
      <c r="J265" s="142">
        <f>ROUND(I265*H265,2)</f>
        <v>0</v>
      </c>
      <c r="K265" s="140" t="s">
        <v>1</v>
      </c>
      <c r="L265" s="32"/>
      <c r="M265" s="144" t="s">
        <v>1</v>
      </c>
      <c r="N265" s="145" t="s">
        <v>42</v>
      </c>
      <c r="P265" s="146">
        <f>O265*H265</f>
        <v>0</v>
      </c>
      <c r="Q265" s="146">
        <v>0</v>
      </c>
      <c r="R265" s="146">
        <f>Q265*H265</f>
        <v>0</v>
      </c>
      <c r="S265" s="146">
        <v>0</v>
      </c>
      <c r="T265" s="147">
        <f>S265*H265</f>
        <v>0</v>
      </c>
      <c r="AR265" s="148" t="s">
        <v>268</v>
      </c>
      <c r="AT265" s="148" t="s">
        <v>264</v>
      </c>
      <c r="AU265" s="148" t="s">
        <v>87</v>
      </c>
      <c r="AY265" s="17" t="s">
        <v>262</v>
      </c>
      <c r="BE265" s="149">
        <f>IF(N265="základní",J265,0)</f>
        <v>0</v>
      </c>
      <c r="BF265" s="149">
        <f>IF(N265="snížená",J265,0)</f>
        <v>0</v>
      </c>
      <c r="BG265" s="149">
        <f>IF(N265="zákl. přenesená",J265,0)</f>
        <v>0</v>
      </c>
      <c r="BH265" s="149">
        <f>IF(N265="sníž. přenesená",J265,0)</f>
        <v>0</v>
      </c>
      <c r="BI265" s="149">
        <f>IF(N265="nulová",J265,0)</f>
        <v>0</v>
      </c>
      <c r="BJ265" s="17" t="s">
        <v>85</v>
      </c>
      <c r="BK265" s="149">
        <f>ROUND(I265*H265,2)</f>
        <v>0</v>
      </c>
      <c r="BL265" s="17" t="s">
        <v>268</v>
      </c>
      <c r="BM265" s="148" t="s">
        <v>4351</v>
      </c>
    </row>
    <row r="266" spans="2:65" s="1" customFormat="1" ht="24.2" customHeight="1">
      <c r="B266" s="32"/>
      <c r="C266" s="138" t="s">
        <v>822</v>
      </c>
      <c r="D266" s="138" t="s">
        <v>264</v>
      </c>
      <c r="E266" s="139" t="s">
        <v>4352</v>
      </c>
      <c r="F266" s="140" t="s">
        <v>4353</v>
      </c>
      <c r="G266" s="141" t="s">
        <v>697</v>
      </c>
      <c r="H266" s="142">
        <v>26</v>
      </c>
      <c r="I266" s="143"/>
      <c r="J266" s="142">
        <f>ROUND(I266*H266,2)</f>
        <v>0</v>
      </c>
      <c r="K266" s="140" t="s">
        <v>1</v>
      </c>
      <c r="L266" s="32"/>
      <c r="M266" s="144" t="s">
        <v>1</v>
      </c>
      <c r="N266" s="145" t="s">
        <v>42</v>
      </c>
      <c r="P266" s="146">
        <f>O266*H266</f>
        <v>0</v>
      </c>
      <c r="Q266" s="146">
        <v>0</v>
      </c>
      <c r="R266" s="146">
        <f>Q266*H266</f>
        <v>0</v>
      </c>
      <c r="S266" s="146">
        <v>0</v>
      </c>
      <c r="T266" s="147">
        <f>S266*H266</f>
        <v>0</v>
      </c>
      <c r="AR266" s="148" t="s">
        <v>268</v>
      </c>
      <c r="AT266" s="148" t="s">
        <v>264</v>
      </c>
      <c r="AU266" s="148" t="s">
        <v>87</v>
      </c>
      <c r="AY266" s="17" t="s">
        <v>262</v>
      </c>
      <c r="BE266" s="149">
        <f>IF(N266="základní",J266,0)</f>
        <v>0</v>
      </c>
      <c r="BF266" s="149">
        <f>IF(N266="snížená",J266,0)</f>
        <v>0</v>
      </c>
      <c r="BG266" s="149">
        <f>IF(N266="zákl. přenesená",J266,0)</f>
        <v>0</v>
      </c>
      <c r="BH266" s="149">
        <f>IF(N266="sníž. přenesená",J266,0)</f>
        <v>0</v>
      </c>
      <c r="BI266" s="149">
        <f>IF(N266="nulová",J266,0)</f>
        <v>0</v>
      </c>
      <c r="BJ266" s="17" t="s">
        <v>85</v>
      </c>
      <c r="BK266" s="149">
        <f>ROUND(I266*H266,2)</f>
        <v>0</v>
      </c>
      <c r="BL266" s="17" t="s">
        <v>268</v>
      </c>
      <c r="BM266" s="148" t="s">
        <v>4354</v>
      </c>
    </row>
    <row r="267" spans="2:47" s="1" customFormat="1" ht="19.5">
      <c r="B267" s="32"/>
      <c r="D267" s="151" t="s">
        <v>699</v>
      </c>
      <c r="F267" s="187" t="s">
        <v>4136</v>
      </c>
      <c r="I267" s="188"/>
      <c r="L267" s="32"/>
      <c r="M267" s="189"/>
      <c r="T267" s="56"/>
      <c r="AT267" s="17" t="s">
        <v>699</v>
      </c>
      <c r="AU267" s="17" t="s">
        <v>87</v>
      </c>
    </row>
    <row r="268" spans="2:65" s="1" customFormat="1" ht="33" customHeight="1">
      <c r="B268" s="32"/>
      <c r="C268" s="138" t="s">
        <v>826</v>
      </c>
      <c r="D268" s="138" t="s">
        <v>264</v>
      </c>
      <c r="E268" s="139" t="s">
        <v>4355</v>
      </c>
      <c r="F268" s="140" t="s">
        <v>4356</v>
      </c>
      <c r="G268" s="141" t="s">
        <v>416</v>
      </c>
      <c r="H268" s="142">
        <v>16</v>
      </c>
      <c r="I268" s="143"/>
      <c r="J268" s="142">
        <f>ROUND(I268*H268,2)</f>
        <v>0</v>
      </c>
      <c r="K268" s="140" t="s">
        <v>1</v>
      </c>
      <c r="L268" s="32"/>
      <c r="M268" s="144" t="s">
        <v>1</v>
      </c>
      <c r="N268" s="145" t="s">
        <v>42</v>
      </c>
      <c r="P268" s="146">
        <f>O268*H268</f>
        <v>0</v>
      </c>
      <c r="Q268" s="146">
        <v>0</v>
      </c>
      <c r="R268" s="146">
        <f>Q268*H268</f>
        <v>0</v>
      </c>
      <c r="S268" s="146">
        <v>0</v>
      </c>
      <c r="T268" s="147">
        <f>S268*H268</f>
        <v>0</v>
      </c>
      <c r="AR268" s="148" t="s">
        <v>268</v>
      </c>
      <c r="AT268" s="148" t="s">
        <v>264</v>
      </c>
      <c r="AU268" s="148" t="s">
        <v>87</v>
      </c>
      <c r="AY268" s="17" t="s">
        <v>262</v>
      </c>
      <c r="BE268" s="149">
        <f>IF(N268="základní",J268,0)</f>
        <v>0</v>
      </c>
      <c r="BF268" s="149">
        <f>IF(N268="snížená",J268,0)</f>
        <v>0</v>
      </c>
      <c r="BG268" s="149">
        <f>IF(N268="zákl. přenesená",J268,0)</f>
        <v>0</v>
      </c>
      <c r="BH268" s="149">
        <f>IF(N268="sníž. přenesená",J268,0)</f>
        <v>0</v>
      </c>
      <c r="BI268" s="149">
        <f>IF(N268="nulová",J268,0)</f>
        <v>0</v>
      </c>
      <c r="BJ268" s="17" t="s">
        <v>85</v>
      </c>
      <c r="BK268" s="149">
        <f>ROUND(I268*H268,2)</f>
        <v>0</v>
      </c>
      <c r="BL268" s="17" t="s">
        <v>268</v>
      </c>
      <c r="BM268" s="148" t="s">
        <v>4357</v>
      </c>
    </row>
    <row r="269" spans="2:65" s="1" customFormat="1" ht="24.2" customHeight="1">
      <c r="B269" s="32"/>
      <c r="C269" s="138" t="s">
        <v>831</v>
      </c>
      <c r="D269" s="138" t="s">
        <v>264</v>
      </c>
      <c r="E269" s="139" t="s">
        <v>4358</v>
      </c>
      <c r="F269" s="140" t="s">
        <v>4359</v>
      </c>
      <c r="G269" s="141" t="s">
        <v>697</v>
      </c>
      <c r="H269" s="142">
        <v>16</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87</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4360</v>
      </c>
    </row>
    <row r="270" spans="2:47" s="1" customFormat="1" ht="19.5">
      <c r="B270" s="32"/>
      <c r="D270" s="151" t="s">
        <v>699</v>
      </c>
      <c r="F270" s="187" t="s">
        <v>4136</v>
      </c>
      <c r="I270" s="188"/>
      <c r="L270" s="32"/>
      <c r="M270" s="189"/>
      <c r="T270" s="56"/>
      <c r="AT270" s="17" t="s">
        <v>699</v>
      </c>
      <c r="AU270" s="17" t="s">
        <v>87</v>
      </c>
    </row>
    <row r="271" spans="2:65" s="1" customFormat="1" ht="33" customHeight="1">
      <c r="B271" s="32"/>
      <c r="C271" s="138" t="s">
        <v>842</v>
      </c>
      <c r="D271" s="138" t="s">
        <v>264</v>
      </c>
      <c r="E271" s="139" t="s">
        <v>4361</v>
      </c>
      <c r="F271" s="140" t="s">
        <v>4362</v>
      </c>
      <c r="G271" s="141" t="s">
        <v>416</v>
      </c>
      <c r="H271" s="142">
        <v>17</v>
      </c>
      <c r="I271" s="143"/>
      <c r="J271" s="142">
        <f aca="true" t="shared" si="20" ref="J271:J277">ROUND(I271*H271,2)</f>
        <v>0</v>
      </c>
      <c r="K271" s="140" t="s">
        <v>1</v>
      </c>
      <c r="L271" s="32"/>
      <c r="M271" s="144" t="s">
        <v>1</v>
      </c>
      <c r="N271" s="145" t="s">
        <v>42</v>
      </c>
      <c r="P271" s="146">
        <f aca="true" t="shared" si="21" ref="P271:P277">O271*H271</f>
        <v>0</v>
      </c>
      <c r="Q271" s="146">
        <v>0</v>
      </c>
      <c r="R271" s="146">
        <f aca="true" t="shared" si="22" ref="R271:R277">Q271*H271</f>
        <v>0</v>
      </c>
      <c r="S271" s="146">
        <v>0</v>
      </c>
      <c r="T271" s="147">
        <f aca="true" t="shared" si="23" ref="T271:T277">S271*H271</f>
        <v>0</v>
      </c>
      <c r="AR271" s="148" t="s">
        <v>268</v>
      </c>
      <c r="AT271" s="148" t="s">
        <v>264</v>
      </c>
      <c r="AU271" s="148" t="s">
        <v>87</v>
      </c>
      <c r="AY271" s="17" t="s">
        <v>262</v>
      </c>
      <c r="BE271" s="149">
        <f aca="true" t="shared" si="24" ref="BE271:BE277">IF(N271="základní",J271,0)</f>
        <v>0</v>
      </c>
      <c r="BF271" s="149">
        <f aca="true" t="shared" si="25" ref="BF271:BF277">IF(N271="snížená",J271,0)</f>
        <v>0</v>
      </c>
      <c r="BG271" s="149">
        <f aca="true" t="shared" si="26" ref="BG271:BG277">IF(N271="zákl. přenesená",J271,0)</f>
        <v>0</v>
      </c>
      <c r="BH271" s="149">
        <f aca="true" t="shared" si="27" ref="BH271:BH277">IF(N271="sníž. přenesená",J271,0)</f>
        <v>0</v>
      </c>
      <c r="BI271" s="149">
        <f aca="true" t="shared" si="28" ref="BI271:BI277">IF(N271="nulová",J271,0)</f>
        <v>0</v>
      </c>
      <c r="BJ271" s="17" t="s">
        <v>85</v>
      </c>
      <c r="BK271" s="149">
        <f aca="true" t="shared" si="29" ref="BK271:BK277">ROUND(I271*H271,2)</f>
        <v>0</v>
      </c>
      <c r="BL271" s="17" t="s">
        <v>268</v>
      </c>
      <c r="BM271" s="148" t="s">
        <v>4363</v>
      </c>
    </row>
    <row r="272" spans="2:65" s="1" customFormat="1" ht="24.2" customHeight="1">
      <c r="B272" s="32"/>
      <c r="C272" s="138" t="s">
        <v>849</v>
      </c>
      <c r="D272" s="138" t="s">
        <v>264</v>
      </c>
      <c r="E272" s="139" t="s">
        <v>4364</v>
      </c>
      <c r="F272" s="140" t="s">
        <v>4365</v>
      </c>
      <c r="G272" s="141" t="s">
        <v>697</v>
      </c>
      <c r="H272" s="142">
        <v>17</v>
      </c>
      <c r="I272" s="143"/>
      <c r="J272" s="142">
        <f t="shared" si="20"/>
        <v>0</v>
      </c>
      <c r="K272" s="140" t="s">
        <v>1</v>
      </c>
      <c r="L272" s="32"/>
      <c r="M272" s="144" t="s">
        <v>1</v>
      </c>
      <c r="N272" s="145" t="s">
        <v>42</v>
      </c>
      <c r="P272" s="146">
        <f t="shared" si="21"/>
        <v>0</v>
      </c>
      <c r="Q272" s="146">
        <v>0</v>
      </c>
      <c r="R272" s="146">
        <f t="shared" si="22"/>
        <v>0</v>
      </c>
      <c r="S272" s="146">
        <v>0</v>
      </c>
      <c r="T272" s="147">
        <f t="shared" si="23"/>
        <v>0</v>
      </c>
      <c r="AR272" s="148" t="s">
        <v>268</v>
      </c>
      <c r="AT272" s="148" t="s">
        <v>264</v>
      </c>
      <c r="AU272" s="148" t="s">
        <v>87</v>
      </c>
      <c r="AY272" s="17" t="s">
        <v>262</v>
      </c>
      <c r="BE272" s="149">
        <f t="shared" si="24"/>
        <v>0</v>
      </c>
      <c r="BF272" s="149">
        <f t="shared" si="25"/>
        <v>0</v>
      </c>
      <c r="BG272" s="149">
        <f t="shared" si="26"/>
        <v>0</v>
      </c>
      <c r="BH272" s="149">
        <f t="shared" si="27"/>
        <v>0</v>
      </c>
      <c r="BI272" s="149">
        <f t="shared" si="28"/>
        <v>0</v>
      </c>
      <c r="BJ272" s="17" t="s">
        <v>85</v>
      </c>
      <c r="BK272" s="149">
        <f t="shared" si="29"/>
        <v>0</v>
      </c>
      <c r="BL272" s="17" t="s">
        <v>268</v>
      </c>
      <c r="BM272" s="148" t="s">
        <v>4366</v>
      </c>
    </row>
    <row r="273" spans="2:65" s="1" customFormat="1" ht="16.5" customHeight="1">
      <c r="B273" s="32"/>
      <c r="C273" s="138" t="s">
        <v>853</v>
      </c>
      <c r="D273" s="138" t="s">
        <v>264</v>
      </c>
      <c r="E273" s="139" t="s">
        <v>4367</v>
      </c>
      <c r="F273" s="140" t="s">
        <v>4368</v>
      </c>
      <c r="G273" s="141" t="s">
        <v>416</v>
      </c>
      <c r="H273" s="142">
        <v>15</v>
      </c>
      <c r="I273" s="143"/>
      <c r="J273" s="142">
        <f t="shared" si="20"/>
        <v>0</v>
      </c>
      <c r="K273" s="140" t="s">
        <v>1</v>
      </c>
      <c r="L273" s="32"/>
      <c r="M273" s="144" t="s">
        <v>1</v>
      </c>
      <c r="N273" s="145" t="s">
        <v>42</v>
      </c>
      <c r="P273" s="146">
        <f t="shared" si="21"/>
        <v>0</v>
      </c>
      <c r="Q273" s="146">
        <v>0</v>
      </c>
      <c r="R273" s="146">
        <f t="shared" si="22"/>
        <v>0</v>
      </c>
      <c r="S273" s="146">
        <v>0</v>
      </c>
      <c r="T273" s="147">
        <f t="shared" si="23"/>
        <v>0</v>
      </c>
      <c r="AR273" s="148" t="s">
        <v>268</v>
      </c>
      <c r="AT273" s="148" t="s">
        <v>264</v>
      </c>
      <c r="AU273" s="148" t="s">
        <v>87</v>
      </c>
      <c r="AY273" s="17" t="s">
        <v>262</v>
      </c>
      <c r="BE273" s="149">
        <f t="shared" si="24"/>
        <v>0</v>
      </c>
      <c r="BF273" s="149">
        <f t="shared" si="25"/>
        <v>0</v>
      </c>
      <c r="BG273" s="149">
        <f t="shared" si="26"/>
        <v>0</v>
      </c>
      <c r="BH273" s="149">
        <f t="shared" si="27"/>
        <v>0</v>
      </c>
      <c r="BI273" s="149">
        <f t="shared" si="28"/>
        <v>0</v>
      </c>
      <c r="BJ273" s="17" t="s">
        <v>85</v>
      </c>
      <c r="BK273" s="149">
        <f t="shared" si="29"/>
        <v>0</v>
      </c>
      <c r="BL273" s="17" t="s">
        <v>268</v>
      </c>
      <c r="BM273" s="148" t="s">
        <v>1331</v>
      </c>
    </row>
    <row r="274" spans="2:65" s="1" customFormat="1" ht="16.5" customHeight="1">
      <c r="B274" s="32"/>
      <c r="C274" s="138" t="s">
        <v>858</v>
      </c>
      <c r="D274" s="138" t="s">
        <v>264</v>
      </c>
      <c r="E274" s="139" t="s">
        <v>4241</v>
      </c>
      <c r="F274" s="140" t="s">
        <v>4242</v>
      </c>
      <c r="G274" s="141" t="s">
        <v>4243</v>
      </c>
      <c r="H274" s="142">
        <v>1</v>
      </c>
      <c r="I274" s="143"/>
      <c r="J274" s="142">
        <f t="shared" si="20"/>
        <v>0</v>
      </c>
      <c r="K274" s="140" t="s">
        <v>1</v>
      </c>
      <c r="L274" s="32"/>
      <c r="M274" s="144" t="s">
        <v>1</v>
      </c>
      <c r="N274" s="145" t="s">
        <v>42</v>
      </c>
      <c r="P274" s="146">
        <f t="shared" si="21"/>
        <v>0</v>
      </c>
      <c r="Q274" s="146">
        <v>0</v>
      </c>
      <c r="R274" s="146">
        <f t="shared" si="22"/>
        <v>0</v>
      </c>
      <c r="S274" s="146">
        <v>0</v>
      </c>
      <c r="T274" s="147">
        <f t="shared" si="23"/>
        <v>0</v>
      </c>
      <c r="AR274" s="148" t="s">
        <v>268</v>
      </c>
      <c r="AT274" s="148" t="s">
        <v>264</v>
      </c>
      <c r="AU274" s="148" t="s">
        <v>87</v>
      </c>
      <c r="AY274" s="17" t="s">
        <v>262</v>
      </c>
      <c r="BE274" s="149">
        <f t="shared" si="24"/>
        <v>0</v>
      </c>
      <c r="BF274" s="149">
        <f t="shared" si="25"/>
        <v>0</v>
      </c>
      <c r="BG274" s="149">
        <f t="shared" si="26"/>
        <v>0</v>
      </c>
      <c r="BH274" s="149">
        <f t="shared" si="27"/>
        <v>0</v>
      </c>
      <c r="BI274" s="149">
        <f t="shared" si="28"/>
        <v>0</v>
      </c>
      <c r="BJ274" s="17" t="s">
        <v>85</v>
      </c>
      <c r="BK274" s="149">
        <f t="shared" si="29"/>
        <v>0</v>
      </c>
      <c r="BL274" s="17" t="s">
        <v>268</v>
      </c>
      <c r="BM274" s="148" t="s">
        <v>1339</v>
      </c>
    </row>
    <row r="275" spans="2:65" s="1" customFormat="1" ht="16.5" customHeight="1">
      <c r="B275" s="32"/>
      <c r="C275" s="138" t="s">
        <v>862</v>
      </c>
      <c r="D275" s="138" t="s">
        <v>264</v>
      </c>
      <c r="E275" s="139" t="s">
        <v>4369</v>
      </c>
      <c r="F275" s="140" t="s">
        <v>4370</v>
      </c>
      <c r="G275" s="141" t="s">
        <v>697</v>
      </c>
      <c r="H275" s="142">
        <v>16</v>
      </c>
      <c r="I275" s="143"/>
      <c r="J275" s="142">
        <f t="shared" si="20"/>
        <v>0</v>
      </c>
      <c r="K275" s="140" t="s">
        <v>1</v>
      </c>
      <c r="L275" s="32"/>
      <c r="M275" s="144" t="s">
        <v>1</v>
      </c>
      <c r="N275" s="145" t="s">
        <v>42</v>
      </c>
      <c r="P275" s="146">
        <f t="shared" si="21"/>
        <v>0</v>
      </c>
      <c r="Q275" s="146">
        <v>0</v>
      </c>
      <c r="R275" s="146">
        <f t="shared" si="22"/>
        <v>0</v>
      </c>
      <c r="S275" s="146">
        <v>0</v>
      </c>
      <c r="T275" s="147">
        <f t="shared" si="23"/>
        <v>0</v>
      </c>
      <c r="AR275" s="148" t="s">
        <v>268</v>
      </c>
      <c r="AT275" s="148" t="s">
        <v>264</v>
      </c>
      <c r="AU275" s="148" t="s">
        <v>87</v>
      </c>
      <c r="AY275" s="17" t="s">
        <v>262</v>
      </c>
      <c r="BE275" s="149">
        <f t="shared" si="24"/>
        <v>0</v>
      </c>
      <c r="BF275" s="149">
        <f t="shared" si="25"/>
        <v>0</v>
      </c>
      <c r="BG275" s="149">
        <f t="shared" si="26"/>
        <v>0</v>
      </c>
      <c r="BH275" s="149">
        <f t="shared" si="27"/>
        <v>0</v>
      </c>
      <c r="BI275" s="149">
        <f t="shared" si="28"/>
        <v>0</v>
      </c>
      <c r="BJ275" s="17" t="s">
        <v>85</v>
      </c>
      <c r="BK275" s="149">
        <f t="shared" si="29"/>
        <v>0</v>
      </c>
      <c r="BL275" s="17" t="s">
        <v>268</v>
      </c>
      <c r="BM275" s="148" t="s">
        <v>1358</v>
      </c>
    </row>
    <row r="276" spans="2:65" s="1" customFormat="1" ht="24.2" customHeight="1">
      <c r="B276" s="32"/>
      <c r="C276" s="138" t="s">
        <v>867</v>
      </c>
      <c r="D276" s="138" t="s">
        <v>264</v>
      </c>
      <c r="E276" s="139" t="s">
        <v>4371</v>
      </c>
      <c r="F276" s="140" t="s">
        <v>4372</v>
      </c>
      <c r="G276" s="141" t="s">
        <v>4249</v>
      </c>
      <c r="H276" s="142">
        <v>1</v>
      </c>
      <c r="I276" s="143"/>
      <c r="J276" s="142">
        <f t="shared" si="20"/>
        <v>0</v>
      </c>
      <c r="K276" s="140" t="s">
        <v>1</v>
      </c>
      <c r="L276" s="32"/>
      <c r="M276" s="144" t="s">
        <v>1</v>
      </c>
      <c r="N276" s="145" t="s">
        <v>42</v>
      </c>
      <c r="P276" s="146">
        <f t="shared" si="21"/>
        <v>0</v>
      </c>
      <c r="Q276" s="146">
        <v>0</v>
      </c>
      <c r="R276" s="146">
        <f t="shared" si="22"/>
        <v>0</v>
      </c>
      <c r="S276" s="146">
        <v>0</v>
      </c>
      <c r="T276" s="147">
        <f t="shared" si="23"/>
        <v>0</v>
      </c>
      <c r="AR276" s="148" t="s">
        <v>268</v>
      </c>
      <c r="AT276" s="148" t="s">
        <v>264</v>
      </c>
      <c r="AU276" s="148" t="s">
        <v>87</v>
      </c>
      <c r="AY276" s="17" t="s">
        <v>262</v>
      </c>
      <c r="BE276" s="149">
        <f t="shared" si="24"/>
        <v>0</v>
      </c>
      <c r="BF276" s="149">
        <f t="shared" si="25"/>
        <v>0</v>
      </c>
      <c r="BG276" s="149">
        <f t="shared" si="26"/>
        <v>0</v>
      </c>
      <c r="BH276" s="149">
        <f t="shared" si="27"/>
        <v>0</v>
      </c>
      <c r="BI276" s="149">
        <f t="shared" si="28"/>
        <v>0</v>
      </c>
      <c r="BJ276" s="17" t="s">
        <v>85</v>
      </c>
      <c r="BK276" s="149">
        <f t="shared" si="29"/>
        <v>0</v>
      </c>
      <c r="BL276" s="17" t="s">
        <v>268</v>
      </c>
      <c r="BM276" s="148" t="s">
        <v>1367</v>
      </c>
    </row>
    <row r="277" spans="2:65" s="1" customFormat="1" ht="24.2" customHeight="1">
      <c r="B277" s="32"/>
      <c r="C277" s="138" t="s">
        <v>869</v>
      </c>
      <c r="D277" s="138" t="s">
        <v>264</v>
      </c>
      <c r="E277" s="139" t="s">
        <v>4373</v>
      </c>
      <c r="F277" s="140" t="s">
        <v>4374</v>
      </c>
      <c r="G277" s="141" t="s">
        <v>4249</v>
      </c>
      <c r="H277" s="142">
        <v>1</v>
      </c>
      <c r="I277" s="143"/>
      <c r="J277" s="142">
        <f t="shared" si="20"/>
        <v>0</v>
      </c>
      <c r="K277" s="140" t="s">
        <v>1</v>
      </c>
      <c r="L277" s="32"/>
      <c r="M277" s="144" t="s">
        <v>1</v>
      </c>
      <c r="N277" s="145" t="s">
        <v>42</v>
      </c>
      <c r="P277" s="146">
        <f t="shared" si="21"/>
        <v>0</v>
      </c>
      <c r="Q277" s="146">
        <v>0</v>
      </c>
      <c r="R277" s="146">
        <f t="shared" si="22"/>
        <v>0</v>
      </c>
      <c r="S277" s="146">
        <v>0</v>
      </c>
      <c r="T277" s="147">
        <f t="shared" si="23"/>
        <v>0</v>
      </c>
      <c r="AR277" s="148" t="s">
        <v>268</v>
      </c>
      <c r="AT277" s="148" t="s">
        <v>264</v>
      </c>
      <c r="AU277" s="148" t="s">
        <v>87</v>
      </c>
      <c r="AY277" s="17" t="s">
        <v>262</v>
      </c>
      <c r="BE277" s="149">
        <f t="shared" si="24"/>
        <v>0</v>
      </c>
      <c r="BF277" s="149">
        <f t="shared" si="25"/>
        <v>0</v>
      </c>
      <c r="BG277" s="149">
        <f t="shared" si="26"/>
        <v>0</v>
      </c>
      <c r="BH277" s="149">
        <f t="shared" si="27"/>
        <v>0</v>
      </c>
      <c r="BI277" s="149">
        <f t="shared" si="28"/>
        <v>0</v>
      </c>
      <c r="BJ277" s="17" t="s">
        <v>85</v>
      </c>
      <c r="BK277" s="149">
        <f t="shared" si="29"/>
        <v>0</v>
      </c>
      <c r="BL277" s="17" t="s">
        <v>268</v>
      </c>
      <c r="BM277" s="148" t="s">
        <v>1379</v>
      </c>
    </row>
    <row r="278" spans="2:63" s="11" customFormat="1" ht="22.9" customHeight="1">
      <c r="B278" s="126"/>
      <c r="D278" s="127" t="s">
        <v>76</v>
      </c>
      <c r="E278" s="136" t="s">
        <v>4375</v>
      </c>
      <c r="F278" s="136" t="s">
        <v>4376</v>
      </c>
      <c r="I278" s="129"/>
      <c r="J278" s="137">
        <f>BK278</f>
        <v>0</v>
      </c>
      <c r="L278" s="126"/>
      <c r="M278" s="131"/>
      <c r="P278" s="132">
        <f>SUM(P279:P288)</f>
        <v>0</v>
      </c>
      <c r="R278" s="132">
        <f>SUM(R279:R288)</f>
        <v>0</v>
      </c>
      <c r="T278" s="133">
        <f>SUM(T279:T288)</f>
        <v>0</v>
      </c>
      <c r="AR278" s="127" t="s">
        <v>85</v>
      </c>
      <c r="AT278" s="134" t="s">
        <v>76</v>
      </c>
      <c r="AU278" s="134" t="s">
        <v>85</v>
      </c>
      <c r="AY278" s="127" t="s">
        <v>262</v>
      </c>
      <c r="BK278" s="135">
        <f>SUM(BK279:BK288)</f>
        <v>0</v>
      </c>
    </row>
    <row r="279" spans="2:65" s="1" customFormat="1" ht="76.35" customHeight="1">
      <c r="B279" s="32"/>
      <c r="C279" s="138" t="s">
        <v>872</v>
      </c>
      <c r="D279" s="138" t="s">
        <v>264</v>
      </c>
      <c r="E279" s="139" t="s">
        <v>4377</v>
      </c>
      <c r="F279" s="140" t="s">
        <v>4378</v>
      </c>
      <c r="G279" s="141" t="s">
        <v>697</v>
      </c>
      <c r="H279" s="142">
        <v>4</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1389</v>
      </c>
    </row>
    <row r="280" spans="2:47" s="1" customFormat="1" ht="48.75">
      <c r="B280" s="32"/>
      <c r="D280" s="151" t="s">
        <v>699</v>
      </c>
      <c r="F280" s="187" t="s">
        <v>4379</v>
      </c>
      <c r="I280" s="188"/>
      <c r="L280" s="32"/>
      <c r="M280" s="189"/>
      <c r="T280" s="56"/>
      <c r="AT280" s="17" t="s">
        <v>699</v>
      </c>
      <c r="AU280" s="17" t="s">
        <v>87</v>
      </c>
    </row>
    <row r="281" spans="2:65" s="1" customFormat="1" ht="76.35" customHeight="1">
      <c r="B281" s="32"/>
      <c r="C281" s="138" t="s">
        <v>876</v>
      </c>
      <c r="D281" s="138" t="s">
        <v>264</v>
      </c>
      <c r="E281" s="139" t="s">
        <v>4380</v>
      </c>
      <c r="F281" s="140" t="s">
        <v>4381</v>
      </c>
      <c r="G281" s="141" t="s">
        <v>697</v>
      </c>
      <c r="H281" s="142">
        <v>1</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1399</v>
      </c>
    </row>
    <row r="282" spans="2:47" s="1" customFormat="1" ht="39">
      <c r="B282" s="32"/>
      <c r="D282" s="151" t="s">
        <v>699</v>
      </c>
      <c r="F282" s="187" t="s">
        <v>4382</v>
      </c>
      <c r="I282" s="188"/>
      <c r="L282" s="32"/>
      <c r="M282" s="189"/>
      <c r="T282" s="56"/>
      <c r="AT282" s="17" t="s">
        <v>699</v>
      </c>
      <c r="AU282" s="17" t="s">
        <v>87</v>
      </c>
    </row>
    <row r="283" spans="2:65" s="1" customFormat="1" ht="24.2" customHeight="1">
      <c r="B283" s="32"/>
      <c r="C283" s="138" t="s">
        <v>881</v>
      </c>
      <c r="D283" s="138" t="s">
        <v>264</v>
      </c>
      <c r="E283" s="139" t="s">
        <v>4383</v>
      </c>
      <c r="F283" s="140" t="s">
        <v>4384</v>
      </c>
      <c r="G283" s="141" t="s">
        <v>697</v>
      </c>
      <c r="H283" s="142">
        <v>1</v>
      </c>
      <c r="I283" s="143"/>
      <c r="J283" s="142">
        <f>ROUND(I283*H283,2)</f>
        <v>0</v>
      </c>
      <c r="K283" s="140" t="s">
        <v>1</v>
      </c>
      <c r="L283" s="32"/>
      <c r="M283" s="144" t="s">
        <v>1</v>
      </c>
      <c r="N283" s="145" t="s">
        <v>42</v>
      </c>
      <c r="P283" s="146">
        <f>O283*H283</f>
        <v>0</v>
      </c>
      <c r="Q283" s="146">
        <v>0</v>
      </c>
      <c r="R283" s="146">
        <f>Q283*H283</f>
        <v>0</v>
      </c>
      <c r="S283" s="146">
        <v>0</v>
      </c>
      <c r="T283" s="147">
        <f>S283*H283</f>
        <v>0</v>
      </c>
      <c r="AR283" s="148" t="s">
        <v>268</v>
      </c>
      <c r="AT283" s="148" t="s">
        <v>264</v>
      </c>
      <c r="AU283" s="148" t="s">
        <v>87</v>
      </c>
      <c r="AY283" s="17" t="s">
        <v>262</v>
      </c>
      <c r="BE283" s="149">
        <f>IF(N283="základní",J283,0)</f>
        <v>0</v>
      </c>
      <c r="BF283" s="149">
        <f>IF(N283="snížená",J283,0)</f>
        <v>0</v>
      </c>
      <c r="BG283" s="149">
        <f>IF(N283="zákl. přenesená",J283,0)</f>
        <v>0</v>
      </c>
      <c r="BH283" s="149">
        <f>IF(N283="sníž. přenesená",J283,0)</f>
        <v>0</v>
      </c>
      <c r="BI283" s="149">
        <f>IF(N283="nulová",J283,0)</f>
        <v>0</v>
      </c>
      <c r="BJ283" s="17" t="s">
        <v>85</v>
      </c>
      <c r="BK283" s="149">
        <f>ROUND(I283*H283,2)</f>
        <v>0</v>
      </c>
      <c r="BL283" s="17" t="s">
        <v>268</v>
      </c>
      <c r="BM283" s="148" t="s">
        <v>1412</v>
      </c>
    </row>
    <row r="284" spans="2:65" s="1" customFormat="1" ht="66.75" customHeight="1">
      <c r="B284" s="32"/>
      <c r="C284" s="138" t="s">
        <v>886</v>
      </c>
      <c r="D284" s="138" t="s">
        <v>264</v>
      </c>
      <c r="E284" s="139" t="s">
        <v>4385</v>
      </c>
      <c r="F284" s="140" t="s">
        <v>4386</v>
      </c>
      <c r="G284" s="141" t="s">
        <v>697</v>
      </c>
      <c r="H284" s="142">
        <v>1</v>
      </c>
      <c r="I284" s="143"/>
      <c r="J284" s="142">
        <f>ROUND(I284*H284,2)</f>
        <v>0</v>
      </c>
      <c r="K284" s="140" t="s">
        <v>1</v>
      </c>
      <c r="L284" s="32"/>
      <c r="M284" s="144" t="s">
        <v>1</v>
      </c>
      <c r="N284" s="145" t="s">
        <v>42</v>
      </c>
      <c r="P284" s="146">
        <f>O284*H284</f>
        <v>0</v>
      </c>
      <c r="Q284" s="146">
        <v>0</v>
      </c>
      <c r="R284" s="146">
        <f>Q284*H284</f>
        <v>0</v>
      </c>
      <c r="S284" s="146">
        <v>0</v>
      </c>
      <c r="T284" s="147">
        <f>S284*H284</f>
        <v>0</v>
      </c>
      <c r="AR284" s="148" t="s">
        <v>268</v>
      </c>
      <c r="AT284" s="148" t="s">
        <v>264</v>
      </c>
      <c r="AU284" s="148" t="s">
        <v>87</v>
      </c>
      <c r="AY284" s="17" t="s">
        <v>262</v>
      </c>
      <c r="BE284" s="149">
        <f>IF(N284="základní",J284,0)</f>
        <v>0</v>
      </c>
      <c r="BF284" s="149">
        <f>IF(N284="snížená",J284,0)</f>
        <v>0</v>
      </c>
      <c r="BG284" s="149">
        <f>IF(N284="zákl. přenesená",J284,0)</f>
        <v>0</v>
      </c>
      <c r="BH284" s="149">
        <f>IF(N284="sníž. přenesená",J284,0)</f>
        <v>0</v>
      </c>
      <c r="BI284" s="149">
        <f>IF(N284="nulová",J284,0)</f>
        <v>0</v>
      </c>
      <c r="BJ284" s="17" t="s">
        <v>85</v>
      </c>
      <c r="BK284" s="149">
        <f>ROUND(I284*H284,2)</f>
        <v>0</v>
      </c>
      <c r="BL284" s="17" t="s">
        <v>268</v>
      </c>
      <c r="BM284" s="148" t="s">
        <v>1434</v>
      </c>
    </row>
    <row r="285" spans="2:47" s="1" customFormat="1" ht="29.25">
      <c r="B285" s="32"/>
      <c r="D285" s="151" t="s">
        <v>699</v>
      </c>
      <c r="F285" s="187" t="s">
        <v>4387</v>
      </c>
      <c r="I285" s="188"/>
      <c r="L285" s="32"/>
      <c r="M285" s="189"/>
      <c r="T285" s="56"/>
      <c r="AT285" s="17" t="s">
        <v>699</v>
      </c>
      <c r="AU285" s="17" t="s">
        <v>87</v>
      </c>
    </row>
    <row r="286" spans="2:65" s="1" customFormat="1" ht="24.2" customHeight="1">
      <c r="B286" s="32"/>
      <c r="C286" s="138" t="s">
        <v>892</v>
      </c>
      <c r="D286" s="138" t="s">
        <v>264</v>
      </c>
      <c r="E286" s="139" t="s">
        <v>4331</v>
      </c>
      <c r="F286" s="140" t="s">
        <v>4332</v>
      </c>
      <c r="G286" s="141" t="s">
        <v>697</v>
      </c>
      <c r="H286" s="142">
        <v>4</v>
      </c>
      <c r="I286" s="143"/>
      <c r="J286" s="142">
        <f>ROUND(I286*H286,2)</f>
        <v>0</v>
      </c>
      <c r="K286" s="140" t="s">
        <v>1</v>
      </c>
      <c r="L286" s="32"/>
      <c r="M286" s="144" t="s">
        <v>1</v>
      </c>
      <c r="N286" s="145" t="s">
        <v>42</v>
      </c>
      <c r="P286" s="146">
        <f>O286*H286</f>
        <v>0</v>
      </c>
      <c r="Q286" s="146">
        <v>0</v>
      </c>
      <c r="R286" s="146">
        <f>Q286*H286</f>
        <v>0</v>
      </c>
      <c r="S286" s="146">
        <v>0</v>
      </c>
      <c r="T286" s="147">
        <f>S286*H286</f>
        <v>0</v>
      </c>
      <c r="AR286" s="148" t="s">
        <v>268</v>
      </c>
      <c r="AT286" s="148" t="s">
        <v>264</v>
      </c>
      <c r="AU286" s="148" t="s">
        <v>87</v>
      </c>
      <c r="AY286" s="17" t="s">
        <v>262</v>
      </c>
      <c r="BE286" s="149">
        <f>IF(N286="základní",J286,0)</f>
        <v>0</v>
      </c>
      <c r="BF286" s="149">
        <f>IF(N286="snížená",J286,0)</f>
        <v>0</v>
      </c>
      <c r="BG286" s="149">
        <f>IF(N286="zákl. přenesená",J286,0)</f>
        <v>0</v>
      </c>
      <c r="BH286" s="149">
        <f>IF(N286="sníž. přenesená",J286,0)</f>
        <v>0</v>
      </c>
      <c r="BI286" s="149">
        <f>IF(N286="nulová",J286,0)</f>
        <v>0</v>
      </c>
      <c r="BJ286" s="17" t="s">
        <v>85</v>
      </c>
      <c r="BK286" s="149">
        <f>ROUND(I286*H286,2)</f>
        <v>0</v>
      </c>
      <c r="BL286" s="17" t="s">
        <v>268</v>
      </c>
      <c r="BM286" s="148" t="s">
        <v>1444</v>
      </c>
    </row>
    <row r="287" spans="2:65" s="1" customFormat="1" ht="16.5" customHeight="1">
      <c r="B287" s="32"/>
      <c r="C287" s="138" t="s">
        <v>896</v>
      </c>
      <c r="D287" s="138" t="s">
        <v>264</v>
      </c>
      <c r="E287" s="139" t="s">
        <v>4388</v>
      </c>
      <c r="F287" s="140" t="s">
        <v>4389</v>
      </c>
      <c r="G287" s="141" t="s">
        <v>416</v>
      </c>
      <c r="H287" s="142">
        <v>150</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1458</v>
      </c>
    </row>
    <row r="288" spans="2:65" s="1" customFormat="1" ht="24.2" customHeight="1">
      <c r="B288" s="32"/>
      <c r="C288" s="138" t="s">
        <v>901</v>
      </c>
      <c r="D288" s="138" t="s">
        <v>264</v>
      </c>
      <c r="E288" s="139" t="s">
        <v>4390</v>
      </c>
      <c r="F288" s="140" t="s">
        <v>4391</v>
      </c>
      <c r="G288" s="141" t="s">
        <v>4249</v>
      </c>
      <c r="H288" s="142">
        <v>1</v>
      </c>
      <c r="I288" s="143"/>
      <c r="J288" s="142">
        <f>ROUND(I288*H288,2)</f>
        <v>0</v>
      </c>
      <c r="K288" s="140" t="s">
        <v>1</v>
      </c>
      <c r="L288" s="32"/>
      <c r="M288" s="144" t="s">
        <v>1</v>
      </c>
      <c r="N288" s="145" t="s">
        <v>42</v>
      </c>
      <c r="P288" s="146">
        <f>O288*H288</f>
        <v>0</v>
      </c>
      <c r="Q288" s="146">
        <v>0</v>
      </c>
      <c r="R288" s="146">
        <f>Q288*H288</f>
        <v>0</v>
      </c>
      <c r="S288" s="146">
        <v>0</v>
      </c>
      <c r="T288" s="147">
        <f>S288*H288</f>
        <v>0</v>
      </c>
      <c r="AR288" s="148" t="s">
        <v>268</v>
      </c>
      <c r="AT288" s="148" t="s">
        <v>264</v>
      </c>
      <c r="AU288" s="148" t="s">
        <v>87</v>
      </c>
      <c r="AY288" s="17" t="s">
        <v>262</v>
      </c>
      <c r="BE288" s="149">
        <f>IF(N288="základní",J288,0)</f>
        <v>0</v>
      </c>
      <c r="BF288" s="149">
        <f>IF(N288="snížená",J288,0)</f>
        <v>0</v>
      </c>
      <c r="BG288" s="149">
        <f>IF(N288="zákl. přenesená",J288,0)</f>
        <v>0</v>
      </c>
      <c r="BH288" s="149">
        <f>IF(N288="sníž. přenesená",J288,0)</f>
        <v>0</v>
      </c>
      <c r="BI288" s="149">
        <f>IF(N288="nulová",J288,0)</f>
        <v>0</v>
      </c>
      <c r="BJ288" s="17" t="s">
        <v>85</v>
      </c>
      <c r="BK288" s="149">
        <f>ROUND(I288*H288,2)</f>
        <v>0</v>
      </c>
      <c r="BL288" s="17" t="s">
        <v>268</v>
      </c>
      <c r="BM288" s="148" t="s">
        <v>1523</v>
      </c>
    </row>
    <row r="289" spans="2:63" s="11" customFormat="1" ht="22.9" customHeight="1">
      <c r="B289" s="126"/>
      <c r="D289" s="127" t="s">
        <v>76</v>
      </c>
      <c r="E289" s="136" t="s">
        <v>4128</v>
      </c>
      <c r="F289" s="136" t="s">
        <v>4392</v>
      </c>
      <c r="I289" s="129"/>
      <c r="J289" s="137">
        <f>BK289</f>
        <v>0</v>
      </c>
      <c r="L289" s="126"/>
      <c r="M289" s="131"/>
      <c r="P289" s="132">
        <f>SUM(P290:P315)</f>
        <v>0</v>
      </c>
      <c r="R289" s="132">
        <f>SUM(R290:R315)</f>
        <v>0</v>
      </c>
      <c r="T289" s="133">
        <f>SUM(T290:T315)</f>
        <v>0</v>
      </c>
      <c r="AR289" s="127" t="s">
        <v>85</v>
      </c>
      <c r="AT289" s="134" t="s">
        <v>76</v>
      </c>
      <c r="AU289" s="134" t="s">
        <v>85</v>
      </c>
      <c r="AY289" s="127" t="s">
        <v>262</v>
      </c>
      <c r="BK289" s="135">
        <f>SUM(BK290:BK315)</f>
        <v>0</v>
      </c>
    </row>
    <row r="290" spans="2:65" s="1" customFormat="1" ht="16.5" customHeight="1">
      <c r="B290" s="32"/>
      <c r="C290" s="138" t="s">
        <v>905</v>
      </c>
      <c r="D290" s="138" t="s">
        <v>264</v>
      </c>
      <c r="E290" s="139" t="s">
        <v>4393</v>
      </c>
      <c r="F290" s="140" t="s">
        <v>4394</v>
      </c>
      <c r="G290" s="141" t="s">
        <v>697</v>
      </c>
      <c r="H290" s="142">
        <v>3</v>
      </c>
      <c r="I290" s="143"/>
      <c r="J290" s="142">
        <f>ROUND(I290*H290,2)</f>
        <v>0</v>
      </c>
      <c r="K290" s="140" t="s">
        <v>1</v>
      </c>
      <c r="L290" s="32"/>
      <c r="M290" s="144" t="s">
        <v>1</v>
      </c>
      <c r="N290" s="145" t="s">
        <v>42</v>
      </c>
      <c r="P290" s="146">
        <f>O290*H290</f>
        <v>0</v>
      </c>
      <c r="Q290" s="146">
        <v>0</v>
      </c>
      <c r="R290" s="146">
        <f>Q290*H290</f>
        <v>0</v>
      </c>
      <c r="S290" s="146">
        <v>0</v>
      </c>
      <c r="T290" s="147">
        <f>S290*H290</f>
        <v>0</v>
      </c>
      <c r="AR290" s="148" t="s">
        <v>268</v>
      </c>
      <c r="AT290" s="148" t="s">
        <v>264</v>
      </c>
      <c r="AU290" s="148" t="s">
        <v>87</v>
      </c>
      <c r="AY290" s="17" t="s">
        <v>262</v>
      </c>
      <c r="BE290" s="149">
        <f>IF(N290="základní",J290,0)</f>
        <v>0</v>
      </c>
      <c r="BF290" s="149">
        <f>IF(N290="snížená",J290,0)</f>
        <v>0</v>
      </c>
      <c r="BG290" s="149">
        <f>IF(N290="zákl. přenesená",J290,0)</f>
        <v>0</v>
      </c>
      <c r="BH290" s="149">
        <f>IF(N290="sníž. přenesená",J290,0)</f>
        <v>0</v>
      </c>
      <c r="BI290" s="149">
        <f>IF(N290="nulová",J290,0)</f>
        <v>0</v>
      </c>
      <c r="BJ290" s="17" t="s">
        <v>85</v>
      </c>
      <c r="BK290" s="149">
        <f>ROUND(I290*H290,2)</f>
        <v>0</v>
      </c>
      <c r="BL290" s="17" t="s">
        <v>268</v>
      </c>
      <c r="BM290" s="148" t="s">
        <v>1533</v>
      </c>
    </row>
    <row r="291" spans="2:47" s="1" customFormat="1" ht="19.5">
      <c r="B291" s="32"/>
      <c r="D291" s="151" t="s">
        <v>699</v>
      </c>
      <c r="F291" s="187" t="s">
        <v>4136</v>
      </c>
      <c r="I291" s="188"/>
      <c r="L291" s="32"/>
      <c r="M291" s="189"/>
      <c r="T291" s="56"/>
      <c r="AT291" s="17" t="s">
        <v>699</v>
      </c>
      <c r="AU291" s="17" t="s">
        <v>87</v>
      </c>
    </row>
    <row r="292" spans="2:65" s="1" customFormat="1" ht="16.5" customHeight="1">
      <c r="B292" s="32"/>
      <c r="C292" s="138" t="s">
        <v>910</v>
      </c>
      <c r="D292" s="138" t="s">
        <v>264</v>
      </c>
      <c r="E292" s="139" t="s">
        <v>4395</v>
      </c>
      <c r="F292" s="140" t="s">
        <v>4396</v>
      </c>
      <c r="G292" s="141" t="s">
        <v>697</v>
      </c>
      <c r="H292" s="142">
        <v>1</v>
      </c>
      <c r="I292" s="143"/>
      <c r="J292" s="142">
        <f>ROUND(I292*H292,2)</f>
        <v>0</v>
      </c>
      <c r="K292" s="140" t="s">
        <v>1</v>
      </c>
      <c r="L292" s="32"/>
      <c r="M292" s="144" t="s">
        <v>1</v>
      </c>
      <c r="N292" s="145" t="s">
        <v>42</v>
      </c>
      <c r="P292" s="146">
        <f>O292*H292</f>
        <v>0</v>
      </c>
      <c r="Q292" s="146">
        <v>0</v>
      </c>
      <c r="R292" s="146">
        <f>Q292*H292</f>
        <v>0</v>
      </c>
      <c r="S292" s="146">
        <v>0</v>
      </c>
      <c r="T292" s="147">
        <f>S292*H292</f>
        <v>0</v>
      </c>
      <c r="AR292" s="148" t="s">
        <v>268</v>
      </c>
      <c r="AT292" s="148" t="s">
        <v>264</v>
      </c>
      <c r="AU292" s="148" t="s">
        <v>87</v>
      </c>
      <c r="AY292" s="17" t="s">
        <v>262</v>
      </c>
      <c r="BE292" s="149">
        <f>IF(N292="základní",J292,0)</f>
        <v>0</v>
      </c>
      <c r="BF292" s="149">
        <f>IF(N292="snížená",J292,0)</f>
        <v>0</v>
      </c>
      <c r="BG292" s="149">
        <f>IF(N292="zákl. přenesená",J292,0)</f>
        <v>0</v>
      </c>
      <c r="BH292" s="149">
        <f>IF(N292="sníž. přenesená",J292,0)</f>
        <v>0</v>
      </c>
      <c r="BI292" s="149">
        <f>IF(N292="nulová",J292,0)</f>
        <v>0</v>
      </c>
      <c r="BJ292" s="17" t="s">
        <v>85</v>
      </c>
      <c r="BK292" s="149">
        <f>ROUND(I292*H292,2)</f>
        <v>0</v>
      </c>
      <c r="BL292" s="17" t="s">
        <v>268</v>
      </c>
      <c r="BM292" s="148" t="s">
        <v>1543</v>
      </c>
    </row>
    <row r="293" spans="2:47" s="1" customFormat="1" ht="19.5">
      <c r="B293" s="32"/>
      <c r="D293" s="151" t="s">
        <v>699</v>
      </c>
      <c r="F293" s="187" t="s">
        <v>4136</v>
      </c>
      <c r="I293" s="188"/>
      <c r="L293" s="32"/>
      <c r="M293" s="189"/>
      <c r="T293" s="56"/>
      <c r="AT293" s="17" t="s">
        <v>699</v>
      </c>
      <c r="AU293" s="17" t="s">
        <v>87</v>
      </c>
    </row>
    <row r="294" spans="2:65" s="1" customFormat="1" ht="16.5" customHeight="1">
      <c r="B294" s="32"/>
      <c r="C294" s="138" t="s">
        <v>913</v>
      </c>
      <c r="D294" s="138" t="s">
        <v>264</v>
      </c>
      <c r="E294" s="139" t="s">
        <v>4397</v>
      </c>
      <c r="F294" s="140" t="s">
        <v>4398</v>
      </c>
      <c r="G294" s="141" t="s">
        <v>697</v>
      </c>
      <c r="H294" s="142">
        <v>3</v>
      </c>
      <c r="I294" s="143"/>
      <c r="J294" s="142">
        <f>ROUND(I294*H294,2)</f>
        <v>0</v>
      </c>
      <c r="K294" s="140" t="s">
        <v>1</v>
      </c>
      <c r="L294" s="32"/>
      <c r="M294" s="144" t="s">
        <v>1</v>
      </c>
      <c r="N294" s="145" t="s">
        <v>42</v>
      </c>
      <c r="P294" s="146">
        <f>O294*H294</f>
        <v>0</v>
      </c>
      <c r="Q294" s="146">
        <v>0</v>
      </c>
      <c r="R294" s="146">
        <f>Q294*H294</f>
        <v>0</v>
      </c>
      <c r="S294" s="146">
        <v>0</v>
      </c>
      <c r="T294" s="147">
        <f>S294*H294</f>
        <v>0</v>
      </c>
      <c r="AR294" s="148" t="s">
        <v>268</v>
      </c>
      <c r="AT294" s="148" t="s">
        <v>264</v>
      </c>
      <c r="AU294" s="148" t="s">
        <v>87</v>
      </c>
      <c r="AY294" s="17" t="s">
        <v>262</v>
      </c>
      <c r="BE294" s="149">
        <f>IF(N294="základní",J294,0)</f>
        <v>0</v>
      </c>
      <c r="BF294" s="149">
        <f>IF(N294="snížená",J294,0)</f>
        <v>0</v>
      </c>
      <c r="BG294" s="149">
        <f>IF(N294="zákl. přenesená",J294,0)</f>
        <v>0</v>
      </c>
      <c r="BH294" s="149">
        <f>IF(N294="sníž. přenesená",J294,0)</f>
        <v>0</v>
      </c>
      <c r="BI294" s="149">
        <f>IF(N294="nulová",J294,0)</f>
        <v>0</v>
      </c>
      <c r="BJ294" s="17" t="s">
        <v>85</v>
      </c>
      <c r="BK294" s="149">
        <f>ROUND(I294*H294,2)</f>
        <v>0</v>
      </c>
      <c r="BL294" s="17" t="s">
        <v>268</v>
      </c>
      <c r="BM294" s="148" t="s">
        <v>1553</v>
      </c>
    </row>
    <row r="295" spans="2:47" s="1" customFormat="1" ht="19.5">
      <c r="B295" s="32"/>
      <c r="D295" s="151" t="s">
        <v>699</v>
      </c>
      <c r="F295" s="187" t="s">
        <v>4136</v>
      </c>
      <c r="I295" s="188"/>
      <c r="L295" s="32"/>
      <c r="M295" s="189"/>
      <c r="T295" s="56"/>
      <c r="AT295" s="17" t="s">
        <v>699</v>
      </c>
      <c r="AU295" s="17" t="s">
        <v>87</v>
      </c>
    </row>
    <row r="296" spans="2:65" s="1" customFormat="1" ht="16.5" customHeight="1">
      <c r="B296" s="32"/>
      <c r="C296" s="138" t="s">
        <v>919</v>
      </c>
      <c r="D296" s="138" t="s">
        <v>264</v>
      </c>
      <c r="E296" s="139" t="s">
        <v>4399</v>
      </c>
      <c r="F296" s="140" t="s">
        <v>4400</v>
      </c>
      <c r="G296" s="141" t="s">
        <v>697</v>
      </c>
      <c r="H296" s="142">
        <v>3</v>
      </c>
      <c r="I296" s="143"/>
      <c r="J296" s="142">
        <f>ROUND(I296*H296,2)</f>
        <v>0</v>
      </c>
      <c r="K296" s="140" t="s">
        <v>1</v>
      </c>
      <c r="L296" s="32"/>
      <c r="M296" s="144" t="s">
        <v>1</v>
      </c>
      <c r="N296" s="145" t="s">
        <v>42</v>
      </c>
      <c r="P296" s="146">
        <f>O296*H296</f>
        <v>0</v>
      </c>
      <c r="Q296" s="146">
        <v>0</v>
      </c>
      <c r="R296" s="146">
        <f>Q296*H296</f>
        <v>0</v>
      </c>
      <c r="S296" s="146">
        <v>0</v>
      </c>
      <c r="T296" s="147">
        <f>S296*H296</f>
        <v>0</v>
      </c>
      <c r="AR296" s="148" t="s">
        <v>268</v>
      </c>
      <c r="AT296" s="148" t="s">
        <v>264</v>
      </c>
      <c r="AU296" s="148" t="s">
        <v>87</v>
      </c>
      <c r="AY296" s="17" t="s">
        <v>262</v>
      </c>
      <c r="BE296" s="149">
        <f>IF(N296="základní",J296,0)</f>
        <v>0</v>
      </c>
      <c r="BF296" s="149">
        <f>IF(N296="snížená",J296,0)</f>
        <v>0</v>
      </c>
      <c r="BG296" s="149">
        <f>IF(N296="zákl. přenesená",J296,0)</f>
        <v>0</v>
      </c>
      <c r="BH296" s="149">
        <f>IF(N296="sníž. přenesená",J296,0)</f>
        <v>0</v>
      </c>
      <c r="BI296" s="149">
        <f>IF(N296="nulová",J296,0)</f>
        <v>0</v>
      </c>
      <c r="BJ296" s="17" t="s">
        <v>85</v>
      </c>
      <c r="BK296" s="149">
        <f>ROUND(I296*H296,2)</f>
        <v>0</v>
      </c>
      <c r="BL296" s="17" t="s">
        <v>268</v>
      </c>
      <c r="BM296" s="148" t="s">
        <v>1562</v>
      </c>
    </row>
    <row r="297" spans="2:47" s="1" customFormat="1" ht="19.5">
      <c r="B297" s="32"/>
      <c r="D297" s="151" t="s">
        <v>699</v>
      </c>
      <c r="F297" s="187" t="s">
        <v>4136</v>
      </c>
      <c r="I297" s="188"/>
      <c r="L297" s="32"/>
      <c r="M297" s="189"/>
      <c r="T297" s="56"/>
      <c r="AT297" s="17" t="s">
        <v>699</v>
      </c>
      <c r="AU297" s="17" t="s">
        <v>87</v>
      </c>
    </row>
    <row r="298" spans="2:65" s="1" customFormat="1" ht="16.5" customHeight="1">
      <c r="B298" s="32"/>
      <c r="C298" s="138" t="s">
        <v>923</v>
      </c>
      <c r="D298" s="138" t="s">
        <v>264</v>
      </c>
      <c r="E298" s="139" t="s">
        <v>4401</v>
      </c>
      <c r="F298" s="140" t="s">
        <v>4402</v>
      </c>
      <c r="G298" s="141" t="s">
        <v>697</v>
      </c>
      <c r="H298" s="142">
        <v>3</v>
      </c>
      <c r="I298" s="143"/>
      <c r="J298" s="142">
        <f>ROUND(I298*H298,2)</f>
        <v>0</v>
      </c>
      <c r="K298" s="140" t="s">
        <v>1</v>
      </c>
      <c r="L298" s="32"/>
      <c r="M298" s="144" t="s">
        <v>1</v>
      </c>
      <c r="N298" s="145" t="s">
        <v>42</v>
      </c>
      <c r="P298" s="146">
        <f>O298*H298</f>
        <v>0</v>
      </c>
      <c r="Q298" s="146">
        <v>0</v>
      </c>
      <c r="R298" s="146">
        <f>Q298*H298</f>
        <v>0</v>
      </c>
      <c r="S298" s="146">
        <v>0</v>
      </c>
      <c r="T298" s="147">
        <f>S298*H298</f>
        <v>0</v>
      </c>
      <c r="AR298" s="148" t="s">
        <v>268</v>
      </c>
      <c r="AT298" s="148" t="s">
        <v>264</v>
      </c>
      <c r="AU298" s="148" t="s">
        <v>87</v>
      </c>
      <c r="AY298" s="17" t="s">
        <v>262</v>
      </c>
      <c r="BE298" s="149">
        <f>IF(N298="základní",J298,0)</f>
        <v>0</v>
      </c>
      <c r="BF298" s="149">
        <f>IF(N298="snížená",J298,0)</f>
        <v>0</v>
      </c>
      <c r="BG298" s="149">
        <f>IF(N298="zákl. přenesená",J298,0)</f>
        <v>0</v>
      </c>
      <c r="BH298" s="149">
        <f>IF(N298="sníž. přenesená",J298,0)</f>
        <v>0</v>
      </c>
      <c r="BI298" s="149">
        <f>IF(N298="nulová",J298,0)</f>
        <v>0</v>
      </c>
      <c r="BJ298" s="17" t="s">
        <v>85</v>
      </c>
      <c r="BK298" s="149">
        <f>ROUND(I298*H298,2)</f>
        <v>0</v>
      </c>
      <c r="BL298" s="17" t="s">
        <v>268</v>
      </c>
      <c r="BM298" s="148" t="s">
        <v>1570</v>
      </c>
    </row>
    <row r="299" spans="2:47" s="1" customFormat="1" ht="19.5">
      <c r="B299" s="32"/>
      <c r="D299" s="151" t="s">
        <v>699</v>
      </c>
      <c r="F299" s="187" t="s">
        <v>4136</v>
      </c>
      <c r="I299" s="188"/>
      <c r="L299" s="32"/>
      <c r="M299" s="189"/>
      <c r="T299" s="56"/>
      <c r="AT299" s="17" t="s">
        <v>699</v>
      </c>
      <c r="AU299" s="17" t="s">
        <v>87</v>
      </c>
    </row>
    <row r="300" spans="2:65" s="1" customFormat="1" ht="16.5" customHeight="1">
      <c r="B300" s="32"/>
      <c r="C300" s="138" t="s">
        <v>928</v>
      </c>
      <c r="D300" s="138" t="s">
        <v>264</v>
      </c>
      <c r="E300" s="139" t="s">
        <v>4403</v>
      </c>
      <c r="F300" s="140" t="s">
        <v>4404</v>
      </c>
      <c r="G300" s="141" t="s">
        <v>697</v>
      </c>
      <c r="H300" s="142">
        <v>1</v>
      </c>
      <c r="I300" s="143"/>
      <c r="J300" s="142">
        <f>ROUND(I300*H300,2)</f>
        <v>0</v>
      </c>
      <c r="K300" s="140" t="s">
        <v>1</v>
      </c>
      <c r="L300" s="32"/>
      <c r="M300" s="144" t="s">
        <v>1</v>
      </c>
      <c r="N300" s="145" t="s">
        <v>42</v>
      </c>
      <c r="P300" s="146">
        <f>O300*H300</f>
        <v>0</v>
      </c>
      <c r="Q300" s="146">
        <v>0</v>
      </c>
      <c r="R300" s="146">
        <f>Q300*H300</f>
        <v>0</v>
      </c>
      <c r="S300" s="146">
        <v>0</v>
      </c>
      <c r="T300" s="147">
        <f>S300*H300</f>
        <v>0</v>
      </c>
      <c r="AR300" s="148" t="s">
        <v>268</v>
      </c>
      <c r="AT300" s="148" t="s">
        <v>264</v>
      </c>
      <c r="AU300" s="148" t="s">
        <v>87</v>
      </c>
      <c r="AY300" s="17" t="s">
        <v>262</v>
      </c>
      <c r="BE300" s="149">
        <f>IF(N300="základní",J300,0)</f>
        <v>0</v>
      </c>
      <c r="BF300" s="149">
        <f>IF(N300="snížená",J300,0)</f>
        <v>0</v>
      </c>
      <c r="BG300" s="149">
        <f>IF(N300="zákl. přenesená",J300,0)</f>
        <v>0</v>
      </c>
      <c r="BH300" s="149">
        <f>IF(N300="sníž. přenesená",J300,0)</f>
        <v>0</v>
      </c>
      <c r="BI300" s="149">
        <f>IF(N300="nulová",J300,0)</f>
        <v>0</v>
      </c>
      <c r="BJ300" s="17" t="s">
        <v>85</v>
      </c>
      <c r="BK300" s="149">
        <f>ROUND(I300*H300,2)</f>
        <v>0</v>
      </c>
      <c r="BL300" s="17" t="s">
        <v>268</v>
      </c>
      <c r="BM300" s="148" t="s">
        <v>1578</v>
      </c>
    </row>
    <row r="301" spans="2:47" s="1" customFormat="1" ht="19.5">
      <c r="B301" s="32"/>
      <c r="D301" s="151" t="s">
        <v>699</v>
      </c>
      <c r="F301" s="187" t="s">
        <v>4136</v>
      </c>
      <c r="I301" s="188"/>
      <c r="L301" s="32"/>
      <c r="M301" s="189"/>
      <c r="T301" s="56"/>
      <c r="AT301" s="17" t="s">
        <v>699</v>
      </c>
      <c r="AU301" s="17" t="s">
        <v>87</v>
      </c>
    </row>
    <row r="302" spans="2:65" s="1" customFormat="1" ht="24.2" customHeight="1">
      <c r="B302" s="32"/>
      <c r="C302" s="138" t="s">
        <v>933</v>
      </c>
      <c r="D302" s="138" t="s">
        <v>264</v>
      </c>
      <c r="E302" s="139" t="s">
        <v>4405</v>
      </c>
      <c r="F302" s="140" t="s">
        <v>4406</v>
      </c>
      <c r="G302" s="141" t="s">
        <v>697</v>
      </c>
      <c r="H302" s="142">
        <v>200</v>
      </c>
      <c r="I302" s="143"/>
      <c r="J302" s="142">
        <f>ROUND(I302*H302,2)</f>
        <v>0</v>
      </c>
      <c r="K302" s="140" t="s">
        <v>1</v>
      </c>
      <c r="L302" s="32"/>
      <c r="M302" s="144" t="s">
        <v>1</v>
      </c>
      <c r="N302" s="145" t="s">
        <v>42</v>
      </c>
      <c r="P302" s="146">
        <f>O302*H302</f>
        <v>0</v>
      </c>
      <c r="Q302" s="146">
        <v>0</v>
      </c>
      <c r="R302" s="146">
        <f>Q302*H302</f>
        <v>0</v>
      </c>
      <c r="S302" s="146">
        <v>0</v>
      </c>
      <c r="T302" s="147">
        <f>S302*H302</f>
        <v>0</v>
      </c>
      <c r="AR302" s="148" t="s">
        <v>268</v>
      </c>
      <c r="AT302" s="148" t="s">
        <v>264</v>
      </c>
      <c r="AU302" s="148" t="s">
        <v>87</v>
      </c>
      <c r="AY302" s="17" t="s">
        <v>262</v>
      </c>
      <c r="BE302" s="149">
        <f>IF(N302="základní",J302,0)</f>
        <v>0</v>
      </c>
      <c r="BF302" s="149">
        <f>IF(N302="snížená",J302,0)</f>
        <v>0</v>
      </c>
      <c r="BG302" s="149">
        <f>IF(N302="zákl. přenesená",J302,0)</f>
        <v>0</v>
      </c>
      <c r="BH302" s="149">
        <f>IF(N302="sníž. přenesená",J302,0)</f>
        <v>0</v>
      </c>
      <c r="BI302" s="149">
        <f>IF(N302="nulová",J302,0)</f>
        <v>0</v>
      </c>
      <c r="BJ302" s="17" t="s">
        <v>85</v>
      </c>
      <c r="BK302" s="149">
        <f>ROUND(I302*H302,2)</f>
        <v>0</v>
      </c>
      <c r="BL302" s="17" t="s">
        <v>268</v>
      </c>
      <c r="BM302" s="148" t="s">
        <v>1586</v>
      </c>
    </row>
    <row r="303" spans="2:47" s="1" customFormat="1" ht="19.5">
      <c r="B303" s="32"/>
      <c r="D303" s="151" t="s">
        <v>699</v>
      </c>
      <c r="F303" s="187" t="s">
        <v>4136</v>
      </c>
      <c r="I303" s="188"/>
      <c r="L303" s="32"/>
      <c r="M303" s="189"/>
      <c r="T303" s="56"/>
      <c r="AT303" s="17" t="s">
        <v>699</v>
      </c>
      <c r="AU303" s="17" t="s">
        <v>87</v>
      </c>
    </row>
    <row r="304" spans="2:65" s="1" customFormat="1" ht="66.75" customHeight="1">
      <c r="B304" s="32"/>
      <c r="C304" s="138" t="s">
        <v>937</v>
      </c>
      <c r="D304" s="138" t="s">
        <v>264</v>
      </c>
      <c r="E304" s="139" t="s">
        <v>4407</v>
      </c>
      <c r="F304" s="140" t="s">
        <v>4386</v>
      </c>
      <c r="G304" s="141" t="s">
        <v>697</v>
      </c>
      <c r="H304" s="142">
        <v>1</v>
      </c>
      <c r="I304" s="143"/>
      <c r="J304" s="142">
        <f>ROUND(I304*H304,2)</f>
        <v>0</v>
      </c>
      <c r="K304" s="140" t="s">
        <v>1</v>
      </c>
      <c r="L304" s="32"/>
      <c r="M304" s="144" t="s">
        <v>1</v>
      </c>
      <c r="N304" s="145" t="s">
        <v>42</v>
      </c>
      <c r="P304" s="146">
        <f>O304*H304</f>
        <v>0</v>
      </c>
      <c r="Q304" s="146">
        <v>0</v>
      </c>
      <c r="R304" s="146">
        <f>Q304*H304</f>
        <v>0</v>
      </c>
      <c r="S304" s="146">
        <v>0</v>
      </c>
      <c r="T304" s="147">
        <f>S304*H304</f>
        <v>0</v>
      </c>
      <c r="AR304" s="148" t="s">
        <v>268</v>
      </c>
      <c r="AT304" s="148" t="s">
        <v>264</v>
      </c>
      <c r="AU304" s="148" t="s">
        <v>87</v>
      </c>
      <c r="AY304" s="17" t="s">
        <v>262</v>
      </c>
      <c r="BE304" s="149">
        <f>IF(N304="základní",J304,0)</f>
        <v>0</v>
      </c>
      <c r="BF304" s="149">
        <f>IF(N304="snížená",J304,0)</f>
        <v>0</v>
      </c>
      <c r="BG304" s="149">
        <f>IF(N304="zákl. přenesená",J304,0)</f>
        <v>0</v>
      </c>
      <c r="BH304" s="149">
        <f>IF(N304="sníž. přenesená",J304,0)</f>
        <v>0</v>
      </c>
      <c r="BI304" s="149">
        <f>IF(N304="nulová",J304,0)</f>
        <v>0</v>
      </c>
      <c r="BJ304" s="17" t="s">
        <v>85</v>
      </c>
      <c r="BK304" s="149">
        <f>ROUND(I304*H304,2)</f>
        <v>0</v>
      </c>
      <c r="BL304" s="17" t="s">
        <v>268</v>
      </c>
      <c r="BM304" s="148" t="s">
        <v>1594</v>
      </c>
    </row>
    <row r="305" spans="2:47" s="1" customFormat="1" ht="29.25">
      <c r="B305" s="32"/>
      <c r="D305" s="151" t="s">
        <v>699</v>
      </c>
      <c r="F305" s="187" t="s">
        <v>4294</v>
      </c>
      <c r="I305" s="188"/>
      <c r="L305" s="32"/>
      <c r="M305" s="189"/>
      <c r="T305" s="56"/>
      <c r="AT305" s="17" t="s">
        <v>699</v>
      </c>
      <c r="AU305" s="17" t="s">
        <v>87</v>
      </c>
    </row>
    <row r="306" spans="2:65" s="1" customFormat="1" ht="24.2" customHeight="1">
      <c r="B306" s="32"/>
      <c r="C306" s="138" t="s">
        <v>942</v>
      </c>
      <c r="D306" s="138" t="s">
        <v>264</v>
      </c>
      <c r="E306" s="139" t="s">
        <v>4408</v>
      </c>
      <c r="F306" s="140" t="s">
        <v>4409</v>
      </c>
      <c r="G306" s="141" t="s">
        <v>697</v>
      </c>
      <c r="H306" s="142">
        <v>3</v>
      </c>
      <c r="I306" s="143"/>
      <c r="J306" s="142">
        <f aca="true" t="shared" si="30" ref="J306:J315">ROUND(I306*H306,2)</f>
        <v>0</v>
      </c>
      <c r="K306" s="140" t="s">
        <v>1</v>
      </c>
      <c r="L306" s="32"/>
      <c r="M306" s="144" t="s">
        <v>1</v>
      </c>
      <c r="N306" s="145" t="s">
        <v>42</v>
      </c>
      <c r="P306" s="146">
        <f aca="true" t="shared" si="31" ref="P306:P315">O306*H306</f>
        <v>0</v>
      </c>
      <c r="Q306" s="146">
        <v>0</v>
      </c>
      <c r="R306" s="146">
        <f aca="true" t="shared" si="32" ref="R306:R315">Q306*H306</f>
        <v>0</v>
      </c>
      <c r="S306" s="146">
        <v>0</v>
      </c>
      <c r="T306" s="147">
        <f aca="true" t="shared" si="33" ref="T306:T315">S306*H306</f>
        <v>0</v>
      </c>
      <c r="AR306" s="148" t="s">
        <v>268</v>
      </c>
      <c r="AT306" s="148" t="s">
        <v>264</v>
      </c>
      <c r="AU306" s="148" t="s">
        <v>87</v>
      </c>
      <c r="AY306" s="17" t="s">
        <v>262</v>
      </c>
      <c r="BE306" s="149">
        <f aca="true" t="shared" si="34" ref="BE306:BE315">IF(N306="základní",J306,0)</f>
        <v>0</v>
      </c>
      <c r="BF306" s="149">
        <f aca="true" t="shared" si="35" ref="BF306:BF315">IF(N306="snížená",J306,0)</f>
        <v>0</v>
      </c>
      <c r="BG306" s="149">
        <f aca="true" t="shared" si="36" ref="BG306:BG315">IF(N306="zákl. přenesená",J306,0)</f>
        <v>0</v>
      </c>
      <c r="BH306" s="149">
        <f aca="true" t="shared" si="37" ref="BH306:BH315">IF(N306="sníž. přenesená",J306,0)</f>
        <v>0</v>
      </c>
      <c r="BI306" s="149">
        <f aca="true" t="shared" si="38" ref="BI306:BI315">IF(N306="nulová",J306,0)</f>
        <v>0</v>
      </c>
      <c r="BJ306" s="17" t="s">
        <v>85</v>
      </c>
      <c r="BK306" s="149">
        <f aca="true" t="shared" si="39" ref="BK306:BK315">ROUND(I306*H306,2)</f>
        <v>0</v>
      </c>
      <c r="BL306" s="17" t="s">
        <v>268</v>
      </c>
      <c r="BM306" s="148" t="s">
        <v>1602</v>
      </c>
    </row>
    <row r="307" spans="2:65" s="1" customFormat="1" ht="16.5" customHeight="1">
      <c r="B307" s="32"/>
      <c r="C307" s="138" t="s">
        <v>946</v>
      </c>
      <c r="D307" s="138" t="s">
        <v>264</v>
      </c>
      <c r="E307" s="139" t="s">
        <v>4410</v>
      </c>
      <c r="F307" s="140" t="s">
        <v>4411</v>
      </c>
      <c r="G307" s="141" t="s">
        <v>697</v>
      </c>
      <c r="H307" s="142">
        <v>3</v>
      </c>
      <c r="I307" s="143"/>
      <c r="J307" s="142">
        <f t="shared" si="30"/>
        <v>0</v>
      </c>
      <c r="K307" s="140" t="s">
        <v>1</v>
      </c>
      <c r="L307" s="32"/>
      <c r="M307" s="144" t="s">
        <v>1</v>
      </c>
      <c r="N307" s="145" t="s">
        <v>42</v>
      </c>
      <c r="P307" s="146">
        <f t="shared" si="31"/>
        <v>0</v>
      </c>
      <c r="Q307" s="146">
        <v>0</v>
      </c>
      <c r="R307" s="146">
        <f t="shared" si="32"/>
        <v>0</v>
      </c>
      <c r="S307" s="146">
        <v>0</v>
      </c>
      <c r="T307" s="147">
        <f t="shared" si="33"/>
        <v>0</v>
      </c>
      <c r="AR307" s="148" t="s">
        <v>268</v>
      </c>
      <c r="AT307" s="148" t="s">
        <v>264</v>
      </c>
      <c r="AU307" s="148" t="s">
        <v>87</v>
      </c>
      <c r="AY307" s="17" t="s">
        <v>262</v>
      </c>
      <c r="BE307" s="149">
        <f t="shared" si="34"/>
        <v>0</v>
      </c>
      <c r="BF307" s="149">
        <f t="shared" si="35"/>
        <v>0</v>
      </c>
      <c r="BG307" s="149">
        <f t="shared" si="36"/>
        <v>0</v>
      </c>
      <c r="BH307" s="149">
        <f t="shared" si="37"/>
        <v>0</v>
      </c>
      <c r="BI307" s="149">
        <f t="shared" si="38"/>
        <v>0</v>
      </c>
      <c r="BJ307" s="17" t="s">
        <v>85</v>
      </c>
      <c r="BK307" s="149">
        <f t="shared" si="39"/>
        <v>0</v>
      </c>
      <c r="BL307" s="17" t="s">
        <v>268</v>
      </c>
      <c r="BM307" s="148" t="s">
        <v>1610</v>
      </c>
    </row>
    <row r="308" spans="2:65" s="1" customFormat="1" ht="16.5" customHeight="1">
      <c r="B308" s="32"/>
      <c r="C308" s="138" t="s">
        <v>951</v>
      </c>
      <c r="D308" s="138" t="s">
        <v>264</v>
      </c>
      <c r="E308" s="139" t="s">
        <v>4412</v>
      </c>
      <c r="F308" s="140" t="s">
        <v>4413</v>
      </c>
      <c r="G308" s="141" t="s">
        <v>697</v>
      </c>
      <c r="H308" s="142">
        <v>3</v>
      </c>
      <c r="I308" s="143"/>
      <c r="J308" s="142">
        <f t="shared" si="30"/>
        <v>0</v>
      </c>
      <c r="K308" s="140" t="s">
        <v>1</v>
      </c>
      <c r="L308" s="32"/>
      <c r="M308" s="144" t="s">
        <v>1</v>
      </c>
      <c r="N308" s="145" t="s">
        <v>42</v>
      </c>
      <c r="P308" s="146">
        <f t="shared" si="31"/>
        <v>0</v>
      </c>
      <c r="Q308" s="146">
        <v>0</v>
      </c>
      <c r="R308" s="146">
        <f t="shared" si="32"/>
        <v>0</v>
      </c>
      <c r="S308" s="146">
        <v>0</v>
      </c>
      <c r="T308" s="147">
        <f t="shared" si="33"/>
        <v>0</v>
      </c>
      <c r="AR308" s="148" t="s">
        <v>268</v>
      </c>
      <c r="AT308" s="148" t="s">
        <v>264</v>
      </c>
      <c r="AU308" s="148" t="s">
        <v>87</v>
      </c>
      <c r="AY308" s="17" t="s">
        <v>262</v>
      </c>
      <c r="BE308" s="149">
        <f t="shared" si="34"/>
        <v>0</v>
      </c>
      <c r="BF308" s="149">
        <f t="shared" si="35"/>
        <v>0</v>
      </c>
      <c r="BG308" s="149">
        <f t="shared" si="36"/>
        <v>0</v>
      </c>
      <c r="BH308" s="149">
        <f t="shared" si="37"/>
        <v>0</v>
      </c>
      <c r="BI308" s="149">
        <f t="shared" si="38"/>
        <v>0</v>
      </c>
      <c r="BJ308" s="17" t="s">
        <v>85</v>
      </c>
      <c r="BK308" s="149">
        <f t="shared" si="39"/>
        <v>0</v>
      </c>
      <c r="BL308" s="17" t="s">
        <v>268</v>
      </c>
      <c r="BM308" s="148" t="s">
        <v>1618</v>
      </c>
    </row>
    <row r="309" spans="2:65" s="1" customFormat="1" ht="16.5" customHeight="1">
      <c r="B309" s="32"/>
      <c r="C309" s="138" t="s">
        <v>955</v>
      </c>
      <c r="D309" s="138" t="s">
        <v>264</v>
      </c>
      <c r="E309" s="139" t="s">
        <v>4414</v>
      </c>
      <c r="F309" s="140" t="s">
        <v>4415</v>
      </c>
      <c r="G309" s="141" t="s">
        <v>697</v>
      </c>
      <c r="H309" s="142">
        <v>3</v>
      </c>
      <c r="I309" s="143"/>
      <c r="J309" s="142">
        <f t="shared" si="30"/>
        <v>0</v>
      </c>
      <c r="K309" s="140" t="s">
        <v>1</v>
      </c>
      <c r="L309" s="32"/>
      <c r="M309" s="144" t="s">
        <v>1</v>
      </c>
      <c r="N309" s="145" t="s">
        <v>42</v>
      </c>
      <c r="P309" s="146">
        <f t="shared" si="31"/>
        <v>0</v>
      </c>
      <c r="Q309" s="146">
        <v>0</v>
      </c>
      <c r="R309" s="146">
        <f t="shared" si="32"/>
        <v>0</v>
      </c>
      <c r="S309" s="146">
        <v>0</v>
      </c>
      <c r="T309" s="147">
        <f t="shared" si="33"/>
        <v>0</v>
      </c>
      <c r="AR309" s="148" t="s">
        <v>268</v>
      </c>
      <c r="AT309" s="148" t="s">
        <v>264</v>
      </c>
      <c r="AU309" s="148" t="s">
        <v>87</v>
      </c>
      <c r="AY309" s="17" t="s">
        <v>262</v>
      </c>
      <c r="BE309" s="149">
        <f t="shared" si="34"/>
        <v>0</v>
      </c>
      <c r="BF309" s="149">
        <f t="shared" si="35"/>
        <v>0</v>
      </c>
      <c r="BG309" s="149">
        <f t="shared" si="36"/>
        <v>0</v>
      </c>
      <c r="BH309" s="149">
        <f t="shared" si="37"/>
        <v>0</v>
      </c>
      <c r="BI309" s="149">
        <f t="shared" si="38"/>
        <v>0</v>
      </c>
      <c r="BJ309" s="17" t="s">
        <v>85</v>
      </c>
      <c r="BK309" s="149">
        <f t="shared" si="39"/>
        <v>0</v>
      </c>
      <c r="BL309" s="17" t="s">
        <v>268</v>
      </c>
      <c r="BM309" s="148" t="s">
        <v>1626</v>
      </c>
    </row>
    <row r="310" spans="2:65" s="1" customFormat="1" ht="16.5" customHeight="1">
      <c r="B310" s="32"/>
      <c r="C310" s="138" t="s">
        <v>961</v>
      </c>
      <c r="D310" s="138" t="s">
        <v>264</v>
      </c>
      <c r="E310" s="139" t="s">
        <v>4416</v>
      </c>
      <c r="F310" s="140" t="s">
        <v>4417</v>
      </c>
      <c r="G310" s="141" t="s">
        <v>697</v>
      </c>
      <c r="H310" s="142">
        <v>3</v>
      </c>
      <c r="I310" s="143"/>
      <c r="J310" s="142">
        <f t="shared" si="30"/>
        <v>0</v>
      </c>
      <c r="K310" s="140" t="s">
        <v>1</v>
      </c>
      <c r="L310" s="32"/>
      <c r="M310" s="144" t="s">
        <v>1</v>
      </c>
      <c r="N310" s="145" t="s">
        <v>42</v>
      </c>
      <c r="P310" s="146">
        <f t="shared" si="31"/>
        <v>0</v>
      </c>
      <c r="Q310" s="146">
        <v>0</v>
      </c>
      <c r="R310" s="146">
        <f t="shared" si="32"/>
        <v>0</v>
      </c>
      <c r="S310" s="146">
        <v>0</v>
      </c>
      <c r="T310" s="147">
        <f t="shared" si="33"/>
        <v>0</v>
      </c>
      <c r="AR310" s="148" t="s">
        <v>268</v>
      </c>
      <c r="AT310" s="148" t="s">
        <v>264</v>
      </c>
      <c r="AU310" s="148" t="s">
        <v>87</v>
      </c>
      <c r="AY310" s="17" t="s">
        <v>262</v>
      </c>
      <c r="BE310" s="149">
        <f t="shared" si="34"/>
        <v>0</v>
      </c>
      <c r="BF310" s="149">
        <f t="shared" si="35"/>
        <v>0</v>
      </c>
      <c r="BG310" s="149">
        <f t="shared" si="36"/>
        <v>0</v>
      </c>
      <c r="BH310" s="149">
        <f t="shared" si="37"/>
        <v>0</v>
      </c>
      <c r="BI310" s="149">
        <f t="shared" si="38"/>
        <v>0</v>
      </c>
      <c r="BJ310" s="17" t="s">
        <v>85</v>
      </c>
      <c r="BK310" s="149">
        <f t="shared" si="39"/>
        <v>0</v>
      </c>
      <c r="BL310" s="17" t="s">
        <v>268</v>
      </c>
      <c r="BM310" s="148" t="s">
        <v>1636</v>
      </c>
    </row>
    <row r="311" spans="2:65" s="1" customFormat="1" ht="24.2" customHeight="1">
      <c r="B311" s="32"/>
      <c r="C311" s="138" t="s">
        <v>967</v>
      </c>
      <c r="D311" s="138" t="s">
        <v>264</v>
      </c>
      <c r="E311" s="139" t="s">
        <v>4331</v>
      </c>
      <c r="F311" s="140" t="s">
        <v>4332</v>
      </c>
      <c r="G311" s="141" t="s">
        <v>697</v>
      </c>
      <c r="H311" s="142">
        <v>3</v>
      </c>
      <c r="I311" s="143"/>
      <c r="J311" s="142">
        <f t="shared" si="30"/>
        <v>0</v>
      </c>
      <c r="K311" s="140" t="s">
        <v>1</v>
      </c>
      <c r="L311" s="32"/>
      <c r="M311" s="144" t="s">
        <v>1</v>
      </c>
      <c r="N311" s="145" t="s">
        <v>42</v>
      </c>
      <c r="P311" s="146">
        <f t="shared" si="31"/>
        <v>0</v>
      </c>
      <c r="Q311" s="146">
        <v>0</v>
      </c>
      <c r="R311" s="146">
        <f t="shared" si="32"/>
        <v>0</v>
      </c>
      <c r="S311" s="146">
        <v>0</v>
      </c>
      <c r="T311" s="147">
        <f t="shared" si="33"/>
        <v>0</v>
      </c>
      <c r="AR311" s="148" t="s">
        <v>268</v>
      </c>
      <c r="AT311" s="148" t="s">
        <v>264</v>
      </c>
      <c r="AU311" s="148" t="s">
        <v>87</v>
      </c>
      <c r="AY311" s="17" t="s">
        <v>262</v>
      </c>
      <c r="BE311" s="149">
        <f t="shared" si="34"/>
        <v>0</v>
      </c>
      <c r="BF311" s="149">
        <f t="shared" si="35"/>
        <v>0</v>
      </c>
      <c r="BG311" s="149">
        <f t="shared" si="36"/>
        <v>0</v>
      </c>
      <c r="BH311" s="149">
        <f t="shared" si="37"/>
        <v>0</v>
      </c>
      <c r="BI311" s="149">
        <f t="shared" si="38"/>
        <v>0</v>
      </c>
      <c r="BJ311" s="17" t="s">
        <v>85</v>
      </c>
      <c r="BK311" s="149">
        <f t="shared" si="39"/>
        <v>0</v>
      </c>
      <c r="BL311" s="17" t="s">
        <v>268</v>
      </c>
      <c r="BM311" s="148" t="s">
        <v>1646</v>
      </c>
    </row>
    <row r="312" spans="2:65" s="1" customFormat="1" ht="16.5" customHeight="1">
      <c r="B312" s="32"/>
      <c r="C312" s="138" t="s">
        <v>971</v>
      </c>
      <c r="D312" s="138" t="s">
        <v>264</v>
      </c>
      <c r="E312" s="139" t="s">
        <v>4388</v>
      </c>
      <c r="F312" s="140" t="s">
        <v>4389</v>
      </c>
      <c r="G312" s="141" t="s">
        <v>416</v>
      </c>
      <c r="H312" s="142">
        <v>160</v>
      </c>
      <c r="I312" s="143"/>
      <c r="J312" s="142">
        <f t="shared" si="30"/>
        <v>0</v>
      </c>
      <c r="K312" s="140" t="s">
        <v>1</v>
      </c>
      <c r="L312" s="32"/>
      <c r="M312" s="144" t="s">
        <v>1</v>
      </c>
      <c r="N312" s="145" t="s">
        <v>42</v>
      </c>
      <c r="P312" s="146">
        <f t="shared" si="31"/>
        <v>0</v>
      </c>
      <c r="Q312" s="146">
        <v>0</v>
      </c>
      <c r="R312" s="146">
        <f t="shared" si="32"/>
        <v>0</v>
      </c>
      <c r="S312" s="146">
        <v>0</v>
      </c>
      <c r="T312" s="147">
        <f t="shared" si="33"/>
        <v>0</v>
      </c>
      <c r="AR312" s="148" t="s">
        <v>268</v>
      </c>
      <c r="AT312" s="148" t="s">
        <v>264</v>
      </c>
      <c r="AU312" s="148" t="s">
        <v>87</v>
      </c>
      <c r="AY312" s="17" t="s">
        <v>262</v>
      </c>
      <c r="BE312" s="149">
        <f t="shared" si="34"/>
        <v>0</v>
      </c>
      <c r="BF312" s="149">
        <f t="shared" si="35"/>
        <v>0</v>
      </c>
      <c r="BG312" s="149">
        <f t="shared" si="36"/>
        <v>0</v>
      </c>
      <c r="BH312" s="149">
        <f t="shared" si="37"/>
        <v>0</v>
      </c>
      <c r="BI312" s="149">
        <f t="shared" si="38"/>
        <v>0</v>
      </c>
      <c r="BJ312" s="17" t="s">
        <v>85</v>
      </c>
      <c r="BK312" s="149">
        <f t="shared" si="39"/>
        <v>0</v>
      </c>
      <c r="BL312" s="17" t="s">
        <v>268</v>
      </c>
      <c r="BM312" s="148" t="s">
        <v>1656</v>
      </c>
    </row>
    <row r="313" spans="2:65" s="1" customFormat="1" ht="24.2" customHeight="1">
      <c r="B313" s="32"/>
      <c r="C313" s="138" t="s">
        <v>977</v>
      </c>
      <c r="D313" s="138" t="s">
        <v>264</v>
      </c>
      <c r="E313" s="139" t="s">
        <v>4418</v>
      </c>
      <c r="F313" s="140" t="s">
        <v>4220</v>
      </c>
      <c r="G313" s="141" t="s">
        <v>416</v>
      </c>
      <c r="H313" s="142">
        <v>80</v>
      </c>
      <c r="I313" s="143"/>
      <c r="J313" s="142">
        <f t="shared" si="30"/>
        <v>0</v>
      </c>
      <c r="K313" s="140" t="s">
        <v>1</v>
      </c>
      <c r="L313" s="32"/>
      <c r="M313" s="144" t="s">
        <v>1</v>
      </c>
      <c r="N313" s="145" t="s">
        <v>42</v>
      </c>
      <c r="P313" s="146">
        <f t="shared" si="31"/>
        <v>0</v>
      </c>
      <c r="Q313" s="146">
        <v>0</v>
      </c>
      <c r="R313" s="146">
        <f t="shared" si="32"/>
        <v>0</v>
      </c>
      <c r="S313" s="146">
        <v>0</v>
      </c>
      <c r="T313" s="147">
        <f t="shared" si="33"/>
        <v>0</v>
      </c>
      <c r="AR313" s="148" t="s">
        <v>268</v>
      </c>
      <c r="AT313" s="148" t="s">
        <v>264</v>
      </c>
      <c r="AU313" s="148" t="s">
        <v>87</v>
      </c>
      <c r="AY313" s="17" t="s">
        <v>262</v>
      </c>
      <c r="BE313" s="149">
        <f t="shared" si="34"/>
        <v>0</v>
      </c>
      <c r="BF313" s="149">
        <f t="shared" si="35"/>
        <v>0</v>
      </c>
      <c r="BG313" s="149">
        <f t="shared" si="36"/>
        <v>0</v>
      </c>
      <c r="BH313" s="149">
        <f t="shared" si="37"/>
        <v>0</v>
      </c>
      <c r="BI313" s="149">
        <f t="shared" si="38"/>
        <v>0</v>
      </c>
      <c r="BJ313" s="17" t="s">
        <v>85</v>
      </c>
      <c r="BK313" s="149">
        <f t="shared" si="39"/>
        <v>0</v>
      </c>
      <c r="BL313" s="17" t="s">
        <v>268</v>
      </c>
      <c r="BM313" s="148" t="s">
        <v>1667</v>
      </c>
    </row>
    <row r="314" spans="2:65" s="1" customFormat="1" ht="16.5" customHeight="1">
      <c r="B314" s="32"/>
      <c r="C314" s="138" t="s">
        <v>981</v>
      </c>
      <c r="D314" s="138" t="s">
        <v>264</v>
      </c>
      <c r="E314" s="139" t="s">
        <v>4241</v>
      </c>
      <c r="F314" s="140" t="s">
        <v>4242</v>
      </c>
      <c r="G314" s="141" t="s">
        <v>4243</v>
      </c>
      <c r="H314" s="142">
        <v>1</v>
      </c>
      <c r="I314" s="143"/>
      <c r="J314" s="142">
        <f t="shared" si="30"/>
        <v>0</v>
      </c>
      <c r="K314" s="140" t="s">
        <v>1</v>
      </c>
      <c r="L314" s="32"/>
      <c r="M314" s="144" t="s">
        <v>1</v>
      </c>
      <c r="N314" s="145" t="s">
        <v>42</v>
      </c>
      <c r="P314" s="146">
        <f t="shared" si="31"/>
        <v>0</v>
      </c>
      <c r="Q314" s="146">
        <v>0</v>
      </c>
      <c r="R314" s="146">
        <f t="shared" si="32"/>
        <v>0</v>
      </c>
      <c r="S314" s="146">
        <v>0</v>
      </c>
      <c r="T314" s="147">
        <f t="shared" si="33"/>
        <v>0</v>
      </c>
      <c r="AR314" s="148" t="s">
        <v>268</v>
      </c>
      <c r="AT314" s="148" t="s">
        <v>264</v>
      </c>
      <c r="AU314" s="148" t="s">
        <v>87</v>
      </c>
      <c r="AY314" s="17" t="s">
        <v>262</v>
      </c>
      <c r="BE314" s="149">
        <f t="shared" si="34"/>
        <v>0</v>
      </c>
      <c r="BF314" s="149">
        <f t="shared" si="35"/>
        <v>0</v>
      </c>
      <c r="BG314" s="149">
        <f t="shared" si="36"/>
        <v>0</v>
      </c>
      <c r="BH314" s="149">
        <f t="shared" si="37"/>
        <v>0</v>
      </c>
      <c r="BI314" s="149">
        <f t="shared" si="38"/>
        <v>0</v>
      </c>
      <c r="BJ314" s="17" t="s">
        <v>85</v>
      </c>
      <c r="BK314" s="149">
        <f t="shared" si="39"/>
        <v>0</v>
      </c>
      <c r="BL314" s="17" t="s">
        <v>268</v>
      </c>
      <c r="BM314" s="148" t="s">
        <v>1678</v>
      </c>
    </row>
    <row r="315" spans="2:65" s="1" customFormat="1" ht="24.2" customHeight="1">
      <c r="B315" s="32"/>
      <c r="C315" s="138" t="s">
        <v>989</v>
      </c>
      <c r="D315" s="138" t="s">
        <v>264</v>
      </c>
      <c r="E315" s="139" t="s">
        <v>4419</v>
      </c>
      <c r="F315" s="140" t="s">
        <v>4420</v>
      </c>
      <c r="G315" s="141" t="s">
        <v>4249</v>
      </c>
      <c r="H315" s="142">
        <v>1</v>
      </c>
      <c r="I315" s="143"/>
      <c r="J315" s="142">
        <f t="shared" si="30"/>
        <v>0</v>
      </c>
      <c r="K315" s="140" t="s">
        <v>1</v>
      </c>
      <c r="L315" s="32"/>
      <c r="M315" s="144" t="s">
        <v>1</v>
      </c>
      <c r="N315" s="145" t="s">
        <v>42</v>
      </c>
      <c r="P315" s="146">
        <f t="shared" si="31"/>
        <v>0</v>
      </c>
      <c r="Q315" s="146">
        <v>0</v>
      </c>
      <c r="R315" s="146">
        <f t="shared" si="32"/>
        <v>0</v>
      </c>
      <c r="S315" s="146">
        <v>0</v>
      </c>
      <c r="T315" s="147">
        <f t="shared" si="33"/>
        <v>0</v>
      </c>
      <c r="AR315" s="148" t="s">
        <v>268</v>
      </c>
      <c r="AT315" s="148" t="s">
        <v>264</v>
      </c>
      <c r="AU315" s="148" t="s">
        <v>87</v>
      </c>
      <c r="AY315" s="17" t="s">
        <v>262</v>
      </c>
      <c r="BE315" s="149">
        <f t="shared" si="34"/>
        <v>0</v>
      </c>
      <c r="BF315" s="149">
        <f t="shared" si="35"/>
        <v>0</v>
      </c>
      <c r="BG315" s="149">
        <f t="shared" si="36"/>
        <v>0</v>
      </c>
      <c r="BH315" s="149">
        <f t="shared" si="37"/>
        <v>0</v>
      </c>
      <c r="BI315" s="149">
        <f t="shared" si="38"/>
        <v>0</v>
      </c>
      <c r="BJ315" s="17" t="s">
        <v>85</v>
      </c>
      <c r="BK315" s="149">
        <f t="shared" si="39"/>
        <v>0</v>
      </c>
      <c r="BL315" s="17" t="s">
        <v>268</v>
      </c>
      <c r="BM315" s="148" t="s">
        <v>1688</v>
      </c>
    </row>
    <row r="316" spans="2:63" s="11" customFormat="1" ht="22.9" customHeight="1">
      <c r="B316" s="126"/>
      <c r="D316" s="127" t="s">
        <v>76</v>
      </c>
      <c r="E316" s="136" t="s">
        <v>4156</v>
      </c>
      <c r="F316" s="136" t="s">
        <v>4421</v>
      </c>
      <c r="I316" s="129"/>
      <c r="J316" s="137">
        <f>BK316</f>
        <v>0</v>
      </c>
      <c r="L316" s="126"/>
      <c r="M316" s="131"/>
      <c r="P316" s="132">
        <f>SUM(P317:P328)</f>
        <v>0</v>
      </c>
      <c r="R316" s="132">
        <f>SUM(R317:R328)</f>
        <v>0</v>
      </c>
      <c r="T316" s="133">
        <f>SUM(T317:T328)</f>
        <v>0</v>
      </c>
      <c r="AR316" s="127" t="s">
        <v>85</v>
      </c>
      <c r="AT316" s="134" t="s">
        <v>76</v>
      </c>
      <c r="AU316" s="134" t="s">
        <v>85</v>
      </c>
      <c r="AY316" s="127" t="s">
        <v>262</v>
      </c>
      <c r="BK316" s="135">
        <f>SUM(BK317:BK328)</f>
        <v>0</v>
      </c>
    </row>
    <row r="317" spans="2:65" s="1" customFormat="1" ht="24.2" customHeight="1">
      <c r="B317" s="32"/>
      <c r="C317" s="138" t="s">
        <v>997</v>
      </c>
      <c r="D317" s="138" t="s">
        <v>264</v>
      </c>
      <c r="E317" s="139" t="s">
        <v>4422</v>
      </c>
      <c r="F317" s="140" t="s">
        <v>4423</v>
      </c>
      <c r="G317" s="141" t="s">
        <v>697</v>
      </c>
      <c r="H317" s="142">
        <v>1</v>
      </c>
      <c r="I317" s="143"/>
      <c r="J317" s="142">
        <f>ROUND(I317*H317,2)</f>
        <v>0</v>
      </c>
      <c r="K317" s="140" t="s">
        <v>1</v>
      </c>
      <c r="L317" s="32"/>
      <c r="M317" s="144" t="s">
        <v>1</v>
      </c>
      <c r="N317" s="145" t="s">
        <v>42</v>
      </c>
      <c r="P317" s="146">
        <f>O317*H317</f>
        <v>0</v>
      </c>
      <c r="Q317" s="146">
        <v>0</v>
      </c>
      <c r="R317" s="146">
        <f>Q317*H317</f>
        <v>0</v>
      </c>
      <c r="S317" s="146">
        <v>0</v>
      </c>
      <c r="T317" s="147">
        <f>S317*H317</f>
        <v>0</v>
      </c>
      <c r="AR317" s="148" t="s">
        <v>268</v>
      </c>
      <c r="AT317" s="148" t="s">
        <v>264</v>
      </c>
      <c r="AU317" s="148" t="s">
        <v>87</v>
      </c>
      <c r="AY317" s="17" t="s">
        <v>262</v>
      </c>
      <c r="BE317" s="149">
        <f>IF(N317="základní",J317,0)</f>
        <v>0</v>
      </c>
      <c r="BF317" s="149">
        <f>IF(N317="snížená",J317,0)</f>
        <v>0</v>
      </c>
      <c r="BG317" s="149">
        <f>IF(N317="zákl. přenesená",J317,0)</f>
        <v>0</v>
      </c>
      <c r="BH317" s="149">
        <f>IF(N317="sníž. přenesená",J317,0)</f>
        <v>0</v>
      </c>
      <c r="BI317" s="149">
        <f>IF(N317="nulová",J317,0)</f>
        <v>0</v>
      </c>
      <c r="BJ317" s="17" t="s">
        <v>85</v>
      </c>
      <c r="BK317" s="149">
        <f>ROUND(I317*H317,2)</f>
        <v>0</v>
      </c>
      <c r="BL317" s="17" t="s">
        <v>268</v>
      </c>
      <c r="BM317" s="148" t="s">
        <v>1698</v>
      </c>
    </row>
    <row r="318" spans="2:47" s="1" customFormat="1" ht="19.5">
      <c r="B318" s="32"/>
      <c r="D318" s="151" t="s">
        <v>699</v>
      </c>
      <c r="F318" s="187" t="s">
        <v>4136</v>
      </c>
      <c r="I318" s="188"/>
      <c r="L318" s="32"/>
      <c r="M318" s="189"/>
      <c r="T318" s="56"/>
      <c r="AT318" s="17" t="s">
        <v>699</v>
      </c>
      <c r="AU318" s="17" t="s">
        <v>87</v>
      </c>
    </row>
    <row r="319" spans="2:65" s="1" customFormat="1" ht="24.2" customHeight="1">
      <c r="B319" s="32"/>
      <c r="C319" s="138" t="s">
        <v>1008</v>
      </c>
      <c r="D319" s="138" t="s">
        <v>264</v>
      </c>
      <c r="E319" s="139" t="s">
        <v>4424</v>
      </c>
      <c r="F319" s="140" t="s">
        <v>4425</v>
      </c>
      <c r="G319" s="141" t="s">
        <v>697</v>
      </c>
      <c r="H319" s="142">
        <v>4</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1709</v>
      </c>
    </row>
    <row r="320" spans="2:47" s="1" customFormat="1" ht="19.5">
      <c r="B320" s="32"/>
      <c r="D320" s="151" t="s">
        <v>699</v>
      </c>
      <c r="F320" s="187" t="s">
        <v>4136</v>
      </c>
      <c r="I320" s="188"/>
      <c r="L320" s="32"/>
      <c r="M320" s="189"/>
      <c r="T320" s="56"/>
      <c r="AT320" s="17" t="s">
        <v>699</v>
      </c>
      <c r="AU320" s="17" t="s">
        <v>87</v>
      </c>
    </row>
    <row r="321" spans="2:65" s="1" customFormat="1" ht="24.2" customHeight="1">
      <c r="B321" s="32"/>
      <c r="C321" s="138" t="s">
        <v>1010</v>
      </c>
      <c r="D321" s="138" t="s">
        <v>264</v>
      </c>
      <c r="E321" s="139" t="s">
        <v>4426</v>
      </c>
      <c r="F321" s="140" t="s">
        <v>4427</v>
      </c>
      <c r="G321" s="141" t="s">
        <v>697</v>
      </c>
      <c r="H321" s="142">
        <v>4</v>
      </c>
      <c r="I321" s="143"/>
      <c r="J321" s="142">
        <f>ROUND(I321*H321,2)</f>
        <v>0</v>
      </c>
      <c r="K321" s="140" t="s">
        <v>1</v>
      </c>
      <c r="L321" s="32"/>
      <c r="M321" s="144" t="s">
        <v>1</v>
      </c>
      <c r="N321" s="145" t="s">
        <v>42</v>
      </c>
      <c r="P321" s="146">
        <f>O321*H321</f>
        <v>0</v>
      </c>
      <c r="Q321" s="146">
        <v>0</v>
      </c>
      <c r="R321" s="146">
        <f>Q321*H321</f>
        <v>0</v>
      </c>
      <c r="S321" s="146">
        <v>0</v>
      </c>
      <c r="T321" s="147">
        <f>S321*H321</f>
        <v>0</v>
      </c>
      <c r="AR321" s="148" t="s">
        <v>268</v>
      </c>
      <c r="AT321" s="148" t="s">
        <v>264</v>
      </c>
      <c r="AU321" s="148" t="s">
        <v>87</v>
      </c>
      <c r="AY321" s="17" t="s">
        <v>262</v>
      </c>
      <c r="BE321" s="149">
        <f>IF(N321="základní",J321,0)</f>
        <v>0</v>
      </c>
      <c r="BF321" s="149">
        <f>IF(N321="snížená",J321,0)</f>
        <v>0</v>
      </c>
      <c r="BG321" s="149">
        <f>IF(N321="zákl. přenesená",J321,0)</f>
        <v>0</v>
      </c>
      <c r="BH321" s="149">
        <f>IF(N321="sníž. přenesená",J321,0)</f>
        <v>0</v>
      </c>
      <c r="BI321" s="149">
        <f>IF(N321="nulová",J321,0)</f>
        <v>0</v>
      </c>
      <c r="BJ321" s="17" t="s">
        <v>85</v>
      </c>
      <c r="BK321" s="149">
        <f>ROUND(I321*H321,2)</f>
        <v>0</v>
      </c>
      <c r="BL321" s="17" t="s">
        <v>268</v>
      </c>
      <c r="BM321" s="148" t="s">
        <v>1719</v>
      </c>
    </row>
    <row r="322" spans="2:47" s="1" customFormat="1" ht="19.5">
      <c r="B322" s="32"/>
      <c r="D322" s="151" t="s">
        <v>699</v>
      </c>
      <c r="F322" s="187" t="s">
        <v>4136</v>
      </c>
      <c r="I322" s="188"/>
      <c r="L322" s="32"/>
      <c r="M322" s="189"/>
      <c r="T322" s="56"/>
      <c r="AT322" s="17" t="s">
        <v>699</v>
      </c>
      <c r="AU322" s="17" t="s">
        <v>87</v>
      </c>
    </row>
    <row r="323" spans="2:65" s="1" customFormat="1" ht="24.2" customHeight="1">
      <c r="B323" s="32"/>
      <c r="C323" s="138" t="s">
        <v>1016</v>
      </c>
      <c r="D323" s="138" t="s">
        <v>264</v>
      </c>
      <c r="E323" s="139" t="s">
        <v>4428</v>
      </c>
      <c r="F323" s="140" t="s">
        <v>4429</v>
      </c>
      <c r="G323" s="141" t="s">
        <v>697</v>
      </c>
      <c r="H323" s="142">
        <v>4</v>
      </c>
      <c r="I323" s="143"/>
      <c r="J323" s="142">
        <f>ROUND(I323*H323,2)</f>
        <v>0</v>
      </c>
      <c r="K323" s="140" t="s">
        <v>1</v>
      </c>
      <c r="L323" s="32"/>
      <c r="M323" s="144" t="s">
        <v>1</v>
      </c>
      <c r="N323" s="145" t="s">
        <v>42</v>
      </c>
      <c r="P323" s="146">
        <f>O323*H323</f>
        <v>0</v>
      </c>
      <c r="Q323" s="146">
        <v>0</v>
      </c>
      <c r="R323" s="146">
        <f>Q323*H323</f>
        <v>0</v>
      </c>
      <c r="S323" s="146">
        <v>0</v>
      </c>
      <c r="T323" s="147">
        <f>S323*H323</f>
        <v>0</v>
      </c>
      <c r="AR323" s="148" t="s">
        <v>268</v>
      </c>
      <c r="AT323" s="148" t="s">
        <v>264</v>
      </c>
      <c r="AU323" s="148" t="s">
        <v>87</v>
      </c>
      <c r="AY323" s="17" t="s">
        <v>262</v>
      </c>
      <c r="BE323" s="149">
        <f>IF(N323="základní",J323,0)</f>
        <v>0</v>
      </c>
      <c r="BF323" s="149">
        <f>IF(N323="snížená",J323,0)</f>
        <v>0</v>
      </c>
      <c r="BG323" s="149">
        <f>IF(N323="zákl. přenesená",J323,0)</f>
        <v>0</v>
      </c>
      <c r="BH323" s="149">
        <f>IF(N323="sníž. přenesená",J323,0)</f>
        <v>0</v>
      </c>
      <c r="BI323" s="149">
        <f>IF(N323="nulová",J323,0)</f>
        <v>0</v>
      </c>
      <c r="BJ323" s="17" t="s">
        <v>85</v>
      </c>
      <c r="BK323" s="149">
        <f>ROUND(I323*H323,2)</f>
        <v>0</v>
      </c>
      <c r="BL323" s="17" t="s">
        <v>268</v>
      </c>
      <c r="BM323" s="148" t="s">
        <v>1729</v>
      </c>
    </row>
    <row r="324" spans="2:47" s="1" customFormat="1" ht="19.5">
      <c r="B324" s="32"/>
      <c r="D324" s="151" t="s">
        <v>699</v>
      </c>
      <c r="F324" s="187" t="s">
        <v>4136</v>
      </c>
      <c r="I324" s="188"/>
      <c r="L324" s="32"/>
      <c r="M324" s="189"/>
      <c r="T324" s="56"/>
      <c r="AT324" s="17" t="s">
        <v>699</v>
      </c>
      <c r="AU324" s="17" t="s">
        <v>87</v>
      </c>
    </row>
    <row r="325" spans="2:65" s="1" customFormat="1" ht="16.5" customHeight="1">
      <c r="B325" s="32"/>
      <c r="C325" s="138" t="s">
        <v>1024</v>
      </c>
      <c r="D325" s="138" t="s">
        <v>264</v>
      </c>
      <c r="E325" s="139" t="s">
        <v>4430</v>
      </c>
      <c r="F325" s="140" t="s">
        <v>4431</v>
      </c>
      <c r="G325" s="141" t="s">
        <v>697</v>
      </c>
      <c r="H325" s="142">
        <v>1</v>
      </c>
      <c r="I325" s="143"/>
      <c r="J325" s="142">
        <f>ROUND(I325*H325,2)</f>
        <v>0</v>
      </c>
      <c r="K325" s="140" t="s">
        <v>1</v>
      </c>
      <c r="L325" s="32"/>
      <c r="M325" s="144" t="s">
        <v>1</v>
      </c>
      <c r="N325" s="145" t="s">
        <v>42</v>
      </c>
      <c r="P325" s="146">
        <f>O325*H325</f>
        <v>0</v>
      </c>
      <c r="Q325" s="146">
        <v>0</v>
      </c>
      <c r="R325" s="146">
        <f>Q325*H325</f>
        <v>0</v>
      </c>
      <c r="S325" s="146">
        <v>0</v>
      </c>
      <c r="T325" s="147">
        <f>S325*H325</f>
        <v>0</v>
      </c>
      <c r="AR325" s="148" t="s">
        <v>268</v>
      </c>
      <c r="AT325" s="148" t="s">
        <v>264</v>
      </c>
      <c r="AU325" s="148" t="s">
        <v>87</v>
      </c>
      <c r="AY325" s="17" t="s">
        <v>262</v>
      </c>
      <c r="BE325" s="149">
        <f>IF(N325="základní",J325,0)</f>
        <v>0</v>
      </c>
      <c r="BF325" s="149">
        <f>IF(N325="snížená",J325,0)</f>
        <v>0</v>
      </c>
      <c r="BG325" s="149">
        <f>IF(N325="zákl. přenesená",J325,0)</f>
        <v>0</v>
      </c>
      <c r="BH325" s="149">
        <f>IF(N325="sníž. přenesená",J325,0)</f>
        <v>0</v>
      </c>
      <c r="BI325" s="149">
        <f>IF(N325="nulová",J325,0)</f>
        <v>0</v>
      </c>
      <c r="BJ325" s="17" t="s">
        <v>85</v>
      </c>
      <c r="BK325" s="149">
        <f>ROUND(I325*H325,2)</f>
        <v>0</v>
      </c>
      <c r="BL325" s="17" t="s">
        <v>268</v>
      </c>
      <c r="BM325" s="148" t="s">
        <v>1739</v>
      </c>
    </row>
    <row r="326" spans="2:65" s="1" customFormat="1" ht="16.5" customHeight="1">
      <c r="B326" s="32"/>
      <c r="C326" s="138" t="s">
        <v>1028</v>
      </c>
      <c r="D326" s="138" t="s">
        <v>264</v>
      </c>
      <c r="E326" s="139" t="s">
        <v>4432</v>
      </c>
      <c r="F326" s="140" t="s">
        <v>4433</v>
      </c>
      <c r="G326" s="141" t="s">
        <v>697</v>
      </c>
      <c r="H326" s="142">
        <v>50000</v>
      </c>
      <c r="I326" s="143"/>
      <c r="J326" s="142">
        <f>ROUND(I326*H326,2)</f>
        <v>0</v>
      </c>
      <c r="K326" s="140" t="s">
        <v>1</v>
      </c>
      <c r="L326" s="32"/>
      <c r="M326" s="144" t="s">
        <v>1</v>
      </c>
      <c r="N326" s="145" t="s">
        <v>42</v>
      </c>
      <c r="P326" s="146">
        <f>O326*H326</f>
        <v>0</v>
      </c>
      <c r="Q326" s="146">
        <v>0</v>
      </c>
      <c r="R326" s="146">
        <f>Q326*H326</f>
        <v>0</v>
      </c>
      <c r="S326" s="146">
        <v>0</v>
      </c>
      <c r="T326" s="147">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1749</v>
      </c>
    </row>
    <row r="327" spans="2:47" s="1" customFormat="1" ht="19.5">
      <c r="B327" s="32"/>
      <c r="D327" s="151" t="s">
        <v>699</v>
      </c>
      <c r="F327" s="187" t="s">
        <v>4136</v>
      </c>
      <c r="I327" s="188"/>
      <c r="L327" s="32"/>
      <c r="M327" s="189"/>
      <c r="T327" s="56"/>
      <c r="AT327" s="17" t="s">
        <v>699</v>
      </c>
      <c r="AU327" s="17" t="s">
        <v>87</v>
      </c>
    </row>
    <row r="328" spans="2:65" s="1" customFormat="1" ht="24.2" customHeight="1">
      <c r="B328" s="32"/>
      <c r="C328" s="138" t="s">
        <v>1034</v>
      </c>
      <c r="D328" s="138" t="s">
        <v>264</v>
      </c>
      <c r="E328" s="139" t="s">
        <v>4434</v>
      </c>
      <c r="F328" s="140" t="s">
        <v>4435</v>
      </c>
      <c r="G328" s="141" t="s">
        <v>4249</v>
      </c>
      <c r="H328" s="142">
        <v>1</v>
      </c>
      <c r="I328" s="143"/>
      <c r="J328" s="142">
        <f>ROUND(I328*H328,2)</f>
        <v>0</v>
      </c>
      <c r="K328" s="140" t="s">
        <v>1</v>
      </c>
      <c r="L328" s="32"/>
      <c r="M328" s="144" t="s">
        <v>1</v>
      </c>
      <c r="N328" s="145" t="s">
        <v>42</v>
      </c>
      <c r="P328" s="146">
        <f>O328*H328</f>
        <v>0</v>
      </c>
      <c r="Q328" s="146">
        <v>0</v>
      </c>
      <c r="R328" s="146">
        <f>Q328*H328</f>
        <v>0</v>
      </c>
      <c r="S328" s="146">
        <v>0</v>
      </c>
      <c r="T328" s="147">
        <f>S328*H328</f>
        <v>0</v>
      </c>
      <c r="AR328" s="148" t="s">
        <v>268</v>
      </c>
      <c r="AT328" s="148" t="s">
        <v>264</v>
      </c>
      <c r="AU328" s="148" t="s">
        <v>87</v>
      </c>
      <c r="AY328" s="17" t="s">
        <v>262</v>
      </c>
      <c r="BE328" s="149">
        <f>IF(N328="základní",J328,0)</f>
        <v>0</v>
      </c>
      <c r="BF328" s="149">
        <f>IF(N328="snížená",J328,0)</f>
        <v>0</v>
      </c>
      <c r="BG328" s="149">
        <f>IF(N328="zákl. přenesená",J328,0)</f>
        <v>0</v>
      </c>
      <c r="BH328" s="149">
        <f>IF(N328="sníž. přenesená",J328,0)</f>
        <v>0</v>
      </c>
      <c r="BI328" s="149">
        <f>IF(N328="nulová",J328,0)</f>
        <v>0</v>
      </c>
      <c r="BJ328" s="17" t="s">
        <v>85</v>
      </c>
      <c r="BK328" s="149">
        <f>ROUND(I328*H328,2)</f>
        <v>0</v>
      </c>
      <c r="BL328" s="17" t="s">
        <v>268</v>
      </c>
      <c r="BM328" s="148" t="s">
        <v>1761</v>
      </c>
    </row>
    <row r="329" spans="2:63" s="11" customFormat="1" ht="22.9" customHeight="1">
      <c r="B329" s="126"/>
      <c r="D329" s="127" t="s">
        <v>76</v>
      </c>
      <c r="E329" s="136" t="s">
        <v>4436</v>
      </c>
      <c r="F329" s="136" t="s">
        <v>4437</v>
      </c>
      <c r="I329" s="129"/>
      <c r="J329" s="137">
        <f>BK329</f>
        <v>0</v>
      </c>
      <c r="L329" s="126"/>
      <c r="M329" s="131"/>
      <c r="P329" s="132">
        <f>SUM(P330:P331)</f>
        <v>0</v>
      </c>
      <c r="R329" s="132">
        <f>SUM(R330:R331)</f>
        <v>0</v>
      </c>
      <c r="T329" s="133">
        <f>SUM(T330:T331)</f>
        <v>0</v>
      </c>
      <c r="AR329" s="127" t="s">
        <v>85</v>
      </c>
      <c r="AT329" s="134" t="s">
        <v>76</v>
      </c>
      <c r="AU329" s="134" t="s">
        <v>85</v>
      </c>
      <c r="AY329" s="127" t="s">
        <v>262</v>
      </c>
      <c r="BK329" s="135">
        <f>SUM(BK330:BK331)</f>
        <v>0</v>
      </c>
    </row>
    <row r="330" spans="2:65" s="1" customFormat="1" ht="16.5" customHeight="1">
      <c r="B330" s="32"/>
      <c r="C330" s="138" t="s">
        <v>1040</v>
      </c>
      <c r="D330" s="138" t="s">
        <v>264</v>
      </c>
      <c r="E330" s="139" t="s">
        <v>4438</v>
      </c>
      <c r="F330" s="140" t="s">
        <v>4439</v>
      </c>
      <c r="G330" s="141" t="s">
        <v>4246</v>
      </c>
      <c r="H330" s="142">
        <v>16</v>
      </c>
      <c r="I330" s="143"/>
      <c r="J330" s="142">
        <f>ROUND(I330*H330,2)</f>
        <v>0</v>
      </c>
      <c r="K330" s="140" t="s">
        <v>1</v>
      </c>
      <c r="L330" s="32"/>
      <c r="M330" s="144" t="s">
        <v>1</v>
      </c>
      <c r="N330" s="145" t="s">
        <v>42</v>
      </c>
      <c r="P330" s="146">
        <f>O330*H330</f>
        <v>0</v>
      </c>
      <c r="Q330" s="146">
        <v>0</v>
      </c>
      <c r="R330" s="146">
        <f>Q330*H330</f>
        <v>0</v>
      </c>
      <c r="S330" s="146">
        <v>0</v>
      </c>
      <c r="T330" s="147">
        <f>S330*H330</f>
        <v>0</v>
      </c>
      <c r="AR330" s="148" t="s">
        <v>268</v>
      </c>
      <c r="AT330" s="148" t="s">
        <v>264</v>
      </c>
      <c r="AU330" s="148" t="s">
        <v>87</v>
      </c>
      <c r="AY330" s="17" t="s">
        <v>262</v>
      </c>
      <c r="BE330" s="149">
        <f>IF(N330="základní",J330,0)</f>
        <v>0</v>
      </c>
      <c r="BF330" s="149">
        <f>IF(N330="snížená",J330,0)</f>
        <v>0</v>
      </c>
      <c r="BG330" s="149">
        <f>IF(N330="zákl. přenesená",J330,0)</f>
        <v>0</v>
      </c>
      <c r="BH330" s="149">
        <f>IF(N330="sníž. přenesená",J330,0)</f>
        <v>0</v>
      </c>
      <c r="BI330" s="149">
        <f>IF(N330="nulová",J330,0)</f>
        <v>0</v>
      </c>
      <c r="BJ330" s="17" t="s">
        <v>85</v>
      </c>
      <c r="BK330" s="149">
        <f>ROUND(I330*H330,2)</f>
        <v>0</v>
      </c>
      <c r="BL330" s="17" t="s">
        <v>268</v>
      </c>
      <c r="BM330" s="148" t="s">
        <v>1814</v>
      </c>
    </row>
    <row r="331" spans="2:65" s="1" customFormat="1" ht="16.5" customHeight="1">
      <c r="B331" s="32"/>
      <c r="C331" s="138" t="s">
        <v>1046</v>
      </c>
      <c r="D331" s="138" t="s">
        <v>264</v>
      </c>
      <c r="E331" s="139" t="s">
        <v>4440</v>
      </c>
      <c r="F331" s="140" t="s">
        <v>4441</v>
      </c>
      <c r="G331" s="141" t="s">
        <v>4243</v>
      </c>
      <c r="H331" s="142">
        <v>1</v>
      </c>
      <c r="I331" s="143"/>
      <c r="J331" s="142">
        <f>ROUND(I331*H331,2)</f>
        <v>0</v>
      </c>
      <c r="K331" s="140" t="s">
        <v>1</v>
      </c>
      <c r="L331" s="32"/>
      <c r="M331" s="193" t="s">
        <v>1</v>
      </c>
      <c r="N331" s="194" t="s">
        <v>42</v>
      </c>
      <c r="O331" s="191"/>
      <c r="P331" s="195">
        <f>O331*H331</f>
        <v>0</v>
      </c>
      <c r="Q331" s="195">
        <v>0</v>
      </c>
      <c r="R331" s="195">
        <f>Q331*H331</f>
        <v>0</v>
      </c>
      <c r="S331" s="195">
        <v>0</v>
      </c>
      <c r="T331" s="196">
        <f>S331*H331</f>
        <v>0</v>
      </c>
      <c r="AR331" s="148" t="s">
        <v>268</v>
      </c>
      <c r="AT331" s="148" t="s">
        <v>264</v>
      </c>
      <c r="AU331" s="148" t="s">
        <v>87</v>
      </c>
      <c r="AY331" s="17" t="s">
        <v>262</v>
      </c>
      <c r="BE331" s="149">
        <f>IF(N331="základní",J331,0)</f>
        <v>0</v>
      </c>
      <c r="BF331" s="149">
        <f>IF(N331="snížená",J331,0)</f>
        <v>0</v>
      </c>
      <c r="BG331" s="149">
        <f>IF(N331="zákl. přenesená",J331,0)</f>
        <v>0</v>
      </c>
      <c r="BH331" s="149">
        <f>IF(N331="sníž. přenesená",J331,0)</f>
        <v>0</v>
      </c>
      <c r="BI331" s="149">
        <f>IF(N331="nulová",J331,0)</f>
        <v>0</v>
      </c>
      <c r="BJ331" s="17" t="s">
        <v>85</v>
      </c>
      <c r="BK331" s="149">
        <f>ROUND(I331*H331,2)</f>
        <v>0</v>
      </c>
      <c r="BL331" s="17" t="s">
        <v>268</v>
      </c>
      <c r="BM331" s="148" t="s">
        <v>1823</v>
      </c>
    </row>
    <row r="332" spans="2:12" s="1" customFormat="1" ht="6.95" customHeight="1">
      <c r="B332" s="44"/>
      <c r="C332" s="45"/>
      <c r="D332" s="45"/>
      <c r="E332" s="45"/>
      <c r="F332" s="45"/>
      <c r="G332" s="45"/>
      <c r="H332" s="45"/>
      <c r="I332" s="45"/>
      <c r="J332" s="45"/>
      <c r="K332" s="45"/>
      <c r="L332" s="32"/>
    </row>
  </sheetData>
  <sheetProtection algorithmName="SHA-512" hashValue="gi/PrfL5Q7vIhHfme6tulrmK7LRG9CE0+rog2YLH1pgY8+gX+hDdkQ/ILCMv9oOmuRD+Bzs2yfCLQQIsbg+cKg==" saltValue="boTc2TWVQohVDcreVfyjBi5tO/8h2KtGhG1k/D19rB0ahzE+VRDzjo/Gvu16WE/0sGdE4B6WkuxV4iqyxOwjFw==" spinCount="100000" sheet="1" objects="1" scenarios="1" formatColumns="0" formatRows="0" autoFilter="0"/>
  <autoFilter ref="C131:K331"/>
  <mergeCells count="15">
    <mergeCell ref="E118:H118"/>
    <mergeCell ref="E122:H122"/>
    <mergeCell ref="E120:H120"/>
    <mergeCell ref="E124:H124"/>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0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4"/>
      <c r="M2" s="234"/>
      <c r="N2" s="234"/>
      <c r="O2" s="234"/>
      <c r="P2" s="234"/>
      <c r="Q2" s="234"/>
      <c r="R2" s="234"/>
      <c r="S2" s="234"/>
      <c r="T2" s="234"/>
      <c r="U2" s="234"/>
      <c r="V2" s="234"/>
      <c r="AT2" s="17" t="s">
        <v>110</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 customHeight="1">
      <c r="B8" s="20"/>
      <c r="D8" s="27" t="s">
        <v>164</v>
      </c>
      <c r="L8" s="20"/>
    </row>
    <row r="9" spans="2:12" s="1" customFormat="1" ht="16.5" customHeight="1">
      <c r="B9" s="32"/>
      <c r="E9" s="267" t="s">
        <v>3499</v>
      </c>
      <c r="F9" s="266"/>
      <c r="G9" s="266"/>
      <c r="H9" s="266"/>
      <c r="L9" s="32"/>
    </row>
    <row r="10" spans="2:12" s="1" customFormat="1" ht="12" customHeight="1">
      <c r="B10" s="32"/>
      <c r="D10" s="27" t="s">
        <v>3500</v>
      </c>
      <c r="L10" s="32"/>
    </row>
    <row r="11" spans="2:12" s="1" customFormat="1" ht="16.5" customHeight="1">
      <c r="B11" s="32"/>
      <c r="E11" s="256" t="s">
        <v>4442</v>
      </c>
      <c r="F11" s="266"/>
      <c r="G11" s="266"/>
      <c r="H11" s="266"/>
      <c r="L11" s="32"/>
    </row>
    <row r="12" spans="2:12" s="1" customFormat="1" ht="12">
      <c r="B12" s="32"/>
      <c r="L12" s="32"/>
    </row>
    <row r="13" spans="2:12" s="1" customFormat="1" ht="12" customHeight="1">
      <c r="B13" s="32"/>
      <c r="D13" s="27" t="s">
        <v>18</v>
      </c>
      <c r="F13" s="25" t="s">
        <v>1</v>
      </c>
      <c r="I13" s="27" t="s">
        <v>19</v>
      </c>
      <c r="J13" s="25" t="s">
        <v>1</v>
      </c>
      <c r="L13" s="32"/>
    </row>
    <row r="14" spans="2:12" s="1" customFormat="1" ht="12" customHeight="1">
      <c r="B14" s="32"/>
      <c r="D14" s="27" t="s">
        <v>20</v>
      </c>
      <c r="F14" s="25" t="s">
        <v>21</v>
      </c>
      <c r="I14" s="27" t="s">
        <v>22</v>
      </c>
      <c r="J14" s="52" t="str">
        <f>'Rekapitulace stavby'!AN8</f>
        <v>25. 9. 2023</v>
      </c>
      <c r="L14" s="32"/>
    </row>
    <row r="15" spans="2:12" s="1" customFormat="1" ht="10.9" customHeight="1">
      <c r="B15" s="32"/>
      <c r="L15" s="32"/>
    </row>
    <row r="16" spans="2:12" s="1" customFormat="1" ht="12" customHeight="1">
      <c r="B16" s="32"/>
      <c r="D16" s="27" t="s">
        <v>24</v>
      </c>
      <c r="I16" s="27" t="s">
        <v>25</v>
      </c>
      <c r="J16" s="25" t="s">
        <v>1</v>
      </c>
      <c r="L16" s="32"/>
    </row>
    <row r="17" spans="2:12" s="1" customFormat="1" ht="18" customHeight="1">
      <c r="B17" s="32"/>
      <c r="E17" s="25" t="s">
        <v>26</v>
      </c>
      <c r="I17" s="27" t="s">
        <v>27</v>
      </c>
      <c r="J17" s="25" t="s">
        <v>1</v>
      </c>
      <c r="L17" s="32"/>
    </row>
    <row r="18" spans="2:12" s="1" customFormat="1" ht="6.95" customHeight="1">
      <c r="B18" s="32"/>
      <c r="L18" s="32"/>
    </row>
    <row r="19" spans="2:12" s="1" customFormat="1" ht="12" customHeight="1">
      <c r="B19" s="32"/>
      <c r="D19" s="27" t="s">
        <v>28</v>
      </c>
      <c r="I19" s="27" t="s">
        <v>25</v>
      </c>
      <c r="J19" s="28" t="str">
        <f>'Rekapitulace stavby'!AN13</f>
        <v>Vyplň údaj</v>
      </c>
      <c r="L19" s="32"/>
    </row>
    <row r="20" spans="2:12" s="1" customFormat="1" ht="18" customHeight="1">
      <c r="B20" s="32"/>
      <c r="E20" s="269" t="str">
        <f>'Rekapitulace stavby'!E14</f>
        <v>Vyplň údaj</v>
      </c>
      <c r="F20" s="238"/>
      <c r="G20" s="238"/>
      <c r="H20" s="238"/>
      <c r="I20" s="27" t="s">
        <v>27</v>
      </c>
      <c r="J20" s="28" t="str">
        <f>'Rekapitulace stavby'!AN14</f>
        <v>Vyplň údaj</v>
      </c>
      <c r="L20" s="32"/>
    </row>
    <row r="21" spans="2:12" s="1" customFormat="1" ht="6.95" customHeight="1">
      <c r="B21" s="32"/>
      <c r="L21" s="32"/>
    </row>
    <row r="22" spans="2:12" s="1" customFormat="1" ht="12" customHeight="1">
      <c r="B22" s="32"/>
      <c r="D22" s="27" t="s">
        <v>30</v>
      </c>
      <c r="I22" s="27" t="s">
        <v>25</v>
      </c>
      <c r="J22" s="25" t="s">
        <v>1</v>
      </c>
      <c r="L22" s="32"/>
    </row>
    <row r="23" spans="2:12" s="1" customFormat="1" ht="18" customHeight="1">
      <c r="B23" s="32"/>
      <c r="E23" s="25" t="s">
        <v>31</v>
      </c>
      <c r="I23" s="27" t="s">
        <v>27</v>
      </c>
      <c r="J23" s="25" t="s">
        <v>1</v>
      </c>
      <c r="L23" s="32"/>
    </row>
    <row r="24" spans="2:12" s="1" customFormat="1" ht="6.95" customHeight="1">
      <c r="B24" s="32"/>
      <c r="L24" s="32"/>
    </row>
    <row r="25" spans="2:12" s="1" customFormat="1" ht="12" customHeight="1">
      <c r="B25" s="32"/>
      <c r="D25" s="27" t="s">
        <v>33</v>
      </c>
      <c r="I25" s="27" t="s">
        <v>25</v>
      </c>
      <c r="J25" s="25" t="s">
        <v>1</v>
      </c>
      <c r="L25" s="32"/>
    </row>
    <row r="26" spans="2:12" s="1" customFormat="1" ht="18" customHeight="1">
      <c r="B26" s="32"/>
      <c r="E26" s="25" t="s">
        <v>34</v>
      </c>
      <c r="I26" s="27" t="s">
        <v>27</v>
      </c>
      <c r="J26" s="25" t="s">
        <v>1</v>
      </c>
      <c r="L26" s="32"/>
    </row>
    <row r="27" spans="2:12" s="1" customFormat="1" ht="6.95" customHeight="1">
      <c r="B27" s="32"/>
      <c r="L27" s="32"/>
    </row>
    <row r="28" spans="2:12" s="1" customFormat="1" ht="12" customHeight="1">
      <c r="B28" s="32"/>
      <c r="D28" s="27" t="s">
        <v>35</v>
      </c>
      <c r="L28" s="32"/>
    </row>
    <row r="29" spans="2:12" s="7" customFormat="1" ht="179.25" customHeight="1">
      <c r="B29" s="95"/>
      <c r="E29" s="242" t="s">
        <v>210</v>
      </c>
      <c r="F29" s="242"/>
      <c r="G29" s="242"/>
      <c r="H29" s="242"/>
      <c r="L29" s="95"/>
    </row>
    <row r="30" spans="2:12" s="1" customFormat="1" ht="6.95" customHeight="1">
      <c r="B30" s="32"/>
      <c r="L30" s="32"/>
    </row>
    <row r="31" spans="2:12" s="1" customFormat="1" ht="6.95" customHeight="1">
      <c r="B31" s="32"/>
      <c r="D31" s="53"/>
      <c r="E31" s="53"/>
      <c r="F31" s="53"/>
      <c r="G31" s="53"/>
      <c r="H31" s="53"/>
      <c r="I31" s="53"/>
      <c r="J31" s="53"/>
      <c r="K31" s="53"/>
      <c r="L31" s="32"/>
    </row>
    <row r="32" spans="2:12" s="1" customFormat="1" ht="25.35" customHeight="1">
      <c r="B32" s="32"/>
      <c r="D32" s="97" t="s">
        <v>37</v>
      </c>
      <c r="J32" s="66">
        <f>ROUND(J130,2)</f>
        <v>0</v>
      </c>
      <c r="L32" s="32"/>
    </row>
    <row r="33" spans="2:12" s="1" customFormat="1" ht="6.95" customHeight="1">
      <c r="B33" s="32"/>
      <c r="D33" s="53"/>
      <c r="E33" s="53"/>
      <c r="F33" s="53"/>
      <c r="G33" s="53"/>
      <c r="H33" s="53"/>
      <c r="I33" s="53"/>
      <c r="J33" s="53"/>
      <c r="K33" s="53"/>
      <c r="L33" s="32"/>
    </row>
    <row r="34" spans="2:12" s="1" customFormat="1" ht="14.45" customHeight="1">
      <c r="B34" s="32"/>
      <c r="F34" s="35" t="s">
        <v>39</v>
      </c>
      <c r="I34" s="35" t="s">
        <v>38</v>
      </c>
      <c r="J34" s="35" t="s">
        <v>40</v>
      </c>
      <c r="L34" s="32"/>
    </row>
    <row r="35" spans="2:12" s="1" customFormat="1" ht="14.45" customHeight="1">
      <c r="B35" s="32"/>
      <c r="D35" s="55" t="s">
        <v>41</v>
      </c>
      <c r="E35" s="27" t="s">
        <v>42</v>
      </c>
      <c r="F35" s="86">
        <f>ROUND((SUM(BE130:BE206)),2)</f>
        <v>0</v>
      </c>
      <c r="I35" s="98">
        <v>0.21</v>
      </c>
      <c r="J35" s="86">
        <f>ROUND(((SUM(BE130:BE206))*I35),2)</f>
        <v>0</v>
      </c>
      <c r="L35" s="32"/>
    </row>
    <row r="36" spans="2:12" s="1" customFormat="1" ht="14.45" customHeight="1">
      <c r="B36" s="32"/>
      <c r="E36" s="27" t="s">
        <v>43</v>
      </c>
      <c r="F36" s="86">
        <f>ROUND((SUM(BF130:BF206)),2)</f>
        <v>0</v>
      </c>
      <c r="I36" s="98">
        <v>0.15</v>
      </c>
      <c r="J36" s="86">
        <f>ROUND(((SUM(BF130:BF206))*I36),2)</f>
        <v>0</v>
      </c>
      <c r="L36" s="32"/>
    </row>
    <row r="37" spans="2:12" s="1" customFormat="1" ht="14.45" customHeight="1" hidden="1">
      <c r="B37" s="32"/>
      <c r="E37" s="27" t="s">
        <v>44</v>
      </c>
      <c r="F37" s="86">
        <f>ROUND((SUM(BG130:BG206)),2)</f>
        <v>0</v>
      </c>
      <c r="I37" s="98">
        <v>0.21</v>
      </c>
      <c r="J37" s="86">
        <f>0</f>
        <v>0</v>
      </c>
      <c r="L37" s="32"/>
    </row>
    <row r="38" spans="2:12" s="1" customFormat="1" ht="14.45" customHeight="1" hidden="1">
      <c r="B38" s="32"/>
      <c r="E38" s="27" t="s">
        <v>45</v>
      </c>
      <c r="F38" s="86">
        <f>ROUND((SUM(BH130:BH206)),2)</f>
        <v>0</v>
      </c>
      <c r="I38" s="98">
        <v>0.15</v>
      </c>
      <c r="J38" s="86">
        <f>0</f>
        <v>0</v>
      </c>
      <c r="L38" s="32"/>
    </row>
    <row r="39" spans="2:12" s="1" customFormat="1" ht="14.45" customHeight="1" hidden="1">
      <c r="B39" s="32"/>
      <c r="E39" s="27" t="s">
        <v>46</v>
      </c>
      <c r="F39" s="86">
        <f>ROUND((SUM(BI130:BI206)),2)</f>
        <v>0</v>
      </c>
      <c r="I39" s="98">
        <v>0</v>
      </c>
      <c r="J39" s="86">
        <f>0</f>
        <v>0</v>
      </c>
      <c r="L39" s="32"/>
    </row>
    <row r="40" spans="2:12" s="1" customFormat="1" ht="6.95" customHeight="1">
      <c r="B40" s="32"/>
      <c r="L40" s="32"/>
    </row>
    <row r="41" spans="2:12" s="1" customFormat="1" ht="25.35" customHeight="1">
      <c r="B41" s="32"/>
      <c r="C41" s="99"/>
      <c r="D41" s="100" t="s">
        <v>47</v>
      </c>
      <c r="E41" s="57"/>
      <c r="F41" s="57"/>
      <c r="G41" s="101" t="s">
        <v>48</v>
      </c>
      <c r="H41" s="102" t="s">
        <v>49</v>
      </c>
      <c r="I41" s="57"/>
      <c r="J41" s="103">
        <f>SUM(J32:J39)</f>
        <v>0</v>
      </c>
      <c r="K41" s="104"/>
      <c r="L41" s="32"/>
    </row>
    <row r="42" spans="2:12" s="1" customFormat="1" ht="14.45" customHeight="1">
      <c r="B42" s="32"/>
      <c r="L42" s="32"/>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s="1" customFormat="1" ht="16.5" customHeight="1">
      <c r="B87" s="32"/>
      <c r="E87" s="267" t="s">
        <v>3499</v>
      </c>
      <c r="F87" s="266"/>
      <c r="G87" s="266"/>
      <c r="H87" s="266"/>
      <c r="L87" s="32"/>
    </row>
    <row r="88" spans="2:12" s="1" customFormat="1" ht="12" customHeight="1">
      <c r="B88" s="32"/>
      <c r="C88" s="27" t="s">
        <v>3500</v>
      </c>
      <c r="L88" s="32"/>
    </row>
    <row r="89" spans="2:12" s="1" customFormat="1" ht="16.5" customHeight="1">
      <c r="B89" s="32"/>
      <c r="E89" s="256" t="str">
        <f>E11</f>
        <v>MaR - Měření a regulace</v>
      </c>
      <c r="F89" s="266"/>
      <c r="G89" s="266"/>
      <c r="H89" s="266"/>
      <c r="L89" s="32"/>
    </row>
    <row r="90" spans="2:12" s="1" customFormat="1" ht="6.95" customHeight="1">
      <c r="B90" s="32"/>
      <c r="L90" s="32"/>
    </row>
    <row r="91" spans="2:12" s="1" customFormat="1" ht="12" customHeight="1">
      <c r="B91" s="32"/>
      <c r="C91" s="27" t="s">
        <v>20</v>
      </c>
      <c r="F91" s="25" t="str">
        <f>F14</f>
        <v>Turnov, p.č. 662/2</v>
      </c>
      <c r="I91" s="27" t="s">
        <v>22</v>
      </c>
      <c r="J91" s="52" t="str">
        <f>IF(J14="","",J14)</f>
        <v>25. 9. 2023</v>
      </c>
      <c r="L91" s="32"/>
    </row>
    <row r="92" spans="2:12" s="1" customFormat="1" ht="6.95" customHeight="1">
      <c r="B92" s="32"/>
      <c r="L92" s="32"/>
    </row>
    <row r="93" spans="2:12" s="1" customFormat="1" ht="15.2" customHeight="1">
      <c r="B93" s="32"/>
      <c r="C93" s="27" t="s">
        <v>24</v>
      </c>
      <c r="F93" s="25" t="str">
        <f>E17</f>
        <v>Město Turnov</v>
      </c>
      <c r="I93" s="27" t="s">
        <v>30</v>
      </c>
      <c r="J93" s="30" t="str">
        <f>E23</f>
        <v>A69 - architekti s.r.o.</v>
      </c>
      <c r="L93" s="32"/>
    </row>
    <row r="94" spans="2:12" s="1" customFormat="1" ht="15.2" customHeight="1">
      <c r="B94" s="32"/>
      <c r="C94" s="27" t="s">
        <v>28</v>
      </c>
      <c r="F94" s="25" t="str">
        <f>IF(E20="","",E20)</f>
        <v>Vyplň údaj</v>
      </c>
      <c r="I94" s="27" t="s">
        <v>33</v>
      </c>
      <c r="J94" s="30" t="str">
        <f>E26</f>
        <v>QSB s.r.o.</v>
      </c>
      <c r="L94" s="32"/>
    </row>
    <row r="95" spans="2:12" s="1" customFormat="1" ht="10.35" customHeight="1">
      <c r="B95" s="32"/>
      <c r="L95" s="32"/>
    </row>
    <row r="96" spans="2:12" s="1" customFormat="1" ht="29.25" customHeight="1">
      <c r="B96" s="32"/>
      <c r="C96" s="107" t="s">
        <v>217</v>
      </c>
      <c r="D96" s="99"/>
      <c r="E96" s="99"/>
      <c r="F96" s="99"/>
      <c r="G96" s="99"/>
      <c r="H96" s="99"/>
      <c r="I96" s="99"/>
      <c r="J96" s="108" t="s">
        <v>218</v>
      </c>
      <c r="K96" s="99"/>
      <c r="L96" s="32"/>
    </row>
    <row r="97" spans="2:12" s="1" customFormat="1" ht="10.35" customHeight="1">
      <c r="B97" s="32"/>
      <c r="L97" s="32"/>
    </row>
    <row r="98" spans="2:47" s="1" customFormat="1" ht="22.9" customHeight="1">
      <c r="B98" s="32"/>
      <c r="C98" s="109" t="s">
        <v>219</v>
      </c>
      <c r="J98" s="66">
        <f>J130</f>
        <v>0</v>
      </c>
      <c r="L98" s="32"/>
      <c r="AU98" s="17" t="s">
        <v>220</v>
      </c>
    </row>
    <row r="99" spans="2:12" s="8" customFormat="1" ht="24.95" customHeight="1">
      <c r="B99" s="110"/>
      <c r="D99" s="111" t="s">
        <v>4442</v>
      </c>
      <c r="E99" s="112"/>
      <c r="F99" s="112"/>
      <c r="G99" s="112"/>
      <c r="H99" s="112"/>
      <c r="I99" s="112"/>
      <c r="J99" s="113">
        <f>J131</f>
        <v>0</v>
      </c>
      <c r="L99" s="110"/>
    </row>
    <row r="100" spans="2:12" s="9" customFormat="1" ht="19.9" customHeight="1">
      <c r="B100" s="114"/>
      <c r="D100" s="115" t="s">
        <v>4443</v>
      </c>
      <c r="E100" s="116"/>
      <c r="F100" s="116"/>
      <c r="G100" s="116"/>
      <c r="H100" s="116"/>
      <c r="I100" s="116"/>
      <c r="J100" s="117">
        <f>J132</f>
        <v>0</v>
      </c>
      <c r="L100" s="114"/>
    </row>
    <row r="101" spans="2:12" s="9" customFormat="1" ht="19.9" customHeight="1">
      <c r="B101" s="114"/>
      <c r="D101" s="115" t="s">
        <v>4444</v>
      </c>
      <c r="E101" s="116"/>
      <c r="F101" s="116"/>
      <c r="G101" s="116"/>
      <c r="H101" s="116"/>
      <c r="I101" s="116"/>
      <c r="J101" s="117">
        <f>J136</f>
        <v>0</v>
      </c>
      <c r="L101" s="114"/>
    </row>
    <row r="102" spans="2:12" s="9" customFormat="1" ht="19.9" customHeight="1">
      <c r="B102" s="114"/>
      <c r="D102" s="115" t="s">
        <v>4445</v>
      </c>
      <c r="E102" s="116"/>
      <c r="F102" s="116"/>
      <c r="G102" s="116"/>
      <c r="H102" s="116"/>
      <c r="I102" s="116"/>
      <c r="J102" s="117">
        <f>J139</f>
        <v>0</v>
      </c>
      <c r="L102" s="114"/>
    </row>
    <row r="103" spans="2:12" s="9" customFormat="1" ht="19.9" customHeight="1">
      <c r="B103" s="114"/>
      <c r="D103" s="115" t="s">
        <v>4446</v>
      </c>
      <c r="E103" s="116"/>
      <c r="F103" s="116"/>
      <c r="G103" s="116"/>
      <c r="H103" s="116"/>
      <c r="I103" s="116"/>
      <c r="J103" s="117">
        <f>J159</f>
        <v>0</v>
      </c>
      <c r="L103" s="114"/>
    </row>
    <row r="104" spans="2:12" s="9" customFormat="1" ht="19.9" customHeight="1">
      <c r="B104" s="114"/>
      <c r="D104" s="115" t="s">
        <v>4447</v>
      </c>
      <c r="E104" s="116"/>
      <c r="F104" s="116"/>
      <c r="G104" s="116"/>
      <c r="H104" s="116"/>
      <c r="I104" s="116"/>
      <c r="J104" s="117">
        <f>J182</f>
        <v>0</v>
      </c>
      <c r="L104" s="114"/>
    </row>
    <row r="105" spans="2:12" s="9" customFormat="1" ht="19.9" customHeight="1">
      <c r="B105" s="114"/>
      <c r="D105" s="115" t="s">
        <v>4448</v>
      </c>
      <c r="E105" s="116"/>
      <c r="F105" s="116"/>
      <c r="G105" s="116"/>
      <c r="H105" s="116"/>
      <c r="I105" s="116"/>
      <c r="J105" s="117">
        <f>J185</f>
        <v>0</v>
      </c>
      <c r="L105" s="114"/>
    </row>
    <row r="106" spans="2:12" s="9" customFormat="1" ht="19.9" customHeight="1">
      <c r="B106" s="114"/>
      <c r="D106" s="115" t="s">
        <v>4449</v>
      </c>
      <c r="E106" s="116"/>
      <c r="F106" s="116"/>
      <c r="G106" s="116"/>
      <c r="H106" s="116"/>
      <c r="I106" s="116"/>
      <c r="J106" s="117">
        <f>J188</f>
        <v>0</v>
      </c>
      <c r="L106" s="114"/>
    </row>
    <row r="107" spans="2:12" s="9" customFormat="1" ht="19.9" customHeight="1">
      <c r="B107" s="114"/>
      <c r="D107" s="115" t="s">
        <v>4450</v>
      </c>
      <c r="E107" s="116"/>
      <c r="F107" s="116"/>
      <c r="G107" s="116"/>
      <c r="H107" s="116"/>
      <c r="I107" s="116"/>
      <c r="J107" s="117">
        <f>J194</f>
        <v>0</v>
      </c>
      <c r="L107" s="114"/>
    </row>
    <row r="108" spans="2:12" s="9" customFormat="1" ht="19.9" customHeight="1">
      <c r="B108" s="114"/>
      <c r="D108" s="115" t="s">
        <v>4451</v>
      </c>
      <c r="E108" s="116"/>
      <c r="F108" s="116"/>
      <c r="G108" s="116"/>
      <c r="H108" s="116"/>
      <c r="I108" s="116"/>
      <c r="J108" s="117">
        <f>J200</f>
        <v>0</v>
      </c>
      <c r="L108" s="114"/>
    </row>
    <row r="109" spans="2:12" s="1" customFormat="1" ht="21.75" customHeight="1">
      <c r="B109" s="32"/>
      <c r="L109" s="32"/>
    </row>
    <row r="110" spans="2:12" s="1" customFormat="1" ht="6.95" customHeight="1">
      <c r="B110" s="44"/>
      <c r="C110" s="45"/>
      <c r="D110" s="45"/>
      <c r="E110" s="45"/>
      <c r="F110" s="45"/>
      <c r="G110" s="45"/>
      <c r="H110" s="45"/>
      <c r="I110" s="45"/>
      <c r="J110" s="45"/>
      <c r="K110" s="45"/>
      <c r="L110" s="32"/>
    </row>
    <row r="114" spans="2:12" s="1" customFormat="1" ht="6.95" customHeight="1">
      <c r="B114" s="46"/>
      <c r="C114" s="47"/>
      <c r="D114" s="47"/>
      <c r="E114" s="47"/>
      <c r="F114" s="47"/>
      <c r="G114" s="47"/>
      <c r="H114" s="47"/>
      <c r="I114" s="47"/>
      <c r="J114" s="47"/>
      <c r="K114" s="47"/>
      <c r="L114" s="32"/>
    </row>
    <row r="115" spans="2:12" s="1" customFormat="1" ht="24.95" customHeight="1">
      <c r="B115" s="32"/>
      <c r="C115" s="21" t="s">
        <v>247</v>
      </c>
      <c r="L115" s="32"/>
    </row>
    <row r="116" spans="2:12" s="1" customFormat="1" ht="6.95" customHeight="1">
      <c r="B116" s="32"/>
      <c r="L116" s="32"/>
    </row>
    <row r="117" spans="2:12" s="1" customFormat="1" ht="12" customHeight="1">
      <c r="B117" s="32"/>
      <c r="C117" s="27" t="s">
        <v>16</v>
      </c>
      <c r="L117" s="32"/>
    </row>
    <row r="118" spans="2:12" s="1" customFormat="1" ht="16.5" customHeight="1">
      <c r="B118" s="32"/>
      <c r="E118" s="267" t="str">
        <f>E7</f>
        <v>Novostavba knihovny Antonína Marka v Turnově</v>
      </c>
      <c r="F118" s="268"/>
      <c r="G118" s="268"/>
      <c r="H118" s="268"/>
      <c r="L118" s="32"/>
    </row>
    <row r="119" spans="2:12" ht="12" customHeight="1">
      <c r="B119" s="20"/>
      <c r="C119" s="27" t="s">
        <v>164</v>
      </c>
      <c r="L119" s="20"/>
    </row>
    <row r="120" spans="2:12" s="1" customFormat="1" ht="16.5" customHeight="1">
      <c r="B120" s="32"/>
      <c r="E120" s="267" t="s">
        <v>3499</v>
      </c>
      <c r="F120" s="266"/>
      <c r="G120" s="266"/>
      <c r="H120" s="266"/>
      <c r="L120" s="32"/>
    </row>
    <row r="121" spans="2:12" s="1" customFormat="1" ht="12" customHeight="1">
      <c r="B121" s="32"/>
      <c r="C121" s="27" t="s">
        <v>3500</v>
      </c>
      <c r="L121" s="32"/>
    </row>
    <row r="122" spans="2:12" s="1" customFormat="1" ht="16.5" customHeight="1">
      <c r="B122" s="32"/>
      <c r="E122" s="256" t="str">
        <f>E11</f>
        <v>MaR - Měření a regulace</v>
      </c>
      <c r="F122" s="266"/>
      <c r="G122" s="266"/>
      <c r="H122" s="266"/>
      <c r="L122" s="32"/>
    </row>
    <row r="123" spans="2:12" s="1" customFormat="1" ht="6.95" customHeight="1">
      <c r="B123" s="32"/>
      <c r="L123" s="32"/>
    </row>
    <row r="124" spans="2:12" s="1" customFormat="1" ht="12" customHeight="1">
      <c r="B124" s="32"/>
      <c r="C124" s="27" t="s">
        <v>20</v>
      </c>
      <c r="F124" s="25" t="str">
        <f>F14</f>
        <v>Turnov, p.č. 662/2</v>
      </c>
      <c r="I124" s="27" t="s">
        <v>22</v>
      </c>
      <c r="J124" s="52" t="str">
        <f>IF(J14="","",J14)</f>
        <v>25. 9. 2023</v>
      </c>
      <c r="L124" s="32"/>
    </row>
    <row r="125" spans="2:12" s="1" customFormat="1" ht="6.95" customHeight="1">
      <c r="B125" s="32"/>
      <c r="L125" s="32"/>
    </row>
    <row r="126" spans="2:12" s="1" customFormat="1" ht="15.2" customHeight="1">
      <c r="B126" s="32"/>
      <c r="C126" s="27" t="s">
        <v>24</v>
      </c>
      <c r="F126" s="25" t="str">
        <f>E17</f>
        <v>Město Turnov</v>
      </c>
      <c r="I126" s="27" t="s">
        <v>30</v>
      </c>
      <c r="J126" s="30" t="str">
        <f>E23</f>
        <v>A69 - architekti s.r.o.</v>
      </c>
      <c r="L126" s="32"/>
    </row>
    <row r="127" spans="2:12" s="1" customFormat="1" ht="15.2" customHeight="1">
      <c r="B127" s="32"/>
      <c r="C127" s="27" t="s">
        <v>28</v>
      </c>
      <c r="F127" s="25" t="str">
        <f>IF(E20="","",E20)</f>
        <v>Vyplň údaj</v>
      </c>
      <c r="I127" s="27" t="s">
        <v>33</v>
      </c>
      <c r="J127" s="30" t="str">
        <f>E26</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108</v>
      </c>
      <c r="F131" s="128" t="s">
        <v>109</v>
      </c>
      <c r="I131" s="129"/>
      <c r="J131" s="130">
        <f>BK131</f>
        <v>0</v>
      </c>
      <c r="L131" s="126"/>
      <c r="M131" s="131"/>
      <c r="P131" s="132">
        <f>P132+P136+P139+P159+P182+P185+P188+P194+P200</f>
        <v>0</v>
      </c>
      <c r="R131" s="132">
        <f>R132+R136+R139+R159+R182+R185+R188+R194+R200</f>
        <v>0</v>
      </c>
      <c r="T131" s="133">
        <f>T132+T136+T139+T159+T182+T185+T188+T194+T200</f>
        <v>0</v>
      </c>
      <c r="AR131" s="127" t="s">
        <v>87</v>
      </c>
      <c r="AT131" s="134" t="s">
        <v>76</v>
      </c>
      <c r="AU131" s="134" t="s">
        <v>77</v>
      </c>
      <c r="AY131" s="127" t="s">
        <v>262</v>
      </c>
      <c r="BK131" s="135">
        <f>BK132+BK136+BK139+BK159+BK182+BK185+BK188+BK194+BK200</f>
        <v>0</v>
      </c>
    </row>
    <row r="132" spans="2:63" s="11" customFormat="1" ht="22.9" customHeight="1">
      <c r="B132" s="126"/>
      <c r="D132" s="127" t="s">
        <v>76</v>
      </c>
      <c r="E132" s="136" t="s">
        <v>4452</v>
      </c>
      <c r="F132" s="136" t="s">
        <v>4453</v>
      </c>
      <c r="I132" s="129"/>
      <c r="J132" s="137">
        <f>BK132</f>
        <v>0</v>
      </c>
      <c r="L132" s="126"/>
      <c r="M132" s="131"/>
      <c r="P132" s="132">
        <f>SUM(P133:P135)</f>
        <v>0</v>
      </c>
      <c r="R132" s="132">
        <f>SUM(R133:R135)</f>
        <v>0</v>
      </c>
      <c r="T132" s="133">
        <f>SUM(T133:T135)</f>
        <v>0</v>
      </c>
      <c r="AR132" s="127" t="s">
        <v>85</v>
      </c>
      <c r="AT132" s="134" t="s">
        <v>76</v>
      </c>
      <c r="AU132" s="134" t="s">
        <v>85</v>
      </c>
      <c r="AY132" s="127" t="s">
        <v>262</v>
      </c>
      <c r="BK132" s="135">
        <f>SUM(BK133:BK135)</f>
        <v>0</v>
      </c>
    </row>
    <row r="133" spans="2:65" s="1" customFormat="1" ht="24.2" customHeight="1">
      <c r="B133" s="32"/>
      <c r="C133" s="138" t="s">
        <v>85</v>
      </c>
      <c r="D133" s="138" t="s">
        <v>264</v>
      </c>
      <c r="E133" s="139" t="s">
        <v>4454</v>
      </c>
      <c r="F133" s="140" t="s">
        <v>4455</v>
      </c>
      <c r="G133" s="141" t="s">
        <v>2434</v>
      </c>
      <c r="H133" s="142">
        <v>1</v>
      </c>
      <c r="I133" s="143"/>
      <c r="J133" s="142">
        <f>ROUND(I133*H133,2)</f>
        <v>0</v>
      </c>
      <c r="K133" s="140" t="s">
        <v>1</v>
      </c>
      <c r="L133" s="32"/>
      <c r="M133" s="144" t="s">
        <v>1</v>
      </c>
      <c r="N133" s="145" t="s">
        <v>42</v>
      </c>
      <c r="P133" s="146">
        <f>O133*H133</f>
        <v>0</v>
      </c>
      <c r="Q133" s="146">
        <v>0</v>
      </c>
      <c r="R133" s="146">
        <f>Q133*H133</f>
        <v>0</v>
      </c>
      <c r="S133" s="146">
        <v>0</v>
      </c>
      <c r="T133" s="147">
        <f>S133*H133</f>
        <v>0</v>
      </c>
      <c r="AR133" s="148" t="s">
        <v>369</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369</v>
      </c>
      <c r="BM133" s="148" t="s">
        <v>87</v>
      </c>
    </row>
    <row r="134" spans="2:47" s="1" customFormat="1" ht="19.5">
      <c r="B134" s="32"/>
      <c r="D134" s="151" t="s">
        <v>699</v>
      </c>
      <c r="F134" s="187" t="s">
        <v>4456</v>
      </c>
      <c r="I134" s="188"/>
      <c r="L134" s="32"/>
      <c r="M134" s="189"/>
      <c r="T134" s="56"/>
      <c r="AT134" s="17" t="s">
        <v>699</v>
      </c>
      <c r="AU134" s="17" t="s">
        <v>87</v>
      </c>
    </row>
    <row r="135" spans="2:65" s="1" customFormat="1" ht="16.5" customHeight="1">
      <c r="B135" s="32"/>
      <c r="C135" s="138" t="s">
        <v>87</v>
      </c>
      <c r="D135" s="138" t="s">
        <v>264</v>
      </c>
      <c r="E135" s="139" t="s">
        <v>4457</v>
      </c>
      <c r="F135" s="140" t="s">
        <v>4458</v>
      </c>
      <c r="G135" s="141" t="s">
        <v>2434</v>
      </c>
      <c r="H135" s="142">
        <v>1</v>
      </c>
      <c r="I135" s="143"/>
      <c r="J135" s="142">
        <f>ROUND(I135*H135,2)</f>
        <v>0</v>
      </c>
      <c r="K135" s="140" t="s">
        <v>1</v>
      </c>
      <c r="L135" s="32"/>
      <c r="M135" s="144" t="s">
        <v>1</v>
      </c>
      <c r="N135" s="145" t="s">
        <v>42</v>
      </c>
      <c r="P135" s="146">
        <f>O135*H135</f>
        <v>0</v>
      </c>
      <c r="Q135" s="146">
        <v>0</v>
      </c>
      <c r="R135" s="146">
        <f>Q135*H135</f>
        <v>0</v>
      </c>
      <c r="S135" s="146">
        <v>0</v>
      </c>
      <c r="T135" s="147">
        <f>S135*H135</f>
        <v>0</v>
      </c>
      <c r="AR135" s="148" t="s">
        <v>369</v>
      </c>
      <c r="AT135" s="148" t="s">
        <v>264</v>
      </c>
      <c r="AU135" s="148" t="s">
        <v>87</v>
      </c>
      <c r="AY135" s="17" t="s">
        <v>262</v>
      </c>
      <c r="BE135" s="149">
        <f>IF(N135="základní",J135,0)</f>
        <v>0</v>
      </c>
      <c r="BF135" s="149">
        <f>IF(N135="snížená",J135,0)</f>
        <v>0</v>
      </c>
      <c r="BG135" s="149">
        <f>IF(N135="zákl. přenesená",J135,0)</f>
        <v>0</v>
      </c>
      <c r="BH135" s="149">
        <f>IF(N135="sníž. přenesená",J135,0)</f>
        <v>0</v>
      </c>
      <c r="BI135" s="149">
        <f>IF(N135="nulová",J135,0)</f>
        <v>0</v>
      </c>
      <c r="BJ135" s="17" t="s">
        <v>85</v>
      </c>
      <c r="BK135" s="149">
        <f>ROUND(I135*H135,2)</f>
        <v>0</v>
      </c>
      <c r="BL135" s="17" t="s">
        <v>369</v>
      </c>
      <c r="BM135" s="148" t="s">
        <v>268</v>
      </c>
    </row>
    <row r="136" spans="2:63" s="11" customFormat="1" ht="22.9" customHeight="1">
      <c r="B136" s="126"/>
      <c r="D136" s="127" t="s">
        <v>76</v>
      </c>
      <c r="E136" s="136" t="s">
        <v>4459</v>
      </c>
      <c r="F136" s="136" t="s">
        <v>4460</v>
      </c>
      <c r="I136" s="129"/>
      <c r="J136" s="137">
        <f>BK136</f>
        <v>0</v>
      </c>
      <c r="L136" s="126"/>
      <c r="M136" s="131"/>
      <c r="P136" s="132">
        <f>SUM(P137:P138)</f>
        <v>0</v>
      </c>
      <c r="R136" s="132">
        <f>SUM(R137:R138)</f>
        <v>0</v>
      </c>
      <c r="T136" s="133">
        <f>SUM(T137:T138)</f>
        <v>0</v>
      </c>
      <c r="AR136" s="127" t="s">
        <v>85</v>
      </c>
      <c r="AT136" s="134" t="s">
        <v>76</v>
      </c>
      <c r="AU136" s="134" t="s">
        <v>85</v>
      </c>
      <c r="AY136" s="127" t="s">
        <v>262</v>
      </c>
      <c r="BK136" s="135">
        <f>SUM(BK137:BK138)</f>
        <v>0</v>
      </c>
    </row>
    <row r="137" spans="2:65" s="1" customFormat="1" ht="24.2" customHeight="1">
      <c r="B137" s="32"/>
      <c r="C137" s="138" t="s">
        <v>103</v>
      </c>
      <c r="D137" s="138" t="s">
        <v>264</v>
      </c>
      <c r="E137" s="139" t="s">
        <v>4461</v>
      </c>
      <c r="F137" s="140" t="s">
        <v>4462</v>
      </c>
      <c r="G137" s="141" t="s">
        <v>2434</v>
      </c>
      <c r="H137" s="142">
        <v>1</v>
      </c>
      <c r="I137" s="143"/>
      <c r="J137" s="142">
        <f>ROUND(I137*H137,2)</f>
        <v>0</v>
      </c>
      <c r="K137" s="140" t="s">
        <v>1</v>
      </c>
      <c r="L137" s="32"/>
      <c r="M137" s="144" t="s">
        <v>1</v>
      </c>
      <c r="N137" s="145" t="s">
        <v>42</v>
      </c>
      <c r="P137" s="146">
        <f>O137*H137</f>
        <v>0</v>
      </c>
      <c r="Q137" s="146">
        <v>0</v>
      </c>
      <c r="R137" s="146">
        <f>Q137*H137</f>
        <v>0</v>
      </c>
      <c r="S137" s="146">
        <v>0</v>
      </c>
      <c r="T137" s="147">
        <f>S137*H137</f>
        <v>0</v>
      </c>
      <c r="AR137" s="148" t="s">
        <v>369</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369</v>
      </c>
      <c r="BM137" s="148" t="s">
        <v>312</v>
      </c>
    </row>
    <row r="138" spans="2:47" s="1" customFormat="1" ht="39">
      <c r="B138" s="32"/>
      <c r="D138" s="151" t="s">
        <v>699</v>
      </c>
      <c r="F138" s="187" t="s">
        <v>4463</v>
      </c>
      <c r="I138" s="188"/>
      <c r="L138" s="32"/>
      <c r="M138" s="189"/>
      <c r="T138" s="56"/>
      <c r="AT138" s="17" t="s">
        <v>699</v>
      </c>
      <c r="AU138" s="17" t="s">
        <v>87</v>
      </c>
    </row>
    <row r="139" spans="2:63" s="11" customFormat="1" ht="22.9" customHeight="1">
      <c r="B139" s="126"/>
      <c r="D139" s="127" t="s">
        <v>76</v>
      </c>
      <c r="E139" s="136" t="s">
        <v>4464</v>
      </c>
      <c r="F139" s="136" t="s">
        <v>4465</v>
      </c>
      <c r="I139" s="129"/>
      <c r="J139" s="137">
        <f>BK139</f>
        <v>0</v>
      </c>
      <c r="L139" s="126"/>
      <c r="M139" s="131"/>
      <c r="P139" s="132">
        <f>SUM(P140:P158)</f>
        <v>0</v>
      </c>
      <c r="R139" s="132">
        <f>SUM(R140:R158)</f>
        <v>0</v>
      </c>
      <c r="T139" s="133">
        <f>SUM(T140:T158)</f>
        <v>0</v>
      </c>
      <c r="AR139" s="127" t="s">
        <v>85</v>
      </c>
      <c r="AT139" s="134" t="s">
        <v>76</v>
      </c>
      <c r="AU139" s="134" t="s">
        <v>85</v>
      </c>
      <c r="AY139" s="127" t="s">
        <v>262</v>
      </c>
      <c r="BK139" s="135">
        <f>SUM(BK140:BK158)</f>
        <v>0</v>
      </c>
    </row>
    <row r="140" spans="2:65" s="1" customFormat="1" ht="24.2" customHeight="1">
      <c r="B140" s="32"/>
      <c r="C140" s="138" t="s">
        <v>268</v>
      </c>
      <c r="D140" s="138" t="s">
        <v>264</v>
      </c>
      <c r="E140" s="139" t="s">
        <v>4466</v>
      </c>
      <c r="F140" s="140" t="s">
        <v>4467</v>
      </c>
      <c r="G140" s="141" t="s">
        <v>697</v>
      </c>
      <c r="H140" s="142">
        <v>1</v>
      </c>
      <c r="I140" s="143"/>
      <c r="J140" s="142">
        <f aca="true" t="shared" si="0" ref="J140:J158">ROUND(I140*H140,2)</f>
        <v>0</v>
      </c>
      <c r="K140" s="140" t="s">
        <v>1</v>
      </c>
      <c r="L140" s="32"/>
      <c r="M140" s="144" t="s">
        <v>1</v>
      </c>
      <c r="N140" s="145" t="s">
        <v>42</v>
      </c>
      <c r="P140" s="146">
        <f aca="true" t="shared" si="1" ref="P140:P158">O140*H140</f>
        <v>0</v>
      </c>
      <c r="Q140" s="146">
        <v>0</v>
      </c>
      <c r="R140" s="146">
        <f aca="true" t="shared" si="2" ref="R140:R158">Q140*H140</f>
        <v>0</v>
      </c>
      <c r="S140" s="146">
        <v>0</v>
      </c>
      <c r="T140" s="147">
        <f aca="true" t="shared" si="3" ref="T140:T158">S140*H140</f>
        <v>0</v>
      </c>
      <c r="AR140" s="148" t="s">
        <v>369</v>
      </c>
      <c r="AT140" s="148" t="s">
        <v>264</v>
      </c>
      <c r="AU140" s="148" t="s">
        <v>87</v>
      </c>
      <c r="AY140" s="17" t="s">
        <v>262</v>
      </c>
      <c r="BE140" s="149">
        <f aca="true" t="shared" si="4" ref="BE140:BE158">IF(N140="základní",J140,0)</f>
        <v>0</v>
      </c>
      <c r="BF140" s="149">
        <f aca="true" t="shared" si="5" ref="BF140:BF158">IF(N140="snížená",J140,0)</f>
        <v>0</v>
      </c>
      <c r="BG140" s="149">
        <f aca="true" t="shared" si="6" ref="BG140:BG158">IF(N140="zákl. přenesená",J140,0)</f>
        <v>0</v>
      </c>
      <c r="BH140" s="149">
        <f aca="true" t="shared" si="7" ref="BH140:BH158">IF(N140="sníž. přenesená",J140,0)</f>
        <v>0</v>
      </c>
      <c r="BI140" s="149">
        <f aca="true" t="shared" si="8" ref="BI140:BI158">IF(N140="nulová",J140,0)</f>
        <v>0</v>
      </c>
      <c r="BJ140" s="17" t="s">
        <v>85</v>
      </c>
      <c r="BK140" s="149">
        <f aca="true" t="shared" si="9" ref="BK140:BK158">ROUND(I140*H140,2)</f>
        <v>0</v>
      </c>
      <c r="BL140" s="17" t="s">
        <v>369</v>
      </c>
      <c r="BM140" s="148" t="s">
        <v>304</v>
      </c>
    </row>
    <row r="141" spans="2:65" s="1" customFormat="1" ht="24.2" customHeight="1">
      <c r="B141" s="32"/>
      <c r="C141" s="138" t="s">
        <v>295</v>
      </c>
      <c r="D141" s="138" t="s">
        <v>264</v>
      </c>
      <c r="E141" s="139" t="s">
        <v>4468</v>
      </c>
      <c r="F141" s="140" t="s">
        <v>4469</v>
      </c>
      <c r="G141" s="141" t="s">
        <v>697</v>
      </c>
      <c r="H141" s="142">
        <v>1</v>
      </c>
      <c r="I141" s="143"/>
      <c r="J141" s="142">
        <f t="shared" si="0"/>
        <v>0</v>
      </c>
      <c r="K141" s="140" t="s">
        <v>1</v>
      </c>
      <c r="L141" s="32"/>
      <c r="M141" s="144" t="s">
        <v>1</v>
      </c>
      <c r="N141" s="145" t="s">
        <v>42</v>
      </c>
      <c r="P141" s="146">
        <f t="shared" si="1"/>
        <v>0</v>
      </c>
      <c r="Q141" s="146">
        <v>0</v>
      </c>
      <c r="R141" s="146">
        <f t="shared" si="2"/>
        <v>0</v>
      </c>
      <c r="S141" s="146">
        <v>0</v>
      </c>
      <c r="T141" s="147">
        <f t="shared" si="3"/>
        <v>0</v>
      </c>
      <c r="AR141" s="148" t="s">
        <v>369</v>
      </c>
      <c r="AT141" s="148" t="s">
        <v>264</v>
      </c>
      <c r="AU141" s="148" t="s">
        <v>87</v>
      </c>
      <c r="AY141" s="17" t="s">
        <v>262</v>
      </c>
      <c r="BE141" s="149">
        <f t="shared" si="4"/>
        <v>0</v>
      </c>
      <c r="BF141" s="149">
        <f t="shared" si="5"/>
        <v>0</v>
      </c>
      <c r="BG141" s="149">
        <f t="shared" si="6"/>
        <v>0</v>
      </c>
      <c r="BH141" s="149">
        <f t="shared" si="7"/>
        <v>0</v>
      </c>
      <c r="BI141" s="149">
        <f t="shared" si="8"/>
        <v>0</v>
      </c>
      <c r="BJ141" s="17" t="s">
        <v>85</v>
      </c>
      <c r="BK141" s="149">
        <f t="shared" si="9"/>
        <v>0</v>
      </c>
      <c r="BL141" s="17" t="s">
        <v>369</v>
      </c>
      <c r="BM141" s="148" t="s">
        <v>342</v>
      </c>
    </row>
    <row r="142" spans="2:65" s="1" customFormat="1" ht="24.2" customHeight="1">
      <c r="B142" s="32"/>
      <c r="C142" s="138" t="s">
        <v>312</v>
      </c>
      <c r="D142" s="138" t="s">
        <v>264</v>
      </c>
      <c r="E142" s="139" t="s">
        <v>4470</v>
      </c>
      <c r="F142" s="140" t="s">
        <v>4471</v>
      </c>
      <c r="G142" s="141" t="s">
        <v>697</v>
      </c>
      <c r="H142" s="142">
        <v>8</v>
      </c>
      <c r="I142" s="143"/>
      <c r="J142" s="142">
        <f t="shared" si="0"/>
        <v>0</v>
      </c>
      <c r="K142" s="140" t="s">
        <v>1</v>
      </c>
      <c r="L142" s="32"/>
      <c r="M142" s="144" t="s">
        <v>1</v>
      </c>
      <c r="N142" s="145" t="s">
        <v>42</v>
      </c>
      <c r="P142" s="146">
        <f t="shared" si="1"/>
        <v>0</v>
      </c>
      <c r="Q142" s="146">
        <v>0</v>
      </c>
      <c r="R142" s="146">
        <f t="shared" si="2"/>
        <v>0</v>
      </c>
      <c r="S142" s="146">
        <v>0</v>
      </c>
      <c r="T142" s="147">
        <f t="shared" si="3"/>
        <v>0</v>
      </c>
      <c r="AR142" s="148" t="s">
        <v>369</v>
      </c>
      <c r="AT142" s="148" t="s">
        <v>264</v>
      </c>
      <c r="AU142" s="148" t="s">
        <v>87</v>
      </c>
      <c r="AY142" s="17" t="s">
        <v>262</v>
      </c>
      <c r="BE142" s="149">
        <f t="shared" si="4"/>
        <v>0</v>
      </c>
      <c r="BF142" s="149">
        <f t="shared" si="5"/>
        <v>0</v>
      </c>
      <c r="BG142" s="149">
        <f t="shared" si="6"/>
        <v>0</v>
      </c>
      <c r="BH142" s="149">
        <f t="shared" si="7"/>
        <v>0</v>
      </c>
      <c r="BI142" s="149">
        <f t="shared" si="8"/>
        <v>0</v>
      </c>
      <c r="BJ142" s="17" t="s">
        <v>85</v>
      </c>
      <c r="BK142" s="149">
        <f t="shared" si="9"/>
        <v>0</v>
      </c>
      <c r="BL142" s="17" t="s">
        <v>369</v>
      </c>
      <c r="BM142" s="148" t="s">
        <v>351</v>
      </c>
    </row>
    <row r="143" spans="2:65" s="1" customFormat="1" ht="24.2" customHeight="1">
      <c r="B143" s="32"/>
      <c r="C143" s="138" t="s">
        <v>317</v>
      </c>
      <c r="D143" s="138" t="s">
        <v>264</v>
      </c>
      <c r="E143" s="139" t="s">
        <v>4472</v>
      </c>
      <c r="F143" s="140" t="s">
        <v>4473</v>
      </c>
      <c r="G143" s="141" t="s">
        <v>697</v>
      </c>
      <c r="H143" s="142">
        <v>9</v>
      </c>
      <c r="I143" s="143"/>
      <c r="J143" s="142">
        <f t="shared" si="0"/>
        <v>0</v>
      </c>
      <c r="K143" s="140" t="s">
        <v>1</v>
      </c>
      <c r="L143" s="32"/>
      <c r="M143" s="144" t="s">
        <v>1</v>
      </c>
      <c r="N143" s="145" t="s">
        <v>42</v>
      </c>
      <c r="P143" s="146">
        <f t="shared" si="1"/>
        <v>0</v>
      </c>
      <c r="Q143" s="146">
        <v>0</v>
      </c>
      <c r="R143" s="146">
        <f t="shared" si="2"/>
        <v>0</v>
      </c>
      <c r="S143" s="146">
        <v>0</v>
      </c>
      <c r="T143" s="147">
        <f t="shared" si="3"/>
        <v>0</v>
      </c>
      <c r="AR143" s="148" t="s">
        <v>369</v>
      </c>
      <c r="AT143" s="148" t="s">
        <v>264</v>
      </c>
      <c r="AU143" s="148" t="s">
        <v>87</v>
      </c>
      <c r="AY143" s="17" t="s">
        <v>262</v>
      </c>
      <c r="BE143" s="149">
        <f t="shared" si="4"/>
        <v>0</v>
      </c>
      <c r="BF143" s="149">
        <f t="shared" si="5"/>
        <v>0</v>
      </c>
      <c r="BG143" s="149">
        <f t="shared" si="6"/>
        <v>0</v>
      </c>
      <c r="BH143" s="149">
        <f t="shared" si="7"/>
        <v>0</v>
      </c>
      <c r="BI143" s="149">
        <f t="shared" si="8"/>
        <v>0</v>
      </c>
      <c r="BJ143" s="17" t="s">
        <v>85</v>
      </c>
      <c r="BK143" s="149">
        <f t="shared" si="9"/>
        <v>0</v>
      </c>
      <c r="BL143" s="17" t="s">
        <v>369</v>
      </c>
      <c r="BM143" s="148" t="s">
        <v>359</v>
      </c>
    </row>
    <row r="144" spans="2:65" s="1" customFormat="1" ht="24.2" customHeight="1">
      <c r="B144" s="32"/>
      <c r="C144" s="138" t="s">
        <v>304</v>
      </c>
      <c r="D144" s="138" t="s">
        <v>264</v>
      </c>
      <c r="E144" s="139" t="s">
        <v>4474</v>
      </c>
      <c r="F144" s="140" t="s">
        <v>4475</v>
      </c>
      <c r="G144" s="141" t="s">
        <v>697</v>
      </c>
      <c r="H144" s="142">
        <v>1</v>
      </c>
      <c r="I144" s="143"/>
      <c r="J144" s="142">
        <f t="shared" si="0"/>
        <v>0</v>
      </c>
      <c r="K144" s="140" t="s">
        <v>1</v>
      </c>
      <c r="L144" s="32"/>
      <c r="M144" s="144" t="s">
        <v>1</v>
      </c>
      <c r="N144" s="145" t="s">
        <v>42</v>
      </c>
      <c r="P144" s="146">
        <f t="shared" si="1"/>
        <v>0</v>
      </c>
      <c r="Q144" s="146">
        <v>0</v>
      </c>
      <c r="R144" s="146">
        <f t="shared" si="2"/>
        <v>0</v>
      </c>
      <c r="S144" s="146">
        <v>0</v>
      </c>
      <c r="T144" s="147">
        <f t="shared" si="3"/>
        <v>0</v>
      </c>
      <c r="AR144" s="148" t="s">
        <v>369</v>
      </c>
      <c r="AT144" s="148" t="s">
        <v>264</v>
      </c>
      <c r="AU144" s="148" t="s">
        <v>87</v>
      </c>
      <c r="AY144" s="17" t="s">
        <v>262</v>
      </c>
      <c r="BE144" s="149">
        <f t="shared" si="4"/>
        <v>0</v>
      </c>
      <c r="BF144" s="149">
        <f t="shared" si="5"/>
        <v>0</v>
      </c>
      <c r="BG144" s="149">
        <f t="shared" si="6"/>
        <v>0</v>
      </c>
      <c r="BH144" s="149">
        <f t="shared" si="7"/>
        <v>0</v>
      </c>
      <c r="BI144" s="149">
        <f t="shared" si="8"/>
        <v>0</v>
      </c>
      <c r="BJ144" s="17" t="s">
        <v>85</v>
      </c>
      <c r="BK144" s="149">
        <f t="shared" si="9"/>
        <v>0</v>
      </c>
      <c r="BL144" s="17" t="s">
        <v>369</v>
      </c>
      <c r="BM144" s="148" t="s">
        <v>369</v>
      </c>
    </row>
    <row r="145" spans="2:65" s="1" customFormat="1" ht="24.2" customHeight="1">
      <c r="B145" s="32"/>
      <c r="C145" s="138" t="s">
        <v>325</v>
      </c>
      <c r="D145" s="138" t="s">
        <v>264</v>
      </c>
      <c r="E145" s="139" t="s">
        <v>4476</v>
      </c>
      <c r="F145" s="140" t="s">
        <v>4477</v>
      </c>
      <c r="G145" s="141" t="s">
        <v>697</v>
      </c>
      <c r="H145" s="142">
        <v>2</v>
      </c>
      <c r="I145" s="143"/>
      <c r="J145" s="142">
        <f t="shared" si="0"/>
        <v>0</v>
      </c>
      <c r="K145" s="140" t="s">
        <v>1</v>
      </c>
      <c r="L145" s="32"/>
      <c r="M145" s="144" t="s">
        <v>1</v>
      </c>
      <c r="N145" s="145" t="s">
        <v>42</v>
      </c>
      <c r="P145" s="146">
        <f t="shared" si="1"/>
        <v>0</v>
      </c>
      <c r="Q145" s="146">
        <v>0</v>
      </c>
      <c r="R145" s="146">
        <f t="shared" si="2"/>
        <v>0</v>
      </c>
      <c r="S145" s="146">
        <v>0</v>
      </c>
      <c r="T145" s="147">
        <f t="shared" si="3"/>
        <v>0</v>
      </c>
      <c r="AR145" s="148" t="s">
        <v>369</v>
      </c>
      <c r="AT145" s="148" t="s">
        <v>264</v>
      </c>
      <c r="AU145" s="148" t="s">
        <v>87</v>
      </c>
      <c r="AY145" s="17" t="s">
        <v>262</v>
      </c>
      <c r="BE145" s="149">
        <f t="shared" si="4"/>
        <v>0</v>
      </c>
      <c r="BF145" s="149">
        <f t="shared" si="5"/>
        <v>0</v>
      </c>
      <c r="BG145" s="149">
        <f t="shared" si="6"/>
        <v>0</v>
      </c>
      <c r="BH145" s="149">
        <f t="shared" si="7"/>
        <v>0</v>
      </c>
      <c r="BI145" s="149">
        <f t="shared" si="8"/>
        <v>0</v>
      </c>
      <c r="BJ145" s="17" t="s">
        <v>85</v>
      </c>
      <c r="BK145" s="149">
        <f t="shared" si="9"/>
        <v>0</v>
      </c>
      <c r="BL145" s="17" t="s">
        <v>369</v>
      </c>
      <c r="BM145" s="148" t="s">
        <v>4478</v>
      </c>
    </row>
    <row r="146" spans="2:65" s="1" customFormat="1" ht="24.2" customHeight="1">
      <c r="B146" s="32"/>
      <c r="C146" s="138" t="s">
        <v>342</v>
      </c>
      <c r="D146" s="138" t="s">
        <v>264</v>
      </c>
      <c r="E146" s="139" t="s">
        <v>4479</v>
      </c>
      <c r="F146" s="140" t="s">
        <v>4480</v>
      </c>
      <c r="G146" s="141" t="s">
        <v>697</v>
      </c>
      <c r="H146" s="142">
        <v>1</v>
      </c>
      <c r="I146" s="143"/>
      <c r="J146" s="142">
        <f t="shared" si="0"/>
        <v>0</v>
      </c>
      <c r="K146" s="140" t="s">
        <v>1</v>
      </c>
      <c r="L146" s="32"/>
      <c r="M146" s="144" t="s">
        <v>1</v>
      </c>
      <c r="N146" s="145" t="s">
        <v>42</v>
      </c>
      <c r="P146" s="146">
        <f t="shared" si="1"/>
        <v>0</v>
      </c>
      <c r="Q146" s="146">
        <v>0</v>
      </c>
      <c r="R146" s="146">
        <f t="shared" si="2"/>
        <v>0</v>
      </c>
      <c r="S146" s="146">
        <v>0</v>
      </c>
      <c r="T146" s="147">
        <f t="shared" si="3"/>
        <v>0</v>
      </c>
      <c r="AR146" s="148" t="s">
        <v>369</v>
      </c>
      <c r="AT146" s="148" t="s">
        <v>264</v>
      </c>
      <c r="AU146" s="148" t="s">
        <v>87</v>
      </c>
      <c r="AY146" s="17" t="s">
        <v>262</v>
      </c>
      <c r="BE146" s="149">
        <f t="shared" si="4"/>
        <v>0</v>
      </c>
      <c r="BF146" s="149">
        <f t="shared" si="5"/>
        <v>0</v>
      </c>
      <c r="BG146" s="149">
        <f t="shared" si="6"/>
        <v>0</v>
      </c>
      <c r="BH146" s="149">
        <f t="shared" si="7"/>
        <v>0</v>
      </c>
      <c r="BI146" s="149">
        <f t="shared" si="8"/>
        <v>0</v>
      </c>
      <c r="BJ146" s="17" t="s">
        <v>85</v>
      </c>
      <c r="BK146" s="149">
        <f t="shared" si="9"/>
        <v>0</v>
      </c>
      <c r="BL146" s="17" t="s">
        <v>369</v>
      </c>
      <c r="BM146" s="148" t="s">
        <v>4481</v>
      </c>
    </row>
    <row r="147" spans="2:65" s="1" customFormat="1" ht="21.75" customHeight="1">
      <c r="B147" s="32"/>
      <c r="C147" s="138" t="s">
        <v>347</v>
      </c>
      <c r="D147" s="138" t="s">
        <v>264</v>
      </c>
      <c r="E147" s="139" t="s">
        <v>4482</v>
      </c>
      <c r="F147" s="140" t="s">
        <v>4483</v>
      </c>
      <c r="G147" s="141" t="s">
        <v>697</v>
      </c>
      <c r="H147" s="142">
        <v>1</v>
      </c>
      <c r="I147" s="143"/>
      <c r="J147" s="142">
        <f t="shared" si="0"/>
        <v>0</v>
      </c>
      <c r="K147" s="140" t="s">
        <v>1</v>
      </c>
      <c r="L147" s="32"/>
      <c r="M147" s="144" t="s">
        <v>1</v>
      </c>
      <c r="N147" s="145" t="s">
        <v>42</v>
      </c>
      <c r="P147" s="146">
        <f t="shared" si="1"/>
        <v>0</v>
      </c>
      <c r="Q147" s="146">
        <v>0</v>
      </c>
      <c r="R147" s="146">
        <f t="shared" si="2"/>
        <v>0</v>
      </c>
      <c r="S147" s="146">
        <v>0</v>
      </c>
      <c r="T147" s="147">
        <f t="shared" si="3"/>
        <v>0</v>
      </c>
      <c r="AR147" s="148" t="s">
        <v>369</v>
      </c>
      <c r="AT147" s="148" t="s">
        <v>264</v>
      </c>
      <c r="AU147" s="148" t="s">
        <v>87</v>
      </c>
      <c r="AY147" s="17" t="s">
        <v>262</v>
      </c>
      <c r="BE147" s="149">
        <f t="shared" si="4"/>
        <v>0</v>
      </c>
      <c r="BF147" s="149">
        <f t="shared" si="5"/>
        <v>0</v>
      </c>
      <c r="BG147" s="149">
        <f t="shared" si="6"/>
        <v>0</v>
      </c>
      <c r="BH147" s="149">
        <f t="shared" si="7"/>
        <v>0</v>
      </c>
      <c r="BI147" s="149">
        <f t="shared" si="8"/>
        <v>0</v>
      </c>
      <c r="BJ147" s="17" t="s">
        <v>85</v>
      </c>
      <c r="BK147" s="149">
        <f t="shared" si="9"/>
        <v>0</v>
      </c>
      <c r="BL147" s="17" t="s">
        <v>369</v>
      </c>
      <c r="BM147" s="148" t="s">
        <v>4484</v>
      </c>
    </row>
    <row r="148" spans="2:65" s="1" customFormat="1" ht="24.2" customHeight="1">
      <c r="B148" s="32"/>
      <c r="C148" s="138" t="s">
        <v>351</v>
      </c>
      <c r="D148" s="138" t="s">
        <v>264</v>
      </c>
      <c r="E148" s="139" t="s">
        <v>4485</v>
      </c>
      <c r="F148" s="140" t="s">
        <v>4486</v>
      </c>
      <c r="G148" s="141" t="s">
        <v>697</v>
      </c>
      <c r="H148" s="142">
        <v>68</v>
      </c>
      <c r="I148" s="143"/>
      <c r="J148" s="142">
        <f t="shared" si="0"/>
        <v>0</v>
      </c>
      <c r="K148" s="140" t="s">
        <v>1</v>
      </c>
      <c r="L148" s="32"/>
      <c r="M148" s="144" t="s">
        <v>1</v>
      </c>
      <c r="N148" s="145" t="s">
        <v>42</v>
      </c>
      <c r="P148" s="146">
        <f t="shared" si="1"/>
        <v>0</v>
      </c>
      <c r="Q148" s="146">
        <v>0</v>
      </c>
      <c r="R148" s="146">
        <f t="shared" si="2"/>
        <v>0</v>
      </c>
      <c r="S148" s="146">
        <v>0</v>
      </c>
      <c r="T148" s="147">
        <f t="shared" si="3"/>
        <v>0</v>
      </c>
      <c r="AR148" s="148" t="s">
        <v>369</v>
      </c>
      <c r="AT148" s="148" t="s">
        <v>264</v>
      </c>
      <c r="AU148" s="148" t="s">
        <v>87</v>
      </c>
      <c r="AY148" s="17" t="s">
        <v>262</v>
      </c>
      <c r="BE148" s="149">
        <f t="shared" si="4"/>
        <v>0</v>
      </c>
      <c r="BF148" s="149">
        <f t="shared" si="5"/>
        <v>0</v>
      </c>
      <c r="BG148" s="149">
        <f t="shared" si="6"/>
        <v>0</v>
      </c>
      <c r="BH148" s="149">
        <f t="shared" si="7"/>
        <v>0</v>
      </c>
      <c r="BI148" s="149">
        <f t="shared" si="8"/>
        <v>0</v>
      </c>
      <c r="BJ148" s="17" t="s">
        <v>85</v>
      </c>
      <c r="BK148" s="149">
        <f t="shared" si="9"/>
        <v>0</v>
      </c>
      <c r="BL148" s="17" t="s">
        <v>369</v>
      </c>
      <c r="BM148" s="148" t="s">
        <v>381</v>
      </c>
    </row>
    <row r="149" spans="2:65" s="1" customFormat="1" ht="21.75" customHeight="1">
      <c r="B149" s="32"/>
      <c r="C149" s="138" t="s">
        <v>355</v>
      </c>
      <c r="D149" s="138" t="s">
        <v>264</v>
      </c>
      <c r="E149" s="139" t="s">
        <v>4487</v>
      </c>
      <c r="F149" s="140" t="s">
        <v>4488</v>
      </c>
      <c r="G149" s="141" t="s">
        <v>697</v>
      </c>
      <c r="H149" s="142">
        <v>17</v>
      </c>
      <c r="I149" s="143"/>
      <c r="J149" s="142">
        <f t="shared" si="0"/>
        <v>0</v>
      </c>
      <c r="K149" s="140" t="s">
        <v>1</v>
      </c>
      <c r="L149" s="32"/>
      <c r="M149" s="144" t="s">
        <v>1</v>
      </c>
      <c r="N149" s="145" t="s">
        <v>42</v>
      </c>
      <c r="P149" s="146">
        <f t="shared" si="1"/>
        <v>0</v>
      </c>
      <c r="Q149" s="146">
        <v>0</v>
      </c>
      <c r="R149" s="146">
        <f t="shared" si="2"/>
        <v>0</v>
      </c>
      <c r="S149" s="146">
        <v>0</v>
      </c>
      <c r="T149" s="147">
        <f t="shared" si="3"/>
        <v>0</v>
      </c>
      <c r="AR149" s="148" t="s">
        <v>369</v>
      </c>
      <c r="AT149" s="148" t="s">
        <v>264</v>
      </c>
      <c r="AU149" s="148" t="s">
        <v>87</v>
      </c>
      <c r="AY149" s="17" t="s">
        <v>262</v>
      </c>
      <c r="BE149" s="149">
        <f t="shared" si="4"/>
        <v>0</v>
      </c>
      <c r="BF149" s="149">
        <f t="shared" si="5"/>
        <v>0</v>
      </c>
      <c r="BG149" s="149">
        <f t="shared" si="6"/>
        <v>0</v>
      </c>
      <c r="BH149" s="149">
        <f t="shared" si="7"/>
        <v>0</v>
      </c>
      <c r="BI149" s="149">
        <f t="shared" si="8"/>
        <v>0</v>
      </c>
      <c r="BJ149" s="17" t="s">
        <v>85</v>
      </c>
      <c r="BK149" s="149">
        <f t="shared" si="9"/>
        <v>0</v>
      </c>
      <c r="BL149" s="17" t="s">
        <v>369</v>
      </c>
      <c r="BM149" s="148" t="s">
        <v>400</v>
      </c>
    </row>
    <row r="150" spans="2:65" s="1" customFormat="1" ht="16.5" customHeight="1">
      <c r="B150" s="32"/>
      <c r="C150" s="138" t="s">
        <v>359</v>
      </c>
      <c r="D150" s="138" t="s">
        <v>264</v>
      </c>
      <c r="E150" s="139" t="s">
        <v>4489</v>
      </c>
      <c r="F150" s="140" t="s">
        <v>4490</v>
      </c>
      <c r="G150" s="141" t="s">
        <v>697</v>
      </c>
      <c r="H150" s="142">
        <v>1</v>
      </c>
      <c r="I150" s="143"/>
      <c r="J150" s="142">
        <f t="shared" si="0"/>
        <v>0</v>
      </c>
      <c r="K150" s="140" t="s">
        <v>1</v>
      </c>
      <c r="L150" s="32"/>
      <c r="M150" s="144" t="s">
        <v>1</v>
      </c>
      <c r="N150" s="145" t="s">
        <v>42</v>
      </c>
      <c r="P150" s="146">
        <f t="shared" si="1"/>
        <v>0</v>
      </c>
      <c r="Q150" s="146">
        <v>0</v>
      </c>
      <c r="R150" s="146">
        <f t="shared" si="2"/>
        <v>0</v>
      </c>
      <c r="S150" s="146">
        <v>0</v>
      </c>
      <c r="T150" s="147">
        <f t="shared" si="3"/>
        <v>0</v>
      </c>
      <c r="AR150" s="148" t="s">
        <v>369</v>
      </c>
      <c r="AT150" s="148" t="s">
        <v>264</v>
      </c>
      <c r="AU150" s="148" t="s">
        <v>87</v>
      </c>
      <c r="AY150" s="17" t="s">
        <v>262</v>
      </c>
      <c r="BE150" s="149">
        <f t="shared" si="4"/>
        <v>0</v>
      </c>
      <c r="BF150" s="149">
        <f t="shared" si="5"/>
        <v>0</v>
      </c>
      <c r="BG150" s="149">
        <f t="shared" si="6"/>
        <v>0</v>
      </c>
      <c r="BH150" s="149">
        <f t="shared" si="7"/>
        <v>0</v>
      </c>
      <c r="BI150" s="149">
        <f t="shared" si="8"/>
        <v>0</v>
      </c>
      <c r="BJ150" s="17" t="s">
        <v>85</v>
      </c>
      <c r="BK150" s="149">
        <f t="shared" si="9"/>
        <v>0</v>
      </c>
      <c r="BL150" s="17" t="s">
        <v>369</v>
      </c>
      <c r="BM150" s="148" t="s">
        <v>407</v>
      </c>
    </row>
    <row r="151" spans="2:65" s="1" customFormat="1" ht="24.2" customHeight="1">
      <c r="B151" s="32"/>
      <c r="C151" s="138" t="s">
        <v>9</v>
      </c>
      <c r="D151" s="138" t="s">
        <v>264</v>
      </c>
      <c r="E151" s="139" t="s">
        <v>4491</v>
      </c>
      <c r="F151" s="140" t="s">
        <v>4492</v>
      </c>
      <c r="G151" s="141" t="s">
        <v>697</v>
      </c>
      <c r="H151" s="142">
        <v>6</v>
      </c>
      <c r="I151" s="143"/>
      <c r="J151" s="142">
        <f t="shared" si="0"/>
        <v>0</v>
      </c>
      <c r="K151" s="140" t="s">
        <v>1</v>
      </c>
      <c r="L151" s="32"/>
      <c r="M151" s="144" t="s">
        <v>1</v>
      </c>
      <c r="N151" s="145" t="s">
        <v>42</v>
      </c>
      <c r="P151" s="146">
        <f t="shared" si="1"/>
        <v>0</v>
      </c>
      <c r="Q151" s="146">
        <v>0</v>
      </c>
      <c r="R151" s="146">
        <f t="shared" si="2"/>
        <v>0</v>
      </c>
      <c r="S151" s="146">
        <v>0</v>
      </c>
      <c r="T151" s="147">
        <f t="shared" si="3"/>
        <v>0</v>
      </c>
      <c r="AR151" s="148" t="s">
        <v>369</v>
      </c>
      <c r="AT151" s="148" t="s">
        <v>264</v>
      </c>
      <c r="AU151" s="148" t="s">
        <v>87</v>
      </c>
      <c r="AY151" s="17" t="s">
        <v>262</v>
      </c>
      <c r="BE151" s="149">
        <f t="shared" si="4"/>
        <v>0</v>
      </c>
      <c r="BF151" s="149">
        <f t="shared" si="5"/>
        <v>0</v>
      </c>
      <c r="BG151" s="149">
        <f t="shared" si="6"/>
        <v>0</v>
      </c>
      <c r="BH151" s="149">
        <f t="shared" si="7"/>
        <v>0</v>
      </c>
      <c r="BI151" s="149">
        <f t="shared" si="8"/>
        <v>0</v>
      </c>
      <c r="BJ151" s="17" t="s">
        <v>85</v>
      </c>
      <c r="BK151" s="149">
        <f t="shared" si="9"/>
        <v>0</v>
      </c>
      <c r="BL151" s="17" t="s">
        <v>369</v>
      </c>
      <c r="BM151" s="148" t="s">
        <v>423</v>
      </c>
    </row>
    <row r="152" spans="2:65" s="1" customFormat="1" ht="24.2" customHeight="1">
      <c r="B152" s="32"/>
      <c r="C152" s="138" t="s">
        <v>369</v>
      </c>
      <c r="D152" s="138" t="s">
        <v>264</v>
      </c>
      <c r="E152" s="139" t="s">
        <v>4493</v>
      </c>
      <c r="F152" s="140" t="s">
        <v>4494</v>
      </c>
      <c r="G152" s="141" t="s">
        <v>697</v>
      </c>
      <c r="H152" s="142">
        <v>1</v>
      </c>
      <c r="I152" s="143"/>
      <c r="J152" s="142">
        <f t="shared" si="0"/>
        <v>0</v>
      </c>
      <c r="K152" s="140" t="s">
        <v>1</v>
      </c>
      <c r="L152" s="32"/>
      <c r="M152" s="144" t="s">
        <v>1</v>
      </c>
      <c r="N152" s="145" t="s">
        <v>42</v>
      </c>
      <c r="P152" s="146">
        <f t="shared" si="1"/>
        <v>0</v>
      </c>
      <c r="Q152" s="146">
        <v>0</v>
      </c>
      <c r="R152" s="146">
        <f t="shared" si="2"/>
        <v>0</v>
      </c>
      <c r="S152" s="146">
        <v>0</v>
      </c>
      <c r="T152" s="147">
        <f t="shared" si="3"/>
        <v>0</v>
      </c>
      <c r="AR152" s="148" t="s">
        <v>369</v>
      </c>
      <c r="AT152" s="148" t="s">
        <v>264</v>
      </c>
      <c r="AU152" s="148" t="s">
        <v>87</v>
      </c>
      <c r="AY152" s="17" t="s">
        <v>262</v>
      </c>
      <c r="BE152" s="149">
        <f t="shared" si="4"/>
        <v>0</v>
      </c>
      <c r="BF152" s="149">
        <f t="shared" si="5"/>
        <v>0</v>
      </c>
      <c r="BG152" s="149">
        <f t="shared" si="6"/>
        <v>0</v>
      </c>
      <c r="BH152" s="149">
        <f t="shared" si="7"/>
        <v>0</v>
      </c>
      <c r="BI152" s="149">
        <f t="shared" si="8"/>
        <v>0</v>
      </c>
      <c r="BJ152" s="17" t="s">
        <v>85</v>
      </c>
      <c r="BK152" s="149">
        <f t="shared" si="9"/>
        <v>0</v>
      </c>
      <c r="BL152" s="17" t="s">
        <v>369</v>
      </c>
      <c r="BM152" s="148" t="s">
        <v>431</v>
      </c>
    </row>
    <row r="153" spans="2:65" s="1" customFormat="1" ht="24.2" customHeight="1">
      <c r="B153" s="32"/>
      <c r="C153" s="138" t="s">
        <v>376</v>
      </c>
      <c r="D153" s="138" t="s">
        <v>264</v>
      </c>
      <c r="E153" s="139" t="s">
        <v>4495</v>
      </c>
      <c r="F153" s="140" t="s">
        <v>4496</v>
      </c>
      <c r="G153" s="141" t="s">
        <v>697</v>
      </c>
      <c r="H153" s="142">
        <v>1</v>
      </c>
      <c r="I153" s="143"/>
      <c r="J153" s="142">
        <f t="shared" si="0"/>
        <v>0</v>
      </c>
      <c r="K153" s="140" t="s">
        <v>1</v>
      </c>
      <c r="L153" s="32"/>
      <c r="M153" s="144" t="s">
        <v>1</v>
      </c>
      <c r="N153" s="145" t="s">
        <v>42</v>
      </c>
      <c r="P153" s="146">
        <f t="shared" si="1"/>
        <v>0</v>
      </c>
      <c r="Q153" s="146">
        <v>0</v>
      </c>
      <c r="R153" s="146">
        <f t="shared" si="2"/>
        <v>0</v>
      </c>
      <c r="S153" s="146">
        <v>0</v>
      </c>
      <c r="T153" s="147">
        <f t="shared" si="3"/>
        <v>0</v>
      </c>
      <c r="AR153" s="148" t="s">
        <v>369</v>
      </c>
      <c r="AT153" s="148" t="s">
        <v>264</v>
      </c>
      <c r="AU153" s="148" t="s">
        <v>87</v>
      </c>
      <c r="AY153" s="17" t="s">
        <v>262</v>
      </c>
      <c r="BE153" s="149">
        <f t="shared" si="4"/>
        <v>0</v>
      </c>
      <c r="BF153" s="149">
        <f t="shared" si="5"/>
        <v>0</v>
      </c>
      <c r="BG153" s="149">
        <f t="shared" si="6"/>
        <v>0</v>
      </c>
      <c r="BH153" s="149">
        <f t="shared" si="7"/>
        <v>0</v>
      </c>
      <c r="BI153" s="149">
        <f t="shared" si="8"/>
        <v>0</v>
      </c>
      <c r="BJ153" s="17" t="s">
        <v>85</v>
      </c>
      <c r="BK153" s="149">
        <f t="shared" si="9"/>
        <v>0</v>
      </c>
      <c r="BL153" s="17" t="s">
        <v>369</v>
      </c>
      <c r="BM153" s="148" t="s">
        <v>441</v>
      </c>
    </row>
    <row r="154" spans="2:65" s="1" customFormat="1" ht="24.2" customHeight="1">
      <c r="B154" s="32"/>
      <c r="C154" s="138" t="s">
        <v>381</v>
      </c>
      <c r="D154" s="138" t="s">
        <v>264</v>
      </c>
      <c r="E154" s="139" t="s">
        <v>4497</v>
      </c>
      <c r="F154" s="140" t="s">
        <v>4498</v>
      </c>
      <c r="G154" s="141" t="s">
        <v>697</v>
      </c>
      <c r="H154" s="142">
        <v>1</v>
      </c>
      <c r="I154" s="143"/>
      <c r="J154" s="142">
        <f t="shared" si="0"/>
        <v>0</v>
      </c>
      <c r="K154" s="140" t="s">
        <v>1</v>
      </c>
      <c r="L154" s="32"/>
      <c r="M154" s="144" t="s">
        <v>1</v>
      </c>
      <c r="N154" s="145" t="s">
        <v>42</v>
      </c>
      <c r="P154" s="146">
        <f t="shared" si="1"/>
        <v>0</v>
      </c>
      <c r="Q154" s="146">
        <v>0</v>
      </c>
      <c r="R154" s="146">
        <f t="shared" si="2"/>
        <v>0</v>
      </c>
      <c r="S154" s="146">
        <v>0</v>
      </c>
      <c r="T154" s="147">
        <f t="shared" si="3"/>
        <v>0</v>
      </c>
      <c r="AR154" s="148" t="s">
        <v>369</v>
      </c>
      <c r="AT154" s="148" t="s">
        <v>264</v>
      </c>
      <c r="AU154" s="148" t="s">
        <v>87</v>
      </c>
      <c r="AY154" s="17" t="s">
        <v>262</v>
      </c>
      <c r="BE154" s="149">
        <f t="shared" si="4"/>
        <v>0</v>
      </c>
      <c r="BF154" s="149">
        <f t="shared" si="5"/>
        <v>0</v>
      </c>
      <c r="BG154" s="149">
        <f t="shared" si="6"/>
        <v>0</v>
      </c>
      <c r="BH154" s="149">
        <f t="shared" si="7"/>
        <v>0</v>
      </c>
      <c r="BI154" s="149">
        <f t="shared" si="8"/>
        <v>0</v>
      </c>
      <c r="BJ154" s="17" t="s">
        <v>85</v>
      </c>
      <c r="BK154" s="149">
        <f t="shared" si="9"/>
        <v>0</v>
      </c>
      <c r="BL154" s="17" t="s">
        <v>369</v>
      </c>
      <c r="BM154" s="148" t="s">
        <v>451</v>
      </c>
    </row>
    <row r="155" spans="2:65" s="1" customFormat="1" ht="49.15" customHeight="1">
      <c r="B155" s="32"/>
      <c r="C155" s="138" t="s">
        <v>396</v>
      </c>
      <c r="D155" s="138" t="s">
        <v>264</v>
      </c>
      <c r="E155" s="139" t="s">
        <v>4499</v>
      </c>
      <c r="F155" s="140" t="s">
        <v>4500</v>
      </c>
      <c r="G155" s="141" t="s">
        <v>697</v>
      </c>
      <c r="H155" s="142">
        <v>1</v>
      </c>
      <c r="I155" s="143"/>
      <c r="J155" s="142">
        <f t="shared" si="0"/>
        <v>0</v>
      </c>
      <c r="K155" s="140" t="s">
        <v>1</v>
      </c>
      <c r="L155" s="32"/>
      <c r="M155" s="144" t="s">
        <v>1</v>
      </c>
      <c r="N155" s="145" t="s">
        <v>42</v>
      </c>
      <c r="P155" s="146">
        <f t="shared" si="1"/>
        <v>0</v>
      </c>
      <c r="Q155" s="146">
        <v>0</v>
      </c>
      <c r="R155" s="146">
        <f t="shared" si="2"/>
        <v>0</v>
      </c>
      <c r="S155" s="146">
        <v>0</v>
      </c>
      <c r="T155" s="147">
        <f t="shared" si="3"/>
        <v>0</v>
      </c>
      <c r="AR155" s="148" t="s">
        <v>369</v>
      </c>
      <c r="AT155" s="148" t="s">
        <v>264</v>
      </c>
      <c r="AU155" s="148" t="s">
        <v>87</v>
      </c>
      <c r="AY155" s="17" t="s">
        <v>262</v>
      </c>
      <c r="BE155" s="149">
        <f t="shared" si="4"/>
        <v>0</v>
      </c>
      <c r="BF155" s="149">
        <f t="shared" si="5"/>
        <v>0</v>
      </c>
      <c r="BG155" s="149">
        <f t="shared" si="6"/>
        <v>0</v>
      </c>
      <c r="BH155" s="149">
        <f t="shared" si="7"/>
        <v>0</v>
      </c>
      <c r="BI155" s="149">
        <f t="shared" si="8"/>
        <v>0</v>
      </c>
      <c r="BJ155" s="17" t="s">
        <v>85</v>
      </c>
      <c r="BK155" s="149">
        <f t="shared" si="9"/>
        <v>0</v>
      </c>
      <c r="BL155" s="17" t="s">
        <v>369</v>
      </c>
      <c r="BM155" s="148" t="s">
        <v>459</v>
      </c>
    </row>
    <row r="156" spans="2:65" s="1" customFormat="1" ht="37.9" customHeight="1">
      <c r="B156" s="32"/>
      <c r="C156" s="138" t="s">
        <v>400</v>
      </c>
      <c r="D156" s="138" t="s">
        <v>264</v>
      </c>
      <c r="E156" s="139" t="s">
        <v>4501</v>
      </c>
      <c r="F156" s="140" t="s">
        <v>4502</v>
      </c>
      <c r="G156" s="141" t="s">
        <v>697</v>
      </c>
      <c r="H156" s="142">
        <v>4</v>
      </c>
      <c r="I156" s="143"/>
      <c r="J156" s="142">
        <f t="shared" si="0"/>
        <v>0</v>
      </c>
      <c r="K156" s="140" t="s">
        <v>1</v>
      </c>
      <c r="L156" s="32"/>
      <c r="M156" s="144" t="s">
        <v>1</v>
      </c>
      <c r="N156" s="145" t="s">
        <v>42</v>
      </c>
      <c r="P156" s="146">
        <f t="shared" si="1"/>
        <v>0</v>
      </c>
      <c r="Q156" s="146">
        <v>0</v>
      </c>
      <c r="R156" s="146">
        <f t="shared" si="2"/>
        <v>0</v>
      </c>
      <c r="S156" s="146">
        <v>0</v>
      </c>
      <c r="T156" s="147">
        <f t="shared" si="3"/>
        <v>0</v>
      </c>
      <c r="AR156" s="148" t="s">
        <v>369</v>
      </c>
      <c r="AT156" s="148" t="s">
        <v>264</v>
      </c>
      <c r="AU156" s="148" t="s">
        <v>87</v>
      </c>
      <c r="AY156" s="17" t="s">
        <v>262</v>
      </c>
      <c r="BE156" s="149">
        <f t="shared" si="4"/>
        <v>0</v>
      </c>
      <c r="BF156" s="149">
        <f t="shared" si="5"/>
        <v>0</v>
      </c>
      <c r="BG156" s="149">
        <f t="shared" si="6"/>
        <v>0</v>
      </c>
      <c r="BH156" s="149">
        <f t="shared" si="7"/>
        <v>0</v>
      </c>
      <c r="BI156" s="149">
        <f t="shared" si="8"/>
        <v>0</v>
      </c>
      <c r="BJ156" s="17" t="s">
        <v>85</v>
      </c>
      <c r="BK156" s="149">
        <f t="shared" si="9"/>
        <v>0</v>
      </c>
      <c r="BL156" s="17" t="s">
        <v>369</v>
      </c>
      <c r="BM156" s="148" t="s">
        <v>472</v>
      </c>
    </row>
    <row r="157" spans="2:65" s="1" customFormat="1" ht="24.2" customHeight="1">
      <c r="B157" s="32"/>
      <c r="C157" s="138" t="s">
        <v>7</v>
      </c>
      <c r="D157" s="138" t="s">
        <v>264</v>
      </c>
      <c r="E157" s="139" t="s">
        <v>4503</v>
      </c>
      <c r="F157" s="140" t="s">
        <v>4504</v>
      </c>
      <c r="G157" s="141" t="s">
        <v>697</v>
      </c>
      <c r="H157" s="142">
        <v>1</v>
      </c>
      <c r="I157" s="143"/>
      <c r="J157" s="142">
        <f t="shared" si="0"/>
        <v>0</v>
      </c>
      <c r="K157" s="140" t="s">
        <v>1</v>
      </c>
      <c r="L157" s="32"/>
      <c r="M157" s="144" t="s">
        <v>1</v>
      </c>
      <c r="N157" s="145" t="s">
        <v>42</v>
      </c>
      <c r="P157" s="146">
        <f t="shared" si="1"/>
        <v>0</v>
      </c>
      <c r="Q157" s="146">
        <v>0</v>
      </c>
      <c r="R157" s="146">
        <f t="shared" si="2"/>
        <v>0</v>
      </c>
      <c r="S157" s="146">
        <v>0</v>
      </c>
      <c r="T157" s="147">
        <f t="shared" si="3"/>
        <v>0</v>
      </c>
      <c r="AR157" s="148" t="s">
        <v>369</v>
      </c>
      <c r="AT157" s="148" t="s">
        <v>264</v>
      </c>
      <c r="AU157" s="148" t="s">
        <v>87</v>
      </c>
      <c r="AY157" s="17" t="s">
        <v>262</v>
      </c>
      <c r="BE157" s="149">
        <f t="shared" si="4"/>
        <v>0</v>
      </c>
      <c r="BF157" s="149">
        <f t="shared" si="5"/>
        <v>0</v>
      </c>
      <c r="BG157" s="149">
        <f t="shared" si="6"/>
        <v>0</v>
      </c>
      <c r="BH157" s="149">
        <f t="shared" si="7"/>
        <v>0</v>
      </c>
      <c r="BI157" s="149">
        <f t="shared" si="8"/>
        <v>0</v>
      </c>
      <c r="BJ157" s="17" t="s">
        <v>85</v>
      </c>
      <c r="BK157" s="149">
        <f t="shared" si="9"/>
        <v>0</v>
      </c>
      <c r="BL157" s="17" t="s">
        <v>369</v>
      </c>
      <c r="BM157" s="148" t="s">
        <v>480</v>
      </c>
    </row>
    <row r="158" spans="2:65" s="1" customFormat="1" ht="24.2" customHeight="1">
      <c r="B158" s="32"/>
      <c r="C158" s="138" t="s">
        <v>407</v>
      </c>
      <c r="D158" s="138" t="s">
        <v>264</v>
      </c>
      <c r="E158" s="139" t="s">
        <v>4505</v>
      </c>
      <c r="F158" s="140" t="s">
        <v>4506</v>
      </c>
      <c r="G158" s="141" t="s">
        <v>697</v>
      </c>
      <c r="H158" s="142">
        <v>1</v>
      </c>
      <c r="I158" s="143"/>
      <c r="J158" s="142">
        <f t="shared" si="0"/>
        <v>0</v>
      </c>
      <c r="K158" s="140" t="s">
        <v>1</v>
      </c>
      <c r="L158" s="32"/>
      <c r="M158" s="144" t="s">
        <v>1</v>
      </c>
      <c r="N158" s="145" t="s">
        <v>42</v>
      </c>
      <c r="P158" s="146">
        <f t="shared" si="1"/>
        <v>0</v>
      </c>
      <c r="Q158" s="146">
        <v>0</v>
      </c>
      <c r="R158" s="146">
        <f t="shared" si="2"/>
        <v>0</v>
      </c>
      <c r="S158" s="146">
        <v>0</v>
      </c>
      <c r="T158" s="147">
        <f t="shared" si="3"/>
        <v>0</v>
      </c>
      <c r="AR158" s="148" t="s">
        <v>369</v>
      </c>
      <c r="AT158" s="148" t="s">
        <v>264</v>
      </c>
      <c r="AU158" s="148" t="s">
        <v>87</v>
      </c>
      <c r="AY158" s="17" t="s">
        <v>262</v>
      </c>
      <c r="BE158" s="149">
        <f t="shared" si="4"/>
        <v>0</v>
      </c>
      <c r="BF158" s="149">
        <f t="shared" si="5"/>
        <v>0</v>
      </c>
      <c r="BG158" s="149">
        <f t="shared" si="6"/>
        <v>0</v>
      </c>
      <c r="BH158" s="149">
        <f t="shared" si="7"/>
        <v>0</v>
      </c>
      <c r="BI158" s="149">
        <f t="shared" si="8"/>
        <v>0</v>
      </c>
      <c r="BJ158" s="17" t="s">
        <v>85</v>
      </c>
      <c r="BK158" s="149">
        <f t="shared" si="9"/>
        <v>0</v>
      </c>
      <c r="BL158" s="17" t="s">
        <v>369</v>
      </c>
      <c r="BM158" s="148" t="s">
        <v>492</v>
      </c>
    </row>
    <row r="159" spans="2:63" s="11" customFormat="1" ht="22.9" customHeight="1">
      <c r="B159" s="126"/>
      <c r="D159" s="127" t="s">
        <v>76</v>
      </c>
      <c r="E159" s="136" t="s">
        <v>4507</v>
      </c>
      <c r="F159" s="136" t="s">
        <v>4508</v>
      </c>
      <c r="I159" s="129"/>
      <c r="J159" s="137">
        <f>BK159</f>
        <v>0</v>
      </c>
      <c r="L159" s="126"/>
      <c r="M159" s="131"/>
      <c r="P159" s="132">
        <f>SUM(P160:P181)</f>
        <v>0</v>
      </c>
      <c r="R159" s="132">
        <f>SUM(R160:R181)</f>
        <v>0</v>
      </c>
      <c r="T159" s="133">
        <f>SUM(T160:T181)</f>
        <v>0</v>
      </c>
      <c r="AR159" s="127" t="s">
        <v>85</v>
      </c>
      <c r="AT159" s="134" t="s">
        <v>76</v>
      </c>
      <c r="AU159" s="134" t="s">
        <v>85</v>
      </c>
      <c r="AY159" s="127" t="s">
        <v>262</v>
      </c>
      <c r="BK159" s="135">
        <f>SUM(BK160:BK181)</f>
        <v>0</v>
      </c>
    </row>
    <row r="160" spans="2:65" s="1" customFormat="1" ht="24.2" customHeight="1">
      <c r="B160" s="32"/>
      <c r="C160" s="138" t="s">
        <v>413</v>
      </c>
      <c r="D160" s="138" t="s">
        <v>264</v>
      </c>
      <c r="E160" s="139" t="s">
        <v>4509</v>
      </c>
      <c r="F160" s="140" t="s">
        <v>4510</v>
      </c>
      <c r="G160" s="141" t="s">
        <v>697</v>
      </c>
      <c r="H160" s="142">
        <v>1</v>
      </c>
      <c r="I160" s="143"/>
      <c r="J160" s="142">
        <f aca="true" t="shared" si="10" ref="J160:J181">ROUND(I160*H160,2)</f>
        <v>0</v>
      </c>
      <c r="K160" s="140" t="s">
        <v>1</v>
      </c>
      <c r="L160" s="32"/>
      <c r="M160" s="144" t="s">
        <v>1</v>
      </c>
      <c r="N160" s="145" t="s">
        <v>42</v>
      </c>
      <c r="P160" s="146">
        <f aca="true" t="shared" si="11" ref="P160:P181">O160*H160</f>
        <v>0</v>
      </c>
      <c r="Q160" s="146">
        <v>0</v>
      </c>
      <c r="R160" s="146">
        <f aca="true" t="shared" si="12" ref="R160:R181">Q160*H160</f>
        <v>0</v>
      </c>
      <c r="S160" s="146">
        <v>0</v>
      </c>
      <c r="T160" s="147">
        <f aca="true" t="shared" si="13" ref="T160:T181">S160*H160</f>
        <v>0</v>
      </c>
      <c r="AR160" s="148" t="s">
        <v>369</v>
      </c>
      <c r="AT160" s="148" t="s">
        <v>264</v>
      </c>
      <c r="AU160" s="148" t="s">
        <v>87</v>
      </c>
      <c r="AY160" s="17" t="s">
        <v>262</v>
      </c>
      <c r="BE160" s="149">
        <f aca="true" t="shared" si="14" ref="BE160:BE181">IF(N160="základní",J160,0)</f>
        <v>0</v>
      </c>
      <c r="BF160" s="149">
        <f aca="true" t="shared" si="15" ref="BF160:BF181">IF(N160="snížená",J160,0)</f>
        <v>0</v>
      </c>
      <c r="BG160" s="149">
        <f aca="true" t="shared" si="16" ref="BG160:BG181">IF(N160="zákl. přenesená",J160,0)</f>
        <v>0</v>
      </c>
      <c r="BH160" s="149">
        <f aca="true" t="shared" si="17" ref="BH160:BH181">IF(N160="sníž. přenesená",J160,0)</f>
        <v>0</v>
      </c>
      <c r="BI160" s="149">
        <f aca="true" t="shared" si="18" ref="BI160:BI181">IF(N160="nulová",J160,0)</f>
        <v>0</v>
      </c>
      <c r="BJ160" s="17" t="s">
        <v>85</v>
      </c>
      <c r="BK160" s="149">
        <f aca="true" t="shared" si="19" ref="BK160:BK181">ROUND(I160*H160,2)</f>
        <v>0</v>
      </c>
      <c r="BL160" s="17" t="s">
        <v>369</v>
      </c>
      <c r="BM160" s="148" t="s">
        <v>503</v>
      </c>
    </row>
    <row r="161" spans="2:65" s="1" customFormat="1" ht="16.5" customHeight="1">
      <c r="B161" s="32"/>
      <c r="C161" s="138" t="s">
        <v>423</v>
      </c>
      <c r="D161" s="138" t="s">
        <v>264</v>
      </c>
      <c r="E161" s="139" t="s">
        <v>4511</v>
      </c>
      <c r="F161" s="140" t="s">
        <v>4512</v>
      </c>
      <c r="G161" s="141" t="s">
        <v>697</v>
      </c>
      <c r="H161" s="142">
        <v>10</v>
      </c>
      <c r="I161" s="143"/>
      <c r="J161" s="142">
        <f t="shared" si="10"/>
        <v>0</v>
      </c>
      <c r="K161" s="140" t="s">
        <v>1</v>
      </c>
      <c r="L161" s="32"/>
      <c r="M161" s="144" t="s">
        <v>1</v>
      </c>
      <c r="N161" s="145" t="s">
        <v>42</v>
      </c>
      <c r="P161" s="146">
        <f t="shared" si="11"/>
        <v>0</v>
      </c>
      <c r="Q161" s="146">
        <v>0</v>
      </c>
      <c r="R161" s="146">
        <f t="shared" si="12"/>
        <v>0</v>
      </c>
      <c r="S161" s="146">
        <v>0</v>
      </c>
      <c r="T161" s="147">
        <f t="shared" si="13"/>
        <v>0</v>
      </c>
      <c r="AR161" s="148" t="s">
        <v>369</v>
      </c>
      <c r="AT161" s="148" t="s">
        <v>264</v>
      </c>
      <c r="AU161" s="148" t="s">
        <v>87</v>
      </c>
      <c r="AY161" s="17" t="s">
        <v>262</v>
      </c>
      <c r="BE161" s="149">
        <f t="shared" si="14"/>
        <v>0</v>
      </c>
      <c r="BF161" s="149">
        <f t="shared" si="15"/>
        <v>0</v>
      </c>
      <c r="BG161" s="149">
        <f t="shared" si="16"/>
        <v>0</v>
      </c>
      <c r="BH161" s="149">
        <f t="shared" si="17"/>
        <v>0</v>
      </c>
      <c r="BI161" s="149">
        <f t="shared" si="18"/>
        <v>0</v>
      </c>
      <c r="BJ161" s="17" t="s">
        <v>85</v>
      </c>
      <c r="BK161" s="149">
        <f t="shared" si="19"/>
        <v>0</v>
      </c>
      <c r="BL161" s="17" t="s">
        <v>369</v>
      </c>
      <c r="BM161" s="148" t="s">
        <v>529</v>
      </c>
    </row>
    <row r="162" spans="2:65" s="1" customFormat="1" ht="24.2" customHeight="1">
      <c r="B162" s="32"/>
      <c r="C162" s="138" t="s">
        <v>426</v>
      </c>
      <c r="D162" s="138" t="s">
        <v>264</v>
      </c>
      <c r="E162" s="139" t="s">
        <v>4513</v>
      </c>
      <c r="F162" s="140" t="s">
        <v>4473</v>
      </c>
      <c r="G162" s="141" t="s">
        <v>697</v>
      </c>
      <c r="H162" s="142">
        <v>2</v>
      </c>
      <c r="I162" s="143"/>
      <c r="J162" s="142">
        <f t="shared" si="10"/>
        <v>0</v>
      </c>
      <c r="K162" s="140" t="s">
        <v>1</v>
      </c>
      <c r="L162" s="32"/>
      <c r="M162" s="144" t="s">
        <v>1</v>
      </c>
      <c r="N162" s="145" t="s">
        <v>42</v>
      </c>
      <c r="P162" s="146">
        <f t="shared" si="11"/>
        <v>0</v>
      </c>
      <c r="Q162" s="146">
        <v>0</v>
      </c>
      <c r="R162" s="146">
        <f t="shared" si="12"/>
        <v>0</v>
      </c>
      <c r="S162" s="146">
        <v>0</v>
      </c>
      <c r="T162" s="147">
        <f t="shared" si="13"/>
        <v>0</v>
      </c>
      <c r="AR162" s="148" t="s">
        <v>369</v>
      </c>
      <c r="AT162" s="148" t="s">
        <v>264</v>
      </c>
      <c r="AU162" s="148" t="s">
        <v>87</v>
      </c>
      <c r="AY162" s="17" t="s">
        <v>262</v>
      </c>
      <c r="BE162" s="149">
        <f t="shared" si="14"/>
        <v>0</v>
      </c>
      <c r="BF162" s="149">
        <f t="shared" si="15"/>
        <v>0</v>
      </c>
      <c r="BG162" s="149">
        <f t="shared" si="16"/>
        <v>0</v>
      </c>
      <c r="BH162" s="149">
        <f t="shared" si="17"/>
        <v>0</v>
      </c>
      <c r="BI162" s="149">
        <f t="shared" si="18"/>
        <v>0</v>
      </c>
      <c r="BJ162" s="17" t="s">
        <v>85</v>
      </c>
      <c r="BK162" s="149">
        <f t="shared" si="19"/>
        <v>0</v>
      </c>
      <c r="BL162" s="17" t="s">
        <v>369</v>
      </c>
      <c r="BM162" s="148" t="s">
        <v>538</v>
      </c>
    </row>
    <row r="163" spans="2:65" s="1" customFormat="1" ht="24.2" customHeight="1">
      <c r="B163" s="32"/>
      <c r="C163" s="138" t="s">
        <v>431</v>
      </c>
      <c r="D163" s="138" t="s">
        <v>264</v>
      </c>
      <c r="E163" s="139" t="s">
        <v>4514</v>
      </c>
      <c r="F163" s="140" t="s">
        <v>4515</v>
      </c>
      <c r="G163" s="141" t="s">
        <v>697</v>
      </c>
      <c r="H163" s="142">
        <v>2</v>
      </c>
      <c r="I163" s="143"/>
      <c r="J163" s="142">
        <f t="shared" si="10"/>
        <v>0</v>
      </c>
      <c r="K163" s="140" t="s">
        <v>1</v>
      </c>
      <c r="L163" s="32"/>
      <c r="M163" s="144" t="s">
        <v>1</v>
      </c>
      <c r="N163" s="145" t="s">
        <v>42</v>
      </c>
      <c r="P163" s="146">
        <f t="shared" si="11"/>
        <v>0</v>
      </c>
      <c r="Q163" s="146">
        <v>0</v>
      </c>
      <c r="R163" s="146">
        <f t="shared" si="12"/>
        <v>0</v>
      </c>
      <c r="S163" s="146">
        <v>0</v>
      </c>
      <c r="T163" s="147">
        <f t="shared" si="13"/>
        <v>0</v>
      </c>
      <c r="AR163" s="148" t="s">
        <v>369</v>
      </c>
      <c r="AT163" s="148" t="s">
        <v>264</v>
      </c>
      <c r="AU163" s="148" t="s">
        <v>87</v>
      </c>
      <c r="AY163" s="17" t="s">
        <v>262</v>
      </c>
      <c r="BE163" s="149">
        <f t="shared" si="14"/>
        <v>0</v>
      </c>
      <c r="BF163" s="149">
        <f t="shared" si="15"/>
        <v>0</v>
      </c>
      <c r="BG163" s="149">
        <f t="shared" si="16"/>
        <v>0</v>
      </c>
      <c r="BH163" s="149">
        <f t="shared" si="17"/>
        <v>0</v>
      </c>
      <c r="BI163" s="149">
        <f t="shared" si="18"/>
        <v>0</v>
      </c>
      <c r="BJ163" s="17" t="s">
        <v>85</v>
      </c>
      <c r="BK163" s="149">
        <f t="shared" si="19"/>
        <v>0</v>
      </c>
      <c r="BL163" s="17" t="s">
        <v>369</v>
      </c>
      <c r="BM163" s="148" t="s">
        <v>549</v>
      </c>
    </row>
    <row r="164" spans="2:65" s="1" customFormat="1" ht="24.2" customHeight="1">
      <c r="B164" s="32"/>
      <c r="C164" s="138" t="s">
        <v>436</v>
      </c>
      <c r="D164" s="138" t="s">
        <v>264</v>
      </c>
      <c r="E164" s="139" t="s">
        <v>4516</v>
      </c>
      <c r="F164" s="140" t="s">
        <v>4517</v>
      </c>
      <c r="G164" s="141" t="s">
        <v>697</v>
      </c>
      <c r="H164" s="142">
        <v>3</v>
      </c>
      <c r="I164" s="143"/>
      <c r="J164" s="142">
        <f t="shared" si="10"/>
        <v>0</v>
      </c>
      <c r="K164" s="140" t="s">
        <v>1</v>
      </c>
      <c r="L164" s="32"/>
      <c r="M164" s="144" t="s">
        <v>1</v>
      </c>
      <c r="N164" s="145" t="s">
        <v>42</v>
      </c>
      <c r="P164" s="146">
        <f t="shared" si="11"/>
        <v>0</v>
      </c>
      <c r="Q164" s="146">
        <v>0</v>
      </c>
      <c r="R164" s="146">
        <f t="shared" si="12"/>
        <v>0</v>
      </c>
      <c r="S164" s="146">
        <v>0</v>
      </c>
      <c r="T164" s="147">
        <f t="shared" si="13"/>
        <v>0</v>
      </c>
      <c r="AR164" s="148" t="s">
        <v>369</v>
      </c>
      <c r="AT164" s="148" t="s">
        <v>264</v>
      </c>
      <c r="AU164" s="148" t="s">
        <v>87</v>
      </c>
      <c r="AY164" s="17" t="s">
        <v>262</v>
      </c>
      <c r="BE164" s="149">
        <f t="shared" si="14"/>
        <v>0</v>
      </c>
      <c r="BF164" s="149">
        <f t="shared" si="15"/>
        <v>0</v>
      </c>
      <c r="BG164" s="149">
        <f t="shared" si="16"/>
        <v>0</v>
      </c>
      <c r="BH164" s="149">
        <f t="shared" si="17"/>
        <v>0</v>
      </c>
      <c r="BI164" s="149">
        <f t="shared" si="18"/>
        <v>0</v>
      </c>
      <c r="BJ164" s="17" t="s">
        <v>85</v>
      </c>
      <c r="BK164" s="149">
        <f t="shared" si="19"/>
        <v>0</v>
      </c>
      <c r="BL164" s="17" t="s">
        <v>369</v>
      </c>
      <c r="BM164" s="148" t="s">
        <v>563</v>
      </c>
    </row>
    <row r="165" spans="2:65" s="1" customFormat="1" ht="24.2" customHeight="1">
      <c r="B165" s="32"/>
      <c r="C165" s="138" t="s">
        <v>441</v>
      </c>
      <c r="D165" s="138" t="s">
        <v>264</v>
      </c>
      <c r="E165" s="139" t="s">
        <v>4518</v>
      </c>
      <c r="F165" s="140" t="s">
        <v>4519</v>
      </c>
      <c r="G165" s="141" t="s">
        <v>697</v>
      </c>
      <c r="H165" s="142">
        <v>2</v>
      </c>
      <c r="I165" s="143"/>
      <c r="J165" s="142">
        <f t="shared" si="10"/>
        <v>0</v>
      </c>
      <c r="K165" s="140" t="s">
        <v>1</v>
      </c>
      <c r="L165" s="32"/>
      <c r="M165" s="144" t="s">
        <v>1</v>
      </c>
      <c r="N165" s="145" t="s">
        <v>42</v>
      </c>
      <c r="P165" s="146">
        <f t="shared" si="11"/>
        <v>0</v>
      </c>
      <c r="Q165" s="146">
        <v>0</v>
      </c>
      <c r="R165" s="146">
        <f t="shared" si="12"/>
        <v>0</v>
      </c>
      <c r="S165" s="146">
        <v>0</v>
      </c>
      <c r="T165" s="147">
        <f t="shared" si="13"/>
        <v>0</v>
      </c>
      <c r="AR165" s="148" t="s">
        <v>369</v>
      </c>
      <c r="AT165" s="148" t="s">
        <v>264</v>
      </c>
      <c r="AU165" s="148" t="s">
        <v>87</v>
      </c>
      <c r="AY165" s="17" t="s">
        <v>262</v>
      </c>
      <c r="BE165" s="149">
        <f t="shared" si="14"/>
        <v>0</v>
      </c>
      <c r="BF165" s="149">
        <f t="shared" si="15"/>
        <v>0</v>
      </c>
      <c r="BG165" s="149">
        <f t="shared" si="16"/>
        <v>0</v>
      </c>
      <c r="BH165" s="149">
        <f t="shared" si="17"/>
        <v>0</v>
      </c>
      <c r="BI165" s="149">
        <f t="shared" si="18"/>
        <v>0</v>
      </c>
      <c r="BJ165" s="17" t="s">
        <v>85</v>
      </c>
      <c r="BK165" s="149">
        <f t="shared" si="19"/>
        <v>0</v>
      </c>
      <c r="BL165" s="17" t="s">
        <v>369</v>
      </c>
      <c r="BM165" s="148" t="s">
        <v>571</v>
      </c>
    </row>
    <row r="166" spans="2:65" s="1" customFormat="1" ht="21.75" customHeight="1">
      <c r="B166" s="32"/>
      <c r="C166" s="138" t="s">
        <v>446</v>
      </c>
      <c r="D166" s="138" t="s">
        <v>264</v>
      </c>
      <c r="E166" s="139" t="s">
        <v>4520</v>
      </c>
      <c r="F166" s="140" t="s">
        <v>4521</v>
      </c>
      <c r="G166" s="141" t="s">
        <v>697</v>
      </c>
      <c r="H166" s="142">
        <v>3</v>
      </c>
      <c r="I166" s="143"/>
      <c r="J166" s="142">
        <f t="shared" si="10"/>
        <v>0</v>
      </c>
      <c r="K166" s="140" t="s">
        <v>1</v>
      </c>
      <c r="L166" s="32"/>
      <c r="M166" s="144" t="s">
        <v>1</v>
      </c>
      <c r="N166" s="145" t="s">
        <v>42</v>
      </c>
      <c r="P166" s="146">
        <f t="shared" si="11"/>
        <v>0</v>
      </c>
      <c r="Q166" s="146">
        <v>0</v>
      </c>
      <c r="R166" s="146">
        <f t="shared" si="12"/>
        <v>0</v>
      </c>
      <c r="S166" s="146">
        <v>0</v>
      </c>
      <c r="T166" s="147">
        <f t="shared" si="13"/>
        <v>0</v>
      </c>
      <c r="AR166" s="148" t="s">
        <v>369</v>
      </c>
      <c r="AT166" s="148" t="s">
        <v>264</v>
      </c>
      <c r="AU166" s="148" t="s">
        <v>87</v>
      </c>
      <c r="AY166" s="17" t="s">
        <v>262</v>
      </c>
      <c r="BE166" s="149">
        <f t="shared" si="14"/>
        <v>0</v>
      </c>
      <c r="BF166" s="149">
        <f t="shared" si="15"/>
        <v>0</v>
      </c>
      <c r="BG166" s="149">
        <f t="shared" si="16"/>
        <v>0</v>
      </c>
      <c r="BH166" s="149">
        <f t="shared" si="17"/>
        <v>0</v>
      </c>
      <c r="BI166" s="149">
        <f t="shared" si="18"/>
        <v>0</v>
      </c>
      <c r="BJ166" s="17" t="s">
        <v>85</v>
      </c>
      <c r="BK166" s="149">
        <f t="shared" si="19"/>
        <v>0</v>
      </c>
      <c r="BL166" s="17" t="s">
        <v>369</v>
      </c>
      <c r="BM166" s="148" t="s">
        <v>583</v>
      </c>
    </row>
    <row r="167" spans="2:65" s="1" customFormat="1" ht="24.2" customHeight="1">
      <c r="B167" s="32"/>
      <c r="C167" s="138" t="s">
        <v>451</v>
      </c>
      <c r="D167" s="138" t="s">
        <v>264</v>
      </c>
      <c r="E167" s="139" t="s">
        <v>4522</v>
      </c>
      <c r="F167" s="140" t="s">
        <v>4523</v>
      </c>
      <c r="G167" s="141" t="s">
        <v>697</v>
      </c>
      <c r="H167" s="142">
        <v>5</v>
      </c>
      <c r="I167" s="143"/>
      <c r="J167" s="142">
        <f t="shared" si="10"/>
        <v>0</v>
      </c>
      <c r="K167" s="140" t="s">
        <v>1</v>
      </c>
      <c r="L167" s="32"/>
      <c r="M167" s="144" t="s">
        <v>1</v>
      </c>
      <c r="N167" s="145" t="s">
        <v>42</v>
      </c>
      <c r="P167" s="146">
        <f t="shared" si="11"/>
        <v>0</v>
      </c>
      <c r="Q167" s="146">
        <v>0</v>
      </c>
      <c r="R167" s="146">
        <f t="shared" si="12"/>
        <v>0</v>
      </c>
      <c r="S167" s="146">
        <v>0</v>
      </c>
      <c r="T167" s="147">
        <f t="shared" si="13"/>
        <v>0</v>
      </c>
      <c r="AR167" s="148" t="s">
        <v>369</v>
      </c>
      <c r="AT167" s="148" t="s">
        <v>264</v>
      </c>
      <c r="AU167" s="148" t="s">
        <v>87</v>
      </c>
      <c r="AY167" s="17" t="s">
        <v>262</v>
      </c>
      <c r="BE167" s="149">
        <f t="shared" si="14"/>
        <v>0</v>
      </c>
      <c r="BF167" s="149">
        <f t="shared" si="15"/>
        <v>0</v>
      </c>
      <c r="BG167" s="149">
        <f t="shared" si="16"/>
        <v>0</v>
      </c>
      <c r="BH167" s="149">
        <f t="shared" si="17"/>
        <v>0</v>
      </c>
      <c r="BI167" s="149">
        <f t="shared" si="18"/>
        <v>0</v>
      </c>
      <c r="BJ167" s="17" t="s">
        <v>85</v>
      </c>
      <c r="BK167" s="149">
        <f t="shared" si="19"/>
        <v>0</v>
      </c>
      <c r="BL167" s="17" t="s">
        <v>369</v>
      </c>
      <c r="BM167" s="148" t="s">
        <v>606</v>
      </c>
    </row>
    <row r="168" spans="2:65" s="1" customFormat="1" ht="24.2" customHeight="1">
      <c r="B168" s="32"/>
      <c r="C168" s="138" t="s">
        <v>189</v>
      </c>
      <c r="D168" s="138" t="s">
        <v>264</v>
      </c>
      <c r="E168" s="139" t="s">
        <v>4524</v>
      </c>
      <c r="F168" s="140" t="s">
        <v>4525</v>
      </c>
      <c r="G168" s="141" t="s">
        <v>697</v>
      </c>
      <c r="H168" s="142">
        <v>2</v>
      </c>
      <c r="I168" s="143"/>
      <c r="J168" s="142">
        <f t="shared" si="10"/>
        <v>0</v>
      </c>
      <c r="K168" s="140" t="s">
        <v>1</v>
      </c>
      <c r="L168" s="32"/>
      <c r="M168" s="144" t="s">
        <v>1</v>
      </c>
      <c r="N168" s="145" t="s">
        <v>42</v>
      </c>
      <c r="P168" s="146">
        <f t="shared" si="11"/>
        <v>0</v>
      </c>
      <c r="Q168" s="146">
        <v>0</v>
      </c>
      <c r="R168" s="146">
        <f t="shared" si="12"/>
        <v>0</v>
      </c>
      <c r="S168" s="146">
        <v>0</v>
      </c>
      <c r="T168" s="147">
        <f t="shared" si="13"/>
        <v>0</v>
      </c>
      <c r="AR168" s="148" t="s">
        <v>369</v>
      </c>
      <c r="AT168" s="148" t="s">
        <v>264</v>
      </c>
      <c r="AU168" s="148" t="s">
        <v>87</v>
      </c>
      <c r="AY168" s="17" t="s">
        <v>262</v>
      </c>
      <c r="BE168" s="149">
        <f t="shared" si="14"/>
        <v>0</v>
      </c>
      <c r="BF168" s="149">
        <f t="shared" si="15"/>
        <v>0</v>
      </c>
      <c r="BG168" s="149">
        <f t="shared" si="16"/>
        <v>0</v>
      </c>
      <c r="BH168" s="149">
        <f t="shared" si="17"/>
        <v>0</v>
      </c>
      <c r="BI168" s="149">
        <f t="shared" si="18"/>
        <v>0</v>
      </c>
      <c r="BJ168" s="17" t="s">
        <v>85</v>
      </c>
      <c r="BK168" s="149">
        <f t="shared" si="19"/>
        <v>0</v>
      </c>
      <c r="BL168" s="17" t="s">
        <v>369</v>
      </c>
      <c r="BM168" s="148" t="s">
        <v>622</v>
      </c>
    </row>
    <row r="169" spans="2:65" s="1" customFormat="1" ht="16.5" customHeight="1">
      <c r="B169" s="32"/>
      <c r="C169" s="138" t="s">
        <v>459</v>
      </c>
      <c r="D169" s="138" t="s">
        <v>264</v>
      </c>
      <c r="E169" s="139" t="s">
        <v>4526</v>
      </c>
      <c r="F169" s="140" t="s">
        <v>4527</v>
      </c>
      <c r="G169" s="141" t="s">
        <v>697</v>
      </c>
      <c r="H169" s="142">
        <v>1</v>
      </c>
      <c r="I169" s="143"/>
      <c r="J169" s="142">
        <f t="shared" si="10"/>
        <v>0</v>
      </c>
      <c r="K169" s="140" t="s">
        <v>1</v>
      </c>
      <c r="L169" s="32"/>
      <c r="M169" s="144" t="s">
        <v>1</v>
      </c>
      <c r="N169" s="145" t="s">
        <v>42</v>
      </c>
      <c r="P169" s="146">
        <f t="shared" si="11"/>
        <v>0</v>
      </c>
      <c r="Q169" s="146">
        <v>0</v>
      </c>
      <c r="R169" s="146">
        <f t="shared" si="12"/>
        <v>0</v>
      </c>
      <c r="S169" s="146">
        <v>0</v>
      </c>
      <c r="T169" s="147">
        <f t="shared" si="13"/>
        <v>0</v>
      </c>
      <c r="AR169" s="148" t="s">
        <v>369</v>
      </c>
      <c r="AT169" s="148" t="s">
        <v>264</v>
      </c>
      <c r="AU169" s="148" t="s">
        <v>87</v>
      </c>
      <c r="AY169" s="17" t="s">
        <v>262</v>
      </c>
      <c r="BE169" s="149">
        <f t="shared" si="14"/>
        <v>0</v>
      </c>
      <c r="BF169" s="149">
        <f t="shared" si="15"/>
        <v>0</v>
      </c>
      <c r="BG169" s="149">
        <f t="shared" si="16"/>
        <v>0</v>
      </c>
      <c r="BH169" s="149">
        <f t="shared" si="17"/>
        <v>0</v>
      </c>
      <c r="BI169" s="149">
        <f t="shared" si="18"/>
        <v>0</v>
      </c>
      <c r="BJ169" s="17" t="s">
        <v>85</v>
      </c>
      <c r="BK169" s="149">
        <f t="shared" si="19"/>
        <v>0</v>
      </c>
      <c r="BL169" s="17" t="s">
        <v>369</v>
      </c>
      <c r="BM169" s="148" t="s">
        <v>637</v>
      </c>
    </row>
    <row r="170" spans="2:65" s="1" customFormat="1" ht="33" customHeight="1">
      <c r="B170" s="32"/>
      <c r="C170" s="138" t="s">
        <v>467</v>
      </c>
      <c r="D170" s="138" t="s">
        <v>264</v>
      </c>
      <c r="E170" s="139" t="s">
        <v>4528</v>
      </c>
      <c r="F170" s="140" t="s">
        <v>4529</v>
      </c>
      <c r="G170" s="141" t="s">
        <v>697</v>
      </c>
      <c r="H170" s="142">
        <v>10</v>
      </c>
      <c r="I170" s="143"/>
      <c r="J170" s="142">
        <f t="shared" si="10"/>
        <v>0</v>
      </c>
      <c r="K170" s="140" t="s">
        <v>1</v>
      </c>
      <c r="L170" s="32"/>
      <c r="M170" s="144" t="s">
        <v>1</v>
      </c>
      <c r="N170" s="145" t="s">
        <v>42</v>
      </c>
      <c r="P170" s="146">
        <f t="shared" si="11"/>
        <v>0</v>
      </c>
      <c r="Q170" s="146">
        <v>0</v>
      </c>
      <c r="R170" s="146">
        <f t="shared" si="12"/>
        <v>0</v>
      </c>
      <c r="S170" s="146">
        <v>0</v>
      </c>
      <c r="T170" s="147">
        <f t="shared" si="13"/>
        <v>0</v>
      </c>
      <c r="AR170" s="148" t="s">
        <v>369</v>
      </c>
      <c r="AT170" s="148" t="s">
        <v>264</v>
      </c>
      <c r="AU170" s="148" t="s">
        <v>87</v>
      </c>
      <c r="AY170" s="17" t="s">
        <v>262</v>
      </c>
      <c r="BE170" s="149">
        <f t="shared" si="14"/>
        <v>0</v>
      </c>
      <c r="BF170" s="149">
        <f t="shared" si="15"/>
        <v>0</v>
      </c>
      <c r="BG170" s="149">
        <f t="shared" si="16"/>
        <v>0</v>
      </c>
      <c r="BH170" s="149">
        <f t="shared" si="17"/>
        <v>0</v>
      </c>
      <c r="BI170" s="149">
        <f t="shared" si="18"/>
        <v>0</v>
      </c>
      <c r="BJ170" s="17" t="s">
        <v>85</v>
      </c>
      <c r="BK170" s="149">
        <f t="shared" si="19"/>
        <v>0</v>
      </c>
      <c r="BL170" s="17" t="s">
        <v>369</v>
      </c>
      <c r="BM170" s="148" t="s">
        <v>647</v>
      </c>
    </row>
    <row r="171" spans="2:65" s="1" customFormat="1" ht="16.5" customHeight="1">
      <c r="B171" s="32"/>
      <c r="C171" s="138" t="s">
        <v>668</v>
      </c>
      <c r="D171" s="138" t="s">
        <v>264</v>
      </c>
      <c r="E171" s="139" t="s">
        <v>4530</v>
      </c>
      <c r="F171" s="140" t="s">
        <v>4531</v>
      </c>
      <c r="G171" s="141" t="s">
        <v>697</v>
      </c>
      <c r="H171" s="142">
        <v>21</v>
      </c>
      <c r="I171" s="143"/>
      <c r="J171" s="142">
        <f t="shared" si="10"/>
        <v>0</v>
      </c>
      <c r="K171" s="140" t="s">
        <v>1</v>
      </c>
      <c r="L171" s="32"/>
      <c r="M171" s="144" t="s">
        <v>1</v>
      </c>
      <c r="N171" s="145" t="s">
        <v>42</v>
      </c>
      <c r="P171" s="146">
        <f t="shared" si="11"/>
        <v>0</v>
      </c>
      <c r="Q171" s="146">
        <v>0</v>
      </c>
      <c r="R171" s="146">
        <f t="shared" si="12"/>
        <v>0</v>
      </c>
      <c r="S171" s="146">
        <v>0</v>
      </c>
      <c r="T171" s="147">
        <f t="shared" si="13"/>
        <v>0</v>
      </c>
      <c r="AR171" s="148" t="s">
        <v>369</v>
      </c>
      <c r="AT171" s="148" t="s">
        <v>264</v>
      </c>
      <c r="AU171" s="148" t="s">
        <v>87</v>
      </c>
      <c r="AY171" s="17" t="s">
        <v>262</v>
      </c>
      <c r="BE171" s="149">
        <f t="shared" si="14"/>
        <v>0</v>
      </c>
      <c r="BF171" s="149">
        <f t="shared" si="15"/>
        <v>0</v>
      </c>
      <c r="BG171" s="149">
        <f t="shared" si="16"/>
        <v>0</v>
      </c>
      <c r="BH171" s="149">
        <f t="shared" si="17"/>
        <v>0</v>
      </c>
      <c r="BI171" s="149">
        <f t="shared" si="18"/>
        <v>0</v>
      </c>
      <c r="BJ171" s="17" t="s">
        <v>85</v>
      </c>
      <c r="BK171" s="149">
        <f t="shared" si="19"/>
        <v>0</v>
      </c>
      <c r="BL171" s="17" t="s">
        <v>369</v>
      </c>
      <c r="BM171" s="148" t="s">
        <v>4532</v>
      </c>
    </row>
    <row r="172" spans="2:65" s="1" customFormat="1" ht="24.2" customHeight="1">
      <c r="B172" s="32"/>
      <c r="C172" s="138" t="s">
        <v>472</v>
      </c>
      <c r="D172" s="138" t="s">
        <v>264</v>
      </c>
      <c r="E172" s="139" t="s">
        <v>4533</v>
      </c>
      <c r="F172" s="140" t="s">
        <v>4534</v>
      </c>
      <c r="G172" s="141" t="s">
        <v>697</v>
      </c>
      <c r="H172" s="142">
        <v>12</v>
      </c>
      <c r="I172" s="143"/>
      <c r="J172" s="142">
        <f t="shared" si="10"/>
        <v>0</v>
      </c>
      <c r="K172" s="140" t="s">
        <v>1</v>
      </c>
      <c r="L172" s="32"/>
      <c r="M172" s="144" t="s">
        <v>1</v>
      </c>
      <c r="N172" s="145" t="s">
        <v>42</v>
      </c>
      <c r="P172" s="146">
        <f t="shared" si="11"/>
        <v>0</v>
      </c>
      <c r="Q172" s="146">
        <v>0</v>
      </c>
      <c r="R172" s="146">
        <f t="shared" si="12"/>
        <v>0</v>
      </c>
      <c r="S172" s="146">
        <v>0</v>
      </c>
      <c r="T172" s="147">
        <f t="shared" si="13"/>
        <v>0</v>
      </c>
      <c r="AR172" s="148" t="s">
        <v>369</v>
      </c>
      <c r="AT172" s="148" t="s">
        <v>264</v>
      </c>
      <c r="AU172" s="148" t="s">
        <v>87</v>
      </c>
      <c r="AY172" s="17" t="s">
        <v>262</v>
      </c>
      <c r="BE172" s="149">
        <f t="shared" si="14"/>
        <v>0</v>
      </c>
      <c r="BF172" s="149">
        <f t="shared" si="15"/>
        <v>0</v>
      </c>
      <c r="BG172" s="149">
        <f t="shared" si="16"/>
        <v>0</v>
      </c>
      <c r="BH172" s="149">
        <f t="shared" si="17"/>
        <v>0</v>
      </c>
      <c r="BI172" s="149">
        <f t="shared" si="18"/>
        <v>0</v>
      </c>
      <c r="BJ172" s="17" t="s">
        <v>85</v>
      </c>
      <c r="BK172" s="149">
        <f t="shared" si="19"/>
        <v>0</v>
      </c>
      <c r="BL172" s="17" t="s">
        <v>369</v>
      </c>
      <c r="BM172" s="148" t="s">
        <v>655</v>
      </c>
    </row>
    <row r="173" spans="2:65" s="1" customFormat="1" ht="24.2" customHeight="1">
      <c r="B173" s="32"/>
      <c r="C173" s="138" t="s">
        <v>476</v>
      </c>
      <c r="D173" s="138" t="s">
        <v>264</v>
      </c>
      <c r="E173" s="139" t="s">
        <v>4535</v>
      </c>
      <c r="F173" s="140" t="s">
        <v>4536</v>
      </c>
      <c r="G173" s="141" t="s">
        <v>697</v>
      </c>
      <c r="H173" s="142">
        <v>1</v>
      </c>
      <c r="I173" s="143"/>
      <c r="J173" s="142">
        <f t="shared" si="10"/>
        <v>0</v>
      </c>
      <c r="K173" s="140" t="s">
        <v>1</v>
      </c>
      <c r="L173" s="32"/>
      <c r="M173" s="144" t="s">
        <v>1</v>
      </c>
      <c r="N173" s="145" t="s">
        <v>42</v>
      </c>
      <c r="P173" s="146">
        <f t="shared" si="11"/>
        <v>0</v>
      </c>
      <c r="Q173" s="146">
        <v>0</v>
      </c>
      <c r="R173" s="146">
        <f t="shared" si="12"/>
        <v>0</v>
      </c>
      <c r="S173" s="146">
        <v>0</v>
      </c>
      <c r="T173" s="147">
        <f t="shared" si="13"/>
        <v>0</v>
      </c>
      <c r="AR173" s="148" t="s">
        <v>369</v>
      </c>
      <c r="AT173" s="148" t="s">
        <v>264</v>
      </c>
      <c r="AU173" s="148" t="s">
        <v>87</v>
      </c>
      <c r="AY173" s="17" t="s">
        <v>262</v>
      </c>
      <c r="BE173" s="149">
        <f t="shared" si="14"/>
        <v>0</v>
      </c>
      <c r="BF173" s="149">
        <f t="shared" si="15"/>
        <v>0</v>
      </c>
      <c r="BG173" s="149">
        <f t="shared" si="16"/>
        <v>0</v>
      </c>
      <c r="BH173" s="149">
        <f t="shared" si="17"/>
        <v>0</v>
      </c>
      <c r="BI173" s="149">
        <f t="shared" si="18"/>
        <v>0</v>
      </c>
      <c r="BJ173" s="17" t="s">
        <v>85</v>
      </c>
      <c r="BK173" s="149">
        <f t="shared" si="19"/>
        <v>0</v>
      </c>
      <c r="BL173" s="17" t="s">
        <v>369</v>
      </c>
      <c r="BM173" s="148" t="s">
        <v>668</v>
      </c>
    </row>
    <row r="174" spans="2:65" s="1" customFormat="1" ht="37.9" customHeight="1">
      <c r="B174" s="32"/>
      <c r="C174" s="138" t="s">
        <v>480</v>
      </c>
      <c r="D174" s="138" t="s">
        <v>264</v>
      </c>
      <c r="E174" s="139" t="s">
        <v>4537</v>
      </c>
      <c r="F174" s="140" t="s">
        <v>4538</v>
      </c>
      <c r="G174" s="141" t="s">
        <v>697</v>
      </c>
      <c r="H174" s="142">
        <v>1</v>
      </c>
      <c r="I174" s="143"/>
      <c r="J174" s="142">
        <f t="shared" si="10"/>
        <v>0</v>
      </c>
      <c r="K174" s="140" t="s">
        <v>1</v>
      </c>
      <c r="L174" s="32"/>
      <c r="M174" s="144" t="s">
        <v>1</v>
      </c>
      <c r="N174" s="145" t="s">
        <v>42</v>
      </c>
      <c r="P174" s="146">
        <f t="shared" si="11"/>
        <v>0</v>
      </c>
      <c r="Q174" s="146">
        <v>0</v>
      </c>
      <c r="R174" s="146">
        <f t="shared" si="12"/>
        <v>0</v>
      </c>
      <c r="S174" s="146">
        <v>0</v>
      </c>
      <c r="T174" s="147">
        <f t="shared" si="13"/>
        <v>0</v>
      </c>
      <c r="AR174" s="148" t="s">
        <v>369</v>
      </c>
      <c r="AT174" s="148" t="s">
        <v>264</v>
      </c>
      <c r="AU174" s="148" t="s">
        <v>87</v>
      </c>
      <c r="AY174" s="17" t="s">
        <v>262</v>
      </c>
      <c r="BE174" s="149">
        <f t="shared" si="14"/>
        <v>0</v>
      </c>
      <c r="BF174" s="149">
        <f t="shared" si="15"/>
        <v>0</v>
      </c>
      <c r="BG174" s="149">
        <f t="shared" si="16"/>
        <v>0</v>
      </c>
      <c r="BH174" s="149">
        <f t="shared" si="17"/>
        <v>0</v>
      </c>
      <c r="BI174" s="149">
        <f t="shared" si="18"/>
        <v>0</v>
      </c>
      <c r="BJ174" s="17" t="s">
        <v>85</v>
      </c>
      <c r="BK174" s="149">
        <f t="shared" si="19"/>
        <v>0</v>
      </c>
      <c r="BL174" s="17" t="s">
        <v>369</v>
      </c>
      <c r="BM174" s="148" t="s">
        <v>677</v>
      </c>
    </row>
    <row r="175" spans="2:65" s="1" customFormat="1" ht="24.2" customHeight="1">
      <c r="B175" s="32"/>
      <c r="C175" s="138" t="s">
        <v>484</v>
      </c>
      <c r="D175" s="138" t="s">
        <v>264</v>
      </c>
      <c r="E175" s="139" t="s">
        <v>4539</v>
      </c>
      <c r="F175" s="140" t="s">
        <v>4540</v>
      </c>
      <c r="G175" s="141" t="s">
        <v>697</v>
      </c>
      <c r="H175" s="142">
        <v>8</v>
      </c>
      <c r="I175" s="143"/>
      <c r="J175" s="142">
        <f t="shared" si="10"/>
        <v>0</v>
      </c>
      <c r="K175" s="140" t="s">
        <v>1</v>
      </c>
      <c r="L175" s="32"/>
      <c r="M175" s="144" t="s">
        <v>1</v>
      </c>
      <c r="N175" s="145" t="s">
        <v>42</v>
      </c>
      <c r="P175" s="146">
        <f t="shared" si="11"/>
        <v>0</v>
      </c>
      <c r="Q175" s="146">
        <v>0</v>
      </c>
      <c r="R175" s="146">
        <f t="shared" si="12"/>
        <v>0</v>
      </c>
      <c r="S175" s="146">
        <v>0</v>
      </c>
      <c r="T175" s="147">
        <f t="shared" si="13"/>
        <v>0</v>
      </c>
      <c r="AR175" s="148" t="s">
        <v>369</v>
      </c>
      <c r="AT175" s="148" t="s">
        <v>264</v>
      </c>
      <c r="AU175" s="148" t="s">
        <v>87</v>
      </c>
      <c r="AY175" s="17" t="s">
        <v>262</v>
      </c>
      <c r="BE175" s="149">
        <f t="shared" si="14"/>
        <v>0</v>
      </c>
      <c r="BF175" s="149">
        <f t="shared" si="15"/>
        <v>0</v>
      </c>
      <c r="BG175" s="149">
        <f t="shared" si="16"/>
        <v>0</v>
      </c>
      <c r="BH175" s="149">
        <f t="shared" si="17"/>
        <v>0</v>
      </c>
      <c r="BI175" s="149">
        <f t="shared" si="18"/>
        <v>0</v>
      </c>
      <c r="BJ175" s="17" t="s">
        <v>85</v>
      </c>
      <c r="BK175" s="149">
        <f t="shared" si="19"/>
        <v>0</v>
      </c>
      <c r="BL175" s="17" t="s">
        <v>369</v>
      </c>
      <c r="BM175" s="148" t="s">
        <v>685</v>
      </c>
    </row>
    <row r="176" spans="2:65" s="1" customFormat="1" ht="21.75" customHeight="1">
      <c r="B176" s="32"/>
      <c r="C176" s="138" t="s">
        <v>492</v>
      </c>
      <c r="D176" s="138" t="s">
        <v>264</v>
      </c>
      <c r="E176" s="139" t="s">
        <v>4541</v>
      </c>
      <c r="F176" s="140" t="s">
        <v>4488</v>
      </c>
      <c r="G176" s="141" t="s">
        <v>697</v>
      </c>
      <c r="H176" s="142">
        <v>35</v>
      </c>
      <c r="I176" s="143"/>
      <c r="J176" s="142">
        <f t="shared" si="10"/>
        <v>0</v>
      </c>
      <c r="K176" s="140" t="s">
        <v>1</v>
      </c>
      <c r="L176" s="32"/>
      <c r="M176" s="144" t="s">
        <v>1</v>
      </c>
      <c r="N176" s="145" t="s">
        <v>42</v>
      </c>
      <c r="P176" s="146">
        <f t="shared" si="11"/>
        <v>0</v>
      </c>
      <c r="Q176" s="146">
        <v>0</v>
      </c>
      <c r="R176" s="146">
        <f t="shared" si="12"/>
        <v>0</v>
      </c>
      <c r="S176" s="146">
        <v>0</v>
      </c>
      <c r="T176" s="147">
        <f t="shared" si="13"/>
        <v>0</v>
      </c>
      <c r="AR176" s="148" t="s">
        <v>369</v>
      </c>
      <c r="AT176" s="148" t="s">
        <v>264</v>
      </c>
      <c r="AU176" s="148" t="s">
        <v>87</v>
      </c>
      <c r="AY176" s="17" t="s">
        <v>262</v>
      </c>
      <c r="BE176" s="149">
        <f t="shared" si="14"/>
        <v>0</v>
      </c>
      <c r="BF176" s="149">
        <f t="shared" si="15"/>
        <v>0</v>
      </c>
      <c r="BG176" s="149">
        <f t="shared" si="16"/>
        <v>0</v>
      </c>
      <c r="BH176" s="149">
        <f t="shared" si="17"/>
        <v>0</v>
      </c>
      <c r="BI176" s="149">
        <f t="shared" si="18"/>
        <v>0</v>
      </c>
      <c r="BJ176" s="17" t="s">
        <v>85</v>
      </c>
      <c r="BK176" s="149">
        <f t="shared" si="19"/>
        <v>0</v>
      </c>
      <c r="BL176" s="17" t="s">
        <v>369</v>
      </c>
      <c r="BM176" s="148" t="s">
        <v>694</v>
      </c>
    </row>
    <row r="177" spans="2:65" s="1" customFormat="1" ht="24.2" customHeight="1">
      <c r="B177" s="32"/>
      <c r="C177" s="138" t="s">
        <v>498</v>
      </c>
      <c r="D177" s="138" t="s">
        <v>264</v>
      </c>
      <c r="E177" s="139" t="s">
        <v>4542</v>
      </c>
      <c r="F177" s="140" t="s">
        <v>4492</v>
      </c>
      <c r="G177" s="141" t="s">
        <v>697</v>
      </c>
      <c r="H177" s="142">
        <v>1</v>
      </c>
      <c r="I177" s="143"/>
      <c r="J177" s="142">
        <f t="shared" si="10"/>
        <v>0</v>
      </c>
      <c r="K177" s="140" t="s">
        <v>1</v>
      </c>
      <c r="L177" s="32"/>
      <c r="M177" s="144" t="s">
        <v>1</v>
      </c>
      <c r="N177" s="145" t="s">
        <v>42</v>
      </c>
      <c r="P177" s="146">
        <f t="shared" si="11"/>
        <v>0</v>
      </c>
      <c r="Q177" s="146">
        <v>0</v>
      </c>
      <c r="R177" s="146">
        <f t="shared" si="12"/>
        <v>0</v>
      </c>
      <c r="S177" s="146">
        <v>0</v>
      </c>
      <c r="T177" s="147">
        <f t="shared" si="13"/>
        <v>0</v>
      </c>
      <c r="AR177" s="148" t="s">
        <v>369</v>
      </c>
      <c r="AT177" s="148" t="s">
        <v>264</v>
      </c>
      <c r="AU177" s="148" t="s">
        <v>87</v>
      </c>
      <c r="AY177" s="17" t="s">
        <v>262</v>
      </c>
      <c r="BE177" s="149">
        <f t="shared" si="14"/>
        <v>0</v>
      </c>
      <c r="BF177" s="149">
        <f t="shared" si="15"/>
        <v>0</v>
      </c>
      <c r="BG177" s="149">
        <f t="shared" si="16"/>
        <v>0</v>
      </c>
      <c r="BH177" s="149">
        <f t="shared" si="17"/>
        <v>0</v>
      </c>
      <c r="BI177" s="149">
        <f t="shared" si="18"/>
        <v>0</v>
      </c>
      <c r="BJ177" s="17" t="s">
        <v>85</v>
      </c>
      <c r="BK177" s="149">
        <f t="shared" si="19"/>
        <v>0</v>
      </c>
      <c r="BL177" s="17" t="s">
        <v>369</v>
      </c>
      <c r="BM177" s="148" t="s">
        <v>706</v>
      </c>
    </row>
    <row r="178" spans="2:65" s="1" customFormat="1" ht="24.2" customHeight="1">
      <c r="B178" s="32"/>
      <c r="C178" s="138" t="s">
        <v>503</v>
      </c>
      <c r="D178" s="138" t="s">
        <v>264</v>
      </c>
      <c r="E178" s="139" t="s">
        <v>4543</v>
      </c>
      <c r="F178" s="140" t="s">
        <v>4544</v>
      </c>
      <c r="G178" s="141" t="s">
        <v>697</v>
      </c>
      <c r="H178" s="142">
        <v>7</v>
      </c>
      <c r="I178" s="143"/>
      <c r="J178" s="142">
        <f t="shared" si="10"/>
        <v>0</v>
      </c>
      <c r="K178" s="140" t="s">
        <v>1</v>
      </c>
      <c r="L178" s="32"/>
      <c r="M178" s="144" t="s">
        <v>1</v>
      </c>
      <c r="N178" s="145" t="s">
        <v>42</v>
      </c>
      <c r="P178" s="146">
        <f t="shared" si="11"/>
        <v>0</v>
      </c>
      <c r="Q178" s="146">
        <v>0</v>
      </c>
      <c r="R178" s="146">
        <f t="shared" si="12"/>
        <v>0</v>
      </c>
      <c r="S178" s="146">
        <v>0</v>
      </c>
      <c r="T178" s="147">
        <f t="shared" si="13"/>
        <v>0</v>
      </c>
      <c r="AR178" s="148" t="s">
        <v>369</v>
      </c>
      <c r="AT178" s="148" t="s">
        <v>264</v>
      </c>
      <c r="AU178" s="148" t="s">
        <v>87</v>
      </c>
      <c r="AY178" s="17" t="s">
        <v>262</v>
      </c>
      <c r="BE178" s="149">
        <f t="shared" si="14"/>
        <v>0</v>
      </c>
      <c r="BF178" s="149">
        <f t="shared" si="15"/>
        <v>0</v>
      </c>
      <c r="BG178" s="149">
        <f t="shared" si="16"/>
        <v>0</v>
      </c>
      <c r="BH178" s="149">
        <f t="shared" si="17"/>
        <v>0</v>
      </c>
      <c r="BI178" s="149">
        <f t="shared" si="18"/>
        <v>0</v>
      </c>
      <c r="BJ178" s="17" t="s">
        <v>85</v>
      </c>
      <c r="BK178" s="149">
        <f t="shared" si="19"/>
        <v>0</v>
      </c>
      <c r="BL178" s="17" t="s">
        <v>369</v>
      </c>
      <c r="BM178" s="148" t="s">
        <v>715</v>
      </c>
    </row>
    <row r="179" spans="2:65" s="1" customFormat="1" ht="24.2" customHeight="1">
      <c r="B179" s="32"/>
      <c r="C179" s="138" t="s">
        <v>511</v>
      </c>
      <c r="D179" s="138" t="s">
        <v>264</v>
      </c>
      <c r="E179" s="139" t="s">
        <v>4545</v>
      </c>
      <c r="F179" s="140" t="s">
        <v>4546</v>
      </c>
      <c r="G179" s="141" t="s">
        <v>697</v>
      </c>
      <c r="H179" s="142">
        <v>2</v>
      </c>
      <c r="I179" s="143"/>
      <c r="J179" s="142">
        <f t="shared" si="10"/>
        <v>0</v>
      </c>
      <c r="K179" s="140" t="s">
        <v>1</v>
      </c>
      <c r="L179" s="32"/>
      <c r="M179" s="144" t="s">
        <v>1</v>
      </c>
      <c r="N179" s="145" t="s">
        <v>42</v>
      </c>
      <c r="P179" s="146">
        <f t="shared" si="11"/>
        <v>0</v>
      </c>
      <c r="Q179" s="146">
        <v>0</v>
      </c>
      <c r="R179" s="146">
        <f t="shared" si="12"/>
        <v>0</v>
      </c>
      <c r="S179" s="146">
        <v>0</v>
      </c>
      <c r="T179" s="147">
        <f t="shared" si="13"/>
        <v>0</v>
      </c>
      <c r="AR179" s="148" t="s">
        <v>369</v>
      </c>
      <c r="AT179" s="148" t="s">
        <v>264</v>
      </c>
      <c r="AU179" s="148" t="s">
        <v>87</v>
      </c>
      <c r="AY179" s="17" t="s">
        <v>262</v>
      </c>
      <c r="BE179" s="149">
        <f t="shared" si="14"/>
        <v>0</v>
      </c>
      <c r="BF179" s="149">
        <f t="shared" si="15"/>
        <v>0</v>
      </c>
      <c r="BG179" s="149">
        <f t="shared" si="16"/>
        <v>0</v>
      </c>
      <c r="BH179" s="149">
        <f t="shared" si="17"/>
        <v>0</v>
      </c>
      <c r="BI179" s="149">
        <f t="shared" si="18"/>
        <v>0</v>
      </c>
      <c r="BJ179" s="17" t="s">
        <v>85</v>
      </c>
      <c r="BK179" s="149">
        <f t="shared" si="19"/>
        <v>0</v>
      </c>
      <c r="BL179" s="17" t="s">
        <v>369</v>
      </c>
      <c r="BM179" s="148" t="s">
        <v>724</v>
      </c>
    </row>
    <row r="180" spans="2:65" s="1" customFormat="1" ht="24.2" customHeight="1">
      <c r="B180" s="32"/>
      <c r="C180" s="138" t="s">
        <v>529</v>
      </c>
      <c r="D180" s="138" t="s">
        <v>264</v>
      </c>
      <c r="E180" s="139" t="s">
        <v>4547</v>
      </c>
      <c r="F180" s="140" t="s">
        <v>4548</v>
      </c>
      <c r="G180" s="141" t="s">
        <v>697</v>
      </c>
      <c r="H180" s="142">
        <v>1</v>
      </c>
      <c r="I180" s="143"/>
      <c r="J180" s="142">
        <f t="shared" si="10"/>
        <v>0</v>
      </c>
      <c r="K180" s="140" t="s">
        <v>1</v>
      </c>
      <c r="L180" s="32"/>
      <c r="M180" s="144" t="s">
        <v>1</v>
      </c>
      <c r="N180" s="145" t="s">
        <v>42</v>
      </c>
      <c r="P180" s="146">
        <f t="shared" si="11"/>
        <v>0</v>
      </c>
      <c r="Q180" s="146">
        <v>0</v>
      </c>
      <c r="R180" s="146">
        <f t="shared" si="12"/>
        <v>0</v>
      </c>
      <c r="S180" s="146">
        <v>0</v>
      </c>
      <c r="T180" s="147">
        <f t="shared" si="13"/>
        <v>0</v>
      </c>
      <c r="AR180" s="148" t="s">
        <v>369</v>
      </c>
      <c r="AT180" s="148" t="s">
        <v>264</v>
      </c>
      <c r="AU180" s="148" t="s">
        <v>87</v>
      </c>
      <c r="AY180" s="17" t="s">
        <v>262</v>
      </c>
      <c r="BE180" s="149">
        <f t="shared" si="14"/>
        <v>0</v>
      </c>
      <c r="BF180" s="149">
        <f t="shared" si="15"/>
        <v>0</v>
      </c>
      <c r="BG180" s="149">
        <f t="shared" si="16"/>
        <v>0</v>
      </c>
      <c r="BH180" s="149">
        <f t="shared" si="17"/>
        <v>0</v>
      </c>
      <c r="BI180" s="149">
        <f t="shared" si="18"/>
        <v>0</v>
      </c>
      <c r="BJ180" s="17" t="s">
        <v>85</v>
      </c>
      <c r="BK180" s="149">
        <f t="shared" si="19"/>
        <v>0</v>
      </c>
      <c r="BL180" s="17" t="s">
        <v>369</v>
      </c>
      <c r="BM180" s="148" t="s">
        <v>734</v>
      </c>
    </row>
    <row r="181" spans="2:65" s="1" customFormat="1" ht="24.2" customHeight="1">
      <c r="B181" s="32"/>
      <c r="C181" s="138" t="s">
        <v>534</v>
      </c>
      <c r="D181" s="138" t="s">
        <v>264</v>
      </c>
      <c r="E181" s="139" t="s">
        <v>4549</v>
      </c>
      <c r="F181" s="140" t="s">
        <v>4550</v>
      </c>
      <c r="G181" s="141" t="s">
        <v>697</v>
      </c>
      <c r="H181" s="142">
        <v>2</v>
      </c>
      <c r="I181" s="143"/>
      <c r="J181" s="142">
        <f t="shared" si="10"/>
        <v>0</v>
      </c>
      <c r="K181" s="140" t="s">
        <v>1</v>
      </c>
      <c r="L181" s="32"/>
      <c r="M181" s="144" t="s">
        <v>1</v>
      </c>
      <c r="N181" s="145" t="s">
        <v>42</v>
      </c>
      <c r="P181" s="146">
        <f t="shared" si="11"/>
        <v>0</v>
      </c>
      <c r="Q181" s="146">
        <v>0</v>
      </c>
      <c r="R181" s="146">
        <f t="shared" si="12"/>
        <v>0</v>
      </c>
      <c r="S181" s="146">
        <v>0</v>
      </c>
      <c r="T181" s="147">
        <f t="shared" si="13"/>
        <v>0</v>
      </c>
      <c r="AR181" s="148" t="s">
        <v>369</v>
      </c>
      <c r="AT181" s="148" t="s">
        <v>264</v>
      </c>
      <c r="AU181" s="148" t="s">
        <v>87</v>
      </c>
      <c r="AY181" s="17" t="s">
        <v>262</v>
      </c>
      <c r="BE181" s="149">
        <f t="shared" si="14"/>
        <v>0</v>
      </c>
      <c r="BF181" s="149">
        <f t="shared" si="15"/>
        <v>0</v>
      </c>
      <c r="BG181" s="149">
        <f t="shared" si="16"/>
        <v>0</v>
      </c>
      <c r="BH181" s="149">
        <f t="shared" si="17"/>
        <v>0</v>
      </c>
      <c r="BI181" s="149">
        <f t="shared" si="18"/>
        <v>0</v>
      </c>
      <c r="BJ181" s="17" t="s">
        <v>85</v>
      </c>
      <c r="BK181" s="149">
        <f t="shared" si="19"/>
        <v>0</v>
      </c>
      <c r="BL181" s="17" t="s">
        <v>369</v>
      </c>
      <c r="BM181" s="148" t="s">
        <v>746</v>
      </c>
    </row>
    <row r="182" spans="2:63" s="11" customFormat="1" ht="22.9" customHeight="1">
      <c r="B182" s="126"/>
      <c r="D182" s="127" t="s">
        <v>76</v>
      </c>
      <c r="E182" s="136" t="s">
        <v>4551</v>
      </c>
      <c r="F182" s="136" t="s">
        <v>4552</v>
      </c>
      <c r="I182" s="129"/>
      <c r="J182" s="137">
        <f>BK182</f>
        <v>0</v>
      </c>
      <c r="L182" s="126"/>
      <c r="M182" s="131"/>
      <c r="P182" s="132">
        <f>SUM(P183:P184)</f>
        <v>0</v>
      </c>
      <c r="R182" s="132">
        <f>SUM(R183:R184)</f>
        <v>0</v>
      </c>
      <c r="T182" s="133">
        <f>SUM(T183:T184)</f>
        <v>0</v>
      </c>
      <c r="AR182" s="127" t="s">
        <v>85</v>
      </c>
      <c r="AT182" s="134" t="s">
        <v>76</v>
      </c>
      <c r="AU182" s="134" t="s">
        <v>85</v>
      </c>
      <c r="AY182" s="127" t="s">
        <v>262</v>
      </c>
      <c r="BK182" s="135">
        <f>SUM(BK183:BK184)</f>
        <v>0</v>
      </c>
    </row>
    <row r="183" spans="2:65" s="1" customFormat="1" ht="24.2" customHeight="1">
      <c r="B183" s="32"/>
      <c r="C183" s="138" t="s">
        <v>538</v>
      </c>
      <c r="D183" s="138" t="s">
        <v>264</v>
      </c>
      <c r="E183" s="139" t="s">
        <v>4553</v>
      </c>
      <c r="F183" s="140" t="s">
        <v>4554</v>
      </c>
      <c r="G183" s="141" t="s">
        <v>697</v>
      </c>
      <c r="H183" s="142">
        <v>18</v>
      </c>
      <c r="I183" s="143"/>
      <c r="J183" s="142">
        <f>ROUND(I183*H183,2)</f>
        <v>0</v>
      </c>
      <c r="K183" s="140" t="s">
        <v>1</v>
      </c>
      <c r="L183" s="32"/>
      <c r="M183" s="144" t="s">
        <v>1</v>
      </c>
      <c r="N183" s="145" t="s">
        <v>42</v>
      </c>
      <c r="P183" s="146">
        <f>O183*H183</f>
        <v>0</v>
      </c>
      <c r="Q183" s="146">
        <v>0</v>
      </c>
      <c r="R183" s="146">
        <f>Q183*H183</f>
        <v>0</v>
      </c>
      <c r="S183" s="146">
        <v>0</v>
      </c>
      <c r="T183" s="147">
        <f>S183*H183</f>
        <v>0</v>
      </c>
      <c r="AR183" s="148" t="s">
        <v>369</v>
      </c>
      <c r="AT183" s="148" t="s">
        <v>264</v>
      </c>
      <c r="AU183" s="148" t="s">
        <v>87</v>
      </c>
      <c r="AY183" s="17" t="s">
        <v>262</v>
      </c>
      <c r="BE183" s="149">
        <f>IF(N183="základní",J183,0)</f>
        <v>0</v>
      </c>
      <c r="BF183" s="149">
        <f>IF(N183="snížená",J183,0)</f>
        <v>0</v>
      </c>
      <c r="BG183" s="149">
        <f>IF(N183="zákl. přenesená",J183,0)</f>
        <v>0</v>
      </c>
      <c r="BH183" s="149">
        <f>IF(N183="sníž. přenesená",J183,0)</f>
        <v>0</v>
      </c>
      <c r="BI183" s="149">
        <f>IF(N183="nulová",J183,0)</f>
        <v>0</v>
      </c>
      <c r="BJ183" s="17" t="s">
        <v>85</v>
      </c>
      <c r="BK183" s="149">
        <f>ROUND(I183*H183,2)</f>
        <v>0</v>
      </c>
      <c r="BL183" s="17" t="s">
        <v>369</v>
      </c>
      <c r="BM183" s="148" t="s">
        <v>767</v>
      </c>
    </row>
    <row r="184" spans="2:65" s="1" customFormat="1" ht="21.75" customHeight="1">
      <c r="B184" s="32"/>
      <c r="C184" s="138" t="s">
        <v>545</v>
      </c>
      <c r="D184" s="138" t="s">
        <v>264</v>
      </c>
      <c r="E184" s="139" t="s">
        <v>4555</v>
      </c>
      <c r="F184" s="140" t="s">
        <v>4488</v>
      </c>
      <c r="G184" s="141" t="s">
        <v>697</v>
      </c>
      <c r="H184" s="142">
        <v>36</v>
      </c>
      <c r="I184" s="143"/>
      <c r="J184" s="142">
        <f>ROUND(I184*H184,2)</f>
        <v>0</v>
      </c>
      <c r="K184" s="140" t="s">
        <v>1</v>
      </c>
      <c r="L184" s="32"/>
      <c r="M184" s="144" t="s">
        <v>1</v>
      </c>
      <c r="N184" s="145" t="s">
        <v>42</v>
      </c>
      <c r="P184" s="146">
        <f>O184*H184</f>
        <v>0</v>
      </c>
      <c r="Q184" s="146">
        <v>0</v>
      </c>
      <c r="R184" s="146">
        <f>Q184*H184</f>
        <v>0</v>
      </c>
      <c r="S184" s="146">
        <v>0</v>
      </c>
      <c r="T184" s="147">
        <f>S184*H184</f>
        <v>0</v>
      </c>
      <c r="AR184" s="148" t="s">
        <v>369</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369</v>
      </c>
      <c r="BM184" s="148" t="s">
        <v>777</v>
      </c>
    </row>
    <row r="185" spans="2:63" s="11" customFormat="1" ht="22.9" customHeight="1">
      <c r="B185" s="126"/>
      <c r="D185" s="127" t="s">
        <v>76</v>
      </c>
      <c r="E185" s="136" t="s">
        <v>4556</v>
      </c>
      <c r="F185" s="136" t="s">
        <v>4557</v>
      </c>
      <c r="I185" s="129"/>
      <c r="J185" s="137">
        <f>BK185</f>
        <v>0</v>
      </c>
      <c r="L185" s="126"/>
      <c r="M185" s="131"/>
      <c r="P185" s="132">
        <f>SUM(P186:P187)</f>
        <v>0</v>
      </c>
      <c r="R185" s="132">
        <f>SUM(R186:R187)</f>
        <v>0</v>
      </c>
      <c r="T185" s="133">
        <f>SUM(T186:T187)</f>
        <v>0</v>
      </c>
      <c r="AR185" s="127" t="s">
        <v>85</v>
      </c>
      <c r="AT185" s="134" t="s">
        <v>76</v>
      </c>
      <c r="AU185" s="134" t="s">
        <v>85</v>
      </c>
      <c r="AY185" s="127" t="s">
        <v>262</v>
      </c>
      <c r="BK185" s="135">
        <f>SUM(BK186:BK187)</f>
        <v>0</v>
      </c>
    </row>
    <row r="186" spans="2:65" s="1" customFormat="1" ht="24.2" customHeight="1">
      <c r="B186" s="32"/>
      <c r="C186" s="138" t="s">
        <v>549</v>
      </c>
      <c r="D186" s="138" t="s">
        <v>264</v>
      </c>
      <c r="E186" s="139" t="s">
        <v>4558</v>
      </c>
      <c r="F186" s="140" t="s">
        <v>4559</v>
      </c>
      <c r="G186" s="141" t="s">
        <v>697</v>
      </c>
      <c r="H186" s="142">
        <v>18</v>
      </c>
      <c r="I186" s="143"/>
      <c r="J186" s="142">
        <f>ROUND(I186*H186,2)</f>
        <v>0</v>
      </c>
      <c r="K186" s="140" t="s">
        <v>1</v>
      </c>
      <c r="L186" s="32"/>
      <c r="M186" s="144" t="s">
        <v>1</v>
      </c>
      <c r="N186" s="145" t="s">
        <v>42</v>
      </c>
      <c r="P186" s="146">
        <f>O186*H186</f>
        <v>0</v>
      </c>
      <c r="Q186" s="146">
        <v>0</v>
      </c>
      <c r="R186" s="146">
        <f>Q186*H186</f>
        <v>0</v>
      </c>
      <c r="S186" s="146">
        <v>0</v>
      </c>
      <c r="T186" s="147">
        <f>S186*H186</f>
        <v>0</v>
      </c>
      <c r="AR186" s="148" t="s">
        <v>369</v>
      </c>
      <c r="AT186" s="148" t="s">
        <v>264</v>
      </c>
      <c r="AU186" s="148" t="s">
        <v>87</v>
      </c>
      <c r="AY186" s="17" t="s">
        <v>262</v>
      </c>
      <c r="BE186" s="149">
        <f>IF(N186="základní",J186,0)</f>
        <v>0</v>
      </c>
      <c r="BF186" s="149">
        <f>IF(N186="snížená",J186,0)</f>
        <v>0</v>
      </c>
      <c r="BG186" s="149">
        <f>IF(N186="zákl. přenesená",J186,0)</f>
        <v>0</v>
      </c>
      <c r="BH186" s="149">
        <f>IF(N186="sníž. přenesená",J186,0)</f>
        <v>0</v>
      </c>
      <c r="BI186" s="149">
        <f>IF(N186="nulová",J186,0)</f>
        <v>0</v>
      </c>
      <c r="BJ186" s="17" t="s">
        <v>85</v>
      </c>
      <c r="BK186" s="149">
        <f>ROUND(I186*H186,2)</f>
        <v>0</v>
      </c>
      <c r="BL186" s="17" t="s">
        <v>369</v>
      </c>
      <c r="BM186" s="148" t="s">
        <v>790</v>
      </c>
    </row>
    <row r="187" spans="2:65" s="1" customFormat="1" ht="21.75" customHeight="1">
      <c r="B187" s="32"/>
      <c r="C187" s="138" t="s">
        <v>559</v>
      </c>
      <c r="D187" s="138" t="s">
        <v>264</v>
      </c>
      <c r="E187" s="139" t="s">
        <v>4560</v>
      </c>
      <c r="F187" s="140" t="s">
        <v>4488</v>
      </c>
      <c r="G187" s="141" t="s">
        <v>697</v>
      </c>
      <c r="H187" s="142">
        <v>18</v>
      </c>
      <c r="I187" s="143"/>
      <c r="J187" s="142">
        <f>ROUND(I187*H187,2)</f>
        <v>0</v>
      </c>
      <c r="K187" s="140" t="s">
        <v>1</v>
      </c>
      <c r="L187" s="32"/>
      <c r="M187" s="144" t="s">
        <v>1</v>
      </c>
      <c r="N187" s="145" t="s">
        <v>42</v>
      </c>
      <c r="P187" s="146">
        <f>O187*H187</f>
        <v>0</v>
      </c>
      <c r="Q187" s="146">
        <v>0</v>
      </c>
      <c r="R187" s="146">
        <f>Q187*H187</f>
        <v>0</v>
      </c>
      <c r="S187" s="146">
        <v>0</v>
      </c>
      <c r="T187" s="147">
        <f>S187*H187</f>
        <v>0</v>
      </c>
      <c r="AR187" s="148" t="s">
        <v>369</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369</v>
      </c>
      <c r="BM187" s="148" t="s">
        <v>811</v>
      </c>
    </row>
    <row r="188" spans="2:63" s="11" customFormat="1" ht="22.9" customHeight="1">
      <c r="B188" s="126"/>
      <c r="D188" s="127" t="s">
        <v>76</v>
      </c>
      <c r="E188" s="136" t="s">
        <v>4561</v>
      </c>
      <c r="F188" s="136" t="s">
        <v>4562</v>
      </c>
      <c r="I188" s="129"/>
      <c r="J188" s="137">
        <f>BK188</f>
        <v>0</v>
      </c>
      <c r="L188" s="126"/>
      <c r="M188" s="131"/>
      <c r="P188" s="132">
        <f>SUM(P189:P193)</f>
        <v>0</v>
      </c>
      <c r="R188" s="132">
        <f>SUM(R189:R193)</f>
        <v>0</v>
      </c>
      <c r="T188" s="133">
        <f>SUM(T189:T193)</f>
        <v>0</v>
      </c>
      <c r="AR188" s="127" t="s">
        <v>85</v>
      </c>
      <c r="AT188" s="134" t="s">
        <v>76</v>
      </c>
      <c r="AU188" s="134" t="s">
        <v>85</v>
      </c>
      <c r="AY188" s="127" t="s">
        <v>262</v>
      </c>
      <c r="BK188" s="135">
        <f>SUM(BK189:BK193)</f>
        <v>0</v>
      </c>
    </row>
    <row r="189" spans="2:65" s="1" customFormat="1" ht="16.5" customHeight="1">
      <c r="B189" s="32"/>
      <c r="C189" s="138" t="s">
        <v>563</v>
      </c>
      <c r="D189" s="138" t="s">
        <v>264</v>
      </c>
      <c r="E189" s="139" t="s">
        <v>4563</v>
      </c>
      <c r="F189" s="140" t="s">
        <v>4564</v>
      </c>
      <c r="G189" s="141" t="s">
        <v>416</v>
      </c>
      <c r="H189" s="142">
        <v>4450</v>
      </c>
      <c r="I189" s="143"/>
      <c r="J189" s="142">
        <f>ROUND(I189*H189,2)</f>
        <v>0</v>
      </c>
      <c r="K189" s="140" t="s">
        <v>1</v>
      </c>
      <c r="L189" s="32"/>
      <c r="M189" s="144" t="s">
        <v>1</v>
      </c>
      <c r="N189" s="145" t="s">
        <v>42</v>
      </c>
      <c r="P189" s="146">
        <f>O189*H189</f>
        <v>0</v>
      </c>
      <c r="Q189" s="146">
        <v>0</v>
      </c>
      <c r="R189" s="146">
        <f>Q189*H189</f>
        <v>0</v>
      </c>
      <c r="S189" s="146">
        <v>0</v>
      </c>
      <c r="T189" s="147">
        <f>S189*H189</f>
        <v>0</v>
      </c>
      <c r="AR189" s="148" t="s">
        <v>369</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369</v>
      </c>
      <c r="BM189" s="148" t="s">
        <v>822</v>
      </c>
    </row>
    <row r="190" spans="2:65" s="1" customFormat="1" ht="16.5" customHeight="1">
      <c r="B190" s="32"/>
      <c r="C190" s="138" t="s">
        <v>567</v>
      </c>
      <c r="D190" s="138" t="s">
        <v>264</v>
      </c>
      <c r="E190" s="139" t="s">
        <v>4565</v>
      </c>
      <c r="F190" s="140" t="s">
        <v>4566</v>
      </c>
      <c r="G190" s="141" t="s">
        <v>416</v>
      </c>
      <c r="H190" s="142">
        <v>6468</v>
      </c>
      <c r="I190" s="143"/>
      <c r="J190" s="142">
        <f>ROUND(I190*H190,2)</f>
        <v>0</v>
      </c>
      <c r="K190" s="140" t="s">
        <v>1</v>
      </c>
      <c r="L190" s="32"/>
      <c r="M190" s="144" t="s">
        <v>1</v>
      </c>
      <c r="N190" s="145" t="s">
        <v>42</v>
      </c>
      <c r="P190" s="146">
        <f>O190*H190</f>
        <v>0</v>
      </c>
      <c r="Q190" s="146">
        <v>0</v>
      </c>
      <c r="R190" s="146">
        <f>Q190*H190</f>
        <v>0</v>
      </c>
      <c r="S190" s="146">
        <v>0</v>
      </c>
      <c r="T190" s="147">
        <f>S190*H190</f>
        <v>0</v>
      </c>
      <c r="AR190" s="148" t="s">
        <v>369</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369</v>
      </c>
      <c r="BM190" s="148" t="s">
        <v>831</v>
      </c>
    </row>
    <row r="191" spans="2:65" s="1" customFormat="1" ht="16.5" customHeight="1">
      <c r="B191" s="32"/>
      <c r="C191" s="138" t="s">
        <v>571</v>
      </c>
      <c r="D191" s="138" t="s">
        <v>264</v>
      </c>
      <c r="E191" s="139" t="s">
        <v>4567</v>
      </c>
      <c r="F191" s="140" t="s">
        <v>4568</v>
      </c>
      <c r="G191" s="141" t="s">
        <v>416</v>
      </c>
      <c r="H191" s="142">
        <v>4250</v>
      </c>
      <c r="I191" s="143"/>
      <c r="J191" s="142">
        <f>ROUND(I191*H191,2)</f>
        <v>0</v>
      </c>
      <c r="K191" s="140" t="s">
        <v>1</v>
      </c>
      <c r="L191" s="32"/>
      <c r="M191" s="144" t="s">
        <v>1</v>
      </c>
      <c r="N191" s="145" t="s">
        <v>42</v>
      </c>
      <c r="P191" s="146">
        <f>O191*H191</f>
        <v>0</v>
      </c>
      <c r="Q191" s="146">
        <v>0</v>
      </c>
      <c r="R191" s="146">
        <f>Q191*H191</f>
        <v>0</v>
      </c>
      <c r="S191" s="146">
        <v>0</v>
      </c>
      <c r="T191" s="147">
        <f>S191*H191</f>
        <v>0</v>
      </c>
      <c r="AR191" s="148" t="s">
        <v>369</v>
      </c>
      <c r="AT191" s="148" t="s">
        <v>264</v>
      </c>
      <c r="AU191" s="148" t="s">
        <v>87</v>
      </c>
      <c r="AY191" s="17" t="s">
        <v>262</v>
      </c>
      <c r="BE191" s="149">
        <f>IF(N191="základní",J191,0)</f>
        <v>0</v>
      </c>
      <c r="BF191" s="149">
        <f>IF(N191="snížená",J191,0)</f>
        <v>0</v>
      </c>
      <c r="BG191" s="149">
        <f>IF(N191="zákl. přenesená",J191,0)</f>
        <v>0</v>
      </c>
      <c r="BH191" s="149">
        <f>IF(N191="sníž. přenesená",J191,0)</f>
        <v>0</v>
      </c>
      <c r="BI191" s="149">
        <f>IF(N191="nulová",J191,0)</f>
        <v>0</v>
      </c>
      <c r="BJ191" s="17" t="s">
        <v>85</v>
      </c>
      <c r="BK191" s="149">
        <f>ROUND(I191*H191,2)</f>
        <v>0</v>
      </c>
      <c r="BL191" s="17" t="s">
        <v>369</v>
      </c>
      <c r="BM191" s="148" t="s">
        <v>849</v>
      </c>
    </row>
    <row r="192" spans="2:65" s="1" customFormat="1" ht="16.5" customHeight="1">
      <c r="B192" s="32"/>
      <c r="C192" s="138" t="s">
        <v>579</v>
      </c>
      <c r="D192" s="138" t="s">
        <v>264</v>
      </c>
      <c r="E192" s="139" t="s">
        <v>4569</v>
      </c>
      <c r="F192" s="140" t="s">
        <v>4570</v>
      </c>
      <c r="G192" s="141" t="s">
        <v>416</v>
      </c>
      <c r="H192" s="142">
        <v>3785</v>
      </c>
      <c r="I192" s="143"/>
      <c r="J192" s="142">
        <f>ROUND(I192*H192,2)</f>
        <v>0</v>
      </c>
      <c r="K192" s="140" t="s">
        <v>1</v>
      </c>
      <c r="L192" s="32"/>
      <c r="M192" s="144" t="s">
        <v>1</v>
      </c>
      <c r="N192" s="145" t="s">
        <v>42</v>
      </c>
      <c r="P192" s="146">
        <f>O192*H192</f>
        <v>0</v>
      </c>
      <c r="Q192" s="146">
        <v>0</v>
      </c>
      <c r="R192" s="146">
        <f>Q192*H192</f>
        <v>0</v>
      </c>
      <c r="S192" s="146">
        <v>0</v>
      </c>
      <c r="T192" s="147">
        <f>S192*H192</f>
        <v>0</v>
      </c>
      <c r="AR192" s="148" t="s">
        <v>369</v>
      </c>
      <c r="AT192" s="148" t="s">
        <v>264</v>
      </c>
      <c r="AU192" s="148" t="s">
        <v>87</v>
      </c>
      <c r="AY192" s="17" t="s">
        <v>262</v>
      </c>
      <c r="BE192" s="149">
        <f>IF(N192="základní",J192,0)</f>
        <v>0</v>
      </c>
      <c r="BF192" s="149">
        <f>IF(N192="snížená",J192,0)</f>
        <v>0</v>
      </c>
      <c r="BG192" s="149">
        <f>IF(N192="zákl. přenesená",J192,0)</f>
        <v>0</v>
      </c>
      <c r="BH192" s="149">
        <f>IF(N192="sníž. přenesená",J192,0)</f>
        <v>0</v>
      </c>
      <c r="BI192" s="149">
        <f>IF(N192="nulová",J192,0)</f>
        <v>0</v>
      </c>
      <c r="BJ192" s="17" t="s">
        <v>85</v>
      </c>
      <c r="BK192" s="149">
        <f>ROUND(I192*H192,2)</f>
        <v>0</v>
      </c>
      <c r="BL192" s="17" t="s">
        <v>369</v>
      </c>
      <c r="BM192" s="148" t="s">
        <v>858</v>
      </c>
    </row>
    <row r="193" spans="2:65" s="1" customFormat="1" ht="16.5" customHeight="1">
      <c r="B193" s="32"/>
      <c r="C193" s="138" t="s">
        <v>583</v>
      </c>
      <c r="D193" s="138" t="s">
        <v>264</v>
      </c>
      <c r="E193" s="139" t="s">
        <v>4571</v>
      </c>
      <c r="F193" s="140" t="s">
        <v>4572</v>
      </c>
      <c r="G193" s="141" t="s">
        <v>416</v>
      </c>
      <c r="H193" s="142">
        <v>315</v>
      </c>
      <c r="I193" s="143"/>
      <c r="J193" s="142">
        <f>ROUND(I193*H193,2)</f>
        <v>0</v>
      </c>
      <c r="K193" s="140" t="s">
        <v>1</v>
      </c>
      <c r="L193" s="32"/>
      <c r="M193" s="144" t="s">
        <v>1</v>
      </c>
      <c r="N193" s="145" t="s">
        <v>42</v>
      </c>
      <c r="P193" s="146">
        <f>O193*H193</f>
        <v>0</v>
      </c>
      <c r="Q193" s="146">
        <v>0</v>
      </c>
      <c r="R193" s="146">
        <f>Q193*H193</f>
        <v>0</v>
      </c>
      <c r="S193" s="146">
        <v>0</v>
      </c>
      <c r="T193" s="147">
        <f>S193*H193</f>
        <v>0</v>
      </c>
      <c r="AR193" s="148" t="s">
        <v>369</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369</v>
      </c>
      <c r="BM193" s="148" t="s">
        <v>867</v>
      </c>
    </row>
    <row r="194" spans="2:63" s="11" customFormat="1" ht="22.9" customHeight="1">
      <c r="B194" s="126"/>
      <c r="D194" s="127" t="s">
        <v>76</v>
      </c>
      <c r="E194" s="136" t="s">
        <v>4573</v>
      </c>
      <c r="F194" s="136" t="s">
        <v>4574</v>
      </c>
      <c r="I194" s="129"/>
      <c r="J194" s="137">
        <f>BK194</f>
        <v>0</v>
      </c>
      <c r="L194" s="126"/>
      <c r="M194" s="131"/>
      <c r="P194" s="132">
        <f>SUM(P195:P199)</f>
        <v>0</v>
      </c>
      <c r="R194" s="132">
        <f>SUM(R195:R199)</f>
        <v>0</v>
      </c>
      <c r="T194" s="133">
        <f>SUM(T195:T199)</f>
        <v>0</v>
      </c>
      <c r="AR194" s="127" t="s">
        <v>85</v>
      </c>
      <c r="AT194" s="134" t="s">
        <v>76</v>
      </c>
      <c r="AU194" s="134" t="s">
        <v>85</v>
      </c>
      <c r="AY194" s="127" t="s">
        <v>262</v>
      </c>
      <c r="BK194" s="135">
        <f>SUM(BK195:BK199)</f>
        <v>0</v>
      </c>
    </row>
    <row r="195" spans="2:65" s="1" customFormat="1" ht="24.2" customHeight="1">
      <c r="B195" s="32"/>
      <c r="C195" s="138" t="s">
        <v>588</v>
      </c>
      <c r="D195" s="138" t="s">
        <v>264</v>
      </c>
      <c r="E195" s="139" t="s">
        <v>4575</v>
      </c>
      <c r="F195" s="140" t="s">
        <v>4576</v>
      </c>
      <c r="G195" s="141" t="s">
        <v>416</v>
      </c>
      <c r="H195" s="142">
        <v>65</v>
      </c>
      <c r="I195" s="143"/>
      <c r="J195" s="142">
        <f>ROUND(I195*H195,2)</f>
        <v>0</v>
      </c>
      <c r="K195" s="140" t="s">
        <v>1</v>
      </c>
      <c r="L195" s="32"/>
      <c r="M195" s="144" t="s">
        <v>1</v>
      </c>
      <c r="N195" s="145" t="s">
        <v>42</v>
      </c>
      <c r="P195" s="146">
        <f>O195*H195</f>
        <v>0</v>
      </c>
      <c r="Q195" s="146">
        <v>0</v>
      </c>
      <c r="R195" s="146">
        <f>Q195*H195</f>
        <v>0</v>
      </c>
      <c r="S195" s="146">
        <v>0</v>
      </c>
      <c r="T195" s="147">
        <f>S195*H195</f>
        <v>0</v>
      </c>
      <c r="AR195" s="148" t="s">
        <v>369</v>
      </c>
      <c r="AT195" s="148" t="s">
        <v>264</v>
      </c>
      <c r="AU195" s="148" t="s">
        <v>87</v>
      </c>
      <c r="AY195" s="17" t="s">
        <v>262</v>
      </c>
      <c r="BE195" s="149">
        <f>IF(N195="základní",J195,0)</f>
        <v>0</v>
      </c>
      <c r="BF195" s="149">
        <f>IF(N195="snížená",J195,0)</f>
        <v>0</v>
      </c>
      <c r="BG195" s="149">
        <f>IF(N195="zákl. přenesená",J195,0)</f>
        <v>0</v>
      </c>
      <c r="BH195" s="149">
        <f>IF(N195="sníž. přenesená",J195,0)</f>
        <v>0</v>
      </c>
      <c r="BI195" s="149">
        <f>IF(N195="nulová",J195,0)</f>
        <v>0</v>
      </c>
      <c r="BJ195" s="17" t="s">
        <v>85</v>
      </c>
      <c r="BK195" s="149">
        <f>ROUND(I195*H195,2)</f>
        <v>0</v>
      </c>
      <c r="BL195" s="17" t="s">
        <v>369</v>
      </c>
      <c r="BM195" s="148" t="s">
        <v>872</v>
      </c>
    </row>
    <row r="196" spans="2:65" s="1" customFormat="1" ht="24.2" customHeight="1">
      <c r="B196" s="32"/>
      <c r="C196" s="138" t="s">
        <v>606</v>
      </c>
      <c r="D196" s="138" t="s">
        <v>264</v>
      </c>
      <c r="E196" s="139" t="s">
        <v>4577</v>
      </c>
      <c r="F196" s="140" t="s">
        <v>4578</v>
      </c>
      <c r="G196" s="141" t="s">
        <v>416</v>
      </c>
      <c r="H196" s="142">
        <v>86</v>
      </c>
      <c r="I196" s="143"/>
      <c r="J196" s="142">
        <f>ROUND(I196*H196,2)</f>
        <v>0</v>
      </c>
      <c r="K196" s="140" t="s">
        <v>1</v>
      </c>
      <c r="L196" s="32"/>
      <c r="M196" s="144" t="s">
        <v>1</v>
      </c>
      <c r="N196" s="145" t="s">
        <v>42</v>
      </c>
      <c r="P196" s="146">
        <f>O196*H196</f>
        <v>0</v>
      </c>
      <c r="Q196" s="146">
        <v>0</v>
      </c>
      <c r="R196" s="146">
        <f>Q196*H196</f>
        <v>0</v>
      </c>
      <c r="S196" s="146">
        <v>0</v>
      </c>
      <c r="T196" s="147">
        <f>S196*H196</f>
        <v>0</v>
      </c>
      <c r="AR196" s="148" t="s">
        <v>369</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369</v>
      </c>
      <c r="BM196" s="148" t="s">
        <v>881</v>
      </c>
    </row>
    <row r="197" spans="2:65" s="1" customFormat="1" ht="24.2" customHeight="1">
      <c r="B197" s="32"/>
      <c r="C197" s="138" t="s">
        <v>611</v>
      </c>
      <c r="D197" s="138" t="s">
        <v>264</v>
      </c>
      <c r="E197" s="139" t="s">
        <v>4579</v>
      </c>
      <c r="F197" s="140" t="s">
        <v>4580</v>
      </c>
      <c r="G197" s="141" t="s">
        <v>416</v>
      </c>
      <c r="H197" s="142">
        <v>11</v>
      </c>
      <c r="I197" s="143"/>
      <c r="J197" s="142">
        <f>ROUND(I197*H197,2)</f>
        <v>0</v>
      </c>
      <c r="K197" s="140" t="s">
        <v>1</v>
      </c>
      <c r="L197" s="32"/>
      <c r="M197" s="144" t="s">
        <v>1</v>
      </c>
      <c r="N197" s="145" t="s">
        <v>42</v>
      </c>
      <c r="P197" s="146">
        <f>O197*H197</f>
        <v>0</v>
      </c>
      <c r="Q197" s="146">
        <v>0</v>
      </c>
      <c r="R197" s="146">
        <f>Q197*H197</f>
        <v>0</v>
      </c>
      <c r="S197" s="146">
        <v>0</v>
      </c>
      <c r="T197" s="147">
        <f>S197*H197</f>
        <v>0</v>
      </c>
      <c r="AR197" s="148" t="s">
        <v>369</v>
      </c>
      <c r="AT197" s="148" t="s">
        <v>264</v>
      </c>
      <c r="AU197" s="148" t="s">
        <v>87</v>
      </c>
      <c r="AY197" s="17" t="s">
        <v>262</v>
      </c>
      <c r="BE197" s="149">
        <f>IF(N197="základní",J197,0)</f>
        <v>0</v>
      </c>
      <c r="BF197" s="149">
        <f>IF(N197="snížená",J197,0)</f>
        <v>0</v>
      </c>
      <c r="BG197" s="149">
        <f>IF(N197="zákl. přenesená",J197,0)</f>
        <v>0</v>
      </c>
      <c r="BH197" s="149">
        <f>IF(N197="sníž. přenesená",J197,0)</f>
        <v>0</v>
      </c>
      <c r="BI197" s="149">
        <f>IF(N197="nulová",J197,0)</f>
        <v>0</v>
      </c>
      <c r="BJ197" s="17" t="s">
        <v>85</v>
      </c>
      <c r="BK197" s="149">
        <f>ROUND(I197*H197,2)</f>
        <v>0</v>
      </c>
      <c r="BL197" s="17" t="s">
        <v>369</v>
      </c>
      <c r="BM197" s="148" t="s">
        <v>892</v>
      </c>
    </row>
    <row r="198" spans="2:65" s="1" customFormat="1" ht="24.2" customHeight="1">
      <c r="B198" s="32"/>
      <c r="C198" s="138" t="s">
        <v>622</v>
      </c>
      <c r="D198" s="138" t="s">
        <v>264</v>
      </c>
      <c r="E198" s="139" t="s">
        <v>4581</v>
      </c>
      <c r="F198" s="140" t="s">
        <v>4582</v>
      </c>
      <c r="G198" s="141" t="s">
        <v>697</v>
      </c>
      <c r="H198" s="142">
        <v>155</v>
      </c>
      <c r="I198" s="143"/>
      <c r="J198" s="142">
        <f>ROUND(I198*H198,2)</f>
        <v>0</v>
      </c>
      <c r="K198" s="140" t="s">
        <v>1</v>
      </c>
      <c r="L198" s="32"/>
      <c r="M198" s="144" t="s">
        <v>1</v>
      </c>
      <c r="N198" s="145" t="s">
        <v>42</v>
      </c>
      <c r="P198" s="146">
        <f>O198*H198</f>
        <v>0</v>
      </c>
      <c r="Q198" s="146">
        <v>0</v>
      </c>
      <c r="R198" s="146">
        <f>Q198*H198</f>
        <v>0</v>
      </c>
      <c r="S198" s="146">
        <v>0</v>
      </c>
      <c r="T198" s="147">
        <f>S198*H198</f>
        <v>0</v>
      </c>
      <c r="AR198" s="148" t="s">
        <v>369</v>
      </c>
      <c r="AT198" s="148" t="s">
        <v>264</v>
      </c>
      <c r="AU198" s="148" t="s">
        <v>87</v>
      </c>
      <c r="AY198" s="17" t="s">
        <v>262</v>
      </c>
      <c r="BE198" s="149">
        <f>IF(N198="základní",J198,0)</f>
        <v>0</v>
      </c>
      <c r="BF198" s="149">
        <f>IF(N198="snížená",J198,0)</f>
        <v>0</v>
      </c>
      <c r="BG198" s="149">
        <f>IF(N198="zákl. přenesená",J198,0)</f>
        <v>0</v>
      </c>
      <c r="BH198" s="149">
        <f>IF(N198="sníž. přenesená",J198,0)</f>
        <v>0</v>
      </c>
      <c r="BI198" s="149">
        <f>IF(N198="nulová",J198,0)</f>
        <v>0</v>
      </c>
      <c r="BJ198" s="17" t="s">
        <v>85</v>
      </c>
      <c r="BK198" s="149">
        <f>ROUND(I198*H198,2)</f>
        <v>0</v>
      </c>
      <c r="BL198" s="17" t="s">
        <v>369</v>
      </c>
      <c r="BM198" s="148" t="s">
        <v>901</v>
      </c>
    </row>
    <row r="199" spans="2:65" s="1" customFormat="1" ht="24.2" customHeight="1">
      <c r="B199" s="32"/>
      <c r="C199" s="138" t="s">
        <v>627</v>
      </c>
      <c r="D199" s="138" t="s">
        <v>264</v>
      </c>
      <c r="E199" s="139" t="s">
        <v>4583</v>
      </c>
      <c r="F199" s="140" t="s">
        <v>4584</v>
      </c>
      <c r="G199" s="141" t="s">
        <v>697</v>
      </c>
      <c r="H199" s="142">
        <v>25</v>
      </c>
      <c r="I199" s="143"/>
      <c r="J199" s="142">
        <f>ROUND(I199*H199,2)</f>
        <v>0</v>
      </c>
      <c r="K199" s="140" t="s">
        <v>1</v>
      </c>
      <c r="L199" s="32"/>
      <c r="M199" s="144" t="s">
        <v>1</v>
      </c>
      <c r="N199" s="145" t="s">
        <v>42</v>
      </c>
      <c r="P199" s="146">
        <f>O199*H199</f>
        <v>0</v>
      </c>
      <c r="Q199" s="146">
        <v>0</v>
      </c>
      <c r="R199" s="146">
        <f>Q199*H199</f>
        <v>0</v>
      </c>
      <c r="S199" s="146">
        <v>0</v>
      </c>
      <c r="T199" s="147">
        <f>S199*H199</f>
        <v>0</v>
      </c>
      <c r="AR199" s="148" t="s">
        <v>369</v>
      </c>
      <c r="AT199" s="148" t="s">
        <v>264</v>
      </c>
      <c r="AU199" s="148" t="s">
        <v>87</v>
      </c>
      <c r="AY199" s="17" t="s">
        <v>262</v>
      </c>
      <c r="BE199" s="149">
        <f>IF(N199="základní",J199,0)</f>
        <v>0</v>
      </c>
      <c r="BF199" s="149">
        <f>IF(N199="snížená",J199,0)</f>
        <v>0</v>
      </c>
      <c r="BG199" s="149">
        <f>IF(N199="zákl. přenesená",J199,0)</f>
        <v>0</v>
      </c>
      <c r="BH199" s="149">
        <f>IF(N199="sníž. přenesená",J199,0)</f>
        <v>0</v>
      </c>
      <c r="BI199" s="149">
        <f>IF(N199="nulová",J199,0)</f>
        <v>0</v>
      </c>
      <c r="BJ199" s="17" t="s">
        <v>85</v>
      </c>
      <c r="BK199" s="149">
        <f>ROUND(I199*H199,2)</f>
        <v>0</v>
      </c>
      <c r="BL199" s="17" t="s">
        <v>369</v>
      </c>
      <c r="BM199" s="148" t="s">
        <v>910</v>
      </c>
    </row>
    <row r="200" spans="2:63" s="11" customFormat="1" ht="22.9" customHeight="1">
      <c r="B200" s="126"/>
      <c r="D200" s="127" t="s">
        <v>76</v>
      </c>
      <c r="E200" s="136" t="s">
        <v>4585</v>
      </c>
      <c r="F200" s="136" t="s">
        <v>4586</v>
      </c>
      <c r="I200" s="129"/>
      <c r="J200" s="137">
        <f>BK200</f>
        <v>0</v>
      </c>
      <c r="L200" s="126"/>
      <c r="M200" s="131"/>
      <c r="P200" s="132">
        <f>SUM(P201:P206)</f>
        <v>0</v>
      </c>
      <c r="R200" s="132">
        <f>SUM(R201:R206)</f>
        <v>0</v>
      </c>
      <c r="T200" s="133">
        <f>SUM(T201:T206)</f>
        <v>0</v>
      </c>
      <c r="AR200" s="127" t="s">
        <v>85</v>
      </c>
      <c r="AT200" s="134" t="s">
        <v>76</v>
      </c>
      <c r="AU200" s="134" t="s">
        <v>85</v>
      </c>
      <c r="AY200" s="127" t="s">
        <v>262</v>
      </c>
      <c r="BK200" s="135">
        <f>SUM(BK201:BK206)</f>
        <v>0</v>
      </c>
    </row>
    <row r="201" spans="2:65" s="1" customFormat="1" ht="16.5" customHeight="1">
      <c r="B201" s="32"/>
      <c r="C201" s="138" t="s">
        <v>637</v>
      </c>
      <c r="D201" s="138" t="s">
        <v>264</v>
      </c>
      <c r="E201" s="139" t="s">
        <v>4587</v>
      </c>
      <c r="F201" s="140" t="s">
        <v>4588</v>
      </c>
      <c r="G201" s="141" t="s">
        <v>2434</v>
      </c>
      <c r="H201" s="142">
        <v>1</v>
      </c>
      <c r="I201" s="143"/>
      <c r="J201" s="142">
        <f aca="true" t="shared" si="20" ref="J201:J206">ROUND(I201*H201,2)</f>
        <v>0</v>
      </c>
      <c r="K201" s="140" t="s">
        <v>1</v>
      </c>
      <c r="L201" s="32"/>
      <c r="M201" s="144" t="s">
        <v>1</v>
      </c>
      <c r="N201" s="145" t="s">
        <v>42</v>
      </c>
      <c r="P201" s="146">
        <f aca="true" t="shared" si="21" ref="P201:P206">O201*H201</f>
        <v>0</v>
      </c>
      <c r="Q201" s="146">
        <v>0</v>
      </c>
      <c r="R201" s="146">
        <f aca="true" t="shared" si="22" ref="R201:R206">Q201*H201</f>
        <v>0</v>
      </c>
      <c r="S201" s="146">
        <v>0</v>
      </c>
      <c r="T201" s="147">
        <f aca="true" t="shared" si="23" ref="T201:T206">S201*H201</f>
        <v>0</v>
      </c>
      <c r="AR201" s="148" t="s">
        <v>369</v>
      </c>
      <c r="AT201" s="148" t="s">
        <v>264</v>
      </c>
      <c r="AU201" s="148" t="s">
        <v>87</v>
      </c>
      <c r="AY201" s="17" t="s">
        <v>262</v>
      </c>
      <c r="BE201" s="149">
        <f aca="true" t="shared" si="24" ref="BE201:BE206">IF(N201="základní",J201,0)</f>
        <v>0</v>
      </c>
      <c r="BF201" s="149">
        <f aca="true" t="shared" si="25" ref="BF201:BF206">IF(N201="snížená",J201,0)</f>
        <v>0</v>
      </c>
      <c r="BG201" s="149">
        <f aca="true" t="shared" si="26" ref="BG201:BG206">IF(N201="zákl. přenesená",J201,0)</f>
        <v>0</v>
      </c>
      <c r="BH201" s="149">
        <f aca="true" t="shared" si="27" ref="BH201:BH206">IF(N201="sníž. přenesená",J201,0)</f>
        <v>0</v>
      </c>
      <c r="BI201" s="149">
        <f aca="true" t="shared" si="28" ref="BI201:BI206">IF(N201="nulová",J201,0)</f>
        <v>0</v>
      </c>
      <c r="BJ201" s="17" t="s">
        <v>85</v>
      </c>
      <c r="BK201" s="149">
        <f aca="true" t="shared" si="29" ref="BK201:BK206">ROUND(I201*H201,2)</f>
        <v>0</v>
      </c>
      <c r="BL201" s="17" t="s">
        <v>369</v>
      </c>
      <c r="BM201" s="148" t="s">
        <v>937</v>
      </c>
    </row>
    <row r="202" spans="2:65" s="1" customFormat="1" ht="16.5" customHeight="1">
      <c r="B202" s="32"/>
      <c r="C202" s="138" t="s">
        <v>643</v>
      </c>
      <c r="D202" s="138" t="s">
        <v>264</v>
      </c>
      <c r="E202" s="139" t="s">
        <v>4589</v>
      </c>
      <c r="F202" s="140" t="s">
        <v>4439</v>
      </c>
      <c r="G202" s="141" t="s">
        <v>2434</v>
      </c>
      <c r="H202" s="142">
        <v>1</v>
      </c>
      <c r="I202" s="143"/>
      <c r="J202" s="142">
        <f t="shared" si="20"/>
        <v>0</v>
      </c>
      <c r="K202" s="140" t="s">
        <v>1</v>
      </c>
      <c r="L202" s="32"/>
      <c r="M202" s="144" t="s">
        <v>1</v>
      </c>
      <c r="N202" s="145" t="s">
        <v>42</v>
      </c>
      <c r="P202" s="146">
        <f t="shared" si="21"/>
        <v>0</v>
      </c>
      <c r="Q202" s="146">
        <v>0</v>
      </c>
      <c r="R202" s="146">
        <f t="shared" si="22"/>
        <v>0</v>
      </c>
      <c r="S202" s="146">
        <v>0</v>
      </c>
      <c r="T202" s="147">
        <f t="shared" si="23"/>
        <v>0</v>
      </c>
      <c r="AR202" s="148" t="s">
        <v>369</v>
      </c>
      <c r="AT202" s="148" t="s">
        <v>264</v>
      </c>
      <c r="AU202" s="148" t="s">
        <v>87</v>
      </c>
      <c r="AY202" s="17" t="s">
        <v>262</v>
      </c>
      <c r="BE202" s="149">
        <f t="shared" si="24"/>
        <v>0</v>
      </c>
      <c r="BF202" s="149">
        <f t="shared" si="25"/>
        <v>0</v>
      </c>
      <c r="BG202" s="149">
        <f t="shared" si="26"/>
        <v>0</v>
      </c>
      <c r="BH202" s="149">
        <f t="shared" si="27"/>
        <v>0</v>
      </c>
      <c r="BI202" s="149">
        <f t="shared" si="28"/>
        <v>0</v>
      </c>
      <c r="BJ202" s="17" t="s">
        <v>85</v>
      </c>
      <c r="BK202" s="149">
        <f t="shared" si="29"/>
        <v>0</v>
      </c>
      <c r="BL202" s="17" t="s">
        <v>369</v>
      </c>
      <c r="BM202" s="148" t="s">
        <v>946</v>
      </c>
    </row>
    <row r="203" spans="2:65" s="1" customFormat="1" ht="16.5" customHeight="1">
      <c r="B203" s="32"/>
      <c r="C203" s="138" t="s">
        <v>647</v>
      </c>
      <c r="D203" s="138" t="s">
        <v>264</v>
      </c>
      <c r="E203" s="139" t="s">
        <v>4590</v>
      </c>
      <c r="F203" s="140" t="s">
        <v>4591</v>
      </c>
      <c r="G203" s="141" t="s">
        <v>2434</v>
      </c>
      <c r="H203" s="142">
        <v>1</v>
      </c>
      <c r="I203" s="143"/>
      <c r="J203" s="142">
        <f t="shared" si="20"/>
        <v>0</v>
      </c>
      <c r="K203" s="140" t="s">
        <v>1</v>
      </c>
      <c r="L203" s="32"/>
      <c r="M203" s="144" t="s">
        <v>1</v>
      </c>
      <c r="N203" s="145" t="s">
        <v>42</v>
      </c>
      <c r="P203" s="146">
        <f t="shared" si="21"/>
        <v>0</v>
      </c>
      <c r="Q203" s="146">
        <v>0</v>
      </c>
      <c r="R203" s="146">
        <f t="shared" si="22"/>
        <v>0</v>
      </c>
      <c r="S203" s="146">
        <v>0</v>
      </c>
      <c r="T203" s="147">
        <f t="shared" si="23"/>
        <v>0</v>
      </c>
      <c r="AR203" s="148" t="s">
        <v>369</v>
      </c>
      <c r="AT203" s="148" t="s">
        <v>264</v>
      </c>
      <c r="AU203" s="148" t="s">
        <v>87</v>
      </c>
      <c r="AY203" s="17" t="s">
        <v>262</v>
      </c>
      <c r="BE203" s="149">
        <f t="shared" si="24"/>
        <v>0</v>
      </c>
      <c r="BF203" s="149">
        <f t="shared" si="25"/>
        <v>0</v>
      </c>
      <c r="BG203" s="149">
        <f t="shared" si="26"/>
        <v>0</v>
      </c>
      <c r="BH203" s="149">
        <f t="shared" si="27"/>
        <v>0</v>
      </c>
      <c r="BI203" s="149">
        <f t="shared" si="28"/>
        <v>0</v>
      </c>
      <c r="BJ203" s="17" t="s">
        <v>85</v>
      </c>
      <c r="BK203" s="149">
        <f t="shared" si="29"/>
        <v>0</v>
      </c>
      <c r="BL203" s="17" t="s">
        <v>369</v>
      </c>
      <c r="BM203" s="148" t="s">
        <v>955</v>
      </c>
    </row>
    <row r="204" spans="2:65" s="1" customFormat="1" ht="16.5" customHeight="1">
      <c r="B204" s="32"/>
      <c r="C204" s="138" t="s">
        <v>651</v>
      </c>
      <c r="D204" s="138" t="s">
        <v>264</v>
      </c>
      <c r="E204" s="139" t="s">
        <v>4592</v>
      </c>
      <c r="F204" s="140" t="s">
        <v>4593</v>
      </c>
      <c r="G204" s="141" t="s">
        <v>2434</v>
      </c>
      <c r="H204" s="142">
        <v>1</v>
      </c>
      <c r="I204" s="143"/>
      <c r="J204" s="142">
        <f t="shared" si="20"/>
        <v>0</v>
      </c>
      <c r="K204" s="140" t="s">
        <v>1</v>
      </c>
      <c r="L204" s="32"/>
      <c r="M204" s="144" t="s">
        <v>1</v>
      </c>
      <c r="N204" s="145" t="s">
        <v>42</v>
      </c>
      <c r="P204" s="146">
        <f t="shared" si="21"/>
        <v>0</v>
      </c>
      <c r="Q204" s="146">
        <v>0</v>
      </c>
      <c r="R204" s="146">
        <f t="shared" si="22"/>
        <v>0</v>
      </c>
      <c r="S204" s="146">
        <v>0</v>
      </c>
      <c r="T204" s="147">
        <f t="shared" si="23"/>
        <v>0</v>
      </c>
      <c r="AR204" s="148" t="s">
        <v>369</v>
      </c>
      <c r="AT204" s="148" t="s">
        <v>264</v>
      </c>
      <c r="AU204" s="148" t="s">
        <v>87</v>
      </c>
      <c r="AY204" s="17" t="s">
        <v>262</v>
      </c>
      <c r="BE204" s="149">
        <f t="shared" si="24"/>
        <v>0</v>
      </c>
      <c r="BF204" s="149">
        <f t="shared" si="25"/>
        <v>0</v>
      </c>
      <c r="BG204" s="149">
        <f t="shared" si="26"/>
        <v>0</v>
      </c>
      <c r="BH204" s="149">
        <f t="shared" si="27"/>
        <v>0</v>
      </c>
      <c r="BI204" s="149">
        <f t="shared" si="28"/>
        <v>0</v>
      </c>
      <c r="BJ204" s="17" t="s">
        <v>85</v>
      </c>
      <c r="BK204" s="149">
        <f t="shared" si="29"/>
        <v>0</v>
      </c>
      <c r="BL204" s="17" t="s">
        <v>369</v>
      </c>
      <c r="BM204" s="148" t="s">
        <v>967</v>
      </c>
    </row>
    <row r="205" spans="2:65" s="1" customFormat="1" ht="16.5" customHeight="1">
      <c r="B205" s="32"/>
      <c r="C205" s="138" t="s">
        <v>655</v>
      </c>
      <c r="D205" s="138" t="s">
        <v>264</v>
      </c>
      <c r="E205" s="139" t="s">
        <v>4594</v>
      </c>
      <c r="F205" s="140" t="s">
        <v>4595</v>
      </c>
      <c r="G205" s="141" t="s">
        <v>2434</v>
      </c>
      <c r="H205" s="142">
        <v>1</v>
      </c>
      <c r="I205" s="143"/>
      <c r="J205" s="142">
        <f t="shared" si="20"/>
        <v>0</v>
      </c>
      <c r="K205" s="140" t="s">
        <v>1</v>
      </c>
      <c r="L205" s="32"/>
      <c r="M205" s="144" t="s">
        <v>1</v>
      </c>
      <c r="N205" s="145" t="s">
        <v>42</v>
      </c>
      <c r="P205" s="146">
        <f t="shared" si="21"/>
        <v>0</v>
      </c>
      <c r="Q205" s="146">
        <v>0</v>
      </c>
      <c r="R205" s="146">
        <f t="shared" si="22"/>
        <v>0</v>
      </c>
      <c r="S205" s="146">
        <v>0</v>
      </c>
      <c r="T205" s="147">
        <f t="shared" si="23"/>
        <v>0</v>
      </c>
      <c r="AR205" s="148" t="s">
        <v>369</v>
      </c>
      <c r="AT205" s="148" t="s">
        <v>264</v>
      </c>
      <c r="AU205" s="148" t="s">
        <v>87</v>
      </c>
      <c r="AY205" s="17" t="s">
        <v>262</v>
      </c>
      <c r="BE205" s="149">
        <f t="shared" si="24"/>
        <v>0</v>
      </c>
      <c r="BF205" s="149">
        <f t="shared" si="25"/>
        <v>0</v>
      </c>
      <c r="BG205" s="149">
        <f t="shared" si="26"/>
        <v>0</v>
      </c>
      <c r="BH205" s="149">
        <f t="shared" si="27"/>
        <v>0</v>
      </c>
      <c r="BI205" s="149">
        <f t="shared" si="28"/>
        <v>0</v>
      </c>
      <c r="BJ205" s="17" t="s">
        <v>85</v>
      </c>
      <c r="BK205" s="149">
        <f t="shared" si="29"/>
        <v>0</v>
      </c>
      <c r="BL205" s="17" t="s">
        <v>369</v>
      </c>
      <c r="BM205" s="148" t="s">
        <v>977</v>
      </c>
    </row>
    <row r="206" spans="2:65" s="1" customFormat="1" ht="16.5" customHeight="1">
      <c r="B206" s="32"/>
      <c r="C206" s="138" t="s">
        <v>659</v>
      </c>
      <c r="D206" s="138" t="s">
        <v>264</v>
      </c>
      <c r="E206" s="139" t="s">
        <v>4596</v>
      </c>
      <c r="F206" s="140" t="s">
        <v>4597</v>
      </c>
      <c r="G206" s="141" t="s">
        <v>2434</v>
      </c>
      <c r="H206" s="142">
        <v>1</v>
      </c>
      <c r="I206" s="143"/>
      <c r="J206" s="142">
        <f t="shared" si="20"/>
        <v>0</v>
      </c>
      <c r="K206" s="140" t="s">
        <v>1</v>
      </c>
      <c r="L206" s="32"/>
      <c r="M206" s="193" t="s">
        <v>1</v>
      </c>
      <c r="N206" s="194" t="s">
        <v>42</v>
      </c>
      <c r="O206" s="191"/>
      <c r="P206" s="195">
        <f t="shared" si="21"/>
        <v>0</v>
      </c>
      <c r="Q206" s="195">
        <v>0</v>
      </c>
      <c r="R206" s="195">
        <f t="shared" si="22"/>
        <v>0</v>
      </c>
      <c r="S206" s="195">
        <v>0</v>
      </c>
      <c r="T206" s="196">
        <f t="shared" si="23"/>
        <v>0</v>
      </c>
      <c r="AR206" s="148" t="s">
        <v>369</v>
      </c>
      <c r="AT206" s="148" t="s">
        <v>264</v>
      </c>
      <c r="AU206" s="148" t="s">
        <v>87</v>
      </c>
      <c r="AY206" s="17" t="s">
        <v>262</v>
      </c>
      <c r="BE206" s="149">
        <f t="shared" si="24"/>
        <v>0</v>
      </c>
      <c r="BF206" s="149">
        <f t="shared" si="25"/>
        <v>0</v>
      </c>
      <c r="BG206" s="149">
        <f t="shared" si="26"/>
        <v>0</v>
      </c>
      <c r="BH206" s="149">
        <f t="shared" si="27"/>
        <v>0</v>
      </c>
      <c r="BI206" s="149">
        <f t="shared" si="28"/>
        <v>0</v>
      </c>
      <c r="BJ206" s="17" t="s">
        <v>85</v>
      </c>
      <c r="BK206" s="149">
        <f t="shared" si="29"/>
        <v>0</v>
      </c>
      <c r="BL206" s="17" t="s">
        <v>369</v>
      </c>
      <c r="BM206" s="148" t="s">
        <v>989</v>
      </c>
    </row>
    <row r="207" spans="2:12" s="1" customFormat="1" ht="6.95" customHeight="1">
      <c r="B207" s="44"/>
      <c r="C207" s="45"/>
      <c r="D207" s="45"/>
      <c r="E207" s="45"/>
      <c r="F207" s="45"/>
      <c r="G207" s="45"/>
      <c r="H207" s="45"/>
      <c r="I207" s="45"/>
      <c r="J207" s="45"/>
      <c r="K207" s="45"/>
      <c r="L207" s="32"/>
    </row>
  </sheetData>
  <sheetProtection algorithmName="SHA-512" hashValue="aN7Yw6bOP0PS2/ahuEoGCRC7Y+EJ0QCG/c8sPXykYwDZZjTRXD5mCjtD9KbBldk2Q/GuEHGM33XgOanjI4s2KA==" saltValue="ngLdpf0zTKRu0RtWgii8OC1xVN6fn5KdLfSwHl7lWA3vy7wag5UBNoOPmbnBb7WOELue36pW7pgbMjNiX980Hw==" spinCount="100000" sheet="1" objects="1" scenarios="1" formatColumns="0" formatRows="0" autoFilter="0"/>
  <autoFilter ref="C129:K206"/>
  <mergeCells count="12">
    <mergeCell ref="E122:H122"/>
    <mergeCell ref="L2:V2"/>
    <mergeCell ref="E85:H85"/>
    <mergeCell ref="E87:H87"/>
    <mergeCell ref="E89:H89"/>
    <mergeCell ref="E118:H118"/>
    <mergeCell ref="E120:H12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32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4"/>
      <c r="M2" s="234"/>
      <c r="N2" s="234"/>
      <c r="O2" s="234"/>
      <c r="P2" s="234"/>
      <c r="Q2" s="234"/>
      <c r="R2" s="234"/>
      <c r="S2" s="234"/>
      <c r="T2" s="234"/>
      <c r="U2" s="234"/>
      <c r="V2" s="234"/>
      <c r="AT2" s="17" t="s">
        <v>116</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75">
      <c r="B8" s="20"/>
      <c r="D8" s="27" t="s">
        <v>164</v>
      </c>
      <c r="L8" s="20"/>
    </row>
    <row r="9" spans="2:12" ht="16.5" customHeight="1">
      <c r="B9" s="20"/>
      <c r="E9" s="267" t="s">
        <v>3499</v>
      </c>
      <c r="F9" s="234"/>
      <c r="G9" s="234"/>
      <c r="H9" s="234"/>
      <c r="L9" s="20"/>
    </row>
    <row r="10" spans="2:12" ht="12" customHeight="1">
      <c r="B10" s="20"/>
      <c r="D10" s="27" t="s">
        <v>3500</v>
      </c>
      <c r="L10" s="20"/>
    </row>
    <row r="11" spans="2:12" s="1" customFormat="1" ht="16.5" customHeight="1">
      <c r="B11" s="32"/>
      <c r="E11" s="262" t="s">
        <v>4598</v>
      </c>
      <c r="F11" s="266"/>
      <c r="G11" s="266"/>
      <c r="H11" s="266"/>
      <c r="L11" s="32"/>
    </row>
    <row r="12" spans="2:12" s="1" customFormat="1" ht="12" customHeight="1">
      <c r="B12" s="32"/>
      <c r="D12" s="27" t="s">
        <v>4065</v>
      </c>
      <c r="L12" s="32"/>
    </row>
    <row r="13" spans="2:12" s="1" customFormat="1" ht="16.5" customHeight="1">
      <c r="B13" s="32"/>
      <c r="E13" s="256" t="s">
        <v>4599</v>
      </c>
      <c r="F13" s="266"/>
      <c r="G13" s="266"/>
      <c r="H13" s="266"/>
      <c r="L13" s="32"/>
    </row>
    <row r="14" spans="2:12" s="1" customFormat="1" ht="12">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25. 9. 2023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9" t="str">
        <f>'Rekapitulace stavby'!E14</f>
        <v>Vyplň údaj</v>
      </c>
      <c r="F22" s="238"/>
      <c r="G22" s="238"/>
      <c r="H22" s="238"/>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2" t="s">
        <v>210</v>
      </c>
      <c r="F31" s="242"/>
      <c r="G31" s="242"/>
      <c r="H31" s="242"/>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ROUND(J130,2)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ROUND((SUM(BE130:BE326)),2)</f>
        <v>0</v>
      </c>
      <c r="I37" s="98">
        <v>0.21</v>
      </c>
      <c r="J37" s="86">
        <f>ROUND(((SUM(BE130:BE326))*I37),2)</f>
        <v>0</v>
      </c>
      <c r="L37" s="32"/>
    </row>
    <row r="38" spans="2:12" s="1" customFormat="1" ht="14.45" customHeight="1">
      <c r="B38" s="32"/>
      <c r="E38" s="27" t="s">
        <v>43</v>
      </c>
      <c r="F38" s="86">
        <f>ROUND((SUM(BF130:BF326)),2)</f>
        <v>0</v>
      </c>
      <c r="I38" s="98">
        <v>0.15</v>
      </c>
      <c r="J38" s="86">
        <f>ROUND(((SUM(BF130:BF326))*I38),2)</f>
        <v>0</v>
      </c>
      <c r="L38" s="32"/>
    </row>
    <row r="39" spans="2:12" s="1" customFormat="1" ht="14.45" customHeight="1" hidden="1">
      <c r="B39" s="32"/>
      <c r="E39" s="27" t="s">
        <v>44</v>
      </c>
      <c r="F39" s="86">
        <f>ROUND((SUM(BG130:BG326)),2)</f>
        <v>0</v>
      </c>
      <c r="I39" s="98">
        <v>0.21</v>
      </c>
      <c r="J39" s="86">
        <f>0</f>
        <v>0</v>
      </c>
      <c r="L39" s="32"/>
    </row>
    <row r="40" spans="2:12" s="1" customFormat="1" ht="14.45" customHeight="1" hidden="1">
      <c r="B40" s="32"/>
      <c r="E40" s="27" t="s">
        <v>45</v>
      </c>
      <c r="F40" s="86">
        <f>ROUND((SUM(BH130:BH326)),2)</f>
        <v>0</v>
      </c>
      <c r="I40" s="98">
        <v>0.15</v>
      </c>
      <c r="J40" s="86">
        <f>0</f>
        <v>0</v>
      </c>
      <c r="L40" s="32"/>
    </row>
    <row r="41" spans="2:12" s="1" customFormat="1" ht="14.45" customHeight="1" hidden="1">
      <c r="B41" s="32"/>
      <c r="E41" s="27" t="s">
        <v>46</v>
      </c>
      <c r="F41" s="86">
        <f>ROUND((SUM(BI130:BI326)),2)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ht="16.5" customHeight="1">
      <c r="B87" s="20"/>
      <c r="E87" s="267" t="s">
        <v>3499</v>
      </c>
      <c r="F87" s="234"/>
      <c r="G87" s="234"/>
      <c r="H87" s="234"/>
      <c r="L87" s="20"/>
    </row>
    <row r="88" spans="2:12" ht="12" customHeight="1">
      <c r="B88" s="20"/>
      <c r="C88" s="27" t="s">
        <v>3500</v>
      </c>
      <c r="L88" s="20"/>
    </row>
    <row r="89" spans="2:12" s="1" customFormat="1" ht="16.5" customHeight="1">
      <c r="B89" s="32"/>
      <c r="E89" s="262" t="s">
        <v>4598</v>
      </c>
      <c r="F89" s="266"/>
      <c r="G89" s="266"/>
      <c r="H89" s="266"/>
      <c r="L89" s="32"/>
    </row>
    <row r="90" spans="2:12" s="1" customFormat="1" ht="12" customHeight="1">
      <c r="B90" s="32"/>
      <c r="C90" s="27" t="s">
        <v>4065</v>
      </c>
      <c r="L90" s="32"/>
    </row>
    <row r="91" spans="2:12" s="1" customFormat="1" ht="16.5" customHeight="1">
      <c r="B91" s="32"/>
      <c r="E91" s="256" t="str">
        <f>E13</f>
        <v>02 - Přípojka vodovodu</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25. 9. 2023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J130</f>
        <v>0</v>
      </c>
      <c r="L100" s="32"/>
      <c r="AU100" s="17" t="s">
        <v>220</v>
      </c>
    </row>
    <row r="101" spans="2:12" s="8" customFormat="1" ht="24.95" customHeight="1">
      <c r="B101" s="110"/>
      <c r="D101" s="111" t="s">
        <v>4599</v>
      </c>
      <c r="E101" s="112"/>
      <c r="F101" s="112"/>
      <c r="G101" s="112"/>
      <c r="H101" s="112"/>
      <c r="I101" s="112"/>
      <c r="J101" s="113">
        <f>J131</f>
        <v>0</v>
      </c>
      <c r="L101" s="110"/>
    </row>
    <row r="102" spans="2:12" s="9" customFormat="1" ht="19.9" customHeight="1">
      <c r="B102" s="114"/>
      <c r="D102" s="115" t="s">
        <v>2702</v>
      </c>
      <c r="E102" s="116"/>
      <c r="F102" s="116"/>
      <c r="G102" s="116"/>
      <c r="H102" s="116"/>
      <c r="I102" s="116"/>
      <c r="J102" s="117">
        <f>J132</f>
        <v>0</v>
      </c>
      <c r="L102" s="114"/>
    </row>
    <row r="103" spans="2:12" s="9" customFormat="1" ht="19.9" customHeight="1">
      <c r="B103" s="114"/>
      <c r="D103" s="115" t="s">
        <v>4600</v>
      </c>
      <c r="E103" s="116"/>
      <c r="F103" s="116"/>
      <c r="G103" s="116"/>
      <c r="H103" s="116"/>
      <c r="I103" s="116"/>
      <c r="J103" s="117">
        <f>J209</f>
        <v>0</v>
      </c>
      <c r="L103" s="114"/>
    </row>
    <row r="104" spans="2:12" s="9" customFormat="1" ht="19.9" customHeight="1">
      <c r="B104" s="114"/>
      <c r="D104" s="115" t="s">
        <v>4601</v>
      </c>
      <c r="E104" s="116"/>
      <c r="F104" s="116"/>
      <c r="G104" s="116"/>
      <c r="H104" s="116"/>
      <c r="I104" s="116"/>
      <c r="J104" s="117">
        <f>J214</f>
        <v>0</v>
      </c>
      <c r="L104" s="114"/>
    </row>
    <row r="105" spans="2:12" s="9" customFormat="1" ht="19.9" customHeight="1">
      <c r="B105" s="114"/>
      <c r="D105" s="115" t="s">
        <v>4602</v>
      </c>
      <c r="E105" s="116"/>
      <c r="F105" s="116"/>
      <c r="G105" s="116"/>
      <c r="H105" s="116"/>
      <c r="I105" s="116"/>
      <c r="J105" s="117">
        <f>J251</f>
        <v>0</v>
      </c>
      <c r="L105" s="114"/>
    </row>
    <row r="106" spans="2:12" s="9" customFormat="1" ht="19.9" customHeight="1">
      <c r="B106" s="114"/>
      <c r="D106" s="115" t="s">
        <v>4603</v>
      </c>
      <c r="E106" s="116"/>
      <c r="F106" s="116"/>
      <c r="G106" s="116"/>
      <c r="H106" s="116"/>
      <c r="I106" s="116"/>
      <c r="J106" s="117">
        <f>J325</f>
        <v>0</v>
      </c>
      <c r="L106" s="114"/>
    </row>
    <row r="107" spans="2:12" s="1" customFormat="1" ht="21.75" customHeight="1">
      <c r="B107" s="32"/>
      <c r="L107" s="32"/>
    </row>
    <row r="108" spans="2:12" s="1" customFormat="1" ht="6.95" customHeight="1">
      <c r="B108" s="44"/>
      <c r="C108" s="45"/>
      <c r="D108" s="45"/>
      <c r="E108" s="45"/>
      <c r="F108" s="45"/>
      <c r="G108" s="45"/>
      <c r="H108" s="45"/>
      <c r="I108" s="45"/>
      <c r="J108" s="45"/>
      <c r="K108" s="45"/>
      <c r="L108" s="32"/>
    </row>
    <row r="112" spans="2:12" s="1" customFormat="1" ht="6.95" customHeight="1">
      <c r="B112" s="46"/>
      <c r="C112" s="47"/>
      <c r="D112" s="47"/>
      <c r="E112" s="47"/>
      <c r="F112" s="47"/>
      <c r="G112" s="47"/>
      <c r="H112" s="47"/>
      <c r="I112" s="47"/>
      <c r="J112" s="47"/>
      <c r="K112" s="47"/>
      <c r="L112" s="32"/>
    </row>
    <row r="113" spans="2:12" s="1" customFormat="1" ht="24.95" customHeight="1">
      <c r="B113" s="32"/>
      <c r="C113" s="21" t="s">
        <v>247</v>
      </c>
      <c r="L113" s="32"/>
    </row>
    <row r="114" spans="2:12" s="1" customFormat="1" ht="6.95" customHeight="1">
      <c r="B114" s="32"/>
      <c r="L114" s="32"/>
    </row>
    <row r="115" spans="2:12" s="1" customFormat="1" ht="12" customHeight="1">
      <c r="B115" s="32"/>
      <c r="C115" s="27" t="s">
        <v>16</v>
      </c>
      <c r="L115" s="32"/>
    </row>
    <row r="116" spans="2:12" s="1" customFormat="1" ht="16.5" customHeight="1">
      <c r="B116" s="32"/>
      <c r="E116" s="267" t="str">
        <f>E7</f>
        <v>Novostavba knihovny Antonína Marka v Turnově</v>
      </c>
      <c r="F116" s="268"/>
      <c r="G116" s="268"/>
      <c r="H116" s="268"/>
      <c r="L116" s="32"/>
    </row>
    <row r="117" spans="2:12" ht="12" customHeight="1">
      <c r="B117" s="20"/>
      <c r="C117" s="27" t="s">
        <v>164</v>
      </c>
      <c r="L117" s="20"/>
    </row>
    <row r="118" spans="2:12" ht="16.5" customHeight="1">
      <c r="B118" s="20"/>
      <c r="E118" s="267" t="s">
        <v>3499</v>
      </c>
      <c r="F118" s="234"/>
      <c r="G118" s="234"/>
      <c r="H118" s="234"/>
      <c r="L118" s="20"/>
    </row>
    <row r="119" spans="2:12" ht="12" customHeight="1">
      <c r="B119" s="20"/>
      <c r="C119" s="27" t="s">
        <v>3500</v>
      </c>
      <c r="L119" s="20"/>
    </row>
    <row r="120" spans="2:12" s="1" customFormat="1" ht="16.5" customHeight="1">
      <c r="B120" s="32"/>
      <c r="E120" s="262" t="s">
        <v>4598</v>
      </c>
      <c r="F120" s="266"/>
      <c r="G120" s="266"/>
      <c r="H120" s="266"/>
      <c r="L120" s="32"/>
    </row>
    <row r="121" spans="2:12" s="1" customFormat="1" ht="12" customHeight="1">
      <c r="B121" s="32"/>
      <c r="C121" s="27" t="s">
        <v>4065</v>
      </c>
      <c r="L121" s="32"/>
    </row>
    <row r="122" spans="2:12" s="1" customFormat="1" ht="16.5" customHeight="1">
      <c r="B122" s="32"/>
      <c r="E122" s="256" t="str">
        <f>E13</f>
        <v>02 - Přípojka vodovodu</v>
      </c>
      <c r="F122" s="266"/>
      <c r="G122" s="266"/>
      <c r="H122" s="266"/>
      <c r="L122" s="32"/>
    </row>
    <row r="123" spans="2:12" s="1" customFormat="1" ht="6.95" customHeight="1">
      <c r="B123" s="32"/>
      <c r="L123" s="32"/>
    </row>
    <row r="124" spans="2:12" s="1" customFormat="1" ht="12" customHeight="1">
      <c r="B124" s="32"/>
      <c r="C124" s="27" t="s">
        <v>20</v>
      </c>
      <c r="F124" s="25" t="str">
        <f>F16</f>
        <v>Turnov, p.č. 662/2</v>
      </c>
      <c r="I124" s="27" t="s">
        <v>22</v>
      </c>
      <c r="J124" s="52" t="str">
        <f>IF(J16="","",J16)</f>
        <v>25. 9. 2023</v>
      </c>
      <c r="L124" s="32"/>
    </row>
    <row r="125" spans="2:12" s="1" customFormat="1" ht="6.95" customHeight="1">
      <c r="B125" s="32"/>
      <c r="L125" s="32"/>
    </row>
    <row r="126" spans="2:12" s="1" customFormat="1" ht="15.2" customHeight="1">
      <c r="B126" s="32"/>
      <c r="C126" s="27" t="s">
        <v>24</v>
      </c>
      <c r="F126" s="25" t="str">
        <f>E19</f>
        <v>Město Turnov</v>
      </c>
      <c r="I126" s="27" t="s">
        <v>30</v>
      </c>
      <c r="J126" s="30" t="str">
        <f>E25</f>
        <v>A69 - architekti s.r.o.</v>
      </c>
      <c r="L126" s="32"/>
    </row>
    <row r="127" spans="2:12" s="1" customFormat="1" ht="15.2" customHeight="1">
      <c r="B127" s="32"/>
      <c r="C127" s="27" t="s">
        <v>28</v>
      </c>
      <c r="F127" s="25" t="str">
        <f>IF(E22="","",E22)</f>
        <v>Vyplň údaj</v>
      </c>
      <c r="I127" s="27" t="s">
        <v>33</v>
      </c>
      <c r="J127" s="30" t="str">
        <f>E28</f>
        <v>QSB s.r.o.</v>
      </c>
      <c r="L127" s="32"/>
    </row>
    <row r="128" spans="2:12" s="1" customFormat="1" ht="10.35" customHeight="1">
      <c r="B128" s="32"/>
      <c r="L128" s="32"/>
    </row>
    <row r="129" spans="2:20" s="10" customFormat="1" ht="29.25" customHeight="1">
      <c r="B129" s="118"/>
      <c r="C129" s="119" t="s">
        <v>248</v>
      </c>
      <c r="D129" s="120" t="s">
        <v>62</v>
      </c>
      <c r="E129" s="120" t="s">
        <v>58</v>
      </c>
      <c r="F129" s="120" t="s">
        <v>59</v>
      </c>
      <c r="G129" s="120" t="s">
        <v>249</v>
      </c>
      <c r="H129" s="120" t="s">
        <v>250</v>
      </c>
      <c r="I129" s="120" t="s">
        <v>251</v>
      </c>
      <c r="J129" s="120" t="s">
        <v>218</v>
      </c>
      <c r="K129" s="121" t="s">
        <v>252</v>
      </c>
      <c r="L129" s="118"/>
      <c r="M129" s="59" t="s">
        <v>1</v>
      </c>
      <c r="N129" s="60" t="s">
        <v>41</v>
      </c>
      <c r="O129" s="60" t="s">
        <v>253</v>
      </c>
      <c r="P129" s="60" t="s">
        <v>254</v>
      </c>
      <c r="Q129" s="60" t="s">
        <v>255</v>
      </c>
      <c r="R129" s="60" t="s">
        <v>256</v>
      </c>
      <c r="S129" s="60" t="s">
        <v>257</v>
      </c>
      <c r="T129" s="61" t="s">
        <v>258</v>
      </c>
    </row>
    <row r="130" spans="2:63" s="1" customFormat="1" ht="22.9" customHeight="1">
      <c r="B130" s="32"/>
      <c r="C130" s="64" t="s">
        <v>259</v>
      </c>
      <c r="J130" s="122">
        <f>BK130</f>
        <v>0</v>
      </c>
      <c r="L130" s="32"/>
      <c r="M130" s="62"/>
      <c r="N130" s="53"/>
      <c r="O130" s="53"/>
      <c r="P130" s="123">
        <f>P131</f>
        <v>0</v>
      </c>
      <c r="Q130" s="53"/>
      <c r="R130" s="123">
        <f>R131</f>
        <v>0</v>
      </c>
      <c r="S130" s="53"/>
      <c r="T130" s="124">
        <f>T131</f>
        <v>0</v>
      </c>
      <c r="AT130" s="17" t="s">
        <v>76</v>
      </c>
      <c r="AU130" s="17" t="s">
        <v>220</v>
      </c>
      <c r="BK130" s="125">
        <f>BK131</f>
        <v>0</v>
      </c>
    </row>
    <row r="131" spans="2:63" s="11" customFormat="1" ht="25.9" customHeight="1">
      <c r="B131" s="126"/>
      <c r="D131" s="127" t="s">
        <v>76</v>
      </c>
      <c r="E131" s="128" t="s">
        <v>114</v>
      </c>
      <c r="F131" s="128" t="s">
        <v>115</v>
      </c>
      <c r="I131" s="129"/>
      <c r="J131" s="130">
        <f>BK131</f>
        <v>0</v>
      </c>
      <c r="L131" s="126"/>
      <c r="M131" s="131"/>
      <c r="P131" s="132">
        <f>P132+P209+P214+P251+P325</f>
        <v>0</v>
      </c>
      <c r="R131" s="132">
        <f>R132+R209+R214+R251+R325</f>
        <v>0</v>
      </c>
      <c r="T131" s="133">
        <f>T132+T209+T214+T251+T325</f>
        <v>0</v>
      </c>
      <c r="AR131" s="127" t="s">
        <v>85</v>
      </c>
      <c r="AT131" s="134" t="s">
        <v>76</v>
      </c>
      <c r="AU131" s="134" t="s">
        <v>77</v>
      </c>
      <c r="AY131" s="127" t="s">
        <v>262</v>
      </c>
      <c r="BK131" s="135">
        <f>BK132+BK209+BK214+BK251+BK325</f>
        <v>0</v>
      </c>
    </row>
    <row r="132" spans="2:63" s="11" customFormat="1" ht="22.9" customHeight="1">
      <c r="B132" s="126"/>
      <c r="D132" s="127" t="s">
        <v>76</v>
      </c>
      <c r="E132" s="136" t="s">
        <v>85</v>
      </c>
      <c r="F132" s="136" t="s">
        <v>2706</v>
      </c>
      <c r="I132" s="129"/>
      <c r="J132" s="137">
        <f>BK132</f>
        <v>0</v>
      </c>
      <c r="L132" s="126"/>
      <c r="M132" s="131"/>
      <c r="P132" s="132">
        <f>SUM(P133:P208)</f>
        <v>0</v>
      </c>
      <c r="R132" s="132">
        <f>SUM(R133:R208)</f>
        <v>0</v>
      </c>
      <c r="T132" s="133">
        <f>SUM(T133:T208)</f>
        <v>0</v>
      </c>
      <c r="AR132" s="127" t="s">
        <v>85</v>
      </c>
      <c r="AT132" s="134" t="s">
        <v>76</v>
      </c>
      <c r="AU132" s="134" t="s">
        <v>85</v>
      </c>
      <c r="AY132" s="127" t="s">
        <v>262</v>
      </c>
      <c r="BK132" s="135">
        <f>SUM(BK133:BK208)</f>
        <v>0</v>
      </c>
    </row>
    <row r="133" spans="2:65" s="1" customFormat="1" ht="24.2" customHeight="1">
      <c r="B133" s="32"/>
      <c r="C133" s="138" t="s">
        <v>85</v>
      </c>
      <c r="D133" s="138" t="s">
        <v>264</v>
      </c>
      <c r="E133" s="139" t="s">
        <v>4604</v>
      </c>
      <c r="F133" s="140" t="s">
        <v>4605</v>
      </c>
      <c r="G133" s="141" t="s">
        <v>552</v>
      </c>
      <c r="H133" s="142">
        <v>25.97</v>
      </c>
      <c r="I133" s="143"/>
      <c r="J133" s="142">
        <f>ROUND(I133*H133,2)</f>
        <v>0</v>
      </c>
      <c r="K133" s="140" t="s">
        <v>1</v>
      </c>
      <c r="L133" s="32"/>
      <c r="M133" s="144" t="s">
        <v>1</v>
      </c>
      <c r="N133" s="145" t="s">
        <v>42</v>
      </c>
      <c r="P133" s="146">
        <f>O133*H133</f>
        <v>0</v>
      </c>
      <c r="Q133" s="146">
        <v>0</v>
      </c>
      <c r="R133" s="146">
        <f>Q133*H133</f>
        <v>0</v>
      </c>
      <c r="S133" s="146">
        <v>0</v>
      </c>
      <c r="T133" s="147">
        <f>S133*H133</f>
        <v>0</v>
      </c>
      <c r="AR133" s="148" t="s">
        <v>268</v>
      </c>
      <c r="AT133" s="148" t="s">
        <v>264</v>
      </c>
      <c r="AU133" s="148" t="s">
        <v>87</v>
      </c>
      <c r="AY133" s="17" t="s">
        <v>262</v>
      </c>
      <c r="BE133" s="149">
        <f>IF(N133="základní",J133,0)</f>
        <v>0</v>
      </c>
      <c r="BF133" s="149">
        <f>IF(N133="snížená",J133,0)</f>
        <v>0</v>
      </c>
      <c r="BG133" s="149">
        <f>IF(N133="zákl. přenesená",J133,0)</f>
        <v>0</v>
      </c>
      <c r="BH133" s="149">
        <f>IF(N133="sníž. přenesená",J133,0)</f>
        <v>0</v>
      </c>
      <c r="BI133" s="149">
        <f>IF(N133="nulová",J133,0)</f>
        <v>0</v>
      </c>
      <c r="BJ133" s="17" t="s">
        <v>85</v>
      </c>
      <c r="BK133" s="149">
        <f>ROUND(I133*H133,2)</f>
        <v>0</v>
      </c>
      <c r="BL133" s="17" t="s">
        <v>268</v>
      </c>
      <c r="BM133" s="148" t="s">
        <v>87</v>
      </c>
    </row>
    <row r="134" spans="2:51" s="12" customFormat="1" ht="22.5">
      <c r="B134" s="150"/>
      <c r="D134" s="151" t="s">
        <v>270</v>
      </c>
      <c r="E134" s="152" t="s">
        <v>1</v>
      </c>
      <c r="F134" s="153" t="s">
        <v>4606</v>
      </c>
      <c r="H134" s="154">
        <v>1.31</v>
      </c>
      <c r="I134" s="155"/>
      <c r="L134" s="150"/>
      <c r="M134" s="156"/>
      <c r="T134" s="157"/>
      <c r="AT134" s="152" t="s">
        <v>270</v>
      </c>
      <c r="AU134" s="152" t="s">
        <v>87</v>
      </c>
      <c r="AV134" s="12" t="s">
        <v>87</v>
      </c>
      <c r="AW134" s="12" t="s">
        <v>32</v>
      </c>
      <c r="AX134" s="12" t="s">
        <v>77</v>
      </c>
      <c r="AY134" s="152" t="s">
        <v>262</v>
      </c>
    </row>
    <row r="135" spans="2:51" s="12" customFormat="1" ht="22.5">
      <c r="B135" s="150"/>
      <c r="D135" s="151" t="s">
        <v>270</v>
      </c>
      <c r="E135" s="152" t="s">
        <v>1</v>
      </c>
      <c r="F135" s="153" t="s">
        <v>4607</v>
      </c>
      <c r="H135" s="154">
        <v>24.66</v>
      </c>
      <c r="I135" s="155"/>
      <c r="L135" s="150"/>
      <c r="M135" s="156"/>
      <c r="T135" s="157"/>
      <c r="AT135" s="152" t="s">
        <v>270</v>
      </c>
      <c r="AU135" s="152" t="s">
        <v>87</v>
      </c>
      <c r="AV135" s="12" t="s">
        <v>87</v>
      </c>
      <c r="AW135" s="12" t="s">
        <v>32</v>
      </c>
      <c r="AX135" s="12" t="s">
        <v>77</v>
      </c>
      <c r="AY135" s="152" t="s">
        <v>262</v>
      </c>
    </row>
    <row r="136" spans="2:51" s="13" customFormat="1" ht="12">
      <c r="B136" s="158"/>
      <c r="D136" s="151" t="s">
        <v>270</v>
      </c>
      <c r="E136" s="159" t="s">
        <v>1</v>
      </c>
      <c r="F136" s="160" t="s">
        <v>273</v>
      </c>
      <c r="H136" s="161">
        <v>25.97</v>
      </c>
      <c r="I136" s="162"/>
      <c r="L136" s="158"/>
      <c r="M136" s="163"/>
      <c r="T136" s="164"/>
      <c r="AT136" s="159" t="s">
        <v>270</v>
      </c>
      <c r="AU136" s="159" t="s">
        <v>87</v>
      </c>
      <c r="AV136" s="13" t="s">
        <v>268</v>
      </c>
      <c r="AW136" s="13" t="s">
        <v>32</v>
      </c>
      <c r="AX136" s="13" t="s">
        <v>85</v>
      </c>
      <c r="AY136" s="159" t="s">
        <v>262</v>
      </c>
    </row>
    <row r="137" spans="2:65" s="1" customFormat="1" ht="16.5" customHeight="1">
      <c r="B137" s="32"/>
      <c r="C137" s="138" t="s">
        <v>87</v>
      </c>
      <c r="D137" s="138" t="s">
        <v>264</v>
      </c>
      <c r="E137" s="139" t="s">
        <v>4608</v>
      </c>
      <c r="F137" s="140" t="s">
        <v>4609</v>
      </c>
      <c r="G137" s="141" t="s">
        <v>552</v>
      </c>
      <c r="H137" s="142">
        <v>19.6</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117">
      <c r="B138" s="32"/>
      <c r="D138" s="151" t="s">
        <v>699</v>
      </c>
      <c r="F138" s="187" t="s">
        <v>4610</v>
      </c>
      <c r="I138" s="188"/>
      <c r="L138" s="32"/>
      <c r="M138" s="189"/>
      <c r="T138" s="56"/>
      <c r="AT138" s="17" t="s">
        <v>699</v>
      </c>
      <c r="AU138" s="17" t="s">
        <v>87</v>
      </c>
    </row>
    <row r="139" spans="2:51" s="12" customFormat="1" ht="12">
      <c r="B139" s="150"/>
      <c r="D139" s="151" t="s">
        <v>270</v>
      </c>
      <c r="E139" s="152" t="s">
        <v>1</v>
      </c>
      <c r="F139" s="153" t="s">
        <v>4611</v>
      </c>
      <c r="H139" s="154">
        <v>19.6</v>
      </c>
      <c r="I139" s="155"/>
      <c r="L139" s="150"/>
      <c r="M139" s="156"/>
      <c r="T139" s="157"/>
      <c r="AT139" s="152" t="s">
        <v>270</v>
      </c>
      <c r="AU139" s="152" t="s">
        <v>87</v>
      </c>
      <c r="AV139" s="12" t="s">
        <v>87</v>
      </c>
      <c r="AW139" s="12" t="s">
        <v>32</v>
      </c>
      <c r="AX139" s="12" t="s">
        <v>77</v>
      </c>
      <c r="AY139" s="152" t="s">
        <v>262</v>
      </c>
    </row>
    <row r="140" spans="2:51" s="13" customFormat="1" ht="12">
      <c r="B140" s="158"/>
      <c r="D140" s="151" t="s">
        <v>270</v>
      </c>
      <c r="E140" s="159" t="s">
        <v>1</v>
      </c>
      <c r="F140" s="160" t="s">
        <v>273</v>
      </c>
      <c r="H140" s="161">
        <v>19.6</v>
      </c>
      <c r="I140" s="162"/>
      <c r="L140" s="158"/>
      <c r="M140" s="163"/>
      <c r="T140" s="164"/>
      <c r="AT140" s="159" t="s">
        <v>270</v>
      </c>
      <c r="AU140" s="159" t="s">
        <v>87</v>
      </c>
      <c r="AV140" s="13" t="s">
        <v>268</v>
      </c>
      <c r="AW140" s="13" t="s">
        <v>32</v>
      </c>
      <c r="AX140" s="13" t="s">
        <v>85</v>
      </c>
      <c r="AY140" s="159" t="s">
        <v>262</v>
      </c>
    </row>
    <row r="141" spans="2:65" s="1" customFormat="1" ht="21.75" customHeight="1">
      <c r="B141" s="32"/>
      <c r="C141" s="138" t="s">
        <v>103</v>
      </c>
      <c r="D141" s="138" t="s">
        <v>264</v>
      </c>
      <c r="E141" s="139" t="s">
        <v>4612</v>
      </c>
      <c r="F141" s="140" t="s">
        <v>4613</v>
      </c>
      <c r="G141" s="141" t="s">
        <v>552</v>
      </c>
      <c r="H141" s="142">
        <v>54.44</v>
      </c>
      <c r="I141" s="143"/>
      <c r="J141" s="142">
        <f>ROUND(I141*H141,2)</f>
        <v>0</v>
      </c>
      <c r="K141" s="140" t="s">
        <v>1</v>
      </c>
      <c r="L141" s="32"/>
      <c r="M141" s="144" t="s">
        <v>1</v>
      </c>
      <c r="N141" s="145" t="s">
        <v>42</v>
      </c>
      <c r="P141" s="146">
        <f>O141*H141</f>
        <v>0</v>
      </c>
      <c r="Q141" s="146">
        <v>0</v>
      </c>
      <c r="R141" s="146">
        <f>Q141*H141</f>
        <v>0</v>
      </c>
      <c r="S141" s="146">
        <v>0</v>
      </c>
      <c r="T141" s="147">
        <f>S141*H141</f>
        <v>0</v>
      </c>
      <c r="AR141" s="148" t="s">
        <v>268</v>
      </c>
      <c r="AT141" s="148" t="s">
        <v>264</v>
      </c>
      <c r="AU141" s="148" t="s">
        <v>87</v>
      </c>
      <c r="AY141" s="17" t="s">
        <v>262</v>
      </c>
      <c r="BE141" s="149">
        <f>IF(N141="základní",J141,0)</f>
        <v>0</v>
      </c>
      <c r="BF141" s="149">
        <f>IF(N141="snížená",J141,0)</f>
        <v>0</v>
      </c>
      <c r="BG141" s="149">
        <f>IF(N141="zákl. přenesená",J141,0)</f>
        <v>0</v>
      </c>
      <c r="BH141" s="149">
        <f>IF(N141="sníž. přenesená",J141,0)</f>
        <v>0</v>
      </c>
      <c r="BI141" s="149">
        <f>IF(N141="nulová",J141,0)</f>
        <v>0</v>
      </c>
      <c r="BJ141" s="17" t="s">
        <v>85</v>
      </c>
      <c r="BK141" s="149">
        <f>ROUND(I141*H141,2)</f>
        <v>0</v>
      </c>
      <c r="BL141" s="17" t="s">
        <v>268</v>
      </c>
      <c r="BM141" s="148" t="s">
        <v>312</v>
      </c>
    </row>
    <row r="142" spans="2:47" s="1" customFormat="1" ht="78">
      <c r="B142" s="32"/>
      <c r="D142" s="151" t="s">
        <v>699</v>
      </c>
      <c r="F142" s="187" t="s">
        <v>4614</v>
      </c>
      <c r="I142" s="188"/>
      <c r="L142" s="32"/>
      <c r="M142" s="189"/>
      <c r="T142" s="56"/>
      <c r="AT142" s="17" t="s">
        <v>699</v>
      </c>
      <c r="AU142" s="17" t="s">
        <v>87</v>
      </c>
    </row>
    <row r="143" spans="2:51" s="12" customFormat="1" ht="22.5">
      <c r="B143" s="150"/>
      <c r="D143" s="151" t="s">
        <v>270</v>
      </c>
      <c r="E143" s="152" t="s">
        <v>1</v>
      </c>
      <c r="F143" s="153" t="s">
        <v>4615</v>
      </c>
      <c r="H143" s="154">
        <v>8.57</v>
      </c>
      <c r="I143" s="155"/>
      <c r="L143" s="150"/>
      <c r="M143" s="156"/>
      <c r="T143" s="157"/>
      <c r="AT143" s="152" t="s">
        <v>270</v>
      </c>
      <c r="AU143" s="152" t="s">
        <v>87</v>
      </c>
      <c r="AV143" s="12" t="s">
        <v>87</v>
      </c>
      <c r="AW143" s="12" t="s">
        <v>32</v>
      </c>
      <c r="AX143" s="12" t="s">
        <v>77</v>
      </c>
      <c r="AY143" s="152" t="s">
        <v>262</v>
      </c>
    </row>
    <row r="144" spans="2:51" s="12" customFormat="1" ht="22.5">
      <c r="B144" s="150"/>
      <c r="D144" s="151" t="s">
        <v>270</v>
      </c>
      <c r="E144" s="152" t="s">
        <v>1</v>
      </c>
      <c r="F144" s="153" t="s">
        <v>4616</v>
      </c>
      <c r="H144" s="154">
        <v>-1.29</v>
      </c>
      <c r="I144" s="155"/>
      <c r="L144" s="150"/>
      <c r="M144" s="156"/>
      <c r="T144" s="157"/>
      <c r="AT144" s="152" t="s">
        <v>270</v>
      </c>
      <c r="AU144" s="152" t="s">
        <v>87</v>
      </c>
      <c r="AV144" s="12" t="s">
        <v>87</v>
      </c>
      <c r="AW144" s="12" t="s">
        <v>32</v>
      </c>
      <c r="AX144" s="12" t="s">
        <v>77</v>
      </c>
      <c r="AY144" s="152" t="s">
        <v>262</v>
      </c>
    </row>
    <row r="145" spans="2:51" s="12" customFormat="1" ht="12">
      <c r="B145" s="150"/>
      <c r="D145" s="151" t="s">
        <v>270</v>
      </c>
      <c r="E145" s="152" t="s">
        <v>1</v>
      </c>
      <c r="F145" s="153" t="s">
        <v>4617</v>
      </c>
      <c r="H145" s="154">
        <v>-0.31</v>
      </c>
      <c r="I145" s="155"/>
      <c r="L145" s="150"/>
      <c r="M145" s="156"/>
      <c r="T145" s="157"/>
      <c r="AT145" s="152" t="s">
        <v>270</v>
      </c>
      <c r="AU145" s="152" t="s">
        <v>87</v>
      </c>
      <c r="AV145" s="12" t="s">
        <v>87</v>
      </c>
      <c r="AW145" s="12" t="s">
        <v>32</v>
      </c>
      <c r="AX145" s="12" t="s">
        <v>77</v>
      </c>
      <c r="AY145" s="152" t="s">
        <v>262</v>
      </c>
    </row>
    <row r="146" spans="2:51" s="12" customFormat="1" ht="22.5">
      <c r="B146" s="150"/>
      <c r="D146" s="151" t="s">
        <v>270</v>
      </c>
      <c r="E146" s="152" t="s">
        <v>1</v>
      </c>
      <c r="F146" s="153" t="s">
        <v>4618</v>
      </c>
      <c r="H146" s="154">
        <v>53.22</v>
      </c>
      <c r="I146" s="155"/>
      <c r="L146" s="150"/>
      <c r="M146" s="156"/>
      <c r="T146" s="157"/>
      <c r="AT146" s="152" t="s">
        <v>270</v>
      </c>
      <c r="AU146" s="152" t="s">
        <v>87</v>
      </c>
      <c r="AV146" s="12" t="s">
        <v>87</v>
      </c>
      <c r="AW146" s="12" t="s">
        <v>32</v>
      </c>
      <c r="AX146" s="12" t="s">
        <v>77</v>
      </c>
      <c r="AY146" s="152" t="s">
        <v>262</v>
      </c>
    </row>
    <row r="147" spans="2:51" s="12" customFormat="1" ht="12">
      <c r="B147" s="150"/>
      <c r="D147" s="151" t="s">
        <v>270</v>
      </c>
      <c r="E147" s="152" t="s">
        <v>1</v>
      </c>
      <c r="F147" s="153" t="s">
        <v>4619</v>
      </c>
      <c r="H147" s="154">
        <v>-5.75</v>
      </c>
      <c r="I147" s="155"/>
      <c r="L147" s="150"/>
      <c r="M147" s="156"/>
      <c r="T147" s="157"/>
      <c r="AT147" s="152" t="s">
        <v>270</v>
      </c>
      <c r="AU147" s="152" t="s">
        <v>87</v>
      </c>
      <c r="AV147" s="12" t="s">
        <v>87</v>
      </c>
      <c r="AW147" s="12" t="s">
        <v>32</v>
      </c>
      <c r="AX147" s="12" t="s">
        <v>77</v>
      </c>
      <c r="AY147" s="152" t="s">
        <v>262</v>
      </c>
    </row>
    <row r="148" spans="2:51" s="13" customFormat="1" ht="12">
      <c r="B148" s="158"/>
      <c r="D148" s="151" t="s">
        <v>270</v>
      </c>
      <c r="E148" s="159" t="s">
        <v>1</v>
      </c>
      <c r="F148" s="160" t="s">
        <v>273</v>
      </c>
      <c r="H148" s="161">
        <v>54.44</v>
      </c>
      <c r="I148" s="162"/>
      <c r="L148" s="158"/>
      <c r="M148" s="163"/>
      <c r="T148" s="164"/>
      <c r="AT148" s="159" t="s">
        <v>270</v>
      </c>
      <c r="AU148" s="159" t="s">
        <v>87</v>
      </c>
      <c r="AV148" s="13" t="s">
        <v>268</v>
      </c>
      <c r="AW148" s="13" t="s">
        <v>32</v>
      </c>
      <c r="AX148" s="13" t="s">
        <v>85</v>
      </c>
      <c r="AY148" s="159" t="s">
        <v>262</v>
      </c>
    </row>
    <row r="149" spans="2:65" s="1" customFormat="1" ht="21.75" customHeight="1">
      <c r="B149" s="32"/>
      <c r="C149" s="138" t="s">
        <v>268</v>
      </c>
      <c r="D149" s="138" t="s">
        <v>264</v>
      </c>
      <c r="E149" s="139" t="s">
        <v>4620</v>
      </c>
      <c r="F149" s="140" t="s">
        <v>4621</v>
      </c>
      <c r="G149" s="141" t="s">
        <v>552</v>
      </c>
      <c r="H149" s="142">
        <v>27.22</v>
      </c>
      <c r="I149" s="143"/>
      <c r="J149" s="142">
        <f>ROUND(I149*H149,2)</f>
        <v>0</v>
      </c>
      <c r="K149" s="140" t="s">
        <v>1</v>
      </c>
      <c r="L149" s="32"/>
      <c r="M149" s="144" t="s">
        <v>1</v>
      </c>
      <c r="N149" s="145" t="s">
        <v>42</v>
      </c>
      <c r="P149" s="146">
        <f>O149*H149</f>
        <v>0</v>
      </c>
      <c r="Q149" s="146">
        <v>0</v>
      </c>
      <c r="R149" s="146">
        <f>Q149*H149</f>
        <v>0</v>
      </c>
      <c r="S149" s="146">
        <v>0</v>
      </c>
      <c r="T149" s="147">
        <f>S149*H149</f>
        <v>0</v>
      </c>
      <c r="AR149" s="148" t="s">
        <v>268</v>
      </c>
      <c r="AT149" s="148" t="s">
        <v>264</v>
      </c>
      <c r="AU149" s="148" t="s">
        <v>87</v>
      </c>
      <c r="AY149" s="17" t="s">
        <v>262</v>
      </c>
      <c r="BE149" s="149">
        <f>IF(N149="základní",J149,0)</f>
        <v>0</v>
      </c>
      <c r="BF149" s="149">
        <f>IF(N149="snížená",J149,0)</f>
        <v>0</v>
      </c>
      <c r="BG149" s="149">
        <f>IF(N149="zákl. přenesená",J149,0)</f>
        <v>0</v>
      </c>
      <c r="BH149" s="149">
        <f>IF(N149="sníž. přenesená",J149,0)</f>
        <v>0</v>
      </c>
      <c r="BI149" s="149">
        <f>IF(N149="nulová",J149,0)</f>
        <v>0</v>
      </c>
      <c r="BJ149" s="17" t="s">
        <v>85</v>
      </c>
      <c r="BK149" s="149">
        <f>ROUND(I149*H149,2)</f>
        <v>0</v>
      </c>
      <c r="BL149" s="17" t="s">
        <v>268</v>
      </c>
      <c r="BM149" s="148" t="s">
        <v>304</v>
      </c>
    </row>
    <row r="150" spans="2:47" s="1" customFormat="1" ht="97.5">
      <c r="B150" s="32"/>
      <c r="D150" s="151" t="s">
        <v>699</v>
      </c>
      <c r="F150" s="187" t="s">
        <v>4622</v>
      </c>
      <c r="I150" s="188"/>
      <c r="L150" s="32"/>
      <c r="M150" s="189"/>
      <c r="T150" s="56"/>
      <c r="AT150" s="17" t="s">
        <v>699</v>
      </c>
      <c r="AU150" s="17" t="s">
        <v>87</v>
      </c>
    </row>
    <row r="151" spans="2:51" s="12" customFormat="1" ht="12">
      <c r="B151" s="150"/>
      <c r="D151" s="151" t="s">
        <v>270</v>
      </c>
      <c r="E151" s="152" t="s">
        <v>1</v>
      </c>
      <c r="F151" s="153" t="s">
        <v>4623</v>
      </c>
      <c r="H151" s="154">
        <v>27.22</v>
      </c>
      <c r="I151" s="155"/>
      <c r="L151" s="150"/>
      <c r="M151" s="156"/>
      <c r="T151" s="157"/>
      <c r="AT151" s="152" t="s">
        <v>270</v>
      </c>
      <c r="AU151" s="152" t="s">
        <v>87</v>
      </c>
      <c r="AV151" s="12" t="s">
        <v>87</v>
      </c>
      <c r="AW151" s="12" t="s">
        <v>32</v>
      </c>
      <c r="AX151" s="12" t="s">
        <v>77</v>
      </c>
      <c r="AY151" s="152" t="s">
        <v>262</v>
      </c>
    </row>
    <row r="152" spans="2:51" s="13" customFormat="1" ht="12">
      <c r="B152" s="158"/>
      <c r="D152" s="151" t="s">
        <v>270</v>
      </c>
      <c r="E152" s="159" t="s">
        <v>1</v>
      </c>
      <c r="F152" s="160" t="s">
        <v>273</v>
      </c>
      <c r="H152" s="161">
        <v>27.22</v>
      </c>
      <c r="I152" s="162"/>
      <c r="L152" s="158"/>
      <c r="M152" s="163"/>
      <c r="T152" s="164"/>
      <c r="AT152" s="159" t="s">
        <v>270</v>
      </c>
      <c r="AU152" s="159" t="s">
        <v>87</v>
      </c>
      <c r="AV152" s="13" t="s">
        <v>268</v>
      </c>
      <c r="AW152" s="13" t="s">
        <v>32</v>
      </c>
      <c r="AX152" s="13" t="s">
        <v>85</v>
      </c>
      <c r="AY152" s="159" t="s">
        <v>262</v>
      </c>
    </row>
    <row r="153" spans="2:65" s="1" customFormat="1" ht="21.75" customHeight="1">
      <c r="B153" s="32"/>
      <c r="C153" s="138" t="s">
        <v>295</v>
      </c>
      <c r="D153" s="138" t="s">
        <v>264</v>
      </c>
      <c r="E153" s="139" t="s">
        <v>4624</v>
      </c>
      <c r="F153" s="140" t="s">
        <v>4625</v>
      </c>
      <c r="G153" s="141" t="s">
        <v>152</v>
      </c>
      <c r="H153" s="142">
        <v>176.55</v>
      </c>
      <c r="I153" s="143"/>
      <c r="J153" s="142">
        <f>ROUND(I153*H153,2)</f>
        <v>0</v>
      </c>
      <c r="K153" s="140" t="s">
        <v>1</v>
      </c>
      <c r="L153" s="32"/>
      <c r="M153" s="144" t="s">
        <v>1</v>
      </c>
      <c r="N153" s="145" t="s">
        <v>42</v>
      </c>
      <c r="P153" s="146">
        <f>O153*H153</f>
        <v>0</v>
      </c>
      <c r="Q153" s="146">
        <v>0</v>
      </c>
      <c r="R153" s="146">
        <f>Q153*H153</f>
        <v>0</v>
      </c>
      <c r="S153" s="146">
        <v>0</v>
      </c>
      <c r="T153" s="147">
        <f>S153*H153</f>
        <v>0</v>
      </c>
      <c r="AR153" s="148" t="s">
        <v>268</v>
      </c>
      <c r="AT153" s="148" t="s">
        <v>264</v>
      </c>
      <c r="AU153" s="148" t="s">
        <v>87</v>
      </c>
      <c r="AY153" s="17" t="s">
        <v>262</v>
      </c>
      <c r="BE153" s="149">
        <f>IF(N153="základní",J153,0)</f>
        <v>0</v>
      </c>
      <c r="BF153" s="149">
        <f>IF(N153="snížená",J153,0)</f>
        <v>0</v>
      </c>
      <c r="BG153" s="149">
        <f>IF(N153="zákl. přenesená",J153,0)</f>
        <v>0</v>
      </c>
      <c r="BH153" s="149">
        <f>IF(N153="sníž. přenesená",J153,0)</f>
        <v>0</v>
      </c>
      <c r="BI153" s="149">
        <f>IF(N153="nulová",J153,0)</f>
        <v>0</v>
      </c>
      <c r="BJ153" s="17" t="s">
        <v>85</v>
      </c>
      <c r="BK153" s="149">
        <f>ROUND(I153*H153,2)</f>
        <v>0</v>
      </c>
      <c r="BL153" s="17" t="s">
        <v>268</v>
      </c>
      <c r="BM153" s="148" t="s">
        <v>342</v>
      </c>
    </row>
    <row r="154" spans="2:51" s="12" customFormat="1" ht="22.5">
      <c r="B154" s="150"/>
      <c r="D154" s="151" t="s">
        <v>270</v>
      </c>
      <c r="E154" s="152" t="s">
        <v>1</v>
      </c>
      <c r="F154" s="153" t="s">
        <v>4626</v>
      </c>
      <c r="H154" s="154">
        <v>24.48</v>
      </c>
      <c r="I154" s="155"/>
      <c r="L154" s="150"/>
      <c r="M154" s="156"/>
      <c r="T154" s="157"/>
      <c r="AT154" s="152" t="s">
        <v>270</v>
      </c>
      <c r="AU154" s="152" t="s">
        <v>87</v>
      </c>
      <c r="AV154" s="12" t="s">
        <v>87</v>
      </c>
      <c r="AW154" s="12" t="s">
        <v>32</v>
      </c>
      <c r="AX154" s="12" t="s">
        <v>77</v>
      </c>
      <c r="AY154" s="152" t="s">
        <v>262</v>
      </c>
    </row>
    <row r="155" spans="2:51" s="12" customFormat="1" ht="22.5">
      <c r="B155" s="150"/>
      <c r="D155" s="151" t="s">
        <v>270</v>
      </c>
      <c r="E155" s="152" t="s">
        <v>1</v>
      </c>
      <c r="F155" s="153" t="s">
        <v>4627</v>
      </c>
      <c r="H155" s="154">
        <v>152.07</v>
      </c>
      <c r="I155" s="155"/>
      <c r="L155" s="150"/>
      <c r="M155" s="156"/>
      <c r="T155" s="157"/>
      <c r="AT155" s="152" t="s">
        <v>270</v>
      </c>
      <c r="AU155" s="152" t="s">
        <v>87</v>
      </c>
      <c r="AV155" s="12" t="s">
        <v>87</v>
      </c>
      <c r="AW155" s="12" t="s">
        <v>32</v>
      </c>
      <c r="AX155" s="12" t="s">
        <v>77</v>
      </c>
      <c r="AY155" s="152" t="s">
        <v>262</v>
      </c>
    </row>
    <row r="156" spans="2:51" s="13" customFormat="1" ht="12">
      <c r="B156" s="158"/>
      <c r="D156" s="151" t="s">
        <v>270</v>
      </c>
      <c r="E156" s="159" t="s">
        <v>1</v>
      </c>
      <c r="F156" s="160" t="s">
        <v>273</v>
      </c>
      <c r="H156" s="161">
        <v>176.55</v>
      </c>
      <c r="I156" s="162"/>
      <c r="L156" s="158"/>
      <c r="M156" s="163"/>
      <c r="T156" s="164"/>
      <c r="AT156" s="159" t="s">
        <v>270</v>
      </c>
      <c r="AU156" s="159" t="s">
        <v>87</v>
      </c>
      <c r="AV156" s="13" t="s">
        <v>268</v>
      </c>
      <c r="AW156" s="13" t="s">
        <v>32</v>
      </c>
      <c r="AX156" s="13" t="s">
        <v>85</v>
      </c>
      <c r="AY156" s="159" t="s">
        <v>262</v>
      </c>
    </row>
    <row r="157" spans="2:65" s="1" customFormat="1" ht="21.75" customHeight="1">
      <c r="B157" s="32"/>
      <c r="C157" s="138" t="s">
        <v>312</v>
      </c>
      <c r="D157" s="138" t="s">
        <v>264</v>
      </c>
      <c r="E157" s="139" t="s">
        <v>4628</v>
      </c>
      <c r="F157" s="140" t="s">
        <v>4629</v>
      </c>
      <c r="G157" s="141" t="s">
        <v>152</v>
      </c>
      <c r="H157" s="142">
        <v>176.55</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351</v>
      </c>
    </row>
    <row r="158" spans="2:51" s="12" customFormat="1" ht="22.5">
      <c r="B158" s="150"/>
      <c r="D158" s="151" t="s">
        <v>270</v>
      </c>
      <c r="E158" s="152" t="s">
        <v>1</v>
      </c>
      <c r="F158" s="153" t="s">
        <v>4626</v>
      </c>
      <c r="H158" s="154">
        <v>24.48</v>
      </c>
      <c r="I158" s="155"/>
      <c r="L158" s="150"/>
      <c r="M158" s="156"/>
      <c r="T158" s="157"/>
      <c r="AT158" s="152" t="s">
        <v>270</v>
      </c>
      <c r="AU158" s="152" t="s">
        <v>87</v>
      </c>
      <c r="AV158" s="12" t="s">
        <v>87</v>
      </c>
      <c r="AW158" s="12" t="s">
        <v>32</v>
      </c>
      <c r="AX158" s="12" t="s">
        <v>77</v>
      </c>
      <c r="AY158" s="152" t="s">
        <v>262</v>
      </c>
    </row>
    <row r="159" spans="2:51" s="12" customFormat="1" ht="22.5">
      <c r="B159" s="150"/>
      <c r="D159" s="151" t="s">
        <v>270</v>
      </c>
      <c r="E159" s="152" t="s">
        <v>1</v>
      </c>
      <c r="F159" s="153" t="s">
        <v>4627</v>
      </c>
      <c r="H159" s="154">
        <v>152.07</v>
      </c>
      <c r="I159" s="155"/>
      <c r="L159" s="150"/>
      <c r="M159" s="156"/>
      <c r="T159" s="157"/>
      <c r="AT159" s="152" t="s">
        <v>270</v>
      </c>
      <c r="AU159" s="152" t="s">
        <v>87</v>
      </c>
      <c r="AV159" s="12" t="s">
        <v>87</v>
      </c>
      <c r="AW159" s="12" t="s">
        <v>32</v>
      </c>
      <c r="AX159" s="12" t="s">
        <v>77</v>
      </c>
      <c r="AY159" s="152" t="s">
        <v>262</v>
      </c>
    </row>
    <row r="160" spans="2:51" s="13" customFormat="1" ht="12">
      <c r="B160" s="158"/>
      <c r="D160" s="151" t="s">
        <v>270</v>
      </c>
      <c r="E160" s="159" t="s">
        <v>1</v>
      </c>
      <c r="F160" s="160" t="s">
        <v>273</v>
      </c>
      <c r="H160" s="161">
        <v>176.55</v>
      </c>
      <c r="I160" s="162"/>
      <c r="L160" s="158"/>
      <c r="M160" s="163"/>
      <c r="T160" s="164"/>
      <c r="AT160" s="159" t="s">
        <v>270</v>
      </c>
      <c r="AU160" s="159" t="s">
        <v>87</v>
      </c>
      <c r="AV160" s="13" t="s">
        <v>268</v>
      </c>
      <c r="AW160" s="13" t="s">
        <v>32</v>
      </c>
      <c r="AX160" s="13" t="s">
        <v>85</v>
      </c>
      <c r="AY160" s="159" t="s">
        <v>262</v>
      </c>
    </row>
    <row r="161" spans="2:65" s="1" customFormat="1" ht="24.2" customHeight="1">
      <c r="B161" s="32"/>
      <c r="C161" s="138" t="s">
        <v>317</v>
      </c>
      <c r="D161" s="138" t="s">
        <v>264</v>
      </c>
      <c r="E161" s="139" t="s">
        <v>4630</v>
      </c>
      <c r="F161" s="140" t="s">
        <v>4631</v>
      </c>
      <c r="G161" s="141" t="s">
        <v>552</v>
      </c>
      <c r="H161" s="142">
        <v>19.77</v>
      </c>
      <c r="I161" s="143"/>
      <c r="J161" s="142">
        <f>ROUND(I161*H161,2)</f>
        <v>0</v>
      </c>
      <c r="K161" s="140" t="s">
        <v>1</v>
      </c>
      <c r="L161" s="32"/>
      <c r="M161" s="144" t="s">
        <v>1</v>
      </c>
      <c r="N161" s="145" t="s">
        <v>42</v>
      </c>
      <c r="P161" s="146">
        <f>O161*H161</f>
        <v>0</v>
      </c>
      <c r="Q161" s="146">
        <v>0</v>
      </c>
      <c r="R161" s="146">
        <f>Q161*H161</f>
        <v>0</v>
      </c>
      <c r="S161" s="146">
        <v>0</v>
      </c>
      <c r="T161" s="147">
        <f>S161*H161</f>
        <v>0</v>
      </c>
      <c r="AR161" s="148" t="s">
        <v>268</v>
      </c>
      <c r="AT161" s="148" t="s">
        <v>264</v>
      </c>
      <c r="AU161" s="148" t="s">
        <v>87</v>
      </c>
      <c r="AY161" s="17" t="s">
        <v>262</v>
      </c>
      <c r="BE161" s="149">
        <f>IF(N161="základní",J161,0)</f>
        <v>0</v>
      </c>
      <c r="BF161" s="149">
        <f>IF(N161="snížená",J161,0)</f>
        <v>0</v>
      </c>
      <c r="BG161" s="149">
        <f>IF(N161="zákl. přenesená",J161,0)</f>
        <v>0</v>
      </c>
      <c r="BH161" s="149">
        <f>IF(N161="sníž. přenesená",J161,0)</f>
        <v>0</v>
      </c>
      <c r="BI161" s="149">
        <f>IF(N161="nulová",J161,0)</f>
        <v>0</v>
      </c>
      <c r="BJ161" s="17" t="s">
        <v>85</v>
      </c>
      <c r="BK161" s="149">
        <f>ROUND(I161*H161,2)</f>
        <v>0</v>
      </c>
      <c r="BL161" s="17" t="s">
        <v>268</v>
      </c>
      <c r="BM161" s="148" t="s">
        <v>359</v>
      </c>
    </row>
    <row r="162" spans="2:51" s="12" customFormat="1" ht="22.5">
      <c r="B162" s="150"/>
      <c r="D162" s="151" t="s">
        <v>270</v>
      </c>
      <c r="E162" s="152" t="s">
        <v>1</v>
      </c>
      <c r="F162" s="153" t="s">
        <v>4615</v>
      </c>
      <c r="H162" s="154">
        <v>8.57</v>
      </c>
      <c r="I162" s="155"/>
      <c r="L162" s="150"/>
      <c r="M162" s="156"/>
      <c r="T162" s="157"/>
      <c r="AT162" s="152" t="s">
        <v>270</v>
      </c>
      <c r="AU162" s="152" t="s">
        <v>87</v>
      </c>
      <c r="AV162" s="12" t="s">
        <v>87</v>
      </c>
      <c r="AW162" s="12" t="s">
        <v>32</v>
      </c>
      <c r="AX162" s="12" t="s">
        <v>77</v>
      </c>
      <c r="AY162" s="152" t="s">
        <v>262</v>
      </c>
    </row>
    <row r="163" spans="2:51" s="12" customFormat="1" ht="22.5">
      <c r="B163" s="150"/>
      <c r="D163" s="151" t="s">
        <v>270</v>
      </c>
      <c r="E163" s="152" t="s">
        <v>1</v>
      </c>
      <c r="F163" s="153" t="s">
        <v>4616</v>
      </c>
      <c r="H163" s="154">
        <v>-1.29</v>
      </c>
      <c r="I163" s="155"/>
      <c r="L163" s="150"/>
      <c r="M163" s="156"/>
      <c r="T163" s="157"/>
      <c r="AT163" s="152" t="s">
        <v>270</v>
      </c>
      <c r="AU163" s="152" t="s">
        <v>87</v>
      </c>
      <c r="AV163" s="12" t="s">
        <v>87</v>
      </c>
      <c r="AW163" s="12" t="s">
        <v>32</v>
      </c>
      <c r="AX163" s="12" t="s">
        <v>77</v>
      </c>
      <c r="AY163" s="152" t="s">
        <v>262</v>
      </c>
    </row>
    <row r="164" spans="2:51" s="12" customFormat="1" ht="12">
      <c r="B164" s="150"/>
      <c r="D164" s="151" t="s">
        <v>270</v>
      </c>
      <c r="E164" s="152" t="s">
        <v>1</v>
      </c>
      <c r="F164" s="153" t="s">
        <v>4617</v>
      </c>
      <c r="H164" s="154">
        <v>-0.31</v>
      </c>
      <c r="I164" s="155"/>
      <c r="L164" s="150"/>
      <c r="M164" s="156"/>
      <c r="T164" s="157"/>
      <c r="AT164" s="152" t="s">
        <v>270</v>
      </c>
      <c r="AU164" s="152" t="s">
        <v>87</v>
      </c>
      <c r="AV164" s="12" t="s">
        <v>87</v>
      </c>
      <c r="AW164" s="12" t="s">
        <v>32</v>
      </c>
      <c r="AX164" s="12" t="s">
        <v>77</v>
      </c>
      <c r="AY164" s="152" t="s">
        <v>262</v>
      </c>
    </row>
    <row r="165" spans="2:51" s="12" customFormat="1" ht="22.5">
      <c r="B165" s="150"/>
      <c r="D165" s="151" t="s">
        <v>270</v>
      </c>
      <c r="E165" s="152" t="s">
        <v>1</v>
      </c>
      <c r="F165" s="153" t="s">
        <v>4618</v>
      </c>
      <c r="H165" s="154">
        <v>53.22</v>
      </c>
      <c r="I165" s="155"/>
      <c r="L165" s="150"/>
      <c r="M165" s="156"/>
      <c r="T165" s="157"/>
      <c r="AT165" s="152" t="s">
        <v>270</v>
      </c>
      <c r="AU165" s="152" t="s">
        <v>87</v>
      </c>
      <c r="AV165" s="12" t="s">
        <v>87</v>
      </c>
      <c r="AW165" s="12" t="s">
        <v>32</v>
      </c>
      <c r="AX165" s="12" t="s">
        <v>77</v>
      </c>
      <c r="AY165" s="152" t="s">
        <v>262</v>
      </c>
    </row>
    <row r="166" spans="2:51" s="12" customFormat="1" ht="12">
      <c r="B166" s="150"/>
      <c r="D166" s="151" t="s">
        <v>270</v>
      </c>
      <c r="E166" s="152" t="s">
        <v>1</v>
      </c>
      <c r="F166" s="153" t="s">
        <v>4619</v>
      </c>
      <c r="H166" s="154">
        <v>-5.75</v>
      </c>
      <c r="I166" s="155"/>
      <c r="L166" s="150"/>
      <c r="M166" s="156"/>
      <c r="T166" s="157"/>
      <c r="AT166" s="152" t="s">
        <v>270</v>
      </c>
      <c r="AU166" s="152" t="s">
        <v>87</v>
      </c>
      <c r="AV166" s="12" t="s">
        <v>87</v>
      </c>
      <c r="AW166" s="12" t="s">
        <v>32</v>
      </c>
      <c r="AX166" s="12" t="s">
        <v>77</v>
      </c>
      <c r="AY166" s="152" t="s">
        <v>262</v>
      </c>
    </row>
    <row r="167" spans="2:51" s="12" customFormat="1" ht="12">
      <c r="B167" s="150"/>
      <c r="D167" s="151" t="s">
        <v>270</v>
      </c>
      <c r="E167" s="152" t="s">
        <v>1</v>
      </c>
      <c r="F167" s="153" t="s">
        <v>4632</v>
      </c>
      <c r="H167" s="154">
        <v>-34.67</v>
      </c>
      <c r="I167" s="155"/>
      <c r="L167" s="150"/>
      <c r="M167" s="156"/>
      <c r="T167" s="157"/>
      <c r="AT167" s="152" t="s">
        <v>270</v>
      </c>
      <c r="AU167" s="152" t="s">
        <v>87</v>
      </c>
      <c r="AV167" s="12" t="s">
        <v>87</v>
      </c>
      <c r="AW167" s="12" t="s">
        <v>32</v>
      </c>
      <c r="AX167" s="12" t="s">
        <v>77</v>
      </c>
      <c r="AY167" s="152" t="s">
        <v>262</v>
      </c>
    </row>
    <row r="168" spans="2:51" s="13" customFormat="1" ht="12">
      <c r="B168" s="158"/>
      <c r="D168" s="151" t="s">
        <v>270</v>
      </c>
      <c r="E168" s="159" t="s">
        <v>1</v>
      </c>
      <c r="F168" s="160" t="s">
        <v>273</v>
      </c>
      <c r="H168" s="161">
        <v>19.77</v>
      </c>
      <c r="I168" s="162"/>
      <c r="L168" s="158"/>
      <c r="M168" s="163"/>
      <c r="T168" s="164"/>
      <c r="AT168" s="159" t="s">
        <v>270</v>
      </c>
      <c r="AU168" s="159" t="s">
        <v>87</v>
      </c>
      <c r="AV168" s="13" t="s">
        <v>268</v>
      </c>
      <c r="AW168" s="13" t="s">
        <v>32</v>
      </c>
      <c r="AX168" s="13" t="s">
        <v>85</v>
      </c>
      <c r="AY168" s="159" t="s">
        <v>262</v>
      </c>
    </row>
    <row r="169" spans="2:65" s="1" customFormat="1" ht="16.5" customHeight="1">
      <c r="B169" s="32"/>
      <c r="C169" s="138" t="s">
        <v>304</v>
      </c>
      <c r="D169" s="138" t="s">
        <v>264</v>
      </c>
      <c r="E169" s="139" t="s">
        <v>4633</v>
      </c>
      <c r="F169" s="140" t="s">
        <v>4634</v>
      </c>
      <c r="G169" s="141" t="s">
        <v>552</v>
      </c>
      <c r="H169" s="142">
        <v>54.44</v>
      </c>
      <c r="I169" s="143"/>
      <c r="J169" s="142">
        <f>ROUND(I169*H169,2)</f>
        <v>0</v>
      </c>
      <c r="K169" s="140" t="s">
        <v>1</v>
      </c>
      <c r="L169" s="32"/>
      <c r="M169" s="144" t="s">
        <v>1</v>
      </c>
      <c r="N169" s="145" t="s">
        <v>42</v>
      </c>
      <c r="P169" s="146">
        <f>O169*H169</f>
        <v>0</v>
      </c>
      <c r="Q169" s="146">
        <v>0</v>
      </c>
      <c r="R169" s="146">
        <f>Q169*H169</f>
        <v>0</v>
      </c>
      <c r="S169" s="146">
        <v>0</v>
      </c>
      <c r="T169" s="147">
        <f>S169*H169</f>
        <v>0</v>
      </c>
      <c r="AR169" s="148" t="s">
        <v>268</v>
      </c>
      <c r="AT169" s="148" t="s">
        <v>264</v>
      </c>
      <c r="AU169" s="148" t="s">
        <v>87</v>
      </c>
      <c r="AY169" s="17" t="s">
        <v>262</v>
      </c>
      <c r="BE169" s="149">
        <f>IF(N169="základní",J169,0)</f>
        <v>0</v>
      </c>
      <c r="BF169" s="149">
        <f>IF(N169="snížená",J169,0)</f>
        <v>0</v>
      </c>
      <c r="BG169" s="149">
        <f>IF(N169="zákl. přenesená",J169,0)</f>
        <v>0</v>
      </c>
      <c r="BH169" s="149">
        <f>IF(N169="sníž. přenesená",J169,0)</f>
        <v>0</v>
      </c>
      <c r="BI169" s="149">
        <f>IF(N169="nulová",J169,0)</f>
        <v>0</v>
      </c>
      <c r="BJ169" s="17" t="s">
        <v>85</v>
      </c>
      <c r="BK169" s="149">
        <f>ROUND(I169*H169,2)</f>
        <v>0</v>
      </c>
      <c r="BL169" s="17" t="s">
        <v>268</v>
      </c>
      <c r="BM169" s="148" t="s">
        <v>369</v>
      </c>
    </row>
    <row r="170" spans="2:51" s="12" customFormat="1" ht="22.5">
      <c r="B170" s="150"/>
      <c r="D170" s="151" t="s">
        <v>270</v>
      </c>
      <c r="E170" s="152" t="s">
        <v>1</v>
      </c>
      <c r="F170" s="153" t="s">
        <v>4615</v>
      </c>
      <c r="H170" s="154">
        <v>8.57</v>
      </c>
      <c r="I170" s="155"/>
      <c r="L170" s="150"/>
      <c r="M170" s="156"/>
      <c r="T170" s="157"/>
      <c r="AT170" s="152" t="s">
        <v>270</v>
      </c>
      <c r="AU170" s="152" t="s">
        <v>87</v>
      </c>
      <c r="AV170" s="12" t="s">
        <v>87</v>
      </c>
      <c r="AW170" s="12" t="s">
        <v>32</v>
      </c>
      <c r="AX170" s="12" t="s">
        <v>77</v>
      </c>
      <c r="AY170" s="152" t="s">
        <v>262</v>
      </c>
    </row>
    <row r="171" spans="2:51" s="12" customFormat="1" ht="22.5">
      <c r="B171" s="150"/>
      <c r="D171" s="151" t="s">
        <v>270</v>
      </c>
      <c r="E171" s="152" t="s">
        <v>1</v>
      </c>
      <c r="F171" s="153" t="s">
        <v>4616</v>
      </c>
      <c r="H171" s="154">
        <v>-1.29</v>
      </c>
      <c r="I171" s="155"/>
      <c r="L171" s="150"/>
      <c r="M171" s="156"/>
      <c r="T171" s="157"/>
      <c r="AT171" s="152" t="s">
        <v>270</v>
      </c>
      <c r="AU171" s="152" t="s">
        <v>87</v>
      </c>
      <c r="AV171" s="12" t="s">
        <v>87</v>
      </c>
      <c r="AW171" s="12" t="s">
        <v>32</v>
      </c>
      <c r="AX171" s="12" t="s">
        <v>77</v>
      </c>
      <c r="AY171" s="152" t="s">
        <v>262</v>
      </c>
    </row>
    <row r="172" spans="2:51" s="12" customFormat="1" ht="12">
      <c r="B172" s="150"/>
      <c r="D172" s="151" t="s">
        <v>270</v>
      </c>
      <c r="E172" s="152" t="s">
        <v>1</v>
      </c>
      <c r="F172" s="153" t="s">
        <v>4617</v>
      </c>
      <c r="H172" s="154">
        <v>-0.31</v>
      </c>
      <c r="I172" s="155"/>
      <c r="L172" s="150"/>
      <c r="M172" s="156"/>
      <c r="T172" s="157"/>
      <c r="AT172" s="152" t="s">
        <v>270</v>
      </c>
      <c r="AU172" s="152" t="s">
        <v>87</v>
      </c>
      <c r="AV172" s="12" t="s">
        <v>87</v>
      </c>
      <c r="AW172" s="12" t="s">
        <v>32</v>
      </c>
      <c r="AX172" s="12" t="s">
        <v>77</v>
      </c>
      <c r="AY172" s="152" t="s">
        <v>262</v>
      </c>
    </row>
    <row r="173" spans="2:51" s="12" customFormat="1" ht="22.5">
      <c r="B173" s="150"/>
      <c r="D173" s="151" t="s">
        <v>270</v>
      </c>
      <c r="E173" s="152" t="s">
        <v>1</v>
      </c>
      <c r="F173" s="153" t="s">
        <v>4618</v>
      </c>
      <c r="H173" s="154">
        <v>53.22</v>
      </c>
      <c r="I173" s="155"/>
      <c r="L173" s="150"/>
      <c r="M173" s="156"/>
      <c r="T173" s="157"/>
      <c r="AT173" s="152" t="s">
        <v>270</v>
      </c>
      <c r="AU173" s="152" t="s">
        <v>87</v>
      </c>
      <c r="AV173" s="12" t="s">
        <v>87</v>
      </c>
      <c r="AW173" s="12" t="s">
        <v>32</v>
      </c>
      <c r="AX173" s="12" t="s">
        <v>77</v>
      </c>
      <c r="AY173" s="152" t="s">
        <v>262</v>
      </c>
    </row>
    <row r="174" spans="2:51" s="12" customFormat="1" ht="12">
      <c r="B174" s="150"/>
      <c r="D174" s="151" t="s">
        <v>270</v>
      </c>
      <c r="E174" s="152" t="s">
        <v>1</v>
      </c>
      <c r="F174" s="153" t="s">
        <v>4619</v>
      </c>
      <c r="H174" s="154">
        <v>-5.75</v>
      </c>
      <c r="I174" s="155"/>
      <c r="L174" s="150"/>
      <c r="M174" s="156"/>
      <c r="T174" s="157"/>
      <c r="AT174" s="152" t="s">
        <v>270</v>
      </c>
      <c r="AU174" s="152" t="s">
        <v>87</v>
      </c>
      <c r="AV174" s="12" t="s">
        <v>87</v>
      </c>
      <c r="AW174" s="12" t="s">
        <v>32</v>
      </c>
      <c r="AX174" s="12" t="s">
        <v>77</v>
      </c>
      <c r="AY174" s="152" t="s">
        <v>262</v>
      </c>
    </row>
    <row r="175" spans="2:51" s="13" customFormat="1" ht="12">
      <c r="B175" s="158"/>
      <c r="D175" s="151" t="s">
        <v>270</v>
      </c>
      <c r="E175" s="159" t="s">
        <v>1</v>
      </c>
      <c r="F175" s="160" t="s">
        <v>273</v>
      </c>
      <c r="H175" s="161">
        <v>54.44</v>
      </c>
      <c r="I175" s="162"/>
      <c r="L175" s="158"/>
      <c r="M175" s="163"/>
      <c r="T175" s="164"/>
      <c r="AT175" s="159" t="s">
        <v>270</v>
      </c>
      <c r="AU175" s="159" t="s">
        <v>87</v>
      </c>
      <c r="AV175" s="13" t="s">
        <v>268</v>
      </c>
      <c r="AW175" s="13" t="s">
        <v>32</v>
      </c>
      <c r="AX175" s="13" t="s">
        <v>85</v>
      </c>
      <c r="AY175" s="159" t="s">
        <v>262</v>
      </c>
    </row>
    <row r="176" spans="2:65" s="1" customFormat="1" ht="21.75" customHeight="1">
      <c r="B176" s="32"/>
      <c r="C176" s="138" t="s">
        <v>325</v>
      </c>
      <c r="D176" s="138" t="s">
        <v>264</v>
      </c>
      <c r="E176" s="139" t="s">
        <v>4635</v>
      </c>
      <c r="F176" s="140" t="s">
        <v>4636</v>
      </c>
      <c r="G176" s="141" t="s">
        <v>552</v>
      </c>
      <c r="H176" s="142">
        <v>19.77</v>
      </c>
      <c r="I176" s="143"/>
      <c r="J176" s="142">
        <f>ROUND(I176*H176,2)</f>
        <v>0</v>
      </c>
      <c r="K176" s="140" t="s">
        <v>1</v>
      </c>
      <c r="L176" s="32"/>
      <c r="M176" s="144" t="s">
        <v>1</v>
      </c>
      <c r="N176" s="145" t="s">
        <v>42</v>
      </c>
      <c r="P176" s="146">
        <f>O176*H176</f>
        <v>0</v>
      </c>
      <c r="Q176" s="146">
        <v>0</v>
      </c>
      <c r="R176" s="146">
        <f>Q176*H176</f>
        <v>0</v>
      </c>
      <c r="S176" s="146">
        <v>0</v>
      </c>
      <c r="T176" s="147">
        <f>S176*H176</f>
        <v>0</v>
      </c>
      <c r="AR176" s="148" t="s">
        <v>268</v>
      </c>
      <c r="AT176" s="148" t="s">
        <v>264</v>
      </c>
      <c r="AU176" s="148" t="s">
        <v>87</v>
      </c>
      <c r="AY176" s="17" t="s">
        <v>262</v>
      </c>
      <c r="BE176" s="149">
        <f>IF(N176="základní",J176,0)</f>
        <v>0</v>
      </c>
      <c r="BF176" s="149">
        <f>IF(N176="snížená",J176,0)</f>
        <v>0</v>
      </c>
      <c r="BG176" s="149">
        <f>IF(N176="zákl. přenesená",J176,0)</f>
        <v>0</v>
      </c>
      <c r="BH176" s="149">
        <f>IF(N176="sníž. přenesená",J176,0)</f>
        <v>0</v>
      </c>
      <c r="BI176" s="149">
        <f>IF(N176="nulová",J176,0)</f>
        <v>0</v>
      </c>
      <c r="BJ176" s="17" t="s">
        <v>85</v>
      </c>
      <c r="BK176" s="149">
        <f>ROUND(I176*H176,2)</f>
        <v>0</v>
      </c>
      <c r="BL176" s="17" t="s">
        <v>268</v>
      </c>
      <c r="BM176" s="148" t="s">
        <v>381</v>
      </c>
    </row>
    <row r="177" spans="2:51" s="12" customFormat="1" ht="22.5">
      <c r="B177" s="150"/>
      <c r="D177" s="151" t="s">
        <v>270</v>
      </c>
      <c r="E177" s="152" t="s">
        <v>1</v>
      </c>
      <c r="F177" s="153" t="s">
        <v>4615</v>
      </c>
      <c r="H177" s="154">
        <v>8.57</v>
      </c>
      <c r="I177" s="155"/>
      <c r="L177" s="150"/>
      <c r="M177" s="156"/>
      <c r="T177" s="157"/>
      <c r="AT177" s="152" t="s">
        <v>270</v>
      </c>
      <c r="AU177" s="152" t="s">
        <v>87</v>
      </c>
      <c r="AV177" s="12" t="s">
        <v>87</v>
      </c>
      <c r="AW177" s="12" t="s">
        <v>32</v>
      </c>
      <c r="AX177" s="12" t="s">
        <v>77</v>
      </c>
      <c r="AY177" s="152" t="s">
        <v>262</v>
      </c>
    </row>
    <row r="178" spans="2:51" s="12" customFormat="1" ht="22.5">
      <c r="B178" s="150"/>
      <c r="D178" s="151" t="s">
        <v>270</v>
      </c>
      <c r="E178" s="152" t="s">
        <v>1</v>
      </c>
      <c r="F178" s="153" t="s">
        <v>4616</v>
      </c>
      <c r="H178" s="154">
        <v>-1.29</v>
      </c>
      <c r="I178" s="155"/>
      <c r="L178" s="150"/>
      <c r="M178" s="156"/>
      <c r="T178" s="157"/>
      <c r="AT178" s="152" t="s">
        <v>270</v>
      </c>
      <c r="AU178" s="152" t="s">
        <v>87</v>
      </c>
      <c r="AV178" s="12" t="s">
        <v>87</v>
      </c>
      <c r="AW178" s="12" t="s">
        <v>32</v>
      </c>
      <c r="AX178" s="12" t="s">
        <v>77</v>
      </c>
      <c r="AY178" s="152" t="s">
        <v>262</v>
      </c>
    </row>
    <row r="179" spans="2:51" s="12" customFormat="1" ht="12">
      <c r="B179" s="150"/>
      <c r="D179" s="151" t="s">
        <v>270</v>
      </c>
      <c r="E179" s="152" t="s">
        <v>1</v>
      </c>
      <c r="F179" s="153" t="s">
        <v>4617</v>
      </c>
      <c r="H179" s="154">
        <v>-0.31</v>
      </c>
      <c r="I179" s="155"/>
      <c r="L179" s="150"/>
      <c r="M179" s="156"/>
      <c r="T179" s="157"/>
      <c r="AT179" s="152" t="s">
        <v>270</v>
      </c>
      <c r="AU179" s="152" t="s">
        <v>87</v>
      </c>
      <c r="AV179" s="12" t="s">
        <v>87</v>
      </c>
      <c r="AW179" s="12" t="s">
        <v>32</v>
      </c>
      <c r="AX179" s="12" t="s">
        <v>77</v>
      </c>
      <c r="AY179" s="152" t="s">
        <v>262</v>
      </c>
    </row>
    <row r="180" spans="2:51" s="12" customFormat="1" ht="22.5">
      <c r="B180" s="150"/>
      <c r="D180" s="151" t="s">
        <v>270</v>
      </c>
      <c r="E180" s="152" t="s">
        <v>1</v>
      </c>
      <c r="F180" s="153" t="s">
        <v>4618</v>
      </c>
      <c r="H180" s="154">
        <v>53.22</v>
      </c>
      <c r="I180" s="155"/>
      <c r="L180" s="150"/>
      <c r="M180" s="156"/>
      <c r="T180" s="157"/>
      <c r="AT180" s="152" t="s">
        <v>270</v>
      </c>
      <c r="AU180" s="152" t="s">
        <v>87</v>
      </c>
      <c r="AV180" s="12" t="s">
        <v>87</v>
      </c>
      <c r="AW180" s="12" t="s">
        <v>32</v>
      </c>
      <c r="AX180" s="12" t="s">
        <v>77</v>
      </c>
      <c r="AY180" s="152" t="s">
        <v>262</v>
      </c>
    </row>
    <row r="181" spans="2:51" s="12" customFormat="1" ht="12">
      <c r="B181" s="150"/>
      <c r="D181" s="151" t="s">
        <v>270</v>
      </c>
      <c r="E181" s="152" t="s">
        <v>1</v>
      </c>
      <c r="F181" s="153" t="s">
        <v>4619</v>
      </c>
      <c r="H181" s="154">
        <v>-5.75</v>
      </c>
      <c r="I181" s="155"/>
      <c r="L181" s="150"/>
      <c r="M181" s="156"/>
      <c r="T181" s="157"/>
      <c r="AT181" s="152" t="s">
        <v>270</v>
      </c>
      <c r="AU181" s="152" t="s">
        <v>87</v>
      </c>
      <c r="AV181" s="12" t="s">
        <v>87</v>
      </c>
      <c r="AW181" s="12" t="s">
        <v>32</v>
      </c>
      <c r="AX181" s="12" t="s">
        <v>77</v>
      </c>
      <c r="AY181" s="152" t="s">
        <v>262</v>
      </c>
    </row>
    <row r="182" spans="2:51" s="12" customFormat="1" ht="12">
      <c r="B182" s="150"/>
      <c r="D182" s="151" t="s">
        <v>270</v>
      </c>
      <c r="E182" s="152" t="s">
        <v>1</v>
      </c>
      <c r="F182" s="153" t="s">
        <v>4637</v>
      </c>
      <c r="H182" s="154">
        <v>-34.67</v>
      </c>
      <c r="I182" s="155"/>
      <c r="L182" s="150"/>
      <c r="M182" s="156"/>
      <c r="T182" s="157"/>
      <c r="AT182" s="152" t="s">
        <v>270</v>
      </c>
      <c r="AU182" s="152" t="s">
        <v>87</v>
      </c>
      <c r="AV182" s="12" t="s">
        <v>87</v>
      </c>
      <c r="AW182" s="12" t="s">
        <v>32</v>
      </c>
      <c r="AX182" s="12" t="s">
        <v>77</v>
      </c>
      <c r="AY182" s="152" t="s">
        <v>262</v>
      </c>
    </row>
    <row r="183" spans="2:51" s="13" customFormat="1" ht="12">
      <c r="B183" s="158"/>
      <c r="D183" s="151" t="s">
        <v>270</v>
      </c>
      <c r="E183" s="159" t="s">
        <v>1</v>
      </c>
      <c r="F183" s="160" t="s">
        <v>273</v>
      </c>
      <c r="H183" s="161">
        <v>19.77</v>
      </c>
      <c r="I183" s="162"/>
      <c r="L183" s="158"/>
      <c r="M183" s="163"/>
      <c r="T183" s="164"/>
      <c r="AT183" s="159" t="s">
        <v>270</v>
      </c>
      <c r="AU183" s="159" t="s">
        <v>87</v>
      </c>
      <c r="AV183" s="13" t="s">
        <v>268</v>
      </c>
      <c r="AW183" s="13" t="s">
        <v>32</v>
      </c>
      <c r="AX183" s="13" t="s">
        <v>85</v>
      </c>
      <c r="AY183" s="159" t="s">
        <v>262</v>
      </c>
    </row>
    <row r="184" spans="2:65" s="1" customFormat="1" ht="16.5" customHeight="1">
      <c r="B184" s="32"/>
      <c r="C184" s="138" t="s">
        <v>342</v>
      </c>
      <c r="D184" s="138" t="s">
        <v>264</v>
      </c>
      <c r="E184" s="139" t="s">
        <v>4638</v>
      </c>
      <c r="F184" s="140" t="s">
        <v>4639</v>
      </c>
      <c r="G184" s="141" t="s">
        <v>552</v>
      </c>
      <c r="H184" s="142">
        <v>37.67</v>
      </c>
      <c r="I184" s="143"/>
      <c r="J184" s="142">
        <f>ROUND(I184*H184,2)</f>
        <v>0</v>
      </c>
      <c r="K184" s="140" t="s">
        <v>1</v>
      </c>
      <c r="L184" s="32"/>
      <c r="M184" s="144" t="s">
        <v>1</v>
      </c>
      <c r="N184" s="145" t="s">
        <v>42</v>
      </c>
      <c r="P184" s="146">
        <f>O184*H184</f>
        <v>0</v>
      </c>
      <c r="Q184" s="146">
        <v>0</v>
      </c>
      <c r="R184" s="146">
        <f>Q184*H184</f>
        <v>0</v>
      </c>
      <c r="S184" s="146">
        <v>0</v>
      </c>
      <c r="T184" s="147">
        <f>S184*H184</f>
        <v>0</v>
      </c>
      <c r="AR184" s="148" t="s">
        <v>268</v>
      </c>
      <c r="AT184" s="148" t="s">
        <v>264</v>
      </c>
      <c r="AU184" s="148" t="s">
        <v>87</v>
      </c>
      <c r="AY184" s="17" t="s">
        <v>262</v>
      </c>
      <c r="BE184" s="149">
        <f>IF(N184="základní",J184,0)</f>
        <v>0</v>
      </c>
      <c r="BF184" s="149">
        <f>IF(N184="snížená",J184,0)</f>
        <v>0</v>
      </c>
      <c r="BG184" s="149">
        <f>IF(N184="zákl. přenesená",J184,0)</f>
        <v>0</v>
      </c>
      <c r="BH184" s="149">
        <f>IF(N184="sníž. přenesená",J184,0)</f>
        <v>0</v>
      </c>
      <c r="BI184" s="149">
        <f>IF(N184="nulová",J184,0)</f>
        <v>0</v>
      </c>
      <c r="BJ184" s="17" t="s">
        <v>85</v>
      </c>
      <c r="BK184" s="149">
        <f>ROUND(I184*H184,2)</f>
        <v>0</v>
      </c>
      <c r="BL184" s="17" t="s">
        <v>268</v>
      </c>
      <c r="BM184" s="148" t="s">
        <v>400</v>
      </c>
    </row>
    <row r="185" spans="2:47" s="1" customFormat="1" ht="204.75">
      <c r="B185" s="32"/>
      <c r="D185" s="151" t="s">
        <v>699</v>
      </c>
      <c r="F185" s="187" t="s">
        <v>4640</v>
      </c>
      <c r="I185" s="188"/>
      <c r="L185" s="32"/>
      <c r="M185" s="189"/>
      <c r="T185" s="56"/>
      <c r="AT185" s="17" t="s">
        <v>699</v>
      </c>
      <c r="AU185" s="17" t="s">
        <v>87</v>
      </c>
    </row>
    <row r="186" spans="2:51" s="12" customFormat="1" ht="12">
      <c r="B186" s="150"/>
      <c r="D186" s="151" t="s">
        <v>270</v>
      </c>
      <c r="E186" s="152" t="s">
        <v>1</v>
      </c>
      <c r="F186" s="153" t="s">
        <v>4641</v>
      </c>
      <c r="H186" s="154">
        <v>34.76</v>
      </c>
      <c r="I186" s="155"/>
      <c r="L186" s="150"/>
      <c r="M186" s="156"/>
      <c r="T186" s="157"/>
      <c r="AT186" s="152" t="s">
        <v>270</v>
      </c>
      <c r="AU186" s="152" t="s">
        <v>87</v>
      </c>
      <c r="AV186" s="12" t="s">
        <v>87</v>
      </c>
      <c r="AW186" s="12" t="s">
        <v>32</v>
      </c>
      <c r="AX186" s="12" t="s">
        <v>77</v>
      </c>
      <c r="AY186" s="152" t="s">
        <v>262</v>
      </c>
    </row>
    <row r="187" spans="2:51" s="12" customFormat="1" ht="12">
      <c r="B187" s="150"/>
      <c r="D187" s="151" t="s">
        <v>270</v>
      </c>
      <c r="E187" s="152" t="s">
        <v>1</v>
      </c>
      <c r="F187" s="153" t="s">
        <v>4642</v>
      </c>
      <c r="H187" s="154">
        <v>2.91</v>
      </c>
      <c r="I187" s="155"/>
      <c r="L187" s="150"/>
      <c r="M187" s="156"/>
      <c r="T187" s="157"/>
      <c r="AT187" s="152" t="s">
        <v>270</v>
      </c>
      <c r="AU187" s="152" t="s">
        <v>87</v>
      </c>
      <c r="AV187" s="12" t="s">
        <v>87</v>
      </c>
      <c r="AW187" s="12" t="s">
        <v>32</v>
      </c>
      <c r="AX187" s="12" t="s">
        <v>77</v>
      </c>
      <c r="AY187" s="152" t="s">
        <v>262</v>
      </c>
    </row>
    <row r="188" spans="2:51" s="13" customFormat="1" ht="12">
      <c r="B188" s="158"/>
      <c r="D188" s="151" t="s">
        <v>270</v>
      </c>
      <c r="E188" s="159" t="s">
        <v>1</v>
      </c>
      <c r="F188" s="160" t="s">
        <v>273</v>
      </c>
      <c r="H188" s="161">
        <v>37.67</v>
      </c>
      <c r="I188" s="162"/>
      <c r="L188" s="158"/>
      <c r="M188" s="163"/>
      <c r="T188" s="164"/>
      <c r="AT188" s="159" t="s">
        <v>270</v>
      </c>
      <c r="AU188" s="159" t="s">
        <v>87</v>
      </c>
      <c r="AV188" s="13" t="s">
        <v>268</v>
      </c>
      <c r="AW188" s="13" t="s">
        <v>32</v>
      </c>
      <c r="AX188" s="13" t="s">
        <v>85</v>
      </c>
      <c r="AY188" s="159" t="s">
        <v>262</v>
      </c>
    </row>
    <row r="189" spans="2:65" s="1" customFormat="1" ht="16.5" customHeight="1">
      <c r="B189" s="32"/>
      <c r="C189" s="138" t="s">
        <v>347</v>
      </c>
      <c r="D189" s="138" t="s">
        <v>264</v>
      </c>
      <c r="E189" s="139" t="s">
        <v>4643</v>
      </c>
      <c r="F189" s="140" t="s">
        <v>4644</v>
      </c>
      <c r="G189" s="141" t="s">
        <v>552</v>
      </c>
      <c r="H189" s="142">
        <v>11.64</v>
      </c>
      <c r="I189" s="143"/>
      <c r="J189" s="142">
        <f>ROUND(I189*H189,2)</f>
        <v>0</v>
      </c>
      <c r="K189" s="140" t="s">
        <v>1</v>
      </c>
      <c r="L189" s="32"/>
      <c r="M189" s="144" t="s">
        <v>1</v>
      </c>
      <c r="N189" s="145" t="s">
        <v>42</v>
      </c>
      <c r="P189" s="146">
        <f>O189*H189</f>
        <v>0</v>
      </c>
      <c r="Q189" s="146">
        <v>0</v>
      </c>
      <c r="R189" s="146">
        <f>Q189*H189</f>
        <v>0</v>
      </c>
      <c r="S189" s="146">
        <v>0</v>
      </c>
      <c r="T189" s="147">
        <f>S189*H189</f>
        <v>0</v>
      </c>
      <c r="AR189" s="148" t="s">
        <v>268</v>
      </c>
      <c r="AT189" s="148" t="s">
        <v>264</v>
      </c>
      <c r="AU189" s="148" t="s">
        <v>87</v>
      </c>
      <c r="AY189" s="17" t="s">
        <v>262</v>
      </c>
      <c r="BE189" s="149">
        <f>IF(N189="základní",J189,0)</f>
        <v>0</v>
      </c>
      <c r="BF189" s="149">
        <f>IF(N189="snížená",J189,0)</f>
        <v>0</v>
      </c>
      <c r="BG189" s="149">
        <f>IF(N189="zákl. přenesená",J189,0)</f>
        <v>0</v>
      </c>
      <c r="BH189" s="149">
        <f>IF(N189="sníž. přenesená",J189,0)</f>
        <v>0</v>
      </c>
      <c r="BI189" s="149">
        <f>IF(N189="nulová",J189,0)</f>
        <v>0</v>
      </c>
      <c r="BJ189" s="17" t="s">
        <v>85</v>
      </c>
      <c r="BK189" s="149">
        <f>ROUND(I189*H189,2)</f>
        <v>0</v>
      </c>
      <c r="BL189" s="17" t="s">
        <v>268</v>
      </c>
      <c r="BM189" s="148" t="s">
        <v>407</v>
      </c>
    </row>
    <row r="190" spans="2:51" s="12" customFormat="1" ht="22.5">
      <c r="B190" s="150"/>
      <c r="D190" s="151" t="s">
        <v>270</v>
      </c>
      <c r="E190" s="152" t="s">
        <v>1</v>
      </c>
      <c r="F190" s="153" t="s">
        <v>4645</v>
      </c>
      <c r="H190" s="154">
        <v>1.65</v>
      </c>
      <c r="I190" s="155"/>
      <c r="L190" s="150"/>
      <c r="M190" s="156"/>
      <c r="T190" s="157"/>
      <c r="AT190" s="152" t="s">
        <v>270</v>
      </c>
      <c r="AU190" s="152" t="s">
        <v>87</v>
      </c>
      <c r="AV190" s="12" t="s">
        <v>87</v>
      </c>
      <c r="AW190" s="12" t="s">
        <v>32</v>
      </c>
      <c r="AX190" s="12" t="s">
        <v>77</v>
      </c>
      <c r="AY190" s="152" t="s">
        <v>262</v>
      </c>
    </row>
    <row r="191" spans="2:51" s="12" customFormat="1" ht="22.5">
      <c r="B191" s="150"/>
      <c r="D191" s="151" t="s">
        <v>270</v>
      </c>
      <c r="E191" s="152" t="s">
        <v>1</v>
      </c>
      <c r="F191" s="153" t="s">
        <v>4646</v>
      </c>
      <c r="H191" s="154">
        <v>9.99</v>
      </c>
      <c r="I191" s="155"/>
      <c r="L191" s="150"/>
      <c r="M191" s="156"/>
      <c r="T191" s="157"/>
      <c r="AT191" s="152" t="s">
        <v>270</v>
      </c>
      <c r="AU191" s="152" t="s">
        <v>87</v>
      </c>
      <c r="AV191" s="12" t="s">
        <v>87</v>
      </c>
      <c r="AW191" s="12" t="s">
        <v>32</v>
      </c>
      <c r="AX191" s="12" t="s">
        <v>77</v>
      </c>
      <c r="AY191" s="152" t="s">
        <v>262</v>
      </c>
    </row>
    <row r="192" spans="2:51" s="13" customFormat="1" ht="12">
      <c r="B192" s="158"/>
      <c r="D192" s="151" t="s">
        <v>270</v>
      </c>
      <c r="E192" s="159" t="s">
        <v>1</v>
      </c>
      <c r="F192" s="160" t="s">
        <v>273</v>
      </c>
      <c r="H192" s="161">
        <v>11.64</v>
      </c>
      <c r="I192" s="162"/>
      <c r="L192" s="158"/>
      <c r="M192" s="163"/>
      <c r="T192" s="164"/>
      <c r="AT192" s="159" t="s">
        <v>270</v>
      </c>
      <c r="AU192" s="159" t="s">
        <v>87</v>
      </c>
      <c r="AV192" s="13" t="s">
        <v>268</v>
      </c>
      <c r="AW192" s="13" t="s">
        <v>32</v>
      </c>
      <c r="AX192" s="13" t="s">
        <v>85</v>
      </c>
      <c r="AY192" s="159" t="s">
        <v>262</v>
      </c>
    </row>
    <row r="193" spans="2:65" s="1" customFormat="1" ht="24.2" customHeight="1">
      <c r="B193" s="32"/>
      <c r="C193" s="138" t="s">
        <v>351</v>
      </c>
      <c r="D193" s="138" t="s">
        <v>264</v>
      </c>
      <c r="E193" s="139" t="s">
        <v>4647</v>
      </c>
      <c r="F193" s="140" t="s">
        <v>4648</v>
      </c>
      <c r="G193" s="141" t="s">
        <v>552</v>
      </c>
      <c r="H193" s="142">
        <v>19.77</v>
      </c>
      <c r="I193" s="143"/>
      <c r="J193" s="142">
        <f>ROUND(I193*H193,2)</f>
        <v>0</v>
      </c>
      <c r="K193" s="140" t="s">
        <v>1</v>
      </c>
      <c r="L193" s="32"/>
      <c r="M193" s="144" t="s">
        <v>1</v>
      </c>
      <c r="N193" s="145" t="s">
        <v>42</v>
      </c>
      <c r="P193" s="146">
        <f>O193*H193</f>
        <v>0</v>
      </c>
      <c r="Q193" s="146">
        <v>0</v>
      </c>
      <c r="R193" s="146">
        <f>Q193*H193</f>
        <v>0</v>
      </c>
      <c r="S193" s="146">
        <v>0</v>
      </c>
      <c r="T193" s="147">
        <f>S193*H193</f>
        <v>0</v>
      </c>
      <c r="AR193" s="148" t="s">
        <v>268</v>
      </c>
      <c r="AT193" s="148" t="s">
        <v>264</v>
      </c>
      <c r="AU193" s="148" t="s">
        <v>87</v>
      </c>
      <c r="AY193" s="17" t="s">
        <v>262</v>
      </c>
      <c r="BE193" s="149">
        <f>IF(N193="základní",J193,0)</f>
        <v>0</v>
      </c>
      <c r="BF193" s="149">
        <f>IF(N193="snížená",J193,0)</f>
        <v>0</v>
      </c>
      <c r="BG193" s="149">
        <f>IF(N193="zákl. přenesená",J193,0)</f>
        <v>0</v>
      </c>
      <c r="BH193" s="149">
        <f>IF(N193="sníž. přenesená",J193,0)</f>
        <v>0</v>
      </c>
      <c r="BI193" s="149">
        <f>IF(N193="nulová",J193,0)</f>
        <v>0</v>
      </c>
      <c r="BJ193" s="17" t="s">
        <v>85</v>
      </c>
      <c r="BK193" s="149">
        <f>ROUND(I193*H193,2)</f>
        <v>0</v>
      </c>
      <c r="BL193" s="17" t="s">
        <v>268</v>
      </c>
      <c r="BM193" s="148" t="s">
        <v>423</v>
      </c>
    </row>
    <row r="194" spans="2:51" s="12" customFormat="1" ht="22.5">
      <c r="B194" s="150"/>
      <c r="D194" s="151" t="s">
        <v>270</v>
      </c>
      <c r="E194" s="152" t="s">
        <v>1</v>
      </c>
      <c r="F194" s="153" t="s">
        <v>4615</v>
      </c>
      <c r="H194" s="154">
        <v>8.57</v>
      </c>
      <c r="I194" s="155"/>
      <c r="L194" s="150"/>
      <c r="M194" s="156"/>
      <c r="T194" s="157"/>
      <c r="AT194" s="152" t="s">
        <v>270</v>
      </c>
      <c r="AU194" s="152" t="s">
        <v>87</v>
      </c>
      <c r="AV194" s="12" t="s">
        <v>87</v>
      </c>
      <c r="AW194" s="12" t="s">
        <v>32</v>
      </c>
      <c r="AX194" s="12" t="s">
        <v>77</v>
      </c>
      <c r="AY194" s="152" t="s">
        <v>262</v>
      </c>
    </row>
    <row r="195" spans="2:51" s="12" customFormat="1" ht="22.5">
      <c r="B195" s="150"/>
      <c r="D195" s="151" t="s">
        <v>270</v>
      </c>
      <c r="E195" s="152" t="s">
        <v>1</v>
      </c>
      <c r="F195" s="153" t="s">
        <v>4616</v>
      </c>
      <c r="H195" s="154">
        <v>-1.29</v>
      </c>
      <c r="I195" s="155"/>
      <c r="L195" s="150"/>
      <c r="M195" s="156"/>
      <c r="T195" s="157"/>
      <c r="AT195" s="152" t="s">
        <v>270</v>
      </c>
      <c r="AU195" s="152" t="s">
        <v>87</v>
      </c>
      <c r="AV195" s="12" t="s">
        <v>87</v>
      </c>
      <c r="AW195" s="12" t="s">
        <v>32</v>
      </c>
      <c r="AX195" s="12" t="s">
        <v>77</v>
      </c>
      <c r="AY195" s="152" t="s">
        <v>262</v>
      </c>
    </row>
    <row r="196" spans="2:51" s="12" customFormat="1" ht="12">
      <c r="B196" s="150"/>
      <c r="D196" s="151" t="s">
        <v>270</v>
      </c>
      <c r="E196" s="152" t="s">
        <v>1</v>
      </c>
      <c r="F196" s="153" t="s">
        <v>4617</v>
      </c>
      <c r="H196" s="154">
        <v>-0.31</v>
      </c>
      <c r="I196" s="155"/>
      <c r="L196" s="150"/>
      <c r="M196" s="156"/>
      <c r="T196" s="157"/>
      <c r="AT196" s="152" t="s">
        <v>270</v>
      </c>
      <c r="AU196" s="152" t="s">
        <v>87</v>
      </c>
      <c r="AV196" s="12" t="s">
        <v>87</v>
      </c>
      <c r="AW196" s="12" t="s">
        <v>32</v>
      </c>
      <c r="AX196" s="12" t="s">
        <v>77</v>
      </c>
      <c r="AY196" s="152" t="s">
        <v>262</v>
      </c>
    </row>
    <row r="197" spans="2:51" s="12" customFormat="1" ht="22.5">
      <c r="B197" s="150"/>
      <c r="D197" s="151" t="s">
        <v>270</v>
      </c>
      <c r="E197" s="152" t="s">
        <v>1</v>
      </c>
      <c r="F197" s="153" t="s">
        <v>4618</v>
      </c>
      <c r="H197" s="154">
        <v>53.22</v>
      </c>
      <c r="I197" s="155"/>
      <c r="L197" s="150"/>
      <c r="M197" s="156"/>
      <c r="T197" s="157"/>
      <c r="AT197" s="152" t="s">
        <v>270</v>
      </c>
      <c r="AU197" s="152" t="s">
        <v>87</v>
      </c>
      <c r="AV197" s="12" t="s">
        <v>87</v>
      </c>
      <c r="AW197" s="12" t="s">
        <v>32</v>
      </c>
      <c r="AX197" s="12" t="s">
        <v>77</v>
      </c>
      <c r="AY197" s="152" t="s">
        <v>262</v>
      </c>
    </row>
    <row r="198" spans="2:51" s="12" customFormat="1" ht="12">
      <c r="B198" s="150"/>
      <c r="D198" s="151" t="s">
        <v>270</v>
      </c>
      <c r="E198" s="152" t="s">
        <v>1</v>
      </c>
      <c r="F198" s="153" t="s">
        <v>4619</v>
      </c>
      <c r="H198" s="154">
        <v>-5.75</v>
      </c>
      <c r="I198" s="155"/>
      <c r="L198" s="150"/>
      <c r="M198" s="156"/>
      <c r="T198" s="157"/>
      <c r="AT198" s="152" t="s">
        <v>270</v>
      </c>
      <c r="AU198" s="152" t="s">
        <v>87</v>
      </c>
      <c r="AV198" s="12" t="s">
        <v>87</v>
      </c>
      <c r="AW198" s="12" t="s">
        <v>32</v>
      </c>
      <c r="AX198" s="12" t="s">
        <v>77</v>
      </c>
      <c r="AY198" s="152" t="s">
        <v>262</v>
      </c>
    </row>
    <row r="199" spans="2:51" s="12" customFormat="1" ht="12">
      <c r="B199" s="150"/>
      <c r="D199" s="151" t="s">
        <v>270</v>
      </c>
      <c r="E199" s="152" t="s">
        <v>1</v>
      </c>
      <c r="F199" s="153" t="s">
        <v>4637</v>
      </c>
      <c r="H199" s="154">
        <v>-34.67</v>
      </c>
      <c r="I199" s="155"/>
      <c r="L199" s="150"/>
      <c r="M199" s="156"/>
      <c r="T199" s="157"/>
      <c r="AT199" s="152" t="s">
        <v>270</v>
      </c>
      <c r="AU199" s="152" t="s">
        <v>87</v>
      </c>
      <c r="AV199" s="12" t="s">
        <v>87</v>
      </c>
      <c r="AW199" s="12" t="s">
        <v>32</v>
      </c>
      <c r="AX199" s="12" t="s">
        <v>77</v>
      </c>
      <c r="AY199" s="152" t="s">
        <v>262</v>
      </c>
    </row>
    <row r="200" spans="2:51" s="13" customFormat="1" ht="12">
      <c r="B200" s="158"/>
      <c r="D200" s="151" t="s">
        <v>270</v>
      </c>
      <c r="E200" s="159" t="s">
        <v>1</v>
      </c>
      <c r="F200" s="160" t="s">
        <v>273</v>
      </c>
      <c r="H200" s="161">
        <v>19.77</v>
      </c>
      <c r="I200" s="162"/>
      <c r="L200" s="158"/>
      <c r="M200" s="163"/>
      <c r="T200" s="164"/>
      <c r="AT200" s="159" t="s">
        <v>270</v>
      </c>
      <c r="AU200" s="159" t="s">
        <v>87</v>
      </c>
      <c r="AV200" s="13" t="s">
        <v>268</v>
      </c>
      <c r="AW200" s="13" t="s">
        <v>32</v>
      </c>
      <c r="AX200" s="13" t="s">
        <v>85</v>
      </c>
      <c r="AY200" s="159" t="s">
        <v>262</v>
      </c>
    </row>
    <row r="201" spans="2:65" s="1" customFormat="1" ht="16.5" customHeight="1">
      <c r="B201" s="32"/>
      <c r="C201" s="138" t="s">
        <v>355</v>
      </c>
      <c r="D201" s="138" t="s">
        <v>264</v>
      </c>
      <c r="E201" s="139" t="s">
        <v>4649</v>
      </c>
      <c r="F201" s="140" t="s">
        <v>4650</v>
      </c>
      <c r="G201" s="141" t="s">
        <v>303</v>
      </c>
      <c r="H201" s="142">
        <v>22.97</v>
      </c>
      <c r="I201" s="143"/>
      <c r="J201" s="142">
        <f>ROUND(I201*H201,2)</f>
        <v>0</v>
      </c>
      <c r="K201" s="140" t="s">
        <v>1</v>
      </c>
      <c r="L201" s="32"/>
      <c r="M201" s="144" t="s">
        <v>1</v>
      </c>
      <c r="N201" s="145" t="s">
        <v>42</v>
      </c>
      <c r="P201" s="146">
        <f>O201*H201</f>
        <v>0</v>
      </c>
      <c r="Q201" s="146">
        <v>0</v>
      </c>
      <c r="R201" s="146">
        <f>Q201*H201</f>
        <v>0</v>
      </c>
      <c r="S201" s="146">
        <v>0</v>
      </c>
      <c r="T201" s="147">
        <f>S201*H201</f>
        <v>0</v>
      </c>
      <c r="AR201" s="148" t="s">
        <v>268</v>
      </c>
      <c r="AT201" s="148" t="s">
        <v>264</v>
      </c>
      <c r="AU201" s="148" t="s">
        <v>87</v>
      </c>
      <c r="AY201" s="17" t="s">
        <v>262</v>
      </c>
      <c r="BE201" s="149">
        <f>IF(N201="základní",J201,0)</f>
        <v>0</v>
      </c>
      <c r="BF201" s="149">
        <f>IF(N201="snížená",J201,0)</f>
        <v>0</v>
      </c>
      <c r="BG201" s="149">
        <f>IF(N201="zákl. přenesená",J201,0)</f>
        <v>0</v>
      </c>
      <c r="BH201" s="149">
        <f>IF(N201="sníž. přenesená",J201,0)</f>
        <v>0</v>
      </c>
      <c r="BI201" s="149">
        <f>IF(N201="nulová",J201,0)</f>
        <v>0</v>
      </c>
      <c r="BJ201" s="17" t="s">
        <v>85</v>
      </c>
      <c r="BK201" s="149">
        <f>ROUND(I201*H201,2)</f>
        <v>0</v>
      </c>
      <c r="BL201" s="17" t="s">
        <v>268</v>
      </c>
      <c r="BM201" s="148" t="s">
        <v>431</v>
      </c>
    </row>
    <row r="202" spans="2:51" s="12" customFormat="1" ht="22.5">
      <c r="B202" s="150"/>
      <c r="D202" s="151" t="s">
        <v>270</v>
      </c>
      <c r="E202" s="152" t="s">
        <v>1</v>
      </c>
      <c r="F202" s="153" t="s">
        <v>4651</v>
      </c>
      <c r="H202" s="154">
        <v>3.26</v>
      </c>
      <c r="I202" s="155"/>
      <c r="L202" s="150"/>
      <c r="M202" s="156"/>
      <c r="T202" s="157"/>
      <c r="AT202" s="152" t="s">
        <v>270</v>
      </c>
      <c r="AU202" s="152" t="s">
        <v>87</v>
      </c>
      <c r="AV202" s="12" t="s">
        <v>87</v>
      </c>
      <c r="AW202" s="12" t="s">
        <v>32</v>
      </c>
      <c r="AX202" s="12" t="s">
        <v>77</v>
      </c>
      <c r="AY202" s="152" t="s">
        <v>262</v>
      </c>
    </row>
    <row r="203" spans="2:51" s="12" customFormat="1" ht="22.5">
      <c r="B203" s="150"/>
      <c r="D203" s="151" t="s">
        <v>270</v>
      </c>
      <c r="E203" s="152" t="s">
        <v>1</v>
      </c>
      <c r="F203" s="153" t="s">
        <v>4652</v>
      </c>
      <c r="H203" s="154">
        <v>19.71</v>
      </c>
      <c r="I203" s="155"/>
      <c r="L203" s="150"/>
      <c r="M203" s="156"/>
      <c r="T203" s="157"/>
      <c r="AT203" s="152" t="s">
        <v>270</v>
      </c>
      <c r="AU203" s="152" t="s">
        <v>87</v>
      </c>
      <c r="AV203" s="12" t="s">
        <v>87</v>
      </c>
      <c r="AW203" s="12" t="s">
        <v>32</v>
      </c>
      <c r="AX203" s="12" t="s">
        <v>77</v>
      </c>
      <c r="AY203" s="152" t="s">
        <v>262</v>
      </c>
    </row>
    <row r="204" spans="2:51" s="13" customFormat="1" ht="12">
      <c r="B204" s="158"/>
      <c r="D204" s="151" t="s">
        <v>270</v>
      </c>
      <c r="E204" s="159" t="s">
        <v>1</v>
      </c>
      <c r="F204" s="160" t="s">
        <v>273</v>
      </c>
      <c r="H204" s="161">
        <v>22.97</v>
      </c>
      <c r="I204" s="162"/>
      <c r="L204" s="158"/>
      <c r="M204" s="163"/>
      <c r="T204" s="164"/>
      <c r="AT204" s="159" t="s">
        <v>270</v>
      </c>
      <c r="AU204" s="159" t="s">
        <v>87</v>
      </c>
      <c r="AV204" s="13" t="s">
        <v>268</v>
      </c>
      <c r="AW204" s="13" t="s">
        <v>32</v>
      </c>
      <c r="AX204" s="13" t="s">
        <v>85</v>
      </c>
      <c r="AY204" s="159" t="s">
        <v>262</v>
      </c>
    </row>
    <row r="205" spans="2:65" s="1" customFormat="1" ht="16.5" customHeight="1">
      <c r="B205" s="32"/>
      <c r="C205" s="138" t="s">
        <v>359</v>
      </c>
      <c r="D205" s="138" t="s">
        <v>264</v>
      </c>
      <c r="E205" s="139" t="s">
        <v>4653</v>
      </c>
      <c r="F205" s="140" t="s">
        <v>4654</v>
      </c>
      <c r="G205" s="141" t="s">
        <v>303</v>
      </c>
      <c r="H205" s="142">
        <v>5.45</v>
      </c>
      <c r="I205" s="143"/>
      <c r="J205" s="142">
        <f>ROUND(I205*H205,2)</f>
        <v>0</v>
      </c>
      <c r="K205" s="140" t="s">
        <v>1</v>
      </c>
      <c r="L205" s="32"/>
      <c r="M205" s="144" t="s">
        <v>1</v>
      </c>
      <c r="N205" s="145" t="s">
        <v>42</v>
      </c>
      <c r="P205" s="146">
        <f>O205*H205</f>
        <v>0</v>
      </c>
      <c r="Q205" s="146">
        <v>0</v>
      </c>
      <c r="R205" s="146">
        <f>Q205*H205</f>
        <v>0</v>
      </c>
      <c r="S205" s="146">
        <v>0</v>
      </c>
      <c r="T205" s="147">
        <f>S205*H205</f>
        <v>0</v>
      </c>
      <c r="AR205" s="148" t="s">
        <v>268</v>
      </c>
      <c r="AT205" s="148" t="s">
        <v>264</v>
      </c>
      <c r="AU205" s="148" t="s">
        <v>87</v>
      </c>
      <c r="AY205" s="17" t="s">
        <v>262</v>
      </c>
      <c r="BE205" s="149">
        <f>IF(N205="základní",J205,0)</f>
        <v>0</v>
      </c>
      <c r="BF205" s="149">
        <f>IF(N205="snížená",J205,0)</f>
        <v>0</v>
      </c>
      <c r="BG205" s="149">
        <f>IF(N205="zákl. přenesená",J205,0)</f>
        <v>0</v>
      </c>
      <c r="BH205" s="149">
        <f>IF(N205="sníž. přenesená",J205,0)</f>
        <v>0</v>
      </c>
      <c r="BI205" s="149">
        <f>IF(N205="nulová",J205,0)</f>
        <v>0</v>
      </c>
      <c r="BJ205" s="17" t="s">
        <v>85</v>
      </c>
      <c r="BK205" s="149">
        <f>ROUND(I205*H205,2)</f>
        <v>0</v>
      </c>
      <c r="BL205" s="17" t="s">
        <v>268</v>
      </c>
      <c r="BM205" s="148" t="s">
        <v>441</v>
      </c>
    </row>
    <row r="206" spans="2:47" s="1" customFormat="1" ht="68.25">
      <c r="B206" s="32"/>
      <c r="D206" s="151" t="s">
        <v>699</v>
      </c>
      <c r="F206" s="187" t="s">
        <v>4655</v>
      </c>
      <c r="I206" s="188"/>
      <c r="L206" s="32"/>
      <c r="M206" s="189"/>
      <c r="T206" s="56"/>
      <c r="AT206" s="17" t="s">
        <v>699</v>
      </c>
      <c r="AU206" s="17" t="s">
        <v>87</v>
      </c>
    </row>
    <row r="207" spans="2:51" s="12" customFormat="1" ht="12">
      <c r="B207" s="150"/>
      <c r="D207" s="151" t="s">
        <v>270</v>
      </c>
      <c r="E207" s="152" t="s">
        <v>1</v>
      </c>
      <c r="F207" s="153" t="s">
        <v>4656</v>
      </c>
      <c r="H207" s="154">
        <v>5.45</v>
      </c>
      <c r="I207" s="155"/>
      <c r="L207" s="150"/>
      <c r="M207" s="156"/>
      <c r="T207" s="157"/>
      <c r="AT207" s="152" t="s">
        <v>270</v>
      </c>
      <c r="AU207" s="152" t="s">
        <v>87</v>
      </c>
      <c r="AV207" s="12" t="s">
        <v>87</v>
      </c>
      <c r="AW207" s="12" t="s">
        <v>32</v>
      </c>
      <c r="AX207" s="12" t="s">
        <v>77</v>
      </c>
      <c r="AY207" s="152" t="s">
        <v>262</v>
      </c>
    </row>
    <row r="208" spans="2:51" s="13" customFormat="1" ht="12">
      <c r="B208" s="158"/>
      <c r="D208" s="151" t="s">
        <v>270</v>
      </c>
      <c r="E208" s="159" t="s">
        <v>1</v>
      </c>
      <c r="F208" s="160" t="s">
        <v>273</v>
      </c>
      <c r="H208" s="161">
        <v>5.45</v>
      </c>
      <c r="I208" s="162"/>
      <c r="L208" s="158"/>
      <c r="M208" s="163"/>
      <c r="T208" s="164"/>
      <c r="AT208" s="159" t="s">
        <v>270</v>
      </c>
      <c r="AU208" s="159" t="s">
        <v>87</v>
      </c>
      <c r="AV208" s="13" t="s">
        <v>268</v>
      </c>
      <c r="AW208" s="13" t="s">
        <v>32</v>
      </c>
      <c r="AX208" s="13" t="s">
        <v>85</v>
      </c>
      <c r="AY208" s="159" t="s">
        <v>262</v>
      </c>
    </row>
    <row r="209" spans="2:63" s="11" customFormat="1" ht="22.9" customHeight="1">
      <c r="B209" s="126"/>
      <c r="D209" s="127" t="s">
        <v>76</v>
      </c>
      <c r="E209" s="136" t="s">
        <v>545</v>
      </c>
      <c r="F209" s="136" t="s">
        <v>4657</v>
      </c>
      <c r="I209" s="129"/>
      <c r="J209" s="137">
        <f>BK209</f>
        <v>0</v>
      </c>
      <c r="L209" s="126"/>
      <c r="M209" s="131"/>
      <c r="P209" s="132">
        <f>SUM(P210:P213)</f>
        <v>0</v>
      </c>
      <c r="R209" s="132">
        <f>SUM(R210:R213)</f>
        <v>0</v>
      </c>
      <c r="T209" s="133">
        <f>SUM(T210:T213)</f>
        <v>0</v>
      </c>
      <c r="AR209" s="127" t="s">
        <v>85</v>
      </c>
      <c r="AT209" s="134" t="s">
        <v>76</v>
      </c>
      <c r="AU209" s="134" t="s">
        <v>85</v>
      </c>
      <c r="AY209" s="127" t="s">
        <v>262</v>
      </c>
      <c r="BK209" s="135">
        <f>SUM(BK210:BK213)</f>
        <v>0</v>
      </c>
    </row>
    <row r="210" spans="2:65" s="1" customFormat="1" ht="21.75" customHeight="1">
      <c r="B210" s="32"/>
      <c r="C210" s="138" t="s">
        <v>9</v>
      </c>
      <c r="D210" s="138" t="s">
        <v>264</v>
      </c>
      <c r="E210" s="139" t="s">
        <v>4658</v>
      </c>
      <c r="F210" s="140" t="s">
        <v>4659</v>
      </c>
      <c r="G210" s="141" t="s">
        <v>552</v>
      </c>
      <c r="H210" s="142">
        <v>5.03</v>
      </c>
      <c r="I210" s="143"/>
      <c r="J210" s="142">
        <f>ROUND(I210*H210,2)</f>
        <v>0</v>
      </c>
      <c r="K210" s="140" t="s">
        <v>1</v>
      </c>
      <c r="L210" s="32"/>
      <c r="M210" s="144" t="s">
        <v>1</v>
      </c>
      <c r="N210" s="145" t="s">
        <v>42</v>
      </c>
      <c r="P210" s="146">
        <f>O210*H210</f>
        <v>0</v>
      </c>
      <c r="Q210" s="146">
        <v>0</v>
      </c>
      <c r="R210" s="146">
        <f>Q210*H210</f>
        <v>0</v>
      </c>
      <c r="S210" s="146">
        <v>0</v>
      </c>
      <c r="T210" s="147">
        <f>S210*H210</f>
        <v>0</v>
      </c>
      <c r="AR210" s="148" t="s">
        <v>268</v>
      </c>
      <c r="AT210" s="148" t="s">
        <v>264</v>
      </c>
      <c r="AU210" s="148" t="s">
        <v>87</v>
      </c>
      <c r="AY210" s="17" t="s">
        <v>262</v>
      </c>
      <c r="BE210" s="149">
        <f>IF(N210="základní",J210,0)</f>
        <v>0</v>
      </c>
      <c r="BF210" s="149">
        <f>IF(N210="snížená",J210,0)</f>
        <v>0</v>
      </c>
      <c r="BG210" s="149">
        <f>IF(N210="zákl. přenesená",J210,0)</f>
        <v>0</v>
      </c>
      <c r="BH210" s="149">
        <f>IF(N210="sníž. přenesená",J210,0)</f>
        <v>0</v>
      </c>
      <c r="BI210" s="149">
        <f>IF(N210="nulová",J210,0)</f>
        <v>0</v>
      </c>
      <c r="BJ210" s="17" t="s">
        <v>85</v>
      </c>
      <c r="BK210" s="149">
        <f>ROUND(I210*H210,2)</f>
        <v>0</v>
      </c>
      <c r="BL210" s="17" t="s">
        <v>268</v>
      </c>
      <c r="BM210" s="148" t="s">
        <v>451</v>
      </c>
    </row>
    <row r="211" spans="2:51" s="12" customFormat="1" ht="12">
      <c r="B211" s="150"/>
      <c r="D211" s="151" t="s">
        <v>270</v>
      </c>
      <c r="E211" s="152" t="s">
        <v>1</v>
      </c>
      <c r="F211" s="153" t="s">
        <v>4660</v>
      </c>
      <c r="H211" s="154">
        <v>0.71</v>
      </c>
      <c r="I211" s="155"/>
      <c r="L211" s="150"/>
      <c r="M211" s="156"/>
      <c r="T211" s="157"/>
      <c r="AT211" s="152" t="s">
        <v>270</v>
      </c>
      <c r="AU211" s="152" t="s">
        <v>87</v>
      </c>
      <c r="AV211" s="12" t="s">
        <v>87</v>
      </c>
      <c r="AW211" s="12" t="s">
        <v>32</v>
      </c>
      <c r="AX211" s="12" t="s">
        <v>77</v>
      </c>
      <c r="AY211" s="152" t="s">
        <v>262</v>
      </c>
    </row>
    <row r="212" spans="2:51" s="12" customFormat="1" ht="12">
      <c r="B212" s="150"/>
      <c r="D212" s="151" t="s">
        <v>270</v>
      </c>
      <c r="E212" s="152" t="s">
        <v>1</v>
      </c>
      <c r="F212" s="153" t="s">
        <v>4661</v>
      </c>
      <c r="H212" s="154">
        <v>4.32</v>
      </c>
      <c r="I212" s="155"/>
      <c r="L212" s="150"/>
      <c r="M212" s="156"/>
      <c r="T212" s="157"/>
      <c r="AT212" s="152" t="s">
        <v>270</v>
      </c>
      <c r="AU212" s="152" t="s">
        <v>87</v>
      </c>
      <c r="AV212" s="12" t="s">
        <v>87</v>
      </c>
      <c r="AW212" s="12" t="s">
        <v>32</v>
      </c>
      <c r="AX212" s="12" t="s">
        <v>77</v>
      </c>
      <c r="AY212" s="152" t="s">
        <v>262</v>
      </c>
    </row>
    <row r="213" spans="2:51" s="13" customFormat="1" ht="12">
      <c r="B213" s="158"/>
      <c r="D213" s="151" t="s">
        <v>270</v>
      </c>
      <c r="E213" s="159" t="s">
        <v>1</v>
      </c>
      <c r="F213" s="160" t="s">
        <v>273</v>
      </c>
      <c r="H213" s="161">
        <v>5.03</v>
      </c>
      <c r="I213" s="162"/>
      <c r="L213" s="158"/>
      <c r="M213" s="163"/>
      <c r="T213" s="164"/>
      <c r="AT213" s="159" t="s">
        <v>270</v>
      </c>
      <c r="AU213" s="159" t="s">
        <v>87</v>
      </c>
      <c r="AV213" s="13" t="s">
        <v>268</v>
      </c>
      <c r="AW213" s="13" t="s">
        <v>32</v>
      </c>
      <c r="AX213" s="13" t="s">
        <v>85</v>
      </c>
      <c r="AY213" s="159" t="s">
        <v>262</v>
      </c>
    </row>
    <row r="214" spans="2:63" s="11" customFormat="1" ht="22.9" customHeight="1">
      <c r="B214" s="126"/>
      <c r="D214" s="127" t="s">
        <v>76</v>
      </c>
      <c r="E214" s="136" t="s">
        <v>295</v>
      </c>
      <c r="F214" s="136" t="s">
        <v>4662</v>
      </c>
      <c r="I214" s="129"/>
      <c r="J214" s="137">
        <f>BK214</f>
        <v>0</v>
      </c>
      <c r="L214" s="126"/>
      <c r="M214" s="131"/>
      <c r="P214" s="132">
        <f>SUM(P215:P250)</f>
        <v>0</v>
      </c>
      <c r="R214" s="132">
        <f>SUM(R215:R250)</f>
        <v>0</v>
      </c>
      <c r="T214" s="133">
        <f>SUM(T215:T250)</f>
        <v>0</v>
      </c>
      <c r="AR214" s="127" t="s">
        <v>85</v>
      </c>
      <c r="AT214" s="134" t="s">
        <v>76</v>
      </c>
      <c r="AU214" s="134" t="s">
        <v>85</v>
      </c>
      <c r="AY214" s="127" t="s">
        <v>262</v>
      </c>
      <c r="BK214" s="135">
        <f>SUM(BK215:BK250)</f>
        <v>0</v>
      </c>
    </row>
    <row r="215" spans="2:65" s="1" customFormat="1" ht="21.75" customHeight="1">
      <c r="B215" s="32"/>
      <c r="C215" s="138" t="s">
        <v>369</v>
      </c>
      <c r="D215" s="138" t="s">
        <v>264</v>
      </c>
      <c r="E215" s="139" t="s">
        <v>4663</v>
      </c>
      <c r="F215" s="140" t="s">
        <v>4664</v>
      </c>
      <c r="G215" s="141" t="s">
        <v>152</v>
      </c>
      <c r="H215" s="142">
        <v>4</v>
      </c>
      <c r="I215" s="143"/>
      <c r="J215" s="142">
        <f>ROUND(I215*H215,2)</f>
        <v>0</v>
      </c>
      <c r="K215" s="140" t="s">
        <v>1</v>
      </c>
      <c r="L215" s="32"/>
      <c r="M215" s="144" t="s">
        <v>1</v>
      </c>
      <c r="N215" s="145" t="s">
        <v>42</v>
      </c>
      <c r="P215" s="146">
        <f>O215*H215</f>
        <v>0</v>
      </c>
      <c r="Q215" s="146">
        <v>0</v>
      </c>
      <c r="R215" s="146">
        <f>Q215*H215</f>
        <v>0</v>
      </c>
      <c r="S215" s="146">
        <v>0</v>
      </c>
      <c r="T215" s="147">
        <f>S215*H215</f>
        <v>0</v>
      </c>
      <c r="AR215" s="148" t="s">
        <v>268</v>
      </c>
      <c r="AT215" s="148" t="s">
        <v>264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459</v>
      </c>
    </row>
    <row r="216" spans="2:51" s="12" customFormat="1" ht="12">
      <c r="B216" s="150"/>
      <c r="D216" s="151" t="s">
        <v>270</v>
      </c>
      <c r="E216" s="152" t="s">
        <v>1</v>
      </c>
      <c r="F216" s="153" t="s">
        <v>4665</v>
      </c>
      <c r="H216" s="154">
        <v>4</v>
      </c>
      <c r="I216" s="155"/>
      <c r="L216" s="150"/>
      <c r="M216" s="156"/>
      <c r="T216" s="157"/>
      <c r="AT216" s="152" t="s">
        <v>270</v>
      </c>
      <c r="AU216" s="152" t="s">
        <v>87</v>
      </c>
      <c r="AV216" s="12" t="s">
        <v>87</v>
      </c>
      <c r="AW216" s="12" t="s">
        <v>32</v>
      </c>
      <c r="AX216" s="12" t="s">
        <v>77</v>
      </c>
      <c r="AY216" s="152" t="s">
        <v>262</v>
      </c>
    </row>
    <row r="217" spans="2:51" s="13" customFormat="1" ht="12">
      <c r="B217" s="158"/>
      <c r="D217" s="151" t="s">
        <v>270</v>
      </c>
      <c r="E217" s="159" t="s">
        <v>1</v>
      </c>
      <c r="F217" s="160" t="s">
        <v>273</v>
      </c>
      <c r="H217" s="161">
        <v>4</v>
      </c>
      <c r="I217" s="162"/>
      <c r="L217" s="158"/>
      <c r="M217" s="163"/>
      <c r="T217" s="164"/>
      <c r="AT217" s="159" t="s">
        <v>270</v>
      </c>
      <c r="AU217" s="159" t="s">
        <v>87</v>
      </c>
      <c r="AV217" s="13" t="s">
        <v>268</v>
      </c>
      <c r="AW217" s="13" t="s">
        <v>32</v>
      </c>
      <c r="AX217" s="13" t="s">
        <v>85</v>
      </c>
      <c r="AY217" s="159" t="s">
        <v>262</v>
      </c>
    </row>
    <row r="218" spans="2:65" s="1" customFormat="1" ht="24.2" customHeight="1">
      <c r="B218" s="32"/>
      <c r="C218" s="138" t="s">
        <v>376</v>
      </c>
      <c r="D218" s="138" t="s">
        <v>264</v>
      </c>
      <c r="E218" s="139" t="s">
        <v>4666</v>
      </c>
      <c r="F218" s="140" t="s">
        <v>4667</v>
      </c>
      <c r="G218" s="141" t="s">
        <v>152</v>
      </c>
      <c r="H218" s="142">
        <v>6</v>
      </c>
      <c r="I218" s="143"/>
      <c r="J218" s="142">
        <f>ROUND(I218*H218,2)</f>
        <v>0</v>
      </c>
      <c r="K218" s="140" t="s">
        <v>1</v>
      </c>
      <c r="L218" s="32"/>
      <c r="M218" s="144" t="s">
        <v>1</v>
      </c>
      <c r="N218" s="145" t="s">
        <v>42</v>
      </c>
      <c r="P218" s="146">
        <f>O218*H218</f>
        <v>0</v>
      </c>
      <c r="Q218" s="146">
        <v>0</v>
      </c>
      <c r="R218" s="146">
        <f>Q218*H218</f>
        <v>0</v>
      </c>
      <c r="S218" s="146">
        <v>0</v>
      </c>
      <c r="T218" s="147">
        <f>S218*H218</f>
        <v>0</v>
      </c>
      <c r="AR218" s="148" t="s">
        <v>268</v>
      </c>
      <c r="AT218" s="148" t="s">
        <v>264</v>
      </c>
      <c r="AU218" s="148" t="s">
        <v>87</v>
      </c>
      <c r="AY218" s="17" t="s">
        <v>262</v>
      </c>
      <c r="BE218" s="149">
        <f>IF(N218="základní",J218,0)</f>
        <v>0</v>
      </c>
      <c r="BF218" s="149">
        <f>IF(N218="snížená",J218,0)</f>
        <v>0</v>
      </c>
      <c r="BG218" s="149">
        <f>IF(N218="zákl. přenesená",J218,0)</f>
        <v>0</v>
      </c>
      <c r="BH218" s="149">
        <f>IF(N218="sníž. přenesená",J218,0)</f>
        <v>0</v>
      </c>
      <c r="BI218" s="149">
        <f>IF(N218="nulová",J218,0)</f>
        <v>0</v>
      </c>
      <c r="BJ218" s="17" t="s">
        <v>85</v>
      </c>
      <c r="BK218" s="149">
        <f>ROUND(I218*H218,2)</f>
        <v>0</v>
      </c>
      <c r="BL218" s="17" t="s">
        <v>268</v>
      </c>
      <c r="BM218" s="148" t="s">
        <v>472</v>
      </c>
    </row>
    <row r="219" spans="2:51" s="12" customFormat="1" ht="12">
      <c r="B219" s="150"/>
      <c r="D219" s="151" t="s">
        <v>270</v>
      </c>
      <c r="E219" s="152" t="s">
        <v>1</v>
      </c>
      <c r="F219" s="153" t="s">
        <v>4668</v>
      </c>
      <c r="H219" s="154">
        <v>6</v>
      </c>
      <c r="I219" s="155"/>
      <c r="L219" s="150"/>
      <c r="M219" s="156"/>
      <c r="T219" s="157"/>
      <c r="AT219" s="152" t="s">
        <v>270</v>
      </c>
      <c r="AU219" s="152" t="s">
        <v>87</v>
      </c>
      <c r="AV219" s="12" t="s">
        <v>87</v>
      </c>
      <c r="AW219" s="12" t="s">
        <v>32</v>
      </c>
      <c r="AX219" s="12" t="s">
        <v>77</v>
      </c>
      <c r="AY219" s="152" t="s">
        <v>262</v>
      </c>
    </row>
    <row r="220" spans="2:51" s="13" customFormat="1" ht="12">
      <c r="B220" s="158"/>
      <c r="D220" s="151" t="s">
        <v>270</v>
      </c>
      <c r="E220" s="159" t="s">
        <v>1</v>
      </c>
      <c r="F220" s="160" t="s">
        <v>273</v>
      </c>
      <c r="H220" s="161">
        <v>6</v>
      </c>
      <c r="I220" s="162"/>
      <c r="L220" s="158"/>
      <c r="M220" s="163"/>
      <c r="T220" s="164"/>
      <c r="AT220" s="159" t="s">
        <v>270</v>
      </c>
      <c r="AU220" s="159" t="s">
        <v>87</v>
      </c>
      <c r="AV220" s="13" t="s">
        <v>268</v>
      </c>
      <c r="AW220" s="13" t="s">
        <v>32</v>
      </c>
      <c r="AX220" s="13" t="s">
        <v>85</v>
      </c>
      <c r="AY220" s="159" t="s">
        <v>262</v>
      </c>
    </row>
    <row r="221" spans="2:65" s="1" customFormat="1" ht="24.2" customHeight="1">
      <c r="B221" s="32"/>
      <c r="C221" s="138" t="s">
        <v>381</v>
      </c>
      <c r="D221" s="138" t="s">
        <v>264</v>
      </c>
      <c r="E221" s="139" t="s">
        <v>4669</v>
      </c>
      <c r="F221" s="140" t="s">
        <v>4670</v>
      </c>
      <c r="G221" s="141" t="s">
        <v>152</v>
      </c>
      <c r="H221" s="142">
        <v>10</v>
      </c>
      <c r="I221" s="143"/>
      <c r="J221" s="142">
        <f>ROUND(I221*H221,2)</f>
        <v>0</v>
      </c>
      <c r="K221" s="140" t="s">
        <v>1</v>
      </c>
      <c r="L221" s="32"/>
      <c r="M221" s="144" t="s">
        <v>1</v>
      </c>
      <c r="N221" s="145" t="s">
        <v>42</v>
      </c>
      <c r="P221" s="146">
        <f>O221*H221</f>
        <v>0</v>
      </c>
      <c r="Q221" s="146">
        <v>0</v>
      </c>
      <c r="R221" s="146">
        <f>Q221*H221</f>
        <v>0</v>
      </c>
      <c r="S221" s="146">
        <v>0</v>
      </c>
      <c r="T221" s="147">
        <f>S221*H221</f>
        <v>0</v>
      </c>
      <c r="AR221" s="148" t="s">
        <v>268</v>
      </c>
      <c r="AT221" s="148" t="s">
        <v>264</v>
      </c>
      <c r="AU221" s="148" t="s">
        <v>87</v>
      </c>
      <c r="AY221" s="17" t="s">
        <v>262</v>
      </c>
      <c r="BE221" s="149">
        <f>IF(N221="základní",J221,0)</f>
        <v>0</v>
      </c>
      <c r="BF221" s="149">
        <f>IF(N221="snížená",J221,0)</f>
        <v>0</v>
      </c>
      <c r="BG221" s="149">
        <f>IF(N221="zákl. přenesená",J221,0)</f>
        <v>0</v>
      </c>
      <c r="BH221" s="149">
        <f>IF(N221="sníž. přenesená",J221,0)</f>
        <v>0</v>
      </c>
      <c r="BI221" s="149">
        <f>IF(N221="nulová",J221,0)</f>
        <v>0</v>
      </c>
      <c r="BJ221" s="17" t="s">
        <v>85</v>
      </c>
      <c r="BK221" s="149">
        <f>ROUND(I221*H221,2)</f>
        <v>0</v>
      </c>
      <c r="BL221" s="17" t="s">
        <v>268</v>
      </c>
      <c r="BM221" s="148" t="s">
        <v>480</v>
      </c>
    </row>
    <row r="222" spans="2:51" s="12" customFormat="1" ht="12">
      <c r="B222" s="150"/>
      <c r="D222" s="151" t="s">
        <v>270</v>
      </c>
      <c r="E222" s="152" t="s">
        <v>1</v>
      </c>
      <c r="F222" s="153" t="s">
        <v>4671</v>
      </c>
      <c r="H222" s="154">
        <v>10</v>
      </c>
      <c r="I222" s="155"/>
      <c r="L222" s="150"/>
      <c r="M222" s="156"/>
      <c r="T222" s="157"/>
      <c r="AT222" s="152" t="s">
        <v>270</v>
      </c>
      <c r="AU222" s="152" t="s">
        <v>87</v>
      </c>
      <c r="AV222" s="12" t="s">
        <v>87</v>
      </c>
      <c r="AW222" s="12" t="s">
        <v>32</v>
      </c>
      <c r="AX222" s="12" t="s">
        <v>77</v>
      </c>
      <c r="AY222" s="152" t="s">
        <v>262</v>
      </c>
    </row>
    <row r="223" spans="2:51" s="13" customFormat="1" ht="12">
      <c r="B223" s="158"/>
      <c r="D223" s="151" t="s">
        <v>270</v>
      </c>
      <c r="E223" s="159" t="s">
        <v>1</v>
      </c>
      <c r="F223" s="160" t="s">
        <v>273</v>
      </c>
      <c r="H223" s="161">
        <v>10</v>
      </c>
      <c r="I223" s="162"/>
      <c r="L223" s="158"/>
      <c r="M223" s="163"/>
      <c r="T223" s="164"/>
      <c r="AT223" s="159" t="s">
        <v>270</v>
      </c>
      <c r="AU223" s="159" t="s">
        <v>87</v>
      </c>
      <c r="AV223" s="13" t="s">
        <v>268</v>
      </c>
      <c r="AW223" s="13" t="s">
        <v>32</v>
      </c>
      <c r="AX223" s="13" t="s">
        <v>85</v>
      </c>
      <c r="AY223" s="159" t="s">
        <v>262</v>
      </c>
    </row>
    <row r="224" spans="2:65" s="1" customFormat="1" ht="24.2" customHeight="1">
      <c r="B224" s="32"/>
      <c r="C224" s="138" t="s">
        <v>396</v>
      </c>
      <c r="D224" s="138" t="s">
        <v>264</v>
      </c>
      <c r="E224" s="139" t="s">
        <v>4672</v>
      </c>
      <c r="F224" s="140" t="s">
        <v>4673</v>
      </c>
      <c r="G224" s="141" t="s">
        <v>416</v>
      </c>
      <c r="H224" s="142">
        <v>2</v>
      </c>
      <c r="I224" s="143"/>
      <c r="J224" s="142">
        <f>ROUND(I224*H224,2)</f>
        <v>0</v>
      </c>
      <c r="K224" s="140" t="s">
        <v>1</v>
      </c>
      <c r="L224" s="32"/>
      <c r="M224" s="144" t="s">
        <v>1</v>
      </c>
      <c r="N224" s="145" t="s">
        <v>42</v>
      </c>
      <c r="P224" s="146">
        <f>O224*H224</f>
        <v>0</v>
      </c>
      <c r="Q224" s="146">
        <v>0</v>
      </c>
      <c r="R224" s="146">
        <f>Q224*H224</f>
        <v>0</v>
      </c>
      <c r="S224" s="146">
        <v>0</v>
      </c>
      <c r="T224" s="147">
        <f>S224*H224</f>
        <v>0</v>
      </c>
      <c r="AR224" s="148" t="s">
        <v>268</v>
      </c>
      <c r="AT224" s="148" t="s">
        <v>264</v>
      </c>
      <c r="AU224" s="148" t="s">
        <v>87</v>
      </c>
      <c r="AY224" s="17" t="s">
        <v>262</v>
      </c>
      <c r="BE224" s="149">
        <f>IF(N224="základní",J224,0)</f>
        <v>0</v>
      </c>
      <c r="BF224" s="149">
        <f>IF(N224="snížená",J224,0)</f>
        <v>0</v>
      </c>
      <c r="BG224" s="149">
        <f>IF(N224="zákl. přenesená",J224,0)</f>
        <v>0</v>
      </c>
      <c r="BH224" s="149">
        <f>IF(N224="sníž. přenesená",J224,0)</f>
        <v>0</v>
      </c>
      <c r="BI224" s="149">
        <f>IF(N224="nulová",J224,0)</f>
        <v>0</v>
      </c>
      <c r="BJ224" s="17" t="s">
        <v>85</v>
      </c>
      <c r="BK224" s="149">
        <f>ROUND(I224*H224,2)</f>
        <v>0</v>
      </c>
      <c r="BL224" s="17" t="s">
        <v>268</v>
      </c>
      <c r="BM224" s="148" t="s">
        <v>492</v>
      </c>
    </row>
    <row r="225" spans="2:51" s="12" customFormat="1" ht="12">
      <c r="B225" s="150"/>
      <c r="D225" s="151" t="s">
        <v>270</v>
      </c>
      <c r="E225" s="152" t="s">
        <v>1</v>
      </c>
      <c r="F225" s="153" t="s">
        <v>4674</v>
      </c>
      <c r="H225" s="154">
        <v>2</v>
      </c>
      <c r="I225" s="155"/>
      <c r="L225" s="150"/>
      <c r="M225" s="156"/>
      <c r="T225" s="157"/>
      <c r="AT225" s="152" t="s">
        <v>270</v>
      </c>
      <c r="AU225" s="152" t="s">
        <v>87</v>
      </c>
      <c r="AV225" s="12" t="s">
        <v>87</v>
      </c>
      <c r="AW225" s="12" t="s">
        <v>32</v>
      </c>
      <c r="AX225" s="12" t="s">
        <v>77</v>
      </c>
      <c r="AY225" s="152" t="s">
        <v>262</v>
      </c>
    </row>
    <row r="226" spans="2:51" s="13" customFormat="1" ht="12">
      <c r="B226" s="158"/>
      <c r="D226" s="151" t="s">
        <v>270</v>
      </c>
      <c r="E226" s="159" t="s">
        <v>1</v>
      </c>
      <c r="F226" s="160" t="s">
        <v>273</v>
      </c>
      <c r="H226" s="161">
        <v>2</v>
      </c>
      <c r="I226" s="162"/>
      <c r="L226" s="158"/>
      <c r="M226" s="163"/>
      <c r="T226" s="164"/>
      <c r="AT226" s="159" t="s">
        <v>270</v>
      </c>
      <c r="AU226" s="159" t="s">
        <v>87</v>
      </c>
      <c r="AV226" s="13" t="s">
        <v>268</v>
      </c>
      <c r="AW226" s="13" t="s">
        <v>32</v>
      </c>
      <c r="AX226" s="13" t="s">
        <v>85</v>
      </c>
      <c r="AY226" s="159" t="s">
        <v>262</v>
      </c>
    </row>
    <row r="227" spans="2:65" s="1" customFormat="1" ht="24.2" customHeight="1">
      <c r="B227" s="32"/>
      <c r="C227" s="138" t="s">
        <v>400</v>
      </c>
      <c r="D227" s="138" t="s">
        <v>264</v>
      </c>
      <c r="E227" s="139" t="s">
        <v>4675</v>
      </c>
      <c r="F227" s="140" t="s">
        <v>4676</v>
      </c>
      <c r="G227" s="141" t="s">
        <v>303</v>
      </c>
      <c r="H227" s="142">
        <v>5.62</v>
      </c>
      <c r="I227" s="143"/>
      <c r="J227" s="142">
        <f>ROUND(I227*H227,2)</f>
        <v>0</v>
      </c>
      <c r="K227" s="140" t="s">
        <v>1</v>
      </c>
      <c r="L227" s="32"/>
      <c r="M227" s="144" t="s">
        <v>1</v>
      </c>
      <c r="N227" s="145" t="s">
        <v>42</v>
      </c>
      <c r="P227" s="146">
        <f>O227*H227</f>
        <v>0</v>
      </c>
      <c r="Q227" s="146">
        <v>0</v>
      </c>
      <c r="R227" s="146">
        <f>Q227*H227</f>
        <v>0</v>
      </c>
      <c r="S227" s="146">
        <v>0</v>
      </c>
      <c r="T227" s="147">
        <f>S227*H227</f>
        <v>0</v>
      </c>
      <c r="AR227" s="148" t="s">
        <v>268</v>
      </c>
      <c r="AT227" s="148" t="s">
        <v>264</v>
      </c>
      <c r="AU227" s="148" t="s">
        <v>87</v>
      </c>
      <c r="AY227" s="17" t="s">
        <v>262</v>
      </c>
      <c r="BE227" s="149">
        <f>IF(N227="základní",J227,0)</f>
        <v>0</v>
      </c>
      <c r="BF227" s="149">
        <f>IF(N227="snížená",J227,0)</f>
        <v>0</v>
      </c>
      <c r="BG227" s="149">
        <f>IF(N227="zákl. přenesená",J227,0)</f>
        <v>0</v>
      </c>
      <c r="BH227" s="149">
        <f>IF(N227="sníž. přenesená",J227,0)</f>
        <v>0</v>
      </c>
      <c r="BI227" s="149">
        <f>IF(N227="nulová",J227,0)</f>
        <v>0</v>
      </c>
      <c r="BJ227" s="17" t="s">
        <v>85</v>
      </c>
      <c r="BK227" s="149">
        <f>ROUND(I227*H227,2)</f>
        <v>0</v>
      </c>
      <c r="BL227" s="17" t="s">
        <v>268</v>
      </c>
      <c r="BM227" s="148" t="s">
        <v>503</v>
      </c>
    </row>
    <row r="228" spans="2:51" s="12" customFormat="1" ht="12">
      <c r="B228" s="150"/>
      <c r="D228" s="151" t="s">
        <v>270</v>
      </c>
      <c r="E228" s="152" t="s">
        <v>1</v>
      </c>
      <c r="F228" s="153" t="s">
        <v>4677</v>
      </c>
      <c r="H228" s="154">
        <v>5.62</v>
      </c>
      <c r="I228" s="155"/>
      <c r="L228" s="150"/>
      <c r="M228" s="156"/>
      <c r="T228" s="157"/>
      <c r="AT228" s="152" t="s">
        <v>270</v>
      </c>
      <c r="AU228" s="152" t="s">
        <v>87</v>
      </c>
      <c r="AV228" s="12" t="s">
        <v>87</v>
      </c>
      <c r="AW228" s="12" t="s">
        <v>32</v>
      </c>
      <c r="AX228" s="12" t="s">
        <v>77</v>
      </c>
      <c r="AY228" s="152" t="s">
        <v>262</v>
      </c>
    </row>
    <row r="229" spans="2:51" s="13" customFormat="1" ht="12">
      <c r="B229" s="158"/>
      <c r="D229" s="151" t="s">
        <v>270</v>
      </c>
      <c r="E229" s="159" t="s">
        <v>1</v>
      </c>
      <c r="F229" s="160" t="s">
        <v>273</v>
      </c>
      <c r="H229" s="161">
        <v>5.62</v>
      </c>
      <c r="I229" s="162"/>
      <c r="L229" s="158"/>
      <c r="M229" s="163"/>
      <c r="T229" s="164"/>
      <c r="AT229" s="159" t="s">
        <v>270</v>
      </c>
      <c r="AU229" s="159" t="s">
        <v>87</v>
      </c>
      <c r="AV229" s="13" t="s">
        <v>268</v>
      </c>
      <c r="AW229" s="13" t="s">
        <v>32</v>
      </c>
      <c r="AX229" s="13" t="s">
        <v>85</v>
      </c>
      <c r="AY229" s="159" t="s">
        <v>262</v>
      </c>
    </row>
    <row r="230" spans="2:65" s="1" customFormat="1" ht="21.75" customHeight="1">
      <c r="B230" s="32"/>
      <c r="C230" s="138" t="s">
        <v>7</v>
      </c>
      <c r="D230" s="138" t="s">
        <v>264</v>
      </c>
      <c r="E230" s="139" t="s">
        <v>4678</v>
      </c>
      <c r="F230" s="140" t="s">
        <v>4679</v>
      </c>
      <c r="G230" s="141" t="s">
        <v>152</v>
      </c>
      <c r="H230" s="142">
        <v>6</v>
      </c>
      <c r="I230" s="143"/>
      <c r="J230" s="142">
        <f>ROUND(I230*H230,2)</f>
        <v>0</v>
      </c>
      <c r="K230" s="140" t="s">
        <v>1</v>
      </c>
      <c r="L230" s="32"/>
      <c r="M230" s="144" t="s">
        <v>1</v>
      </c>
      <c r="N230" s="145" t="s">
        <v>42</v>
      </c>
      <c r="P230" s="146">
        <f>O230*H230</f>
        <v>0</v>
      </c>
      <c r="Q230" s="146">
        <v>0</v>
      </c>
      <c r="R230" s="146">
        <f>Q230*H230</f>
        <v>0</v>
      </c>
      <c r="S230" s="146">
        <v>0</v>
      </c>
      <c r="T230" s="147">
        <f>S230*H230</f>
        <v>0</v>
      </c>
      <c r="AR230" s="148" t="s">
        <v>268</v>
      </c>
      <c r="AT230" s="148" t="s">
        <v>264</v>
      </c>
      <c r="AU230" s="148" t="s">
        <v>87</v>
      </c>
      <c r="AY230" s="17" t="s">
        <v>262</v>
      </c>
      <c r="BE230" s="149">
        <f>IF(N230="základní",J230,0)</f>
        <v>0</v>
      </c>
      <c r="BF230" s="149">
        <f>IF(N230="snížená",J230,0)</f>
        <v>0</v>
      </c>
      <c r="BG230" s="149">
        <f>IF(N230="zákl. přenesená",J230,0)</f>
        <v>0</v>
      </c>
      <c r="BH230" s="149">
        <f>IF(N230="sníž. přenesená",J230,0)</f>
        <v>0</v>
      </c>
      <c r="BI230" s="149">
        <f>IF(N230="nulová",J230,0)</f>
        <v>0</v>
      </c>
      <c r="BJ230" s="17" t="s">
        <v>85</v>
      </c>
      <c r="BK230" s="149">
        <f>ROUND(I230*H230,2)</f>
        <v>0</v>
      </c>
      <c r="BL230" s="17" t="s">
        <v>268</v>
      </c>
      <c r="BM230" s="148" t="s">
        <v>529</v>
      </c>
    </row>
    <row r="231" spans="2:47" s="1" customFormat="1" ht="19.5">
      <c r="B231" s="32"/>
      <c r="D231" s="151" t="s">
        <v>699</v>
      </c>
      <c r="F231" s="187" t="s">
        <v>4680</v>
      </c>
      <c r="I231" s="188"/>
      <c r="L231" s="32"/>
      <c r="M231" s="189"/>
      <c r="T231" s="56"/>
      <c r="AT231" s="17" t="s">
        <v>699</v>
      </c>
      <c r="AU231" s="17" t="s">
        <v>87</v>
      </c>
    </row>
    <row r="232" spans="2:51" s="12" customFormat="1" ht="12">
      <c r="B232" s="150"/>
      <c r="D232" s="151" t="s">
        <v>270</v>
      </c>
      <c r="E232" s="152" t="s">
        <v>1</v>
      </c>
      <c r="F232" s="153" t="s">
        <v>4668</v>
      </c>
      <c r="H232" s="154">
        <v>6</v>
      </c>
      <c r="I232" s="155"/>
      <c r="L232" s="150"/>
      <c r="M232" s="156"/>
      <c r="T232" s="157"/>
      <c r="AT232" s="152" t="s">
        <v>270</v>
      </c>
      <c r="AU232" s="152" t="s">
        <v>87</v>
      </c>
      <c r="AV232" s="12" t="s">
        <v>87</v>
      </c>
      <c r="AW232" s="12" t="s">
        <v>32</v>
      </c>
      <c r="AX232" s="12" t="s">
        <v>77</v>
      </c>
      <c r="AY232" s="152" t="s">
        <v>262</v>
      </c>
    </row>
    <row r="233" spans="2:51" s="13" customFormat="1" ht="12">
      <c r="B233" s="158"/>
      <c r="D233" s="151" t="s">
        <v>270</v>
      </c>
      <c r="E233" s="159" t="s">
        <v>1</v>
      </c>
      <c r="F233" s="160" t="s">
        <v>273</v>
      </c>
      <c r="H233" s="161">
        <v>6</v>
      </c>
      <c r="I233" s="162"/>
      <c r="L233" s="158"/>
      <c r="M233" s="163"/>
      <c r="T233" s="164"/>
      <c r="AT233" s="159" t="s">
        <v>270</v>
      </c>
      <c r="AU233" s="159" t="s">
        <v>87</v>
      </c>
      <c r="AV233" s="13" t="s">
        <v>268</v>
      </c>
      <c r="AW233" s="13" t="s">
        <v>32</v>
      </c>
      <c r="AX233" s="13" t="s">
        <v>85</v>
      </c>
      <c r="AY233" s="159" t="s">
        <v>262</v>
      </c>
    </row>
    <row r="234" spans="2:65" s="1" customFormat="1" ht="21.75" customHeight="1">
      <c r="B234" s="32"/>
      <c r="C234" s="138" t="s">
        <v>407</v>
      </c>
      <c r="D234" s="138" t="s">
        <v>264</v>
      </c>
      <c r="E234" s="139" t="s">
        <v>4681</v>
      </c>
      <c r="F234" s="140" t="s">
        <v>4682</v>
      </c>
      <c r="G234" s="141" t="s">
        <v>152</v>
      </c>
      <c r="H234" s="142">
        <v>4</v>
      </c>
      <c r="I234" s="143"/>
      <c r="J234" s="142">
        <f>ROUND(I234*H234,2)</f>
        <v>0</v>
      </c>
      <c r="K234" s="140" t="s">
        <v>1</v>
      </c>
      <c r="L234" s="32"/>
      <c r="M234" s="144" t="s">
        <v>1</v>
      </c>
      <c r="N234" s="145" t="s">
        <v>42</v>
      </c>
      <c r="P234" s="146">
        <f>O234*H234</f>
        <v>0</v>
      </c>
      <c r="Q234" s="146">
        <v>0</v>
      </c>
      <c r="R234" s="146">
        <f>Q234*H234</f>
        <v>0</v>
      </c>
      <c r="S234" s="146">
        <v>0</v>
      </c>
      <c r="T234" s="147">
        <f>S234*H234</f>
        <v>0</v>
      </c>
      <c r="AR234" s="148" t="s">
        <v>268</v>
      </c>
      <c r="AT234" s="148" t="s">
        <v>264</v>
      </c>
      <c r="AU234" s="148" t="s">
        <v>87</v>
      </c>
      <c r="AY234" s="17" t="s">
        <v>262</v>
      </c>
      <c r="BE234" s="149">
        <f>IF(N234="základní",J234,0)</f>
        <v>0</v>
      </c>
      <c r="BF234" s="149">
        <f>IF(N234="snížená",J234,0)</f>
        <v>0</v>
      </c>
      <c r="BG234" s="149">
        <f>IF(N234="zákl. přenesená",J234,0)</f>
        <v>0</v>
      </c>
      <c r="BH234" s="149">
        <f>IF(N234="sníž. přenesená",J234,0)</f>
        <v>0</v>
      </c>
      <c r="BI234" s="149">
        <f>IF(N234="nulová",J234,0)</f>
        <v>0</v>
      </c>
      <c r="BJ234" s="17" t="s">
        <v>85</v>
      </c>
      <c r="BK234" s="149">
        <f>ROUND(I234*H234,2)</f>
        <v>0</v>
      </c>
      <c r="BL234" s="17" t="s">
        <v>268</v>
      </c>
      <c r="BM234" s="148" t="s">
        <v>538</v>
      </c>
    </row>
    <row r="235" spans="2:47" s="1" customFormat="1" ht="19.5">
      <c r="B235" s="32"/>
      <c r="D235" s="151" t="s">
        <v>699</v>
      </c>
      <c r="F235" s="187" t="s">
        <v>4680</v>
      </c>
      <c r="I235" s="188"/>
      <c r="L235" s="32"/>
      <c r="M235" s="189"/>
      <c r="T235" s="56"/>
      <c r="AT235" s="17" t="s">
        <v>699</v>
      </c>
      <c r="AU235" s="17" t="s">
        <v>87</v>
      </c>
    </row>
    <row r="236" spans="2:51" s="12" customFormat="1" ht="12">
      <c r="B236" s="150"/>
      <c r="D236" s="151" t="s">
        <v>270</v>
      </c>
      <c r="E236" s="152" t="s">
        <v>1</v>
      </c>
      <c r="F236" s="153" t="s">
        <v>4665</v>
      </c>
      <c r="H236" s="154">
        <v>4</v>
      </c>
      <c r="I236" s="155"/>
      <c r="L236" s="150"/>
      <c r="M236" s="156"/>
      <c r="T236" s="157"/>
      <c r="AT236" s="152" t="s">
        <v>270</v>
      </c>
      <c r="AU236" s="152" t="s">
        <v>87</v>
      </c>
      <c r="AV236" s="12" t="s">
        <v>87</v>
      </c>
      <c r="AW236" s="12" t="s">
        <v>32</v>
      </c>
      <c r="AX236" s="12" t="s">
        <v>77</v>
      </c>
      <c r="AY236" s="152" t="s">
        <v>262</v>
      </c>
    </row>
    <row r="237" spans="2:51" s="13" customFormat="1" ht="12">
      <c r="B237" s="158"/>
      <c r="D237" s="151" t="s">
        <v>270</v>
      </c>
      <c r="E237" s="159" t="s">
        <v>1</v>
      </c>
      <c r="F237" s="160" t="s">
        <v>273</v>
      </c>
      <c r="H237" s="161">
        <v>4</v>
      </c>
      <c r="I237" s="162"/>
      <c r="L237" s="158"/>
      <c r="M237" s="163"/>
      <c r="T237" s="164"/>
      <c r="AT237" s="159" t="s">
        <v>270</v>
      </c>
      <c r="AU237" s="159" t="s">
        <v>87</v>
      </c>
      <c r="AV237" s="13" t="s">
        <v>268</v>
      </c>
      <c r="AW237" s="13" t="s">
        <v>32</v>
      </c>
      <c r="AX237" s="13" t="s">
        <v>85</v>
      </c>
      <c r="AY237" s="159" t="s">
        <v>262</v>
      </c>
    </row>
    <row r="238" spans="2:65" s="1" customFormat="1" ht="21.75" customHeight="1">
      <c r="B238" s="32"/>
      <c r="C238" s="138" t="s">
        <v>413</v>
      </c>
      <c r="D238" s="138" t="s">
        <v>264</v>
      </c>
      <c r="E238" s="139" t="s">
        <v>4683</v>
      </c>
      <c r="F238" s="140" t="s">
        <v>4684</v>
      </c>
      <c r="G238" s="141" t="s">
        <v>416</v>
      </c>
      <c r="H238" s="142">
        <v>2</v>
      </c>
      <c r="I238" s="143"/>
      <c r="J238" s="142">
        <f>ROUND(I238*H238,2)</f>
        <v>0</v>
      </c>
      <c r="K238" s="140" t="s">
        <v>1</v>
      </c>
      <c r="L238" s="32"/>
      <c r="M238" s="144" t="s">
        <v>1</v>
      </c>
      <c r="N238" s="145" t="s">
        <v>42</v>
      </c>
      <c r="P238" s="146">
        <f>O238*H238</f>
        <v>0</v>
      </c>
      <c r="Q238" s="146">
        <v>0</v>
      </c>
      <c r="R238" s="146">
        <f>Q238*H238</f>
        <v>0</v>
      </c>
      <c r="S238" s="146">
        <v>0</v>
      </c>
      <c r="T238" s="147">
        <f>S238*H238</f>
        <v>0</v>
      </c>
      <c r="AR238" s="148" t="s">
        <v>268</v>
      </c>
      <c r="AT238" s="148" t="s">
        <v>264</v>
      </c>
      <c r="AU238" s="148" t="s">
        <v>87</v>
      </c>
      <c r="AY238" s="17" t="s">
        <v>262</v>
      </c>
      <c r="BE238" s="149">
        <f>IF(N238="základní",J238,0)</f>
        <v>0</v>
      </c>
      <c r="BF238" s="149">
        <f>IF(N238="snížená",J238,0)</f>
        <v>0</v>
      </c>
      <c r="BG238" s="149">
        <f>IF(N238="zákl. přenesená",J238,0)</f>
        <v>0</v>
      </c>
      <c r="BH238" s="149">
        <f>IF(N238="sníž. přenesená",J238,0)</f>
        <v>0</v>
      </c>
      <c r="BI238" s="149">
        <f>IF(N238="nulová",J238,0)</f>
        <v>0</v>
      </c>
      <c r="BJ238" s="17" t="s">
        <v>85</v>
      </c>
      <c r="BK238" s="149">
        <f>ROUND(I238*H238,2)</f>
        <v>0</v>
      </c>
      <c r="BL238" s="17" t="s">
        <v>268</v>
      </c>
      <c r="BM238" s="148" t="s">
        <v>549</v>
      </c>
    </row>
    <row r="239" spans="2:47" s="1" customFormat="1" ht="19.5">
      <c r="B239" s="32"/>
      <c r="D239" s="151" t="s">
        <v>699</v>
      </c>
      <c r="F239" s="187" t="s">
        <v>4685</v>
      </c>
      <c r="I239" s="188"/>
      <c r="L239" s="32"/>
      <c r="M239" s="189"/>
      <c r="T239" s="56"/>
      <c r="AT239" s="17" t="s">
        <v>699</v>
      </c>
      <c r="AU239" s="17" t="s">
        <v>87</v>
      </c>
    </row>
    <row r="240" spans="2:51" s="12" customFormat="1" ht="12">
      <c r="B240" s="150"/>
      <c r="D240" s="151" t="s">
        <v>270</v>
      </c>
      <c r="E240" s="152" t="s">
        <v>1</v>
      </c>
      <c r="F240" s="153" t="s">
        <v>4674</v>
      </c>
      <c r="H240" s="154">
        <v>2</v>
      </c>
      <c r="I240" s="155"/>
      <c r="L240" s="150"/>
      <c r="M240" s="156"/>
      <c r="T240" s="157"/>
      <c r="AT240" s="152" t="s">
        <v>270</v>
      </c>
      <c r="AU240" s="152" t="s">
        <v>87</v>
      </c>
      <c r="AV240" s="12" t="s">
        <v>87</v>
      </c>
      <c r="AW240" s="12" t="s">
        <v>32</v>
      </c>
      <c r="AX240" s="12" t="s">
        <v>77</v>
      </c>
      <c r="AY240" s="152" t="s">
        <v>262</v>
      </c>
    </row>
    <row r="241" spans="2:51" s="13" customFormat="1" ht="12">
      <c r="B241" s="158"/>
      <c r="D241" s="151" t="s">
        <v>270</v>
      </c>
      <c r="E241" s="159" t="s">
        <v>1</v>
      </c>
      <c r="F241" s="160" t="s">
        <v>273</v>
      </c>
      <c r="H241" s="161">
        <v>2</v>
      </c>
      <c r="I241" s="162"/>
      <c r="L241" s="158"/>
      <c r="M241" s="163"/>
      <c r="T241" s="164"/>
      <c r="AT241" s="159" t="s">
        <v>270</v>
      </c>
      <c r="AU241" s="159" t="s">
        <v>87</v>
      </c>
      <c r="AV241" s="13" t="s">
        <v>268</v>
      </c>
      <c r="AW241" s="13" t="s">
        <v>32</v>
      </c>
      <c r="AX241" s="13" t="s">
        <v>85</v>
      </c>
      <c r="AY241" s="159" t="s">
        <v>262</v>
      </c>
    </row>
    <row r="242" spans="2:65" s="1" customFormat="1" ht="16.5" customHeight="1">
      <c r="B242" s="32"/>
      <c r="C242" s="138" t="s">
        <v>423</v>
      </c>
      <c r="D242" s="138" t="s">
        <v>264</v>
      </c>
      <c r="E242" s="139" t="s">
        <v>4686</v>
      </c>
      <c r="F242" s="140" t="s">
        <v>4687</v>
      </c>
      <c r="G242" s="141" t="s">
        <v>416</v>
      </c>
      <c r="H242" s="142">
        <v>2</v>
      </c>
      <c r="I242" s="143"/>
      <c r="J242" s="142">
        <f>ROUND(I242*H242,2)</f>
        <v>0</v>
      </c>
      <c r="K242" s="140" t="s">
        <v>1</v>
      </c>
      <c r="L242" s="32"/>
      <c r="M242" s="144" t="s">
        <v>1</v>
      </c>
      <c r="N242" s="145" t="s">
        <v>42</v>
      </c>
      <c r="P242" s="146">
        <f>O242*H242</f>
        <v>0</v>
      </c>
      <c r="Q242" s="146">
        <v>0</v>
      </c>
      <c r="R242" s="146">
        <f>Q242*H242</f>
        <v>0</v>
      </c>
      <c r="S242" s="146">
        <v>0</v>
      </c>
      <c r="T242" s="147">
        <f>S242*H242</f>
        <v>0</v>
      </c>
      <c r="AR242" s="148" t="s">
        <v>268</v>
      </c>
      <c r="AT242" s="148" t="s">
        <v>264</v>
      </c>
      <c r="AU242" s="148" t="s">
        <v>87</v>
      </c>
      <c r="AY242" s="17" t="s">
        <v>262</v>
      </c>
      <c r="BE242" s="149">
        <f>IF(N242="základní",J242,0)</f>
        <v>0</v>
      </c>
      <c r="BF242" s="149">
        <f>IF(N242="snížená",J242,0)</f>
        <v>0</v>
      </c>
      <c r="BG242" s="149">
        <f>IF(N242="zákl. přenesená",J242,0)</f>
        <v>0</v>
      </c>
      <c r="BH242" s="149">
        <f>IF(N242="sníž. přenesená",J242,0)</f>
        <v>0</v>
      </c>
      <c r="BI242" s="149">
        <f>IF(N242="nulová",J242,0)</f>
        <v>0</v>
      </c>
      <c r="BJ242" s="17" t="s">
        <v>85</v>
      </c>
      <c r="BK242" s="149">
        <f>ROUND(I242*H242,2)</f>
        <v>0</v>
      </c>
      <c r="BL242" s="17" t="s">
        <v>268</v>
      </c>
      <c r="BM242" s="148" t="s">
        <v>563</v>
      </c>
    </row>
    <row r="243" spans="2:51" s="12" customFormat="1" ht="12">
      <c r="B243" s="150"/>
      <c r="D243" s="151" t="s">
        <v>270</v>
      </c>
      <c r="E243" s="152" t="s">
        <v>1</v>
      </c>
      <c r="F243" s="153" t="s">
        <v>4674</v>
      </c>
      <c r="H243" s="154">
        <v>2</v>
      </c>
      <c r="I243" s="155"/>
      <c r="L243" s="150"/>
      <c r="M243" s="156"/>
      <c r="T243" s="157"/>
      <c r="AT243" s="152" t="s">
        <v>270</v>
      </c>
      <c r="AU243" s="152" t="s">
        <v>87</v>
      </c>
      <c r="AV243" s="12" t="s">
        <v>87</v>
      </c>
      <c r="AW243" s="12" t="s">
        <v>32</v>
      </c>
      <c r="AX243" s="12" t="s">
        <v>77</v>
      </c>
      <c r="AY243" s="152" t="s">
        <v>262</v>
      </c>
    </row>
    <row r="244" spans="2:51" s="13" customFormat="1" ht="12">
      <c r="B244" s="158"/>
      <c r="D244" s="151" t="s">
        <v>270</v>
      </c>
      <c r="E244" s="159" t="s">
        <v>1</v>
      </c>
      <c r="F244" s="160" t="s">
        <v>273</v>
      </c>
      <c r="H244" s="161">
        <v>2</v>
      </c>
      <c r="I244" s="162"/>
      <c r="L244" s="158"/>
      <c r="M244" s="163"/>
      <c r="T244" s="164"/>
      <c r="AT244" s="159" t="s">
        <v>270</v>
      </c>
      <c r="AU244" s="159" t="s">
        <v>87</v>
      </c>
      <c r="AV244" s="13" t="s">
        <v>268</v>
      </c>
      <c r="AW244" s="13" t="s">
        <v>32</v>
      </c>
      <c r="AX244" s="13" t="s">
        <v>85</v>
      </c>
      <c r="AY244" s="159" t="s">
        <v>262</v>
      </c>
    </row>
    <row r="245" spans="2:65" s="1" customFormat="1" ht="21.75" customHeight="1">
      <c r="B245" s="32"/>
      <c r="C245" s="138" t="s">
        <v>426</v>
      </c>
      <c r="D245" s="138" t="s">
        <v>264</v>
      </c>
      <c r="E245" s="139" t="s">
        <v>4688</v>
      </c>
      <c r="F245" s="140" t="s">
        <v>4689</v>
      </c>
      <c r="G245" s="141" t="s">
        <v>152</v>
      </c>
      <c r="H245" s="142">
        <v>6</v>
      </c>
      <c r="I245" s="143"/>
      <c r="J245" s="142">
        <f>ROUND(I245*H245,2)</f>
        <v>0</v>
      </c>
      <c r="K245" s="140" t="s">
        <v>1</v>
      </c>
      <c r="L245" s="32"/>
      <c r="M245" s="144" t="s">
        <v>1</v>
      </c>
      <c r="N245" s="145" t="s">
        <v>42</v>
      </c>
      <c r="P245" s="146">
        <f>O245*H245</f>
        <v>0</v>
      </c>
      <c r="Q245" s="146">
        <v>0</v>
      </c>
      <c r="R245" s="146">
        <f>Q245*H245</f>
        <v>0</v>
      </c>
      <c r="S245" s="146">
        <v>0</v>
      </c>
      <c r="T245" s="147">
        <f>S245*H245</f>
        <v>0</v>
      </c>
      <c r="AR245" s="148" t="s">
        <v>268</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268</v>
      </c>
      <c r="BM245" s="148" t="s">
        <v>571</v>
      </c>
    </row>
    <row r="246" spans="2:51" s="12" customFormat="1" ht="12">
      <c r="B246" s="150"/>
      <c r="D246" s="151" t="s">
        <v>270</v>
      </c>
      <c r="E246" s="152" t="s">
        <v>1</v>
      </c>
      <c r="F246" s="153" t="s">
        <v>4668</v>
      </c>
      <c r="H246" s="154">
        <v>6</v>
      </c>
      <c r="I246" s="155"/>
      <c r="L246" s="150"/>
      <c r="M246" s="156"/>
      <c r="T246" s="157"/>
      <c r="AT246" s="152" t="s">
        <v>270</v>
      </c>
      <c r="AU246" s="152" t="s">
        <v>87</v>
      </c>
      <c r="AV246" s="12" t="s">
        <v>87</v>
      </c>
      <c r="AW246" s="12" t="s">
        <v>32</v>
      </c>
      <c r="AX246" s="12" t="s">
        <v>77</v>
      </c>
      <c r="AY246" s="152" t="s">
        <v>262</v>
      </c>
    </row>
    <row r="247" spans="2:51" s="13" customFormat="1" ht="12">
      <c r="B247" s="158"/>
      <c r="D247" s="151" t="s">
        <v>270</v>
      </c>
      <c r="E247" s="159" t="s">
        <v>1</v>
      </c>
      <c r="F247" s="160" t="s">
        <v>273</v>
      </c>
      <c r="H247" s="161">
        <v>6</v>
      </c>
      <c r="I247" s="162"/>
      <c r="L247" s="158"/>
      <c r="M247" s="163"/>
      <c r="T247" s="164"/>
      <c r="AT247" s="159" t="s">
        <v>270</v>
      </c>
      <c r="AU247" s="159" t="s">
        <v>87</v>
      </c>
      <c r="AV247" s="13" t="s">
        <v>268</v>
      </c>
      <c r="AW247" s="13" t="s">
        <v>32</v>
      </c>
      <c r="AX247" s="13" t="s">
        <v>85</v>
      </c>
      <c r="AY247" s="159" t="s">
        <v>262</v>
      </c>
    </row>
    <row r="248" spans="2:65" s="1" customFormat="1" ht="21.75" customHeight="1">
      <c r="B248" s="32"/>
      <c r="C248" s="138" t="s">
        <v>431</v>
      </c>
      <c r="D248" s="138" t="s">
        <v>264</v>
      </c>
      <c r="E248" s="139" t="s">
        <v>4690</v>
      </c>
      <c r="F248" s="140" t="s">
        <v>4691</v>
      </c>
      <c r="G248" s="141" t="s">
        <v>152</v>
      </c>
      <c r="H248" s="142">
        <v>4</v>
      </c>
      <c r="I248" s="143"/>
      <c r="J248" s="142">
        <f>ROUND(I248*H248,2)</f>
        <v>0</v>
      </c>
      <c r="K248" s="140" t="s">
        <v>1</v>
      </c>
      <c r="L248" s="32"/>
      <c r="M248" s="144" t="s">
        <v>1</v>
      </c>
      <c r="N248" s="145" t="s">
        <v>42</v>
      </c>
      <c r="P248" s="146">
        <f>O248*H248</f>
        <v>0</v>
      </c>
      <c r="Q248" s="146">
        <v>0</v>
      </c>
      <c r="R248" s="146">
        <f>Q248*H248</f>
        <v>0</v>
      </c>
      <c r="S248" s="146">
        <v>0</v>
      </c>
      <c r="T248" s="147">
        <f>S248*H248</f>
        <v>0</v>
      </c>
      <c r="AR248" s="148" t="s">
        <v>268</v>
      </c>
      <c r="AT248" s="148" t="s">
        <v>264</v>
      </c>
      <c r="AU248" s="148" t="s">
        <v>87</v>
      </c>
      <c r="AY248" s="17" t="s">
        <v>262</v>
      </c>
      <c r="BE248" s="149">
        <f>IF(N248="základní",J248,0)</f>
        <v>0</v>
      </c>
      <c r="BF248" s="149">
        <f>IF(N248="snížená",J248,0)</f>
        <v>0</v>
      </c>
      <c r="BG248" s="149">
        <f>IF(N248="zákl. přenesená",J248,0)</f>
        <v>0</v>
      </c>
      <c r="BH248" s="149">
        <f>IF(N248="sníž. přenesená",J248,0)</f>
        <v>0</v>
      </c>
      <c r="BI248" s="149">
        <f>IF(N248="nulová",J248,0)</f>
        <v>0</v>
      </c>
      <c r="BJ248" s="17" t="s">
        <v>85</v>
      </c>
      <c r="BK248" s="149">
        <f>ROUND(I248*H248,2)</f>
        <v>0</v>
      </c>
      <c r="BL248" s="17" t="s">
        <v>268</v>
      </c>
      <c r="BM248" s="148" t="s">
        <v>583</v>
      </c>
    </row>
    <row r="249" spans="2:51" s="12" customFormat="1" ht="12">
      <c r="B249" s="150"/>
      <c r="D249" s="151" t="s">
        <v>270</v>
      </c>
      <c r="E249" s="152" t="s">
        <v>1</v>
      </c>
      <c r="F249" s="153" t="s">
        <v>4665</v>
      </c>
      <c r="H249" s="154">
        <v>4</v>
      </c>
      <c r="I249" s="155"/>
      <c r="L249" s="150"/>
      <c r="M249" s="156"/>
      <c r="T249" s="157"/>
      <c r="AT249" s="152" t="s">
        <v>270</v>
      </c>
      <c r="AU249" s="152" t="s">
        <v>87</v>
      </c>
      <c r="AV249" s="12" t="s">
        <v>87</v>
      </c>
      <c r="AW249" s="12" t="s">
        <v>32</v>
      </c>
      <c r="AX249" s="12" t="s">
        <v>77</v>
      </c>
      <c r="AY249" s="152" t="s">
        <v>262</v>
      </c>
    </row>
    <row r="250" spans="2:51" s="13" customFormat="1" ht="12">
      <c r="B250" s="158"/>
      <c r="D250" s="151" t="s">
        <v>270</v>
      </c>
      <c r="E250" s="159" t="s">
        <v>1</v>
      </c>
      <c r="F250" s="160" t="s">
        <v>273</v>
      </c>
      <c r="H250" s="161">
        <v>4</v>
      </c>
      <c r="I250" s="162"/>
      <c r="L250" s="158"/>
      <c r="M250" s="163"/>
      <c r="T250" s="164"/>
      <c r="AT250" s="159" t="s">
        <v>270</v>
      </c>
      <c r="AU250" s="159" t="s">
        <v>87</v>
      </c>
      <c r="AV250" s="13" t="s">
        <v>268</v>
      </c>
      <c r="AW250" s="13" t="s">
        <v>32</v>
      </c>
      <c r="AX250" s="13" t="s">
        <v>85</v>
      </c>
      <c r="AY250" s="159" t="s">
        <v>262</v>
      </c>
    </row>
    <row r="251" spans="2:63" s="11" customFormat="1" ht="22.9" customHeight="1">
      <c r="B251" s="126"/>
      <c r="D251" s="127" t="s">
        <v>76</v>
      </c>
      <c r="E251" s="136" t="s">
        <v>304</v>
      </c>
      <c r="F251" s="136" t="s">
        <v>4692</v>
      </c>
      <c r="I251" s="129"/>
      <c r="J251" s="137">
        <f>BK251</f>
        <v>0</v>
      </c>
      <c r="L251" s="126"/>
      <c r="M251" s="131"/>
      <c r="P251" s="132">
        <f>SUM(P252:P324)</f>
        <v>0</v>
      </c>
      <c r="R251" s="132">
        <f>SUM(R252:R324)</f>
        <v>0</v>
      </c>
      <c r="T251" s="133">
        <f>SUM(T252:T324)</f>
        <v>0</v>
      </c>
      <c r="AR251" s="127" t="s">
        <v>85</v>
      </c>
      <c r="AT251" s="134" t="s">
        <v>76</v>
      </c>
      <c r="AU251" s="134" t="s">
        <v>85</v>
      </c>
      <c r="AY251" s="127" t="s">
        <v>262</v>
      </c>
      <c r="BK251" s="135">
        <f>SUM(BK252:BK324)</f>
        <v>0</v>
      </c>
    </row>
    <row r="252" spans="2:65" s="1" customFormat="1" ht="21.75" customHeight="1">
      <c r="B252" s="32"/>
      <c r="C252" s="138" t="s">
        <v>436</v>
      </c>
      <c r="D252" s="138" t="s">
        <v>264</v>
      </c>
      <c r="E252" s="139" t="s">
        <v>4693</v>
      </c>
      <c r="F252" s="140" t="s">
        <v>4694</v>
      </c>
      <c r="G252" s="141" t="s">
        <v>416</v>
      </c>
      <c r="H252" s="142">
        <v>47.9</v>
      </c>
      <c r="I252" s="143"/>
      <c r="J252" s="142">
        <f>ROUND(I252*H252,2)</f>
        <v>0</v>
      </c>
      <c r="K252" s="140" t="s">
        <v>1</v>
      </c>
      <c r="L252" s="32"/>
      <c r="M252" s="144" t="s">
        <v>1</v>
      </c>
      <c r="N252" s="145" t="s">
        <v>42</v>
      </c>
      <c r="P252" s="146">
        <f>O252*H252</f>
        <v>0</v>
      </c>
      <c r="Q252" s="146">
        <v>0</v>
      </c>
      <c r="R252" s="146">
        <f>Q252*H252</f>
        <v>0</v>
      </c>
      <c r="S252" s="146">
        <v>0</v>
      </c>
      <c r="T252" s="147">
        <f>S252*H252</f>
        <v>0</v>
      </c>
      <c r="AR252" s="148" t="s">
        <v>268</v>
      </c>
      <c r="AT252" s="148" t="s">
        <v>264</v>
      </c>
      <c r="AU252" s="148" t="s">
        <v>87</v>
      </c>
      <c r="AY252" s="17" t="s">
        <v>262</v>
      </c>
      <c r="BE252" s="149">
        <f>IF(N252="základní",J252,0)</f>
        <v>0</v>
      </c>
      <c r="BF252" s="149">
        <f>IF(N252="snížená",J252,0)</f>
        <v>0</v>
      </c>
      <c r="BG252" s="149">
        <f>IF(N252="zákl. přenesená",J252,0)</f>
        <v>0</v>
      </c>
      <c r="BH252" s="149">
        <f>IF(N252="sníž. přenesená",J252,0)</f>
        <v>0</v>
      </c>
      <c r="BI252" s="149">
        <f>IF(N252="nulová",J252,0)</f>
        <v>0</v>
      </c>
      <c r="BJ252" s="17" t="s">
        <v>85</v>
      </c>
      <c r="BK252" s="149">
        <f>ROUND(I252*H252,2)</f>
        <v>0</v>
      </c>
      <c r="BL252" s="17" t="s">
        <v>268</v>
      </c>
      <c r="BM252" s="148" t="s">
        <v>606</v>
      </c>
    </row>
    <row r="253" spans="2:51" s="12" customFormat="1" ht="12">
      <c r="B253" s="150"/>
      <c r="D253" s="151" t="s">
        <v>270</v>
      </c>
      <c r="E253" s="152" t="s">
        <v>1</v>
      </c>
      <c r="F253" s="153" t="s">
        <v>4695</v>
      </c>
      <c r="H253" s="154">
        <v>6.8</v>
      </c>
      <c r="I253" s="155"/>
      <c r="L253" s="150"/>
      <c r="M253" s="156"/>
      <c r="T253" s="157"/>
      <c r="AT253" s="152" t="s">
        <v>270</v>
      </c>
      <c r="AU253" s="152" t="s">
        <v>87</v>
      </c>
      <c r="AV253" s="12" t="s">
        <v>87</v>
      </c>
      <c r="AW253" s="12" t="s">
        <v>32</v>
      </c>
      <c r="AX253" s="12" t="s">
        <v>77</v>
      </c>
      <c r="AY253" s="152" t="s">
        <v>262</v>
      </c>
    </row>
    <row r="254" spans="2:51" s="12" customFormat="1" ht="12">
      <c r="B254" s="150"/>
      <c r="D254" s="151" t="s">
        <v>270</v>
      </c>
      <c r="E254" s="152" t="s">
        <v>1</v>
      </c>
      <c r="F254" s="153" t="s">
        <v>4696</v>
      </c>
      <c r="H254" s="154">
        <v>41.1</v>
      </c>
      <c r="I254" s="155"/>
      <c r="L254" s="150"/>
      <c r="M254" s="156"/>
      <c r="T254" s="157"/>
      <c r="AT254" s="152" t="s">
        <v>270</v>
      </c>
      <c r="AU254" s="152" t="s">
        <v>87</v>
      </c>
      <c r="AV254" s="12" t="s">
        <v>87</v>
      </c>
      <c r="AW254" s="12" t="s">
        <v>32</v>
      </c>
      <c r="AX254" s="12" t="s">
        <v>77</v>
      </c>
      <c r="AY254" s="152" t="s">
        <v>262</v>
      </c>
    </row>
    <row r="255" spans="2:51" s="13" customFormat="1" ht="12">
      <c r="B255" s="158"/>
      <c r="D255" s="151" t="s">
        <v>270</v>
      </c>
      <c r="E255" s="159" t="s">
        <v>1</v>
      </c>
      <c r="F255" s="160" t="s">
        <v>273</v>
      </c>
      <c r="H255" s="161">
        <v>47.9</v>
      </c>
      <c r="I255" s="162"/>
      <c r="L255" s="158"/>
      <c r="M255" s="163"/>
      <c r="T255" s="164"/>
      <c r="AT255" s="159" t="s">
        <v>270</v>
      </c>
      <c r="AU255" s="159" t="s">
        <v>87</v>
      </c>
      <c r="AV255" s="13" t="s">
        <v>268</v>
      </c>
      <c r="AW255" s="13" t="s">
        <v>32</v>
      </c>
      <c r="AX255" s="13" t="s">
        <v>85</v>
      </c>
      <c r="AY255" s="159" t="s">
        <v>262</v>
      </c>
    </row>
    <row r="256" spans="2:65" s="1" customFormat="1" ht="16.5" customHeight="1">
      <c r="B256" s="32"/>
      <c r="C256" s="138" t="s">
        <v>441</v>
      </c>
      <c r="D256" s="138" t="s">
        <v>264</v>
      </c>
      <c r="E256" s="139" t="s">
        <v>4697</v>
      </c>
      <c r="F256" s="140" t="s">
        <v>4698</v>
      </c>
      <c r="G256" s="141" t="s">
        <v>675</v>
      </c>
      <c r="H256" s="142">
        <v>2</v>
      </c>
      <c r="I256" s="143"/>
      <c r="J256" s="142">
        <f>ROUND(I256*H256,2)</f>
        <v>0</v>
      </c>
      <c r="K256" s="140" t="s">
        <v>1</v>
      </c>
      <c r="L256" s="32"/>
      <c r="M256" s="144" t="s">
        <v>1</v>
      </c>
      <c r="N256" s="145" t="s">
        <v>42</v>
      </c>
      <c r="P256" s="146">
        <f>O256*H256</f>
        <v>0</v>
      </c>
      <c r="Q256" s="146">
        <v>0</v>
      </c>
      <c r="R256" s="146">
        <f>Q256*H256</f>
        <v>0</v>
      </c>
      <c r="S256" s="146">
        <v>0</v>
      </c>
      <c r="T256" s="147">
        <f>S256*H256</f>
        <v>0</v>
      </c>
      <c r="AR256" s="148" t="s">
        <v>268</v>
      </c>
      <c r="AT256" s="148" t="s">
        <v>264</v>
      </c>
      <c r="AU256" s="148" t="s">
        <v>87</v>
      </c>
      <c r="AY256" s="17" t="s">
        <v>262</v>
      </c>
      <c r="BE256" s="149">
        <f>IF(N256="základní",J256,0)</f>
        <v>0</v>
      </c>
      <c r="BF256" s="149">
        <f>IF(N256="snížená",J256,0)</f>
        <v>0</v>
      </c>
      <c r="BG256" s="149">
        <f>IF(N256="zákl. přenesená",J256,0)</f>
        <v>0</v>
      </c>
      <c r="BH256" s="149">
        <f>IF(N256="sníž. přenesená",J256,0)</f>
        <v>0</v>
      </c>
      <c r="BI256" s="149">
        <f>IF(N256="nulová",J256,0)</f>
        <v>0</v>
      </c>
      <c r="BJ256" s="17" t="s">
        <v>85</v>
      </c>
      <c r="BK256" s="149">
        <f>ROUND(I256*H256,2)</f>
        <v>0</v>
      </c>
      <c r="BL256" s="17" t="s">
        <v>268</v>
      </c>
      <c r="BM256" s="148" t="s">
        <v>622</v>
      </c>
    </row>
    <row r="257" spans="2:51" s="14" customFormat="1" ht="12">
      <c r="B257" s="165"/>
      <c r="D257" s="151" t="s">
        <v>270</v>
      </c>
      <c r="E257" s="166" t="s">
        <v>1</v>
      </c>
      <c r="F257" s="167" t="s">
        <v>4699</v>
      </c>
      <c r="H257" s="166" t="s">
        <v>1</v>
      </c>
      <c r="I257" s="168"/>
      <c r="L257" s="165"/>
      <c r="M257" s="169"/>
      <c r="T257" s="170"/>
      <c r="AT257" s="166" t="s">
        <v>270</v>
      </c>
      <c r="AU257" s="166" t="s">
        <v>87</v>
      </c>
      <c r="AV257" s="14" t="s">
        <v>85</v>
      </c>
      <c r="AW257" s="14" t="s">
        <v>32</v>
      </c>
      <c r="AX257" s="14" t="s">
        <v>77</v>
      </c>
      <c r="AY257" s="166" t="s">
        <v>262</v>
      </c>
    </row>
    <row r="258" spans="2:51" s="12" customFormat="1" ht="12">
      <c r="B258" s="150"/>
      <c r="D258" s="151" t="s">
        <v>270</v>
      </c>
      <c r="E258" s="152" t="s">
        <v>1</v>
      </c>
      <c r="F258" s="153" t="s">
        <v>4700</v>
      </c>
      <c r="H258" s="154">
        <v>2</v>
      </c>
      <c r="I258" s="155"/>
      <c r="L258" s="150"/>
      <c r="M258" s="156"/>
      <c r="T258" s="157"/>
      <c r="AT258" s="152" t="s">
        <v>270</v>
      </c>
      <c r="AU258" s="152" t="s">
        <v>87</v>
      </c>
      <c r="AV258" s="12" t="s">
        <v>87</v>
      </c>
      <c r="AW258" s="12" t="s">
        <v>32</v>
      </c>
      <c r="AX258" s="12" t="s">
        <v>77</v>
      </c>
      <c r="AY258" s="152" t="s">
        <v>262</v>
      </c>
    </row>
    <row r="259" spans="2:51" s="13" customFormat="1" ht="12">
      <c r="B259" s="158"/>
      <c r="D259" s="151" t="s">
        <v>270</v>
      </c>
      <c r="E259" s="159" t="s">
        <v>1</v>
      </c>
      <c r="F259" s="160" t="s">
        <v>273</v>
      </c>
      <c r="H259" s="161">
        <v>2</v>
      </c>
      <c r="I259" s="162"/>
      <c r="L259" s="158"/>
      <c r="M259" s="163"/>
      <c r="T259" s="164"/>
      <c r="AT259" s="159" t="s">
        <v>270</v>
      </c>
      <c r="AU259" s="159" t="s">
        <v>87</v>
      </c>
      <c r="AV259" s="13" t="s">
        <v>268</v>
      </c>
      <c r="AW259" s="13" t="s">
        <v>32</v>
      </c>
      <c r="AX259" s="13" t="s">
        <v>85</v>
      </c>
      <c r="AY259" s="159" t="s">
        <v>262</v>
      </c>
    </row>
    <row r="260" spans="2:65" s="1" customFormat="1" ht="16.5" customHeight="1">
      <c r="B260" s="32"/>
      <c r="C260" s="138" t="s">
        <v>446</v>
      </c>
      <c r="D260" s="138" t="s">
        <v>264</v>
      </c>
      <c r="E260" s="139" t="s">
        <v>4701</v>
      </c>
      <c r="F260" s="140" t="s">
        <v>4702</v>
      </c>
      <c r="G260" s="141" t="s">
        <v>675</v>
      </c>
      <c r="H260" s="142">
        <v>1</v>
      </c>
      <c r="I260" s="143"/>
      <c r="J260" s="142">
        <f>ROUND(I260*H260,2)</f>
        <v>0</v>
      </c>
      <c r="K260" s="140" t="s">
        <v>1</v>
      </c>
      <c r="L260" s="32"/>
      <c r="M260" s="144" t="s">
        <v>1</v>
      </c>
      <c r="N260" s="145" t="s">
        <v>42</v>
      </c>
      <c r="P260" s="146">
        <f>O260*H260</f>
        <v>0</v>
      </c>
      <c r="Q260" s="146">
        <v>0</v>
      </c>
      <c r="R260" s="146">
        <f>Q260*H260</f>
        <v>0</v>
      </c>
      <c r="S260" s="146">
        <v>0</v>
      </c>
      <c r="T260" s="147">
        <f>S260*H260</f>
        <v>0</v>
      </c>
      <c r="AR260" s="148" t="s">
        <v>268</v>
      </c>
      <c r="AT260" s="148" t="s">
        <v>264</v>
      </c>
      <c r="AU260" s="148" t="s">
        <v>87</v>
      </c>
      <c r="AY260" s="17" t="s">
        <v>262</v>
      </c>
      <c r="BE260" s="149">
        <f>IF(N260="základní",J260,0)</f>
        <v>0</v>
      </c>
      <c r="BF260" s="149">
        <f>IF(N260="snížená",J260,0)</f>
        <v>0</v>
      </c>
      <c r="BG260" s="149">
        <f>IF(N260="zákl. přenesená",J260,0)</f>
        <v>0</v>
      </c>
      <c r="BH260" s="149">
        <f>IF(N260="sníž. přenesená",J260,0)</f>
        <v>0</v>
      </c>
      <c r="BI260" s="149">
        <f>IF(N260="nulová",J260,0)</f>
        <v>0</v>
      </c>
      <c r="BJ260" s="17" t="s">
        <v>85</v>
      </c>
      <c r="BK260" s="149">
        <f>ROUND(I260*H260,2)</f>
        <v>0</v>
      </c>
      <c r="BL260" s="17" t="s">
        <v>268</v>
      </c>
      <c r="BM260" s="148" t="s">
        <v>637</v>
      </c>
    </row>
    <row r="261" spans="2:51" s="14" customFormat="1" ht="12">
      <c r="B261" s="165"/>
      <c r="D261" s="151" t="s">
        <v>270</v>
      </c>
      <c r="E261" s="166" t="s">
        <v>1</v>
      </c>
      <c r="F261" s="167" t="s">
        <v>4703</v>
      </c>
      <c r="H261" s="166" t="s">
        <v>1</v>
      </c>
      <c r="I261" s="168"/>
      <c r="L261" s="165"/>
      <c r="M261" s="169"/>
      <c r="T261" s="170"/>
      <c r="AT261" s="166" t="s">
        <v>270</v>
      </c>
      <c r="AU261" s="166" t="s">
        <v>87</v>
      </c>
      <c r="AV261" s="14" t="s">
        <v>85</v>
      </c>
      <c r="AW261" s="14" t="s">
        <v>32</v>
      </c>
      <c r="AX261" s="14" t="s">
        <v>77</v>
      </c>
      <c r="AY261" s="166" t="s">
        <v>262</v>
      </c>
    </row>
    <row r="262" spans="2:51" s="12" customFormat="1" ht="12">
      <c r="B262" s="150"/>
      <c r="D262" s="151" t="s">
        <v>270</v>
      </c>
      <c r="E262" s="152" t="s">
        <v>1</v>
      </c>
      <c r="F262" s="153" t="s">
        <v>4704</v>
      </c>
      <c r="H262" s="154">
        <v>1</v>
      </c>
      <c r="I262" s="155"/>
      <c r="L262" s="150"/>
      <c r="M262" s="156"/>
      <c r="T262" s="157"/>
      <c r="AT262" s="152" t="s">
        <v>270</v>
      </c>
      <c r="AU262" s="152" t="s">
        <v>87</v>
      </c>
      <c r="AV262" s="12" t="s">
        <v>87</v>
      </c>
      <c r="AW262" s="12" t="s">
        <v>32</v>
      </c>
      <c r="AX262" s="12" t="s">
        <v>77</v>
      </c>
      <c r="AY262" s="152" t="s">
        <v>262</v>
      </c>
    </row>
    <row r="263" spans="2:51" s="13" customFormat="1" ht="12">
      <c r="B263" s="158"/>
      <c r="D263" s="151" t="s">
        <v>270</v>
      </c>
      <c r="E263" s="159" t="s">
        <v>1</v>
      </c>
      <c r="F263" s="160" t="s">
        <v>273</v>
      </c>
      <c r="H263" s="161">
        <v>1</v>
      </c>
      <c r="I263" s="162"/>
      <c r="L263" s="158"/>
      <c r="M263" s="163"/>
      <c r="T263" s="164"/>
      <c r="AT263" s="159" t="s">
        <v>270</v>
      </c>
      <c r="AU263" s="159" t="s">
        <v>87</v>
      </c>
      <c r="AV263" s="13" t="s">
        <v>268</v>
      </c>
      <c r="AW263" s="13" t="s">
        <v>32</v>
      </c>
      <c r="AX263" s="13" t="s">
        <v>85</v>
      </c>
      <c r="AY263" s="159" t="s">
        <v>262</v>
      </c>
    </row>
    <row r="264" spans="2:65" s="1" customFormat="1" ht="16.5" customHeight="1">
      <c r="B264" s="32"/>
      <c r="C264" s="138" t="s">
        <v>451</v>
      </c>
      <c r="D264" s="138" t="s">
        <v>264</v>
      </c>
      <c r="E264" s="139" t="s">
        <v>4705</v>
      </c>
      <c r="F264" s="140" t="s">
        <v>4706</v>
      </c>
      <c r="G264" s="141" t="s">
        <v>675</v>
      </c>
      <c r="H264" s="142">
        <v>1</v>
      </c>
      <c r="I264" s="143"/>
      <c r="J264" s="142">
        <f>ROUND(I264*H264,2)</f>
        <v>0</v>
      </c>
      <c r="K264" s="140" t="s">
        <v>1</v>
      </c>
      <c r="L264" s="32"/>
      <c r="M264" s="144" t="s">
        <v>1</v>
      </c>
      <c r="N264" s="145" t="s">
        <v>42</v>
      </c>
      <c r="P264" s="146">
        <f>O264*H264</f>
        <v>0</v>
      </c>
      <c r="Q264" s="146">
        <v>0</v>
      </c>
      <c r="R264" s="146">
        <f>Q264*H264</f>
        <v>0</v>
      </c>
      <c r="S264" s="146">
        <v>0</v>
      </c>
      <c r="T264" s="147">
        <f>S264*H264</f>
        <v>0</v>
      </c>
      <c r="AR264" s="148" t="s">
        <v>268</v>
      </c>
      <c r="AT264" s="148" t="s">
        <v>264</v>
      </c>
      <c r="AU264" s="148" t="s">
        <v>87</v>
      </c>
      <c r="AY264" s="17" t="s">
        <v>262</v>
      </c>
      <c r="BE264" s="149">
        <f>IF(N264="základní",J264,0)</f>
        <v>0</v>
      </c>
      <c r="BF264" s="149">
        <f>IF(N264="snížená",J264,0)</f>
        <v>0</v>
      </c>
      <c r="BG264" s="149">
        <f>IF(N264="zákl. přenesená",J264,0)</f>
        <v>0</v>
      </c>
      <c r="BH264" s="149">
        <f>IF(N264="sníž. přenesená",J264,0)</f>
        <v>0</v>
      </c>
      <c r="BI264" s="149">
        <f>IF(N264="nulová",J264,0)</f>
        <v>0</v>
      </c>
      <c r="BJ264" s="17" t="s">
        <v>85</v>
      </c>
      <c r="BK264" s="149">
        <f>ROUND(I264*H264,2)</f>
        <v>0</v>
      </c>
      <c r="BL264" s="17" t="s">
        <v>268</v>
      </c>
      <c r="BM264" s="148" t="s">
        <v>647</v>
      </c>
    </row>
    <row r="265" spans="2:47" s="1" customFormat="1" ht="39">
      <c r="B265" s="32"/>
      <c r="D265" s="151" t="s">
        <v>699</v>
      </c>
      <c r="F265" s="187" t="s">
        <v>4707</v>
      </c>
      <c r="I265" s="188"/>
      <c r="L265" s="32"/>
      <c r="M265" s="189"/>
      <c r="T265" s="56"/>
      <c r="AT265" s="17" t="s">
        <v>699</v>
      </c>
      <c r="AU265" s="17" t="s">
        <v>87</v>
      </c>
    </row>
    <row r="266" spans="2:51" s="14" customFormat="1" ht="12">
      <c r="B266" s="165"/>
      <c r="D266" s="151" t="s">
        <v>270</v>
      </c>
      <c r="E266" s="166" t="s">
        <v>1</v>
      </c>
      <c r="F266" s="167" t="s">
        <v>4703</v>
      </c>
      <c r="H266" s="166" t="s">
        <v>1</v>
      </c>
      <c r="I266" s="168"/>
      <c r="L266" s="165"/>
      <c r="M266" s="169"/>
      <c r="T266" s="170"/>
      <c r="AT266" s="166" t="s">
        <v>270</v>
      </c>
      <c r="AU266" s="166" t="s">
        <v>87</v>
      </c>
      <c r="AV266" s="14" t="s">
        <v>85</v>
      </c>
      <c r="AW266" s="14" t="s">
        <v>32</v>
      </c>
      <c r="AX266" s="14" t="s">
        <v>77</v>
      </c>
      <c r="AY266" s="166" t="s">
        <v>262</v>
      </c>
    </row>
    <row r="267" spans="2:51" s="12" customFormat="1" ht="12">
      <c r="B267" s="150"/>
      <c r="D267" s="151" t="s">
        <v>270</v>
      </c>
      <c r="E267" s="152" t="s">
        <v>1</v>
      </c>
      <c r="F267" s="153" t="s">
        <v>4708</v>
      </c>
      <c r="H267" s="154">
        <v>1</v>
      </c>
      <c r="I267" s="155"/>
      <c r="L267" s="150"/>
      <c r="M267" s="156"/>
      <c r="T267" s="157"/>
      <c r="AT267" s="152" t="s">
        <v>270</v>
      </c>
      <c r="AU267" s="152" t="s">
        <v>87</v>
      </c>
      <c r="AV267" s="12" t="s">
        <v>87</v>
      </c>
      <c r="AW267" s="12" t="s">
        <v>32</v>
      </c>
      <c r="AX267" s="12" t="s">
        <v>77</v>
      </c>
      <c r="AY267" s="152" t="s">
        <v>262</v>
      </c>
    </row>
    <row r="268" spans="2:51" s="13" customFormat="1" ht="12">
      <c r="B268" s="158"/>
      <c r="D268" s="151" t="s">
        <v>270</v>
      </c>
      <c r="E268" s="159" t="s">
        <v>1</v>
      </c>
      <c r="F268" s="160" t="s">
        <v>273</v>
      </c>
      <c r="H268" s="161">
        <v>1</v>
      </c>
      <c r="I268" s="162"/>
      <c r="L268" s="158"/>
      <c r="M268" s="163"/>
      <c r="T268" s="164"/>
      <c r="AT268" s="159" t="s">
        <v>270</v>
      </c>
      <c r="AU268" s="159" t="s">
        <v>87</v>
      </c>
      <c r="AV268" s="13" t="s">
        <v>268</v>
      </c>
      <c r="AW268" s="13" t="s">
        <v>32</v>
      </c>
      <c r="AX268" s="13" t="s">
        <v>85</v>
      </c>
      <c r="AY268" s="159" t="s">
        <v>262</v>
      </c>
    </row>
    <row r="269" spans="2:65" s="1" customFormat="1" ht="16.5" customHeight="1">
      <c r="B269" s="32"/>
      <c r="C269" s="138" t="s">
        <v>189</v>
      </c>
      <c r="D269" s="138" t="s">
        <v>264</v>
      </c>
      <c r="E269" s="139" t="s">
        <v>4709</v>
      </c>
      <c r="F269" s="140" t="s">
        <v>4710</v>
      </c>
      <c r="G269" s="141" t="s">
        <v>416</v>
      </c>
      <c r="H269" s="142">
        <v>47.9</v>
      </c>
      <c r="I269" s="143"/>
      <c r="J269" s="142">
        <f>ROUND(I269*H269,2)</f>
        <v>0</v>
      </c>
      <c r="K269" s="140" t="s">
        <v>1</v>
      </c>
      <c r="L269" s="32"/>
      <c r="M269" s="144" t="s">
        <v>1</v>
      </c>
      <c r="N269" s="145" t="s">
        <v>42</v>
      </c>
      <c r="P269" s="146">
        <f>O269*H269</f>
        <v>0</v>
      </c>
      <c r="Q269" s="146">
        <v>0</v>
      </c>
      <c r="R269" s="146">
        <f>Q269*H269</f>
        <v>0</v>
      </c>
      <c r="S269" s="146">
        <v>0</v>
      </c>
      <c r="T269" s="147">
        <f>S269*H269</f>
        <v>0</v>
      </c>
      <c r="AR269" s="148" t="s">
        <v>268</v>
      </c>
      <c r="AT269" s="148" t="s">
        <v>264</v>
      </c>
      <c r="AU269" s="148" t="s">
        <v>87</v>
      </c>
      <c r="AY269" s="17" t="s">
        <v>262</v>
      </c>
      <c r="BE269" s="149">
        <f>IF(N269="základní",J269,0)</f>
        <v>0</v>
      </c>
      <c r="BF269" s="149">
        <f>IF(N269="snížená",J269,0)</f>
        <v>0</v>
      </c>
      <c r="BG269" s="149">
        <f>IF(N269="zákl. přenesená",J269,0)</f>
        <v>0</v>
      </c>
      <c r="BH269" s="149">
        <f>IF(N269="sníž. přenesená",J269,0)</f>
        <v>0</v>
      </c>
      <c r="BI269" s="149">
        <f>IF(N269="nulová",J269,0)</f>
        <v>0</v>
      </c>
      <c r="BJ269" s="17" t="s">
        <v>85</v>
      </c>
      <c r="BK269" s="149">
        <f>ROUND(I269*H269,2)</f>
        <v>0</v>
      </c>
      <c r="BL269" s="17" t="s">
        <v>268</v>
      </c>
      <c r="BM269" s="148" t="s">
        <v>655</v>
      </c>
    </row>
    <row r="270" spans="2:47" s="1" customFormat="1" ht="39">
      <c r="B270" s="32"/>
      <c r="D270" s="151" t="s">
        <v>699</v>
      </c>
      <c r="F270" s="187" t="s">
        <v>4711</v>
      </c>
      <c r="I270" s="188"/>
      <c r="L270" s="32"/>
      <c r="M270" s="189"/>
      <c r="T270" s="56"/>
      <c r="AT270" s="17" t="s">
        <v>699</v>
      </c>
      <c r="AU270" s="17" t="s">
        <v>87</v>
      </c>
    </row>
    <row r="271" spans="2:51" s="12" customFormat="1" ht="12">
      <c r="B271" s="150"/>
      <c r="D271" s="151" t="s">
        <v>270</v>
      </c>
      <c r="E271" s="152" t="s">
        <v>1</v>
      </c>
      <c r="F271" s="153" t="s">
        <v>4695</v>
      </c>
      <c r="H271" s="154">
        <v>6.8</v>
      </c>
      <c r="I271" s="155"/>
      <c r="L271" s="150"/>
      <c r="M271" s="156"/>
      <c r="T271" s="157"/>
      <c r="AT271" s="152" t="s">
        <v>270</v>
      </c>
      <c r="AU271" s="152" t="s">
        <v>87</v>
      </c>
      <c r="AV271" s="12" t="s">
        <v>87</v>
      </c>
      <c r="AW271" s="12" t="s">
        <v>32</v>
      </c>
      <c r="AX271" s="12" t="s">
        <v>77</v>
      </c>
      <c r="AY271" s="152" t="s">
        <v>262</v>
      </c>
    </row>
    <row r="272" spans="2:51" s="12" customFormat="1" ht="12">
      <c r="B272" s="150"/>
      <c r="D272" s="151" t="s">
        <v>270</v>
      </c>
      <c r="E272" s="152" t="s">
        <v>1</v>
      </c>
      <c r="F272" s="153" t="s">
        <v>4696</v>
      </c>
      <c r="H272" s="154">
        <v>41.1</v>
      </c>
      <c r="I272" s="155"/>
      <c r="L272" s="150"/>
      <c r="M272" s="156"/>
      <c r="T272" s="157"/>
      <c r="AT272" s="152" t="s">
        <v>270</v>
      </c>
      <c r="AU272" s="152" t="s">
        <v>87</v>
      </c>
      <c r="AV272" s="12" t="s">
        <v>87</v>
      </c>
      <c r="AW272" s="12" t="s">
        <v>32</v>
      </c>
      <c r="AX272" s="12" t="s">
        <v>77</v>
      </c>
      <c r="AY272" s="152" t="s">
        <v>262</v>
      </c>
    </row>
    <row r="273" spans="2:51" s="13" customFormat="1" ht="12">
      <c r="B273" s="158"/>
      <c r="D273" s="151" t="s">
        <v>270</v>
      </c>
      <c r="E273" s="159" t="s">
        <v>1</v>
      </c>
      <c r="F273" s="160" t="s">
        <v>273</v>
      </c>
      <c r="H273" s="161">
        <v>47.9</v>
      </c>
      <c r="I273" s="162"/>
      <c r="L273" s="158"/>
      <c r="M273" s="163"/>
      <c r="T273" s="164"/>
      <c r="AT273" s="159" t="s">
        <v>270</v>
      </c>
      <c r="AU273" s="159" t="s">
        <v>87</v>
      </c>
      <c r="AV273" s="13" t="s">
        <v>268</v>
      </c>
      <c r="AW273" s="13" t="s">
        <v>32</v>
      </c>
      <c r="AX273" s="13" t="s">
        <v>85</v>
      </c>
      <c r="AY273" s="159" t="s">
        <v>262</v>
      </c>
    </row>
    <row r="274" spans="2:65" s="1" customFormat="1" ht="24.2" customHeight="1">
      <c r="B274" s="32"/>
      <c r="C274" s="138" t="s">
        <v>459</v>
      </c>
      <c r="D274" s="138" t="s">
        <v>264</v>
      </c>
      <c r="E274" s="139" t="s">
        <v>4712</v>
      </c>
      <c r="F274" s="140" t="s">
        <v>4713</v>
      </c>
      <c r="G274" s="141" t="s">
        <v>416</v>
      </c>
      <c r="H274" s="142">
        <v>47.9</v>
      </c>
      <c r="I274" s="143"/>
      <c r="J274" s="142">
        <f>ROUND(I274*H274,2)</f>
        <v>0</v>
      </c>
      <c r="K274" s="140" t="s">
        <v>1</v>
      </c>
      <c r="L274" s="32"/>
      <c r="M274" s="144" t="s">
        <v>1</v>
      </c>
      <c r="N274" s="145" t="s">
        <v>42</v>
      </c>
      <c r="P274" s="146">
        <f>O274*H274</f>
        <v>0</v>
      </c>
      <c r="Q274" s="146">
        <v>0</v>
      </c>
      <c r="R274" s="146">
        <f>Q274*H274</f>
        <v>0</v>
      </c>
      <c r="S274" s="146">
        <v>0</v>
      </c>
      <c r="T274" s="147">
        <f>S274*H274</f>
        <v>0</v>
      </c>
      <c r="AR274" s="148" t="s">
        <v>268</v>
      </c>
      <c r="AT274" s="148" t="s">
        <v>264</v>
      </c>
      <c r="AU274" s="148" t="s">
        <v>87</v>
      </c>
      <c r="AY274" s="17" t="s">
        <v>262</v>
      </c>
      <c r="BE274" s="149">
        <f>IF(N274="základní",J274,0)</f>
        <v>0</v>
      </c>
      <c r="BF274" s="149">
        <f>IF(N274="snížená",J274,0)</f>
        <v>0</v>
      </c>
      <c r="BG274" s="149">
        <f>IF(N274="zákl. přenesená",J274,0)</f>
        <v>0</v>
      </c>
      <c r="BH274" s="149">
        <f>IF(N274="sníž. přenesená",J274,0)</f>
        <v>0</v>
      </c>
      <c r="BI274" s="149">
        <f>IF(N274="nulová",J274,0)</f>
        <v>0</v>
      </c>
      <c r="BJ274" s="17" t="s">
        <v>85</v>
      </c>
      <c r="BK274" s="149">
        <f>ROUND(I274*H274,2)</f>
        <v>0</v>
      </c>
      <c r="BL274" s="17" t="s">
        <v>268</v>
      </c>
      <c r="BM274" s="148" t="s">
        <v>668</v>
      </c>
    </row>
    <row r="275" spans="2:47" s="1" customFormat="1" ht="39">
      <c r="B275" s="32"/>
      <c r="D275" s="151" t="s">
        <v>699</v>
      </c>
      <c r="F275" s="187" t="s">
        <v>4714</v>
      </c>
      <c r="I275" s="188"/>
      <c r="L275" s="32"/>
      <c r="M275" s="189"/>
      <c r="T275" s="56"/>
      <c r="AT275" s="17" t="s">
        <v>699</v>
      </c>
      <c r="AU275" s="17" t="s">
        <v>87</v>
      </c>
    </row>
    <row r="276" spans="2:51" s="12" customFormat="1" ht="12">
      <c r="B276" s="150"/>
      <c r="D276" s="151" t="s">
        <v>270</v>
      </c>
      <c r="E276" s="152" t="s">
        <v>1</v>
      </c>
      <c r="F276" s="153" t="s">
        <v>4695</v>
      </c>
      <c r="H276" s="154">
        <v>6.8</v>
      </c>
      <c r="I276" s="155"/>
      <c r="L276" s="150"/>
      <c r="M276" s="156"/>
      <c r="T276" s="157"/>
      <c r="AT276" s="152" t="s">
        <v>270</v>
      </c>
      <c r="AU276" s="152" t="s">
        <v>87</v>
      </c>
      <c r="AV276" s="12" t="s">
        <v>87</v>
      </c>
      <c r="AW276" s="12" t="s">
        <v>32</v>
      </c>
      <c r="AX276" s="12" t="s">
        <v>77</v>
      </c>
      <c r="AY276" s="152" t="s">
        <v>262</v>
      </c>
    </row>
    <row r="277" spans="2:51" s="12" customFormat="1" ht="12">
      <c r="B277" s="150"/>
      <c r="D277" s="151" t="s">
        <v>270</v>
      </c>
      <c r="E277" s="152" t="s">
        <v>1</v>
      </c>
      <c r="F277" s="153" t="s">
        <v>4696</v>
      </c>
      <c r="H277" s="154">
        <v>41.1</v>
      </c>
      <c r="I277" s="155"/>
      <c r="L277" s="150"/>
      <c r="M277" s="156"/>
      <c r="T277" s="157"/>
      <c r="AT277" s="152" t="s">
        <v>270</v>
      </c>
      <c r="AU277" s="152" t="s">
        <v>87</v>
      </c>
      <c r="AV277" s="12" t="s">
        <v>87</v>
      </c>
      <c r="AW277" s="12" t="s">
        <v>32</v>
      </c>
      <c r="AX277" s="12" t="s">
        <v>77</v>
      </c>
      <c r="AY277" s="152" t="s">
        <v>262</v>
      </c>
    </row>
    <row r="278" spans="2:51" s="13" customFormat="1" ht="12">
      <c r="B278" s="158"/>
      <c r="D278" s="151" t="s">
        <v>270</v>
      </c>
      <c r="E278" s="159" t="s">
        <v>1</v>
      </c>
      <c r="F278" s="160" t="s">
        <v>273</v>
      </c>
      <c r="H278" s="161">
        <v>47.9</v>
      </c>
      <c r="I278" s="162"/>
      <c r="L278" s="158"/>
      <c r="M278" s="163"/>
      <c r="T278" s="164"/>
      <c r="AT278" s="159" t="s">
        <v>270</v>
      </c>
      <c r="AU278" s="159" t="s">
        <v>87</v>
      </c>
      <c r="AV278" s="13" t="s">
        <v>268</v>
      </c>
      <c r="AW278" s="13" t="s">
        <v>32</v>
      </c>
      <c r="AX278" s="13" t="s">
        <v>85</v>
      </c>
      <c r="AY278" s="159" t="s">
        <v>262</v>
      </c>
    </row>
    <row r="279" spans="2:65" s="1" customFormat="1" ht="24.2" customHeight="1">
      <c r="B279" s="32"/>
      <c r="C279" s="138" t="s">
        <v>467</v>
      </c>
      <c r="D279" s="138" t="s">
        <v>264</v>
      </c>
      <c r="E279" s="139" t="s">
        <v>4715</v>
      </c>
      <c r="F279" s="140" t="s">
        <v>4716</v>
      </c>
      <c r="G279" s="141" t="s">
        <v>675</v>
      </c>
      <c r="H279" s="142">
        <v>1</v>
      </c>
      <c r="I279" s="143"/>
      <c r="J279" s="142">
        <f>ROUND(I279*H279,2)</f>
        <v>0</v>
      </c>
      <c r="K279" s="140" t="s">
        <v>1</v>
      </c>
      <c r="L279" s="32"/>
      <c r="M279" s="144" t="s">
        <v>1</v>
      </c>
      <c r="N279" s="145" t="s">
        <v>42</v>
      </c>
      <c r="P279" s="146">
        <f>O279*H279</f>
        <v>0</v>
      </c>
      <c r="Q279" s="146">
        <v>0</v>
      </c>
      <c r="R279" s="146">
        <f>Q279*H279</f>
        <v>0</v>
      </c>
      <c r="S279" s="146">
        <v>0</v>
      </c>
      <c r="T279" s="147">
        <f>S279*H279</f>
        <v>0</v>
      </c>
      <c r="AR279" s="148" t="s">
        <v>268</v>
      </c>
      <c r="AT279" s="148" t="s">
        <v>264</v>
      </c>
      <c r="AU279" s="148" t="s">
        <v>87</v>
      </c>
      <c r="AY279" s="17" t="s">
        <v>262</v>
      </c>
      <c r="BE279" s="149">
        <f>IF(N279="základní",J279,0)</f>
        <v>0</v>
      </c>
      <c r="BF279" s="149">
        <f>IF(N279="snížená",J279,0)</f>
        <v>0</v>
      </c>
      <c r="BG279" s="149">
        <f>IF(N279="zákl. přenesená",J279,0)</f>
        <v>0</v>
      </c>
      <c r="BH279" s="149">
        <f>IF(N279="sníž. přenesená",J279,0)</f>
        <v>0</v>
      </c>
      <c r="BI279" s="149">
        <f>IF(N279="nulová",J279,0)</f>
        <v>0</v>
      </c>
      <c r="BJ279" s="17" t="s">
        <v>85</v>
      </c>
      <c r="BK279" s="149">
        <f>ROUND(I279*H279,2)</f>
        <v>0</v>
      </c>
      <c r="BL279" s="17" t="s">
        <v>268</v>
      </c>
      <c r="BM279" s="148" t="s">
        <v>677</v>
      </c>
    </row>
    <row r="280" spans="2:47" s="1" customFormat="1" ht="107.25">
      <c r="B280" s="32"/>
      <c r="D280" s="151" t="s">
        <v>699</v>
      </c>
      <c r="F280" s="187" t="s">
        <v>4717</v>
      </c>
      <c r="I280" s="188"/>
      <c r="L280" s="32"/>
      <c r="M280" s="189"/>
      <c r="T280" s="56"/>
      <c r="AT280" s="17" t="s">
        <v>699</v>
      </c>
      <c r="AU280" s="17" t="s">
        <v>87</v>
      </c>
    </row>
    <row r="281" spans="2:65" s="1" customFormat="1" ht="24.2" customHeight="1">
      <c r="B281" s="32"/>
      <c r="C281" s="138" t="s">
        <v>472</v>
      </c>
      <c r="D281" s="138" t="s">
        <v>264</v>
      </c>
      <c r="E281" s="139" t="s">
        <v>4718</v>
      </c>
      <c r="F281" s="140" t="s">
        <v>4719</v>
      </c>
      <c r="G281" s="141" t="s">
        <v>675</v>
      </c>
      <c r="H281" s="142">
        <v>1</v>
      </c>
      <c r="I281" s="143"/>
      <c r="J281" s="142">
        <f>ROUND(I281*H281,2)</f>
        <v>0</v>
      </c>
      <c r="K281" s="140" t="s">
        <v>1</v>
      </c>
      <c r="L281" s="32"/>
      <c r="M281" s="144" t="s">
        <v>1</v>
      </c>
      <c r="N281" s="145" t="s">
        <v>42</v>
      </c>
      <c r="P281" s="146">
        <f>O281*H281</f>
        <v>0</v>
      </c>
      <c r="Q281" s="146">
        <v>0</v>
      </c>
      <c r="R281" s="146">
        <f>Q281*H281</f>
        <v>0</v>
      </c>
      <c r="S281" s="146">
        <v>0</v>
      </c>
      <c r="T281" s="147">
        <f>S281*H281</f>
        <v>0</v>
      </c>
      <c r="AR281" s="148" t="s">
        <v>268</v>
      </c>
      <c r="AT281" s="148" t="s">
        <v>264</v>
      </c>
      <c r="AU281" s="148" t="s">
        <v>87</v>
      </c>
      <c r="AY281" s="17" t="s">
        <v>262</v>
      </c>
      <c r="BE281" s="149">
        <f>IF(N281="základní",J281,0)</f>
        <v>0</v>
      </c>
      <c r="BF281" s="149">
        <f>IF(N281="snížená",J281,0)</f>
        <v>0</v>
      </c>
      <c r="BG281" s="149">
        <f>IF(N281="zákl. přenesená",J281,0)</f>
        <v>0</v>
      </c>
      <c r="BH281" s="149">
        <f>IF(N281="sníž. přenesená",J281,0)</f>
        <v>0</v>
      </c>
      <c r="BI281" s="149">
        <f>IF(N281="nulová",J281,0)</f>
        <v>0</v>
      </c>
      <c r="BJ281" s="17" t="s">
        <v>85</v>
      </c>
      <c r="BK281" s="149">
        <f>ROUND(I281*H281,2)</f>
        <v>0</v>
      </c>
      <c r="BL281" s="17" t="s">
        <v>268</v>
      </c>
      <c r="BM281" s="148" t="s">
        <v>685</v>
      </c>
    </row>
    <row r="282" spans="2:47" s="1" customFormat="1" ht="29.25">
      <c r="B282" s="32"/>
      <c r="D282" s="151" t="s">
        <v>699</v>
      </c>
      <c r="F282" s="187" t="s">
        <v>4720</v>
      </c>
      <c r="I282" s="188"/>
      <c r="L282" s="32"/>
      <c r="M282" s="189"/>
      <c r="T282" s="56"/>
      <c r="AT282" s="17" t="s">
        <v>699</v>
      </c>
      <c r="AU282" s="17" t="s">
        <v>87</v>
      </c>
    </row>
    <row r="283" spans="2:65" s="1" customFormat="1" ht="16.5" customHeight="1">
      <c r="B283" s="32"/>
      <c r="C283" s="138" t="s">
        <v>476</v>
      </c>
      <c r="D283" s="138" t="s">
        <v>264</v>
      </c>
      <c r="E283" s="139" t="s">
        <v>4721</v>
      </c>
      <c r="F283" s="140" t="s">
        <v>4722</v>
      </c>
      <c r="G283" s="141" t="s">
        <v>675</v>
      </c>
      <c r="H283" s="142">
        <v>1</v>
      </c>
      <c r="I283" s="143"/>
      <c r="J283" s="142">
        <f>ROUND(I283*H283,2)</f>
        <v>0</v>
      </c>
      <c r="K283" s="140" t="s">
        <v>1</v>
      </c>
      <c r="L283" s="32"/>
      <c r="M283" s="144" t="s">
        <v>1</v>
      </c>
      <c r="N283" s="145" t="s">
        <v>42</v>
      </c>
      <c r="P283" s="146">
        <f>O283*H283</f>
        <v>0</v>
      </c>
      <c r="Q283" s="146">
        <v>0</v>
      </c>
      <c r="R283" s="146">
        <f>Q283*H283</f>
        <v>0</v>
      </c>
      <c r="S283" s="146">
        <v>0</v>
      </c>
      <c r="T283" s="147">
        <f>S283*H283</f>
        <v>0</v>
      </c>
      <c r="AR283" s="148" t="s">
        <v>268</v>
      </c>
      <c r="AT283" s="148" t="s">
        <v>264</v>
      </c>
      <c r="AU283" s="148" t="s">
        <v>87</v>
      </c>
      <c r="AY283" s="17" t="s">
        <v>262</v>
      </c>
      <c r="BE283" s="149">
        <f>IF(N283="základní",J283,0)</f>
        <v>0</v>
      </c>
      <c r="BF283" s="149">
        <f>IF(N283="snížená",J283,0)</f>
        <v>0</v>
      </c>
      <c r="BG283" s="149">
        <f>IF(N283="zákl. přenesená",J283,0)</f>
        <v>0</v>
      </c>
      <c r="BH283" s="149">
        <f>IF(N283="sníž. přenesená",J283,0)</f>
        <v>0</v>
      </c>
      <c r="BI283" s="149">
        <f>IF(N283="nulová",J283,0)</f>
        <v>0</v>
      </c>
      <c r="BJ283" s="17" t="s">
        <v>85</v>
      </c>
      <c r="BK283" s="149">
        <f>ROUND(I283*H283,2)</f>
        <v>0</v>
      </c>
      <c r="BL283" s="17" t="s">
        <v>268</v>
      </c>
      <c r="BM283" s="148" t="s">
        <v>694</v>
      </c>
    </row>
    <row r="284" spans="2:47" s="1" customFormat="1" ht="29.25">
      <c r="B284" s="32"/>
      <c r="D284" s="151" t="s">
        <v>699</v>
      </c>
      <c r="F284" s="187" t="s">
        <v>4723</v>
      </c>
      <c r="I284" s="188"/>
      <c r="L284" s="32"/>
      <c r="M284" s="189"/>
      <c r="T284" s="56"/>
      <c r="AT284" s="17" t="s">
        <v>699</v>
      </c>
      <c r="AU284" s="17" t="s">
        <v>87</v>
      </c>
    </row>
    <row r="285" spans="2:51" s="12" customFormat="1" ht="12">
      <c r="B285" s="150"/>
      <c r="D285" s="151" t="s">
        <v>270</v>
      </c>
      <c r="E285" s="152" t="s">
        <v>1</v>
      </c>
      <c r="F285" s="153" t="s">
        <v>4724</v>
      </c>
      <c r="H285" s="154">
        <v>1</v>
      </c>
      <c r="I285" s="155"/>
      <c r="L285" s="150"/>
      <c r="M285" s="156"/>
      <c r="T285" s="157"/>
      <c r="AT285" s="152" t="s">
        <v>270</v>
      </c>
      <c r="AU285" s="152" t="s">
        <v>87</v>
      </c>
      <c r="AV285" s="12" t="s">
        <v>87</v>
      </c>
      <c r="AW285" s="12" t="s">
        <v>32</v>
      </c>
      <c r="AX285" s="12" t="s">
        <v>77</v>
      </c>
      <c r="AY285" s="152" t="s">
        <v>262</v>
      </c>
    </row>
    <row r="286" spans="2:51" s="13" customFormat="1" ht="12">
      <c r="B286" s="158"/>
      <c r="D286" s="151" t="s">
        <v>270</v>
      </c>
      <c r="E286" s="159" t="s">
        <v>1</v>
      </c>
      <c r="F286" s="160" t="s">
        <v>273</v>
      </c>
      <c r="H286" s="161">
        <v>1</v>
      </c>
      <c r="I286" s="162"/>
      <c r="L286" s="158"/>
      <c r="M286" s="163"/>
      <c r="T286" s="164"/>
      <c r="AT286" s="159" t="s">
        <v>270</v>
      </c>
      <c r="AU286" s="159" t="s">
        <v>87</v>
      </c>
      <c r="AV286" s="13" t="s">
        <v>268</v>
      </c>
      <c r="AW286" s="13" t="s">
        <v>32</v>
      </c>
      <c r="AX286" s="13" t="s">
        <v>85</v>
      </c>
      <c r="AY286" s="159" t="s">
        <v>262</v>
      </c>
    </row>
    <row r="287" spans="2:65" s="1" customFormat="1" ht="16.5" customHeight="1">
      <c r="B287" s="32"/>
      <c r="C287" s="138" t="s">
        <v>480</v>
      </c>
      <c r="D287" s="138" t="s">
        <v>264</v>
      </c>
      <c r="E287" s="139" t="s">
        <v>4725</v>
      </c>
      <c r="F287" s="140" t="s">
        <v>4726</v>
      </c>
      <c r="G287" s="141" t="s">
        <v>416</v>
      </c>
      <c r="H287" s="142">
        <v>47.9</v>
      </c>
      <c r="I287" s="143"/>
      <c r="J287" s="142">
        <f>ROUND(I287*H287,2)</f>
        <v>0</v>
      </c>
      <c r="K287" s="140" t="s">
        <v>1</v>
      </c>
      <c r="L287" s="32"/>
      <c r="M287" s="144" t="s">
        <v>1</v>
      </c>
      <c r="N287" s="145" t="s">
        <v>42</v>
      </c>
      <c r="P287" s="146">
        <f>O287*H287</f>
        <v>0</v>
      </c>
      <c r="Q287" s="146">
        <v>0</v>
      </c>
      <c r="R287" s="146">
        <f>Q287*H287</f>
        <v>0</v>
      </c>
      <c r="S287" s="146">
        <v>0</v>
      </c>
      <c r="T287" s="147">
        <f>S287*H287</f>
        <v>0</v>
      </c>
      <c r="AR287" s="148" t="s">
        <v>268</v>
      </c>
      <c r="AT287" s="148" t="s">
        <v>264</v>
      </c>
      <c r="AU287" s="148" t="s">
        <v>87</v>
      </c>
      <c r="AY287" s="17" t="s">
        <v>262</v>
      </c>
      <c r="BE287" s="149">
        <f>IF(N287="základní",J287,0)</f>
        <v>0</v>
      </c>
      <c r="BF287" s="149">
        <f>IF(N287="snížená",J287,0)</f>
        <v>0</v>
      </c>
      <c r="BG287" s="149">
        <f>IF(N287="zákl. přenesená",J287,0)</f>
        <v>0</v>
      </c>
      <c r="BH287" s="149">
        <f>IF(N287="sníž. přenesená",J287,0)</f>
        <v>0</v>
      </c>
      <c r="BI287" s="149">
        <f>IF(N287="nulová",J287,0)</f>
        <v>0</v>
      </c>
      <c r="BJ287" s="17" t="s">
        <v>85</v>
      </c>
      <c r="BK287" s="149">
        <f>ROUND(I287*H287,2)</f>
        <v>0</v>
      </c>
      <c r="BL287" s="17" t="s">
        <v>268</v>
      </c>
      <c r="BM287" s="148" t="s">
        <v>706</v>
      </c>
    </row>
    <row r="288" spans="2:51" s="12" customFormat="1" ht="12">
      <c r="B288" s="150"/>
      <c r="D288" s="151" t="s">
        <v>270</v>
      </c>
      <c r="E288" s="152" t="s">
        <v>1</v>
      </c>
      <c r="F288" s="153" t="s">
        <v>4695</v>
      </c>
      <c r="H288" s="154">
        <v>6.8</v>
      </c>
      <c r="I288" s="155"/>
      <c r="L288" s="150"/>
      <c r="M288" s="156"/>
      <c r="T288" s="157"/>
      <c r="AT288" s="152" t="s">
        <v>270</v>
      </c>
      <c r="AU288" s="152" t="s">
        <v>87</v>
      </c>
      <c r="AV288" s="12" t="s">
        <v>87</v>
      </c>
      <c r="AW288" s="12" t="s">
        <v>32</v>
      </c>
      <c r="AX288" s="12" t="s">
        <v>77</v>
      </c>
      <c r="AY288" s="152" t="s">
        <v>262</v>
      </c>
    </row>
    <row r="289" spans="2:51" s="12" customFormat="1" ht="12">
      <c r="B289" s="150"/>
      <c r="D289" s="151" t="s">
        <v>270</v>
      </c>
      <c r="E289" s="152" t="s">
        <v>1</v>
      </c>
      <c r="F289" s="153" t="s">
        <v>4696</v>
      </c>
      <c r="H289" s="154">
        <v>41.1</v>
      </c>
      <c r="I289" s="155"/>
      <c r="L289" s="150"/>
      <c r="M289" s="156"/>
      <c r="T289" s="157"/>
      <c r="AT289" s="152" t="s">
        <v>270</v>
      </c>
      <c r="AU289" s="152" t="s">
        <v>87</v>
      </c>
      <c r="AV289" s="12" t="s">
        <v>87</v>
      </c>
      <c r="AW289" s="12" t="s">
        <v>32</v>
      </c>
      <c r="AX289" s="12" t="s">
        <v>77</v>
      </c>
      <c r="AY289" s="152" t="s">
        <v>262</v>
      </c>
    </row>
    <row r="290" spans="2:51" s="13" customFormat="1" ht="12">
      <c r="B290" s="158"/>
      <c r="D290" s="151" t="s">
        <v>270</v>
      </c>
      <c r="E290" s="159" t="s">
        <v>1</v>
      </c>
      <c r="F290" s="160" t="s">
        <v>273</v>
      </c>
      <c r="H290" s="161">
        <v>47.9</v>
      </c>
      <c r="I290" s="162"/>
      <c r="L290" s="158"/>
      <c r="M290" s="163"/>
      <c r="T290" s="164"/>
      <c r="AT290" s="159" t="s">
        <v>270</v>
      </c>
      <c r="AU290" s="159" t="s">
        <v>87</v>
      </c>
      <c r="AV290" s="13" t="s">
        <v>268</v>
      </c>
      <c r="AW290" s="13" t="s">
        <v>32</v>
      </c>
      <c r="AX290" s="13" t="s">
        <v>85</v>
      </c>
      <c r="AY290" s="159" t="s">
        <v>262</v>
      </c>
    </row>
    <row r="291" spans="2:65" s="1" customFormat="1" ht="16.5" customHeight="1">
      <c r="B291" s="32"/>
      <c r="C291" s="138" t="s">
        <v>484</v>
      </c>
      <c r="D291" s="138" t="s">
        <v>264</v>
      </c>
      <c r="E291" s="139" t="s">
        <v>4727</v>
      </c>
      <c r="F291" s="140" t="s">
        <v>4728</v>
      </c>
      <c r="G291" s="141" t="s">
        <v>416</v>
      </c>
      <c r="H291" s="142">
        <v>51.9</v>
      </c>
      <c r="I291" s="143"/>
      <c r="J291" s="142">
        <f>ROUND(I291*H291,2)</f>
        <v>0</v>
      </c>
      <c r="K291" s="140" t="s">
        <v>1</v>
      </c>
      <c r="L291" s="32"/>
      <c r="M291" s="144" t="s">
        <v>1</v>
      </c>
      <c r="N291" s="145" t="s">
        <v>42</v>
      </c>
      <c r="P291" s="146">
        <f>O291*H291</f>
        <v>0</v>
      </c>
      <c r="Q291" s="146">
        <v>0</v>
      </c>
      <c r="R291" s="146">
        <f>Q291*H291</f>
        <v>0</v>
      </c>
      <c r="S291" s="146">
        <v>0</v>
      </c>
      <c r="T291" s="147">
        <f>S291*H291</f>
        <v>0</v>
      </c>
      <c r="AR291" s="148" t="s">
        <v>268</v>
      </c>
      <c r="AT291" s="148" t="s">
        <v>264</v>
      </c>
      <c r="AU291" s="148" t="s">
        <v>87</v>
      </c>
      <c r="AY291" s="17" t="s">
        <v>262</v>
      </c>
      <c r="BE291" s="149">
        <f>IF(N291="základní",J291,0)</f>
        <v>0</v>
      </c>
      <c r="BF291" s="149">
        <f>IF(N291="snížená",J291,0)</f>
        <v>0</v>
      </c>
      <c r="BG291" s="149">
        <f>IF(N291="zákl. přenesená",J291,0)</f>
        <v>0</v>
      </c>
      <c r="BH291" s="149">
        <f>IF(N291="sníž. přenesená",J291,0)</f>
        <v>0</v>
      </c>
      <c r="BI291" s="149">
        <f>IF(N291="nulová",J291,0)</f>
        <v>0</v>
      </c>
      <c r="BJ291" s="17" t="s">
        <v>85</v>
      </c>
      <c r="BK291" s="149">
        <f>ROUND(I291*H291,2)</f>
        <v>0</v>
      </c>
      <c r="BL291" s="17" t="s">
        <v>268</v>
      </c>
      <c r="BM291" s="148" t="s">
        <v>715</v>
      </c>
    </row>
    <row r="292" spans="2:47" s="1" customFormat="1" ht="19.5">
      <c r="B292" s="32"/>
      <c r="D292" s="151" t="s">
        <v>699</v>
      </c>
      <c r="F292" s="187" t="s">
        <v>4729</v>
      </c>
      <c r="I292" s="188"/>
      <c r="L292" s="32"/>
      <c r="M292" s="189"/>
      <c r="T292" s="56"/>
      <c r="AT292" s="17" t="s">
        <v>699</v>
      </c>
      <c r="AU292" s="17" t="s">
        <v>87</v>
      </c>
    </row>
    <row r="293" spans="2:51" s="12" customFormat="1" ht="12">
      <c r="B293" s="150"/>
      <c r="D293" s="151" t="s">
        <v>270</v>
      </c>
      <c r="E293" s="152" t="s">
        <v>1</v>
      </c>
      <c r="F293" s="153" t="s">
        <v>4695</v>
      </c>
      <c r="H293" s="154">
        <v>6.8</v>
      </c>
      <c r="I293" s="155"/>
      <c r="L293" s="150"/>
      <c r="M293" s="156"/>
      <c r="T293" s="157"/>
      <c r="AT293" s="152" t="s">
        <v>270</v>
      </c>
      <c r="AU293" s="152" t="s">
        <v>87</v>
      </c>
      <c r="AV293" s="12" t="s">
        <v>87</v>
      </c>
      <c r="AW293" s="12" t="s">
        <v>32</v>
      </c>
      <c r="AX293" s="12" t="s">
        <v>77</v>
      </c>
      <c r="AY293" s="152" t="s">
        <v>262</v>
      </c>
    </row>
    <row r="294" spans="2:51" s="12" customFormat="1" ht="12">
      <c r="B294" s="150"/>
      <c r="D294" s="151" t="s">
        <v>270</v>
      </c>
      <c r="E294" s="152" t="s">
        <v>1</v>
      </c>
      <c r="F294" s="153" t="s">
        <v>4730</v>
      </c>
      <c r="H294" s="154">
        <v>41.1</v>
      </c>
      <c r="I294" s="155"/>
      <c r="L294" s="150"/>
      <c r="M294" s="156"/>
      <c r="T294" s="157"/>
      <c r="AT294" s="152" t="s">
        <v>270</v>
      </c>
      <c r="AU294" s="152" t="s">
        <v>87</v>
      </c>
      <c r="AV294" s="12" t="s">
        <v>87</v>
      </c>
      <c r="AW294" s="12" t="s">
        <v>32</v>
      </c>
      <c r="AX294" s="12" t="s">
        <v>77</v>
      </c>
      <c r="AY294" s="152" t="s">
        <v>262</v>
      </c>
    </row>
    <row r="295" spans="2:51" s="12" customFormat="1" ht="12">
      <c r="B295" s="150"/>
      <c r="D295" s="151" t="s">
        <v>270</v>
      </c>
      <c r="E295" s="152" t="s">
        <v>1</v>
      </c>
      <c r="F295" s="153" t="s">
        <v>4731</v>
      </c>
      <c r="H295" s="154">
        <v>4</v>
      </c>
      <c r="I295" s="155"/>
      <c r="L295" s="150"/>
      <c r="M295" s="156"/>
      <c r="T295" s="157"/>
      <c r="AT295" s="152" t="s">
        <v>270</v>
      </c>
      <c r="AU295" s="152" t="s">
        <v>87</v>
      </c>
      <c r="AV295" s="12" t="s">
        <v>87</v>
      </c>
      <c r="AW295" s="12" t="s">
        <v>32</v>
      </c>
      <c r="AX295" s="12" t="s">
        <v>77</v>
      </c>
      <c r="AY295" s="152" t="s">
        <v>262</v>
      </c>
    </row>
    <row r="296" spans="2:51" s="13" customFormat="1" ht="12">
      <c r="B296" s="158"/>
      <c r="D296" s="151" t="s">
        <v>270</v>
      </c>
      <c r="E296" s="159" t="s">
        <v>1</v>
      </c>
      <c r="F296" s="160" t="s">
        <v>273</v>
      </c>
      <c r="H296" s="161">
        <v>51.9</v>
      </c>
      <c r="I296" s="162"/>
      <c r="L296" s="158"/>
      <c r="M296" s="163"/>
      <c r="T296" s="164"/>
      <c r="AT296" s="159" t="s">
        <v>270</v>
      </c>
      <c r="AU296" s="159" t="s">
        <v>87</v>
      </c>
      <c r="AV296" s="13" t="s">
        <v>268</v>
      </c>
      <c r="AW296" s="13" t="s">
        <v>32</v>
      </c>
      <c r="AX296" s="13" t="s">
        <v>85</v>
      </c>
      <c r="AY296" s="159" t="s">
        <v>262</v>
      </c>
    </row>
    <row r="297" spans="2:65" s="1" customFormat="1" ht="21.75" customHeight="1">
      <c r="B297" s="32"/>
      <c r="C297" s="138" t="s">
        <v>492</v>
      </c>
      <c r="D297" s="138" t="s">
        <v>264</v>
      </c>
      <c r="E297" s="139" t="s">
        <v>4732</v>
      </c>
      <c r="F297" s="140" t="s">
        <v>4733</v>
      </c>
      <c r="G297" s="141" t="s">
        <v>416</v>
      </c>
      <c r="H297" s="142">
        <v>48.62</v>
      </c>
      <c r="I297" s="143"/>
      <c r="J297" s="142">
        <f>ROUND(I297*H297,2)</f>
        <v>0</v>
      </c>
      <c r="K297" s="140" t="s">
        <v>1</v>
      </c>
      <c r="L297" s="32"/>
      <c r="M297" s="144" t="s">
        <v>1</v>
      </c>
      <c r="N297" s="145" t="s">
        <v>42</v>
      </c>
      <c r="P297" s="146">
        <f>O297*H297</f>
        <v>0</v>
      </c>
      <c r="Q297" s="146">
        <v>0</v>
      </c>
      <c r="R297" s="146">
        <f>Q297*H297</f>
        <v>0</v>
      </c>
      <c r="S297" s="146">
        <v>0</v>
      </c>
      <c r="T297" s="147">
        <f>S297*H297</f>
        <v>0</v>
      </c>
      <c r="AR297" s="148" t="s">
        <v>268</v>
      </c>
      <c r="AT297" s="148" t="s">
        <v>264</v>
      </c>
      <c r="AU297" s="148" t="s">
        <v>87</v>
      </c>
      <c r="AY297" s="17" t="s">
        <v>262</v>
      </c>
      <c r="BE297" s="149">
        <f>IF(N297="základní",J297,0)</f>
        <v>0</v>
      </c>
      <c r="BF297" s="149">
        <f>IF(N297="snížená",J297,0)</f>
        <v>0</v>
      </c>
      <c r="BG297" s="149">
        <f>IF(N297="zákl. přenesená",J297,0)</f>
        <v>0</v>
      </c>
      <c r="BH297" s="149">
        <f>IF(N297="sníž. přenesená",J297,0)</f>
        <v>0</v>
      </c>
      <c r="BI297" s="149">
        <f>IF(N297="nulová",J297,0)</f>
        <v>0</v>
      </c>
      <c r="BJ297" s="17" t="s">
        <v>85</v>
      </c>
      <c r="BK297" s="149">
        <f>ROUND(I297*H297,2)</f>
        <v>0</v>
      </c>
      <c r="BL297" s="17" t="s">
        <v>268</v>
      </c>
      <c r="BM297" s="148" t="s">
        <v>724</v>
      </c>
    </row>
    <row r="298" spans="2:51" s="12" customFormat="1" ht="12">
      <c r="B298" s="150"/>
      <c r="D298" s="151" t="s">
        <v>270</v>
      </c>
      <c r="E298" s="152" t="s">
        <v>1</v>
      </c>
      <c r="F298" s="153" t="s">
        <v>4734</v>
      </c>
      <c r="H298" s="154">
        <v>6.9</v>
      </c>
      <c r="I298" s="155"/>
      <c r="L298" s="150"/>
      <c r="M298" s="156"/>
      <c r="T298" s="157"/>
      <c r="AT298" s="152" t="s">
        <v>270</v>
      </c>
      <c r="AU298" s="152" t="s">
        <v>87</v>
      </c>
      <c r="AV298" s="12" t="s">
        <v>87</v>
      </c>
      <c r="AW298" s="12" t="s">
        <v>32</v>
      </c>
      <c r="AX298" s="12" t="s">
        <v>77</v>
      </c>
      <c r="AY298" s="152" t="s">
        <v>262</v>
      </c>
    </row>
    <row r="299" spans="2:51" s="12" customFormat="1" ht="12">
      <c r="B299" s="150"/>
      <c r="D299" s="151" t="s">
        <v>270</v>
      </c>
      <c r="E299" s="152" t="s">
        <v>1</v>
      </c>
      <c r="F299" s="153" t="s">
        <v>4735</v>
      </c>
      <c r="H299" s="154">
        <v>41.72</v>
      </c>
      <c r="I299" s="155"/>
      <c r="L299" s="150"/>
      <c r="M299" s="156"/>
      <c r="T299" s="157"/>
      <c r="AT299" s="152" t="s">
        <v>270</v>
      </c>
      <c r="AU299" s="152" t="s">
        <v>87</v>
      </c>
      <c r="AV299" s="12" t="s">
        <v>87</v>
      </c>
      <c r="AW299" s="12" t="s">
        <v>32</v>
      </c>
      <c r="AX299" s="12" t="s">
        <v>77</v>
      </c>
      <c r="AY299" s="152" t="s">
        <v>262</v>
      </c>
    </row>
    <row r="300" spans="2:51" s="13" customFormat="1" ht="12">
      <c r="B300" s="158"/>
      <c r="D300" s="151" t="s">
        <v>270</v>
      </c>
      <c r="E300" s="159" t="s">
        <v>1</v>
      </c>
      <c r="F300" s="160" t="s">
        <v>273</v>
      </c>
      <c r="H300" s="161">
        <v>48.62</v>
      </c>
      <c r="I300" s="162"/>
      <c r="L300" s="158"/>
      <c r="M300" s="163"/>
      <c r="T300" s="164"/>
      <c r="AT300" s="159" t="s">
        <v>270</v>
      </c>
      <c r="AU300" s="159" t="s">
        <v>87</v>
      </c>
      <c r="AV300" s="13" t="s">
        <v>268</v>
      </c>
      <c r="AW300" s="13" t="s">
        <v>32</v>
      </c>
      <c r="AX300" s="13" t="s">
        <v>85</v>
      </c>
      <c r="AY300" s="159" t="s">
        <v>262</v>
      </c>
    </row>
    <row r="301" spans="2:65" s="1" customFormat="1" ht="16.5" customHeight="1">
      <c r="B301" s="32"/>
      <c r="C301" s="138" t="s">
        <v>498</v>
      </c>
      <c r="D301" s="138" t="s">
        <v>264</v>
      </c>
      <c r="E301" s="139" t="s">
        <v>4736</v>
      </c>
      <c r="F301" s="140" t="s">
        <v>4737</v>
      </c>
      <c r="G301" s="141" t="s">
        <v>675</v>
      </c>
      <c r="H301" s="142">
        <v>2.03</v>
      </c>
      <c r="I301" s="143"/>
      <c r="J301" s="142">
        <f>ROUND(I301*H301,2)</f>
        <v>0</v>
      </c>
      <c r="K301" s="140" t="s">
        <v>1</v>
      </c>
      <c r="L301" s="32"/>
      <c r="M301" s="144" t="s">
        <v>1</v>
      </c>
      <c r="N301" s="145" t="s">
        <v>42</v>
      </c>
      <c r="P301" s="146">
        <f>O301*H301</f>
        <v>0</v>
      </c>
      <c r="Q301" s="146">
        <v>0</v>
      </c>
      <c r="R301" s="146">
        <f>Q301*H301</f>
        <v>0</v>
      </c>
      <c r="S301" s="146">
        <v>0</v>
      </c>
      <c r="T301" s="147">
        <f>S301*H301</f>
        <v>0</v>
      </c>
      <c r="AR301" s="148" t="s">
        <v>268</v>
      </c>
      <c r="AT301" s="148" t="s">
        <v>264</v>
      </c>
      <c r="AU301" s="148" t="s">
        <v>87</v>
      </c>
      <c r="AY301" s="17" t="s">
        <v>262</v>
      </c>
      <c r="BE301" s="149">
        <f>IF(N301="základní",J301,0)</f>
        <v>0</v>
      </c>
      <c r="BF301" s="149">
        <f>IF(N301="snížená",J301,0)</f>
        <v>0</v>
      </c>
      <c r="BG301" s="149">
        <f>IF(N301="zákl. přenesená",J301,0)</f>
        <v>0</v>
      </c>
      <c r="BH301" s="149">
        <f>IF(N301="sníž. přenesená",J301,0)</f>
        <v>0</v>
      </c>
      <c r="BI301" s="149">
        <f>IF(N301="nulová",J301,0)</f>
        <v>0</v>
      </c>
      <c r="BJ301" s="17" t="s">
        <v>85</v>
      </c>
      <c r="BK301" s="149">
        <f>ROUND(I301*H301,2)</f>
        <v>0</v>
      </c>
      <c r="BL301" s="17" t="s">
        <v>268</v>
      </c>
      <c r="BM301" s="148" t="s">
        <v>734</v>
      </c>
    </row>
    <row r="302" spans="2:51" s="14" customFormat="1" ht="12">
      <c r="B302" s="165"/>
      <c r="D302" s="151" t="s">
        <v>270</v>
      </c>
      <c r="E302" s="166" t="s">
        <v>1</v>
      </c>
      <c r="F302" s="167" t="s">
        <v>4699</v>
      </c>
      <c r="H302" s="166" t="s">
        <v>1</v>
      </c>
      <c r="I302" s="168"/>
      <c r="L302" s="165"/>
      <c r="M302" s="169"/>
      <c r="T302" s="170"/>
      <c r="AT302" s="166" t="s">
        <v>270</v>
      </c>
      <c r="AU302" s="166" t="s">
        <v>87</v>
      </c>
      <c r="AV302" s="14" t="s">
        <v>85</v>
      </c>
      <c r="AW302" s="14" t="s">
        <v>32</v>
      </c>
      <c r="AX302" s="14" t="s">
        <v>77</v>
      </c>
      <c r="AY302" s="166" t="s">
        <v>262</v>
      </c>
    </row>
    <row r="303" spans="2:51" s="12" customFormat="1" ht="12">
      <c r="B303" s="150"/>
      <c r="D303" s="151" t="s">
        <v>270</v>
      </c>
      <c r="E303" s="152" t="s">
        <v>1</v>
      </c>
      <c r="F303" s="153" t="s">
        <v>4738</v>
      </c>
      <c r="H303" s="154">
        <v>2.03</v>
      </c>
      <c r="I303" s="155"/>
      <c r="L303" s="150"/>
      <c r="M303" s="156"/>
      <c r="T303" s="157"/>
      <c r="AT303" s="152" t="s">
        <v>270</v>
      </c>
      <c r="AU303" s="152" t="s">
        <v>87</v>
      </c>
      <c r="AV303" s="12" t="s">
        <v>87</v>
      </c>
      <c r="AW303" s="12" t="s">
        <v>32</v>
      </c>
      <c r="AX303" s="12" t="s">
        <v>77</v>
      </c>
      <c r="AY303" s="152" t="s">
        <v>262</v>
      </c>
    </row>
    <row r="304" spans="2:51" s="13" customFormat="1" ht="12">
      <c r="B304" s="158"/>
      <c r="D304" s="151" t="s">
        <v>270</v>
      </c>
      <c r="E304" s="159" t="s">
        <v>1</v>
      </c>
      <c r="F304" s="160" t="s">
        <v>273</v>
      </c>
      <c r="H304" s="161">
        <v>2.03</v>
      </c>
      <c r="I304" s="162"/>
      <c r="L304" s="158"/>
      <c r="M304" s="163"/>
      <c r="T304" s="164"/>
      <c r="AT304" s="159" t="s">
        <v>270</v>
      </c>
      <c r="AU304" s="159" t="s">
        <v>87</v>
      </c>
      <c r="AV304" s="13" t="s">
        <v>268</v>
      </c>
      <c r="AW304" s="13" t="s">
        <v>32</v>
      </c>
      <c r="AX304" s="13" t="s">
        <v>85</v>
      </c>
      <c r="AY304" s="159" t="s">
        <v>262</v>
      </c>
    </row>
    <row r="305" spans="2:65" s="1" customFormat="1" ht="16.5" customHeight="1">
      <c r="B305" s="32"/>
      <c r="C305" s="138" t="s">
        <v>503</v>
      </c>
      <c r="D305" s="138" t="s">
        <v>264</v>
      </c>
      <c r="E305" s="139" t="s">
        <v>4739</v>
      </c>
      <c r="F305" s="140" t="s">
        <v>4740</v>
      </c>
      <c r="G305" s="141" t="s">
        <v>675</v>
      </c>
      <c r="H305" s="142">
        <v>1</v>
      </c>
      <c r="I305" s="143"/>
      <c r="J305" s="142">
        <f>ROUND(I305*H305,2)</f>
        <v>0</v>
      </c>
      <c r="K305" s="140" t="s">
        <v>1</v>
      </c>
      <c r="L305" s="32"/>
      <c r="M305" s="144" t="s">
        <v>1</v>
      </c>
      <c r="N305" s="145" t="s">
        <v>42</v>
      </c>
      <c r="P305" s="146">
        <f>O305*H305</f>
        <v>0</v>
      </c>
      <c r="Q305" s="146">
        <v>0</v>
      </c>
      <c r="R305" s="146">
        <f>Q305*H305</f>
        <v>0</v>
      </c>
      <c r="S305" s="146">
        <v>0</v>
      </c>
      <c r="T305" s="147">
        <f>S305*H305</f>
        <v>0</v>
      </c>
      <c r="AR305" s="148" t="s">
        <v>268</v>
      </c>
      <c r="AT305" s="148" t="s">
        <v>264</v>
      </c>
      <c r="AU305" s="148" t="s">
        <v>87</v>
      </c>
      <c r="AY305" s="17" t="s">
        <v>262</v>
      </c>
      <c r="BE305" s="149">
        <f>IF(N305="základní",J305,0)</f>
        <v>0</v>
      </c>
      <c r="BF305" s="149">
        <f>IF(N305="snížená",J305,0)</f>
        <v>0</v>
      </c>
      <c r="BG305" s="149">
        <f>IF(N305="zákl. přenesená",J305,0)</f>
        <v>0</v>
      </c>
      <c r="BH305" s="149">
        <f>IF(N305="sníž. přenesená",J305,0)</f>
        <v>0</v>
      </c>
      <c r="BI305" s="149">
        <f>IF(N305="nulová",J305,0)</f>
        <v>0</v>
      </c>
      <c r="BJ305" s="17" t="s">
        <v>85</v>
      </c>
      <c r="BK305" s="149">
        <f>ROUND(I305*H305,2)</f>
        <v>0</v>
      </c>
      <c r="BL305" s="17" t="s">
        <v>268</v>
      </c>
      <c r="BM305" s="148" t="s">
        <v>746</v>
      </c>
    </row>
    <row r="306" spans="2:51" s="12" customFormat="1" ht="12">
      <c r="B306" s="150"/>
      <c r="D306" s="151" t="s">
        <v>270</v>
      </c>
      <c r="E306" s="152" t="s">
        <v>1</v>
      </c>
      <c r="F306" s="153" t="s">
        <v>4724</v>
      </c>
      <c r="H306" s="154">
        <v>1</v>
      </c>
      <c r="I306" s="155"/>
      <c r="L306" s="150"/>
      <c r="M306" s="156"/>
      <c r="T306" s="157"/>
      <c r="AT306" s="152" t="s">
        <v>270</v>
      </c>
      <c r="AU306" s="152" t="s">
        <v>87</v>
      </c>
      <c r="AV306" s="12" t="s">
        <v>87</v>
      </c>
      <c r="AW306" s="12" t="s">
        <v>32</v>
      </c>
      <c r="AX306" s="12" t="s">
        <v>77</v>
      </c>
      <c r="AY306" s="152" t="s">
        <v>262</v>
      </c>
    </row>
    <row r="307" spans="2:51" s="13" customFormat="1" ht="12">
      <c r="B307" s="158"/>
      <c r="D307" s="151" t="s">
        <v>270</v>
      </c>
      <c r="E307" s="159" t="s">
        <v>1</v>
      </c>
      <c r="F307" s="160" t="s">
        <v>273</v>
      </c>
      <c r="H307" s="161">
        <v>1</v>
      </c>
      <c r="I307" s="162"/>
      <c r="L307" s="158"/>
      <c r="M307" s="163"/>
      <c r="T307" s="164"/>
      <c r="AT307" s="159" t="s">
        <v>270</v>
      </c>
      <c r="AU307" s="159" t="s">
        <v>87</v>
      </c>
      <c r="AV307" s="13" t="s">
        <v>268</v>
      </c>
      <c r="AW307" s="13" t="s">
        <v>32</v>
      </c>
      <c r="AX307" s="13" t="s">
        <v>85</v>
      </c>
      <c r="AY307" s="159" t="s">
        <v>262</v>
      </c>
    </row>
    <row r="308" spans="2:65" s="1" customFormat="1" ht="16.5" customHeight="1">
      <c r="B308" s="32"/>
      <c r="C308" s="138" t="s">
        <v>511</v>
      </c>
      <c r="D308" s="138" t="s">
        <v>264</v>
      </c>
      <c r="E308" s="139" t="s">
        <v>4741</v>
      </c>
      <c r="F308" s="140" t="s">
        <v>4742</v>
      </c>
      <c r="G308" s="141" t="s">
        <v>675</v>
      </c>
      <c r="H308" s="142">
        <v>1</v>
      </c>
      <c r="I308" s="143"/>
      <c r="J308" s="142">
        <f>ROUND(I308*H308,2)</f>
        <v>0</v>
      </c>
      <c r="K308" s="140" t="s">
        <v>1</v>
      </c>
      <c r="L308" s="32"/>
      <c r="M308" s="144" t="s">
        <v>1</v>
      </c>
      <c r="N308" s="145" t="s">
        <v>42</v>
      </c>
      <c r="P308" s="146">
        <f>O308*H308</f>
        <v>0</v>
      </c>
      <c r="Q308" s="146">
        <v>0</v>
      </c>
      <c r="R308" s="146">
        <f>Q308*H308</f>
        <v>0</v>
      </c>
      <c r="S308" s="146">
        <v>0</v>
      </c>
      <c r="T308" s="147">
        <f>S308*H308</f>
        <v>0</v>
      </c>
      <c r="AR308" s="148" t="s">
        <v>268</v>
      </c>
      <c r="AT308" s="148" t="s">
        <v>264</v>
      </c>
      <c r="AU308" s="148" t="s">
        <v>87</v>
      </c>
      <c r="AY308" s="17" t="s">
        <v>262</v>
      </c>
      <c r="BE308" s="149">
        <f>IF(N308="základní",J308,0)</f>
        <v>0</v>
      </c>
      <c r="BF308" s="149">
        <f>IF(N308="snížená",J308,0)</f>
        <v>0</v>
      </c>
      <c r="BG308" s="149">
        <f>IF(N308="zákl. přenesená",J308,0)</f>
        <v>0</v>
      </c>
      <c r="BH308" s="149">
        <f>IF(N308="sníž. přenesená",J308,0)</f>
        <v>0</v>
      </c>
      <c r="BI308" s="149">
        <f>IF(N308="nulová",J308,0)</f>
        <v>0</v>
      </c>
      <c r="BJ308" s="17" t="s">
        <v>85</v>
      </c>
      <c r="BK308" s="149">
        <f>ROUND(I308*H308,2)</f>
        <v>0</v>
      </c>
      <c r="BL308" s="17" t="s">
        <v>268</v>
      </c>
      <c r="BM308" s="148" t="s">
        <v>767</v>
      </c>
    </row>
    <row r="309" spans="2:51" s="14" customFormat="1" ht="12">
      <c r="B309" s="165"/>
      <c r="D309" s="151" t="s">
        <v>270</v>
      </c>
      <c r="E309" s="166" t="s">
        <v>1</v>
      </c>
      <c r="F309" s="167" t="s">
        <v>4703</v>
      </c>
      <c r="H309" s="166" t="s">
        <v>1</v>
      </c>
      <c r="I309" s="168"/>
      <c r="L309" s="165"/>
      <c r="M309" s="169"/>
      <c r="T309" s="170"/>
      <c r="AT309" s="166" t="s">
        <v>270</v>
      </c>
      <c r="AU309" s="166" t="s">
        <v>87</v>
      </c>
      <c r="AV309" s="14" t="s">
        <v>85</v>
      </c>
      <c r="AW309" s="14" t="s">
        <v>32</v>
      </c>
      <c r="AX309" s="14" t="s">
        <v>77</v>
      </c>
      <c r="AY309" s="166" t="s">
        <v>262</v>
      </c>
    </row>
    <row r="310" spans="2:51" s="12" customFormat="1" ht="12">
      <c r="B310" s="150"/>
      <c r="D310" s="151" t="s">
        <v>270</v>
      </c>
      <c r="E310" s="152" t="s">
        <v>1</v>
      </c>
      <c r="F310" s="153" t="s">
        <v>4704</v>
      </c>
      <c r="H310" s="154">
        <v>1</v>
      </c>
      <c r="I310" s="155"/>
      <c r="L310" s="150"/>
      <c r="M310" s="156"/>
      <c r="T310" s="157"/>
      <c r="AT310" s="152" t="s">
        <v>270</v>
      </c>
      <c r="AU310" s="152" t="s">
        <v>87</v>
      </c>
      <c r="AV310" s="12" t="s">
        <v>87</v>
      </c>
      <c r="AW310" s="12" t="s">
        <v>32</v>
      </c>
      <c r="AX310" s="12" t="s">
        <v>77</v>
      </c>
      <c r="AY310" s="152" t="s">
        <v>262</v>
      </c>
    </row>
    <row r="311" spans="2:51" s="13" customFormat="1" ht="12">
      <c r="B311" s="158"/>
      <c r="D311" s="151" t="s">
        <v>270</v>
      </c>
      <c r="E311" s="159" t="s">
        <v>1</v>
      </c>
      <c r="F311" s="160" t="s">
        <v>273</v>
      </c>
      <c r="H311" s="161">
        <v>1</v>
      </c>
      <c r="I311" s="162"/>
      <c r="L311" s="158"/>
      <c r="M311" s="163"/>
      <c r="T311" s="164"/>
      <c r="AT311" s="159" t="s">
        <v>270</v>
      </c>
      <c r="AU311" s="159" t="s">
        <v>87</v>
      </c>
      <c r="AV311" s="13" t="s">
        <v>268</v>
      </c>
      <c r="AW311" s="13" t="s">
        <v>32</v>
      </c>
      <c r="AX311" s="13" t="s">
        <v>85</v>
      </c>
      <c r="AY311" s="159" t="s">
        <v>262</v>
      </c>
    </row>
    <row r="312" spans="2:65" s="1" customFormat="1" ht="16.5" customHeight="1">
      <c r="B312" s="32"/>
      <c r="C312" s="138" t="s">
        <v>529</v>
      </c>
      <c r="D312" s="138" t="s">
        <v>264</v>
      </c>
      <c r="E312" s="139" t="s">
        <v>4743</v>
      </c>
      <c r="F312" s="140" t="s">
        <v>4744</v>
      </c>
      <c r="G312" s="141" t="s">
        <v>675</v>
      </c>
      <c r="H312" s="142">
        <v>1</v>
      </c>
      <c r="I312" s="143"/>
      <c r="J312" s="142">
        <f>ROUND(I312*H312,2)</f>
        <v>0</v>
      </c>
      <c r="K312" s="140" t="s">
        <v>1</v>
      </c>
      <c r="L312" s="32"/>
      <c r="M312" s="144" t="s">
        <v>1</v>
      </c>
      <c r="N312" s="145" t="s">
        <v>42</v>
      </c>
      <c r="P312" s="146">
        <f>O312*H312</f>
        <v>0</v>
      </c>
      <c r="Q312" s="146">
        <v>0</v>
      </c>
      <c r="R312" s="146">
        <f>Q312*H312</f>
        <v>0</v>
      </c>
      <c r="S312" s="146">
        <v>0</v>
      </c>
      <c r="T312" s="147">
        <f>S312*H312</f>
        <v>0</v>
      </c>
      <c r="AR312" s="148" t="s">
        <v>268</v>
      </c>
      <c r="AT312" s="148" t="s">
        <v>264</v>
      </c>
      <c r="AU312" s="148" t="s">
        <v>87</v>
      </c>
      <c r="AY312" s="17" t="s">
        <v>262</v>
      </c>
      <c r="BE312" s="149">
        <f>IF(N312="základní",J312,0)</f>
        <v>0</v>
      </c>
      <c r="BF312" s="149">
        <f>IF(N312="snížená",J312,0)</f>
        <v>0</v>
      </c>
      <c r="BG312" s="149">
        <f>IF(N312="zákl. přenesená",J312,0)</f>
        <v>0</v>
      </c>
      <c r="BH312" s="149">
        <f>IF(N312="sníž. přenesená",J312,0)</f>
        <v>0</v>
      </c>
      <c r="BI312" s="149">
        <f>IF(N312="nulová",J312,0)</f>
        <v>0</v>
      </c>
      <c r="BJ312" s="17" t="s">
        <v>85</v>
      </c>
      <c r="BK312" s="149">
        <f>ROUND(I312*H312,2)</f>
        <v>0</v>
      </c>
      <c r="BL312" s="17" t="s">
        <v>268</v>
      </c>
      <c r="BM312" s="148" t="s">
        <v>777</v>
      </c>
    </row>
    <row r="313" spans="2:51" s="14" customFormat="1" ht="12">
      <c r="B313" s="165"/>
      <c r="D313" s="151" t="s">
        <v>270</v>
      </c>
      <c r="E313" s="166" t="s">
        <v>1</v>
      </c>
      <c r="F313" s="167" t="s">
        <v>4703</v>
      </c>
      <c r="H313" s="166" t="s">
        <v>1</v>
      </c>
      <c r="I313" s="168"/>
      <c r="L313" s="165"/>
      <c r="M313" s="169"/>
      <c r="T313" s="170"/>
      <c r="AT313" s="166" t="s">
        <v>270</v>
      </c>
      <c r="AU313" s="166" t="s">
        <v>87</v>
      </c>
      <c r="AV313" s="14" t="s">
        <v>85</v>
      </c>
      <c r="AW313" s="14" t="s">
        <v>32</v>
      </c>
      <c r="AX313" s="14" t="s">
        <v>77</v>
      </c>
      <c r="AY313" s="166" t="s">
        <v>262</v>
      </c>
    </row>
    <row r="314" spans="2:51" s="12" customFormat="1" ht="12">
      <c r="B314" s="150"/>
      <c r="D314" s="151" t="s">
        <v>270</v>
      </c>
      <c r="E314" s="152" t="s">
        <v>1</v>
      </c>
      <c r="F314" s="153" t="s">
        <v>4745</v>
      </c>
      <c r="H314" s="154">
        <v>1</v>
      </c>
      <c r="I314" s="155"/>
      <c r="L314" s="150"/>
      <c r="M314" s="156"/>
      <c r="T314" s="157"/>
      <c r="AT314" s="152" t="s">
        <v>270</v>
      </c>
      <c r="AU314" s="152" t="s">
        <v>87</v>
      </c>
      <c r="AV314" s="12" t="s">
        <v>87</v>
      </c>
      <c r="AW314" s="12" t="s">
        <v>32</v>
      </c>
      <c r="AX314" s="12" t="s">
        <v>77</v>
      </c>
      <c r="AY314" s="152" t="s">
        <v>262</v>
      </c>
    </row>
    <row r="315" spans="2:51" s="13" customFormat="1" ht="12">
      <c r="B315" s="158"/>
      <c r="D315" s="151" t="s">
        <v>270</v>
      </c>
      <c r="E315" s="159" t="s">
        <v>1</v>
      </c>
      <c r="F315" s="160" t="s">
        <v>273</v>
      </c>
      <c r="H315" s="161">
        <v>1</v>
      </c>
      <c r="I315" s="162"/>
      <c r="L315" s="158"/>
      <c r="M315" s="163"/>
      <c r="T315" s="164"/>
      <c r="AT315" s="159" t="s">
        <v>270</v>
      </c>
      <c r="AU315" s="159" t="s">
        <v>87</v>
      </c>
      <c r="AV315" s="13" t="s">
        <v>268</v>
      </c>
      <c r="AW315" s="13" t="s">
        <v>32</v>
      </c>
      <c r="AX315" s="13" t="s">
        <v>85</v>
      </c>
      <c r="AY315" s="159" t="s">
        <v>262</v>
      </c>
    </row>
    <row r="316" spans="2:65" s="1" customFormat="1" ht="16.5" customHeight="1">
      <c r="B316" s="32"/>
      <c r="C316" s="138" t="s">
        <v>534</v>
      </c>
      <c r="D316" s="138" t="s">
        <v>264</v>
      </c>
      <c r="E316" s="139" t="s">
        <v>4746</v>
      </c>
      <c r="F316" s="140" t="s">
        <v>4747</v>
      </c>
      <c r="G316" s="141" t="s">
        <v>675</v>
      </c>
      <c r="H316" s="142">
        <v>1</v>
      </c>
      <c r="I316" s="143"/>
      <c r="J316" s="142">
        <f>ROUND(I316*H316,2)</f>
        <v>0</v>
      </c>
      <c r="K316" s="140" t="s">
        <v>1</v>
      </c>
      <c r="L316" s="32"/>
      <c r="M316" s="144" t="s">
        <v>1</v>
      </c>
      <c r="N316" s="145" t="s">
        <v>42</v>
      </c>
      <c r="P316" s="146">
        <f>O316*H316</f>
        <v>0</v>
      </c>
      <c r="Q316" s="146">
        <v>0</v>
      </c>
      <c r="R316" s="146">
        <f>Q316*H316</f>
        <v>0</v>
      </c>
      <c r="S316" s="146">
        <v>0</v>
      </c>
      <c r="T316" s="147">
        <f>S316*H316</f>
        <v>0</v>
      </c>
      <c r="AR316" s="148" t="s">
        <v>268</v>
      </c>
      <c r="AT316" s="148" t="s">
        <v>264</v>
      </c>
      <c r="AU316" s="148" t="s">
        <v>87</v>
      </c>
      <c r="AY316" s="17" t="s">
        <v>262</v>
      </c>
      <c r="BE316" s="149">
        <f>IF(N316="základní",J316,0)</f>
        <v>0</v>
      </c>
      <c r="BF316" s="149">
        <f>IF(N316="snížená",J316,0)</f>
        <v>0</v>
      </c>
      <c r="BG316" s="149">
        <f>IF(N316="zákl. přenesená",J316,0)</f>
        <v>0</v>
      </c>
      <c r="BH316" s="149">
        <f>IF(N316="sníž. přenesená",J316,0)</f>
        <v>0</v>
      </c>
      <c r="BI316" s="149">
        <f>IF(N316="nulová",J316,0)</f>
        <v>0</v>
      </c>
      <c r="BJ316" s="17" t="s">
        <v>85</v>
      </c>
      <c r="BK316" s="149">
        <f>ROUND(I316*H316,2)</f>
        <v>0</v>
      </c>
      <c r="BL316" s="17" t="s">
        <v>268</v>
      </c>
      <c r="BM316" s="148" t="s">
        <v>790</v>
      </c>
    </row>
    <row r="317" spans="2:51" s="12" customFormat="1" ht="12">
      <c r="B317" s="150"/>
      <c r="D317" s="151" t="s">
        <v>270</v>
      </c>
      <c r="E317" s="152" t="s">
        <v>1</v>
      </c>
      <c r="F317" s="153" t="s">
        <v>4724</v>
      </c>
      <c r="H317" s="154">
        <v>1</v>
      </c>
      <c r="I317" s="155"/>
      <c r="L317" s="150"/>
      <c r="M317" s="156"/>
      <c r="T317" s="157"/>
      <c r="AT317" s="152" t="s">
        <v>270</v>
      </c>
      <c r="AU317" s="152" t="s">
        <v>87</v>
      </c>
      <c r="AV317" s="12" t="s">
        <v>87</v>
      </c>
      <c r="AW317" s="12" t="s">
        <v>32</v>
      </c>
      <c r="AX317" s="12" t="s">
        <v>77</v>
      </c>
      <c r="AY317" s="152" t="s">
        <v>262</v>
      </c>
    </row>
    <row r="318" spans="2:51" s="13" customFormat="1" ht="12">
      <c r="B318" s="158"/>
      <c r="D318" s="151" t="s">
        <v>270</v>
      </c>
      <c r="E318" s="159" t="s">
        <v>1</v>
      </c>
      <c r="F318" s="160" t="s">
        <v>273</v>
      </c>
      <c r="H318" s="161">
        <v>1</v>
      </c>
      <c r="I318" s="162"/>
      <c r="L318" s="158"/>
      <c r="M318" s="163"/>
      <c r="T318" s="164"/>
      <c r="AT318" s="159" t="s">
        <v>270</v>
      </c>
      <c r="AU318" s="159" t="s">
        <v>87</v>
      </c>
      <c r="AV318" s="13" t="s">
        <v>268</v>
      </c>
      <c r="AW318" s="13" t="s">
        <v>32</v>
      </c>
      <c r="AX318" s="13" t="s">
        <v>85</v>
      </c>
      <c r="AY318" s="159" t="s">
        <v>262</v>
      </c>
    </row>
    <row r="319" spans="2:65" s="1" customFormat="1" ht="16.5" customHeight="1">
      <c r="B319" s="32"/>
      <c r="C319" s="138" t="s">
        <v>538</v>
      </c>
      <c r="D319" s="138" t="s">
        <v>264</v>
      </c>
      <c r="E319" s="139" t="s">
        <v>4748</v>
      </c>
      <c r="F319" s="140" t="s">
        <v>4749</v>
      </c>
      <c r="G319" s="141" t="s">
        <v>675</v>
      </c>
      <c r="H319" s="142">
        <v>1</v>
      </c>
      <c r="I319" s="143"/>
      <c r="J319" s="142">
        <f>ROUND(I319*H319,2)</f>
        <v>0</v>
      </c>
      <c r="K319" s="140" t="s">
        <v>1</v>
      </c>
      <c r="L319" s="32"/>
      <c r="M319" s="144" t="s">
        <v>1</v>
      </c>
      <c r="N319" s="145" t="s">
        <v>42</v>
      </c>
      <c r="P319" s="146">
        <f>O319*H319</f>
        <v>0</v>
      </c>
      <c r="Q319" s="146">
        <v>0</v>
      </c>
      <c r="R319" s="146">
        <f>Q319*H319</f>
        <v>0</v>
      </c>
      <c r="S319" s="146">
        <v>0</v>
      </c>
      <c r="T319" s="147">
        <f>S319*H319</f>
        <v>0</v>
      </c>
      <c r="AR319" s="148" t="s">
        <v>268</v>
      </c>
      <c r="AT319" s="148" t="s">
        <v>264</v>
      </c>
      <c r="AU319" s="148" t="s">
        <v>87</v>
      </c>
      <c r="AY319" s="17" t="s">
        <v>262</v>
      </c>
      <c r="BE319" s="149">
        <f>IF(N319="základní",J319,0)</f>
        <v>0</v>
      </c>
      <c r="BF319" s="149">
        <f>IF(N319="snížená",J319,0)</f>
        <v>0</v>
      </c>
      <c r="BG319" s="149">
        <f>IF(N319="zákl. přenesená",J319,0)</f>
        <v>0</v>
      </c>
      <c r="BH319" s="149">
        <f>IF(N319="sníž. přenesená",J319,0)</f>
        <v>0</v>
      </c>
      <c r="BI319" s="149">
        <f>IF(N319="nulová",J319,0)</f>
        <v>0</v>
      </c>
      <c r="BJ319" s="17" t="s">
        <v>85</v>
      </c>
      <c r="BK319" s="149">
        <f>ROUND(I319*H319,2)</f>
        <v>0</v>
      </c>
      <c r="BL319" s="17" t="s">
        <v>268</v>
      </c>
      <c r="BM319" s="148" t="s">
        <v>811</v>
      </c>
    </row>
    <row r="320" spans="2:51" s="14" customFormat="1" ht="12">
      <c r="B320" s="165"/>
      <c r="D320" s="151" t="s">
        <v>270</v>
      </c>
      <c r="E320" s="166" t="s">
        <v>1</v>
      </c>
      <c r="F320" s="167" t="s">
        <v>4703</v>
      </c>
      <c r="H320" s="166" t="s">
        <v>1</v>
      </c>
      <c r="I320" s="168"/>
      <c r="L320" s="165"/>
      <c r="M320" s="169"/>
      <c r="T320" s="170"/>
      <c r="AT320" s="166" t="s">
        <v>270</v>
      </c>
      <c r="AU320" s="166" t="s">
        <v>87</v>
      </c>
      <c r="AV320" s="14" t="s">
        <v>85</v>
      </c>
      <c r="AW320" s="14" t="s">
        <v>32</v>
      </c>
      <c r="AX320" s="14" t="s">
        <v>77</v>
      </c>
      <c r="AY320" s="166" t="s">
        <v>262</v>
      </c>
    </row>
    <row r="321" spans="2:51" s="12" customFormat="1" ht="12">
      <c r="B321" s="150"/>
      <c r="D321" s="151" t="s">
        <v>270</v>
      </c>
      <c r="E321" s="152" t="s">
        <v>1</v>
      </c>
      <c r="F321" s="153" t="s">
        <v>4750</v>
      </c>
      <c r="H321" s="154">
        <v>1</v>
      </c>
      <c r="I321" s="155"/>
      <c r="L321" s="150"/>
      <c r="M321" s="156"/>
      <c r="T321" s="157"/>
      <c r="AT321" s="152" t="s">
        <v>270</v>
      </c>
      <c r="AU321" s="152" t="s">
        <v>87</v>
      </c>
      <c r="AV321" s="12" t="s">
        <v>87</v>
      </c>
      <c r="AW321" s="12" t="s">
        <v>32</v>
      </c>
      <c r="AX321" s="12" t="s">
        <v>77</v>
      </c>
      <c r="AY321" s="152" t="s">
        <v>262</v>
      </c>
    </row>
    <row r="322" spans="2:51" s="13" customFormat="1" ht="12">
      <c r="B322" s="158"/>
      <c r="D322" s="151" t="s">
        <v>270</v>
      </c>
      <c r="E322" s="159" t="s">
        <v>1</v>
      </c>
      <c r="F322" s="160" t="s">
        <v>273</v>
      </c>
      <c r="H322" s="161">
        <v>1</v>
      </c>
      <c r="I322" s="162"/>
      <c r="L322" s="158"/>
      <c r="M322" s="163"/>
      <c r="T322" s="164"/>
      <c r="AT322" s="159" t="s">
        <v>270</v>
      </c>
      <c r="AU322" s="159" t="s">
        <v>87</v>
      </c>
      <c r="AV322" s="13" t="s">
        <v>268</v>
      </c>
      <c r="AW322" s="13" t="s">
        <v>32</v>
      </c>
      <c r="AX322" s="13" t="s">
        <v>85</v>
      </c>
      <c r="AY322" s="159" t="s">
        <v>262</v>
      </c>
    </row>
    <row r="323" spans="2:65" s="1" customFormat="1" ht="24.2" customHeight="1">
      <c r="B323" s="32"/>
      <c r="C323" s="138" t="s">
        <v>545</v>
      </c>
      <c r="D323" s="138" t="s">
        <v>264</v>
      </c>
      <c r="E323" s="139" t="s">
        <v>4751</v>
      </c>
      <c r="F323" s="140" t="s">
        <v>4752</v>
      </c>
      <c r="G323" s="141" t="s">
        <v>675</v>
      </c>
      <c r="H323" s="142">
        <v>1</v>
      </c>
      <c r="I323" s="143"/>
      <c r="J323" s="142">
        <f>ROUND(I323*H323,2)</f>
        <v>0</v>
      </c>
      <c r="K323" s="140" t="s">
        <v>1</v>
      </c>
      <c r="L323" s="32"/>
      <c r="M323" s="144" t="s">
        <v>1</v>
      </c>
      <c r="N323" s="145" t="s">
        <v>42</v>
      </c>
      <c r="P323" s="146">
        <f>O323*H323</f>
        <v>0</v>
      </c>
      <c r="Q323" s="146">
        <v>0</v>
      </c>
      <c r="R323" s="146">
        <f>Q323*H323</f>
        <v>0</v>
      </c>
      <c r="S323" s="146">
        <v>0</v>
      </c>
      <c r="T323" s="147">
        <f>S323*H323</f>
        <v>0</v>
      </c>
      <c r="AR323" s="148" t="s">
        <v>268</v>
      </c>
      <c r="AT323" s="148" t="s">
        <v>264</v>
      </c>
      <c r="AU323" s="148" t="s">
        <v>87</v>
      </c>
      <c r="AY323" s="17" t="s">
        <v>262</v>
      </c>
      <c r="BE323" s="149">
        <f>IF(N323="základní",J323,0)</f>
        <v>0</v>
      </c>
      <c r="BF323" s="149">
        <f>IF(N323="snížená",J323,0)</f>
        <v>0</v>
      </c>
      <c r="BG323" s="149">
        <f>IF(N323="zákl. přenesená",J323,0)</f>
        <v>0</v>
      </c>
      <c r="BH323" s="149">
        <f>IF(N323="sníž. přenesená",J323,0)</f>
        <v>0</v>
      </c>
      <c r="BI323" s="149">
        <f>IF(N323="nulová",J323,0)</f>
        <v>0</v>
      </c>
      <c r="BJ323" s="17" t="s">
        <v>85</v>
      </c>
      <c r="BK323" s="149">
        <f>ROUND(I323*H323,2)</f>
        <v>0</v>
      </c>
      <c r="BL323" s="17" t="s">
        <v>268</v>
      </c>
      <c r="BM323" s="148" t="s">
        <v>822</v>
      </c>
    </row>
    <row r="324" spans="2:47" s="1" customFormat="1" ht="19.5">
      <c r="B324" s="32"/>
      <c r="D324" s="151" t="s">
        <v>699</v>
      </c>
      <c r="F324" s="187" t="s">
        <v>4753</v>
      </c>
      <c r="I324" s="188"/>
      <c r="L324" s="32"/>
      <c r="M324" s="189"/>
      <c r="T324" s="56"/>
      <c r="AT324" s="17" t="s">
        <v>699</v>
      </c>
      <c r="AU324" s="17" t="s">
        <v>87</v>
      </c>
    </row>
    <row r="325" spans="2:63" s="11" customFormat="1" ht="22.9" customHeight="1">
      <c r="B325" s="126"/>
      <c r="D325" s="127" t="s">
        <v>76</v>
      </c>
      <c r="E325" s="136" t="s">
        <v>869</v>
      </c>
      <c r="F325" s="136" t="s">
        <v>4754</v>
      </c>
      <c r="I325" s="129"/>
      <c r="J325" s="137">
        <f>BK325</f>
        <v>0</v>
      </c>
      <c r="L325" s="126"/>
      <c r="M325" s="131"/>
      <c r="P325" s="132">
        <f>P326</f>
        <v>0</v>
      </c>
      <c r="R325" s="132">
        <f>R326</f>
        <v>0</v>
      </c>
      <c r="T325" s="133">
        <f>T326</f>
        <v>0</v>
      </c>
      <c r="AR325" s="127" t="s">
        <v>85</v>
      </c>
      <c r="AT325" s="134" t="s">
        <v>76</v>
      </c>
      <c r="AU325" s="134" t="s">
        <v>85</v>
      </c>
      <c r="AY325" s="127" t="s">
        <v>262</v>
      </c>
      <c r="BK325" s="135">
        <f>BK326</f>
        <v>0</v>
      </c>
    </row>
    <row r="326" spans="2:65" s="1" customFormat="1" ht="16.5" customHeight="1">
      <c r="B326" s="32"/>
      <c r="C326" s="138" t="s">
        <v>549</v>
      </c>
      <c r="D326" s="138" t="s">
        <v>264</v>
      </c>
      <c r="E326" s="139" t="s">
        <v>4755</v>
      </c>
      <c r="F326" s="140" t="s">
        <v>4756</v>
      </c>
      <c r="G326" s="141" t="s">
        <v>303</v>
      </c>
      <c r="H326" s="142">
        <v>47.3</v>
      </c>
      <c r="I326" s="143"/>
      <c r="J326" s="142">
        <f>ROUND(I326*H326,2)</f>
        <v>0</v>
      </c>
      <c r="K326" s="140" t="s">
        <v>1</v>
      </c>
      <c r="L326" s="32"/>
      <c r="M326" s="193" t="s">
        <v>1</v>
      </c>
      <c r="N326" s="194" t="s">
        <v>42</v>
      </c>
      <c r="O326" s="191"/>
      <c r="P326" s="195">
        <f>O326*H326</f>
        <v>0</v>
      </c>
      <c r="Q326" s="195">
        <v>0</v>
      </c>
      <c r="R326" s="195">
        <f>Q326*H326</f>
        <v>0</v>
      </c>
      <c r="S326" s="195">
        <v>0</v>
      </c>
      <c r="T326" s="196">
        <f>S326*H326</f>
        <v>0</v>
      </c>
      <c r="AR326" s="148" t="s">
        <v>268</v>
      </c>
      <c r="AT326" s="148" t="s">
        <v>264</v>
      </c>
      <c r="AU326" s="148" t="s">
        <v>87</v>
      </c>
      <c r="AY326" s="17" t="s">
        <v>262</v>
      </c>
      <c r="BE326" s="149">
        <f>IF(N326="základní",J326,0)</f>
        <v>0</v>
      </c>
      <c r="BF326" s="149">
        <f>IF(N326="snížená",J326,0)</f>
        <v>0</v>
      </c>
      <c r="BG326" s="149">
        <f>IF(N326="zákl. přenesená",J326,0)</f>
        <v>0</v>
      </c>
      <c r="BH326" s="149">
        <f>IF(N326="sníž. přenesená",J326,0)</f>
        <v>0</v>
      </c>
      <c r="BI326" s="149">
        <f>IF(N326="nulová",J326,0)</f>
        <v>0</v>
      </c>
      <c r="BJ326" s="17" t="s">
        <v>85</v>
      </c>
      <c r="BK326" s="149">
        <f>ROUND(I326*H326,2)</f>
        <v>0</v>
      </c>
      <c r="BL326" s="17" t="s">
        <v>268</v>
      </c>
      <c r="BM326" s="148" t="s">
        <v>831</v>
      </c>
    </row>
    <row r="327" spans="2:12" s="1" customFormat="1" ht="6.95" customHeight="1">
      <c r="B327" s="44"/>
      <c r="C327" s="45"/>
      <c r="D327" s="45"/>
      <c r="E327" s="45"/>
      <c r="F327" s="45"/>
      <c r="G327" s="45"/>
      <c r="H327" s="45"/>
      <c r="I327" s="45"/>
      <c r="J327" s="45"/>
      <c r="K327" s="45"/>
      <c r="L327" s="32"/>
    </row>
  </sheetData>
  <sheetProtection algorithmName="SHA-512" hashValue="HMMDYhRvwsUaLIlfHxYd0tQVG4KTXCkHXd5w2iiNJeAJW4kqJk2elTx1MhxqArXH/HukuHDUVZpuOi5/fpIDyw==" saltValue="mUUT9nR97SIphk3bFpmqPFns+Etx4g551SbQrqJM2v3HPCcgtSbmBuzg2EVZzFCYPWN7J63HJ8cWDZxwtsB3FA==" spinCount="100000" sheet="1" objects="1" scenarios="1" formatColumns="0" formatRows="0" autoFilter="0"/>
  <autoFilter ref="C129:K326"/>
  <mergeCells count="15">
    <mergeCell ref="E116:H116"/>
    <mergeCell ref="E120:H120"/>
    <mergeCell ref="E118:H118"/>
    <mergeCell ref="E122:H122"/>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25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34"/>
      <c r="M2" s="234"/>
      <c r="N2" s="234"/>
      <c r="O2" s="234"/>
      <c r="P2" s="234"/>
      <c r="Q2" s="234"/>
      <c r="R2" s="234"/>
      <c r="S2" s="234"/>
      <c r="T2" s="234"/>
      <c r="U2" s="234"/>
      <c r="V2" s="234"/>
      <c r="AT2" s="17" t="s">
        <v>119</v>
      </c>
    </row>
    <row r="3" spans="2:46" ht="6.95" customHeight="1">
      <c r="B3" s="18"/>
      <c r="C3" s="19"/>
      <c r="D3" s="19"/>
      <c r="E3" s="19"/>
      <c r="F3" s="19"/>
      <c r="G3" s="19"/>
      <c r="H3" s="19"/>
      <c r="I3" s="19"/>
      <c r="J3" s="19"/>
      <c r="K3" s="19"/>
      <c r="L3" s="20"/>
      <c r="AT3" s="17" t="s">
        <v>87</v>
      </c>
    </row>
    <row r="4" spans="2:46" ht="24.95" customHeight="1">
      <c r="B4" s="20"/>
      <c r="D4" s="21" t="s">
        <v>156</v>
      </c>
      <c r="L4" s="20"/>
      <c r="M4" s="94" t="s">
        <v>11</v>
      </c>
      <c r="AT4" s="17" t="s">
        <v>4</v>
      </c>
    </row>
    <row r="5" spans="2:12" ht="6.95" customHeight="1">
      <c r="B5" s="20"/>
      <c r="L5" s="20"/>
    </row>
    <row r="6" spans="2:12" ht="12" customHeight="1">
      <c r="B6" s="20"/>
      <c r="D6" s="27" t="s">
        <v>16</v>
      </c>
      <c r="L6" s="20"/>
    </row>
    <row r="7" spans="2:12" ht="16.5" customHeight="1">
      <c r="B7" s="20"/>
      <c r="E7" s="267" t="str">
        <f>'Rekapitulace stavby'!K6</f>
        <v>Novostavba knihovny Antonína Marka v Turnově</v>
      </c>
      <c r="F7" s="268"/>
      <c r="G7" s="268"/>
      <c r="H7" s="268"/>
      <c r="L7" s="20"/>
    </row>
    <row r="8" spans="2:12" ht="12.75">
      <c r="B8" s="20"/>
      <c r="D8" s="27" t="s">
        <v>164</v>
      </c>
      <c r="L8" s="20"/>
    </row>
    <row r="9" spans="2:12" ht="16.5" customHeight="1">
      <c r="B9" s="20"/>
      <c r="E9" s="267" t="s">
        <v>3499</v>
      </c>
      <c r="F9" s="234"/>
      <c r="G9" s="234"/>
      <c r="H9" s="234"/>
      <c r="L9" s="20"/>
    </row>
    <row r="10" spans="2:12" ht="12" customHeight="1">
      <c r="B10" s="20"/>
      <c r="D10" s="27" t="s">
        <v>3500</v>
      </c>
      <c r="L10" s="20"/>
    </row>
    <row r="11" spans="2:12" s="1" customFormat="1" ht="16.5" customHeight="1">
      <c r="B11" s="32"/>
      <c r="E11" s="262" t="s">
        <v>4598</v>
      </c>
      <c r="F11" s="266"/>
      <c r="G11" s="266"/>
      <c r="H11" s="266"/>
      <c r="L11" s="32"/>
    </row>
    <row r="12" spans="2:12" s="1" customFormat="1" ht="12" customHeight="1">
      <c r="B12" s="32"/>
      <c r="D12" s="27" t="s">
        <v>4065</v>
      </c>
      <c r="L12" s="32"/>
    </row>
    <row r="13" spans="2:12" s="1" customFormat="1" ht="16.5" customHeight="1">
      <c r="B13" s="32"/>
      <c r="E13" s="256" t="s">
        <v>4757</v>
      </c>
      <c r="F13" s="266"/>
      <c r="G13" s="266"/>
      <c r="H13" s="266"/>
      <c r="L13" s="32"/>
    </row>
    <row r="14" spans="2:12" s="1" customFormat="1" ht="12">
      <c r="B14" s="32"/>
      <c r="L14" s="32"/>
    </row>
    <row r="15" spans="2:12" s="1" customFormat="1" ht="12" customHeight="1">
      <c r="B15" s="32"/>
      <c r="D15" s="27" t="s">
        <v>18</v>
      </c>
      <c r="F15" s="25" t="s">
        <v>1</v>
      </c>
      <c r="I15" s="27" t="s">
        <v>19</v>
      </c>
      <c r="J15" s="25" t="s">
        <v>1</v>
      </c>
      <c r="L15" s="32"/>
    </row>
    <row r="16" spans="2:12" s="1" customFormat="1" ht="12" customHeight="1">
      <c r="B16" s="32"/>
      <c r="D16" s="27" t="s">
        <v>20</v>
      </c>
      <c r="F16" s="25" t="s">
        <v>21</v>
      </c>
      <c r="I16" s="27" t="s">
        <v>22</v>
      </c>
      <c r="J16" s="52" t="str">
        <f>'Rekapitulace stavby'!AN8</f>
        <v>25. 9. 2023</v>
      </c>
      <c r="L16" s="32"/>
    </row>
    <row r="17" spans="2:12" s="1" customFormat="1" ht="10.9" customHeight="1">
      <c r="B17" s="32"/>
      <c r="L17" s="32"/>
    </row>
    <row r="18" spans="2:12" s="1" customFormat="1" ht="12" customHeight="1">
      <c r="B18" s="32"/>
      <c r="D18" s="27" t="s">
        <v>24</v>
      </c>
      <c r="I18" s="27" t="s">
        <v>25</v>
      </c>
      <c r="J18" s="25" t="s">
        <v>1</v>
      </c>
      <c r="L18" s="32"/>
    </row>
    <row r="19" spans="2:12" s="1" customFormat="1" ht="18" customHeight="1">
      <c r="B19" s="32"/>
      <c r="E19" s="25" t="s">
        <v>26</v>
      </c>
      <c r="I19" s="27" t="s">
        <v>27</v>
      </c>
      <c r="J19" s="25" t="s">
        <v>1</v>
      </c>
      <c r="L19" s="32"/>
    </row>
    <row r="20" spans="2:12" s="1" customFormat="1" ht="6.95" customHeight="1">
      <c r="B20" s="32"/>
      <c r="L20" s="32"/>
    </row>
    <row r="21" spans="2:12" s="1" customFormat="1" ht="12" customHeight="1">
      <c r="B21" s="32"/>
      <c r="D21" s="27" t="s">
        <v>28</v>
      </c>
      <c r="I21" s="27" t="s">
        <v>25</v>
      </c>
      <c r="J21" s="28" t="str">
        <f>'Rekapitulace stavby'!AN13</f>
        <v>Vyplň údaj</v>
      </c>
      <c r="L21" s="32"/>
    </row>
    <row r="22" spans="2:12" s="1" customFormat="1" ht="18" customHeight="1">
      <c r="B22" s="32"/>
      <c r="E22" s="269" t="str">
        <f>'Rekapitulace stavby'!E14</f>
        <v>Vyplň údaj</v>
      </c>
      <c r="F22" s="238"/>
      <c r="G22" s="238"/>
      <c r="H22" s="238"/>
      <c r="I22" s="27" t="s">
        <v>27</v>
      </c>
      <c r="J22" s="28" t="str">
        <f>'Rekapitulace stavby'!AN14</f>
        <v>Vyplň údaj</v>
      </c>
      <c r="L22" s="32"/>
    </row>
    <row r="23" spans="2:12" s="1" customFormat="1" ht="6.95" customHeight="1">
      <c r="B23" s="32"/>
      <c r="L23" s="32"/>
    </row>
    <row r="24" spans="2:12" s="1" customFormat="1" ht="12" customHeight="1">
      <c r="B24" s="32"/>
      <c r="D24" s="27" t="s">
        <v>30</v>
      </c>
      <c r="I24" s="27" t="s">
        <v>25</v>
      </c>
      <c r="J24" s="25" t="s">
        <v>1</v>
      </c>
      <c r="L24" s="32"/>
    </row>
    <row r="25" spans="2:12" s="1" customFormat="1" ht="18" customHeight="1">
      <c r="B25" s="32"/>
      <c r="E25" s="25" t="s">
        <v>31</v>
      </c>
      <c r="I25" s="27" t="s">
        <v>27</v>
      </c>
      <c r="J25" s="25" t="s">
        <v>1</v>
      </c>
      <c r="L25" s="32"/>
    </row>
    <row r="26" spans="2:12" s="1" customFormat="1" ht="6.95" customHeight="1">
      <c r="B26" s="32"/>
      <c r="L26" s="32"/>
    </row>
    <row r="27" spans="2:12" s="1" customFormat="1" ht="12" customHeight="1">
      <c r="B27" s="32"/>
      <c r="D27" s="27" t="s">
        <v>33</v>
      </c>
      <c r="I27" s="27" t="s">
        <v>25</v>
      </c>
      <c r="J27" s="25" t="s">
        <v>1</v>
      </c>
      <c r="L27" s="32"/>
    </row>
    <row r="28" spans="2:12" s="1" customFormat="1" ht="18" customHeight="1">
      <c r="B28" s="32"/>
      <c r="E28" s="25" t="s">
        <v>34</v>
      </c>
      <c r="I28" s="27" t="s">
        <v>27</v>
      </c>
      <c r="J28" s="25" t="s">
        <v>1</v>
      </c>
      <c r="L28" s="32"/>
    </row>
    <row r="29" spans="2:12" s="1" customFormat="1" ht="6.95" customHeight="1">
      <c r="B29" s="32"/>
      <c r="L29" s="32"/>
    </row>
    <row r="30" spans="2:12" s="1" customFormat="1" ht="12" customHeight="1">
      <c r="B30" s="32"/>
      <c r="D30" s="27" t="s">
        <v>35</v>
      </c>
      <c r="L30" s="32"/>
    </row>
    <row r="31" spans="2:12" s="7" customFormat="1" ht="179.25" customHeight="1">
      <c r="B31" s="95"/>
      <c r="E31" s="242" t="s">
        <v>210</v>
      </c>
      <c r="F31" s="242"/>
      <c r="G31" s="242"/>
      <c r="H31" s="242"/>
      <c r="L31" s="95"/>
    </row>
    <row r="32" spans="2:12" s="1" customFormat="1" ht="6.95" customHeight="1">
      <c r="B32" s="32"/>
      <c r="L32" s="32"/>
    </row>
    <row r="33" spans="2:12" s="1" customFormat="1" ht="6.95" customHeight="1">
      <c r="B33" s="32"/>
      <c r="D33" s="53"/>
      <c r="E33" s="53"/>
      <c r="F33" s="53"/>
      <c r="G33" s="53"/>
      <c r="H33" s="53"/>
      <c r="I33" s="53"/>
      <c r="J33" s="53"/>
      <c r="K33" s="53"/>
      <c r="L33" s="32"/>
    </row>
    <row r="34" spans="2:12" s="1" customFormat="1" ht="25.35" customHeight="1">
      <c r="B34" s="32"/>
      <c r="D34" s="97" t="s">
        <v>37</v>
      </c>
      <c r="J34" s="66">
        <f>ROUND(J129,2)</f>
        <v>0</v>
      </c>
      <c r="L34" s="32"/>
    </row>
    <row r="35" spans="2:12" s="1" customFormat="1" ht="6.95" customHeight="1">
      <c r="B35" s="32"/>
      <c r="D35" s="53"/>
      <c r="E35" s="53"/>
      <c r="F35" s="53"/>
      <c r="G35" s="53"/>
      <c r="H35" s="53"/>
      <c r="I35" s="53"/>
      <c r="J35" s="53"/>
      <c r="K35" s="53"/>
      <c r="L35" s="32"/>
    </row>
    <row r="36" spans="2:12" s="1" customFormat="1" ht="14.45" customHeight="1">
      <c r="B36" s="32"/>
      <c r="F36" s="35" t="s">
        <v>39</v>
      </c>
      <c r="I36" s="35" t="s">
        <v>38</v>
      </c>
      <c r="J36" s="35" t="s">
        <v>40</v>
      </c>
      <c r="L36" s="32"/>
    </row>
    <row r="37" spans="2:12" s="1" customFormat="1" ht="14.45" customHeight="1">
      <c r="B37" s="32"/>
      <c r="D37" s="55" t="s">
        <v>41</v>
      </c>
      <c r="E37" s="27" t="s">
        <v>42</v>
      </c>
      <c r="F37" s="86">
        <f>ROUND((SUM(BE129:BE258)),2)</f>
        <v>0</v>
      </c>
      <c r="I37" s="98">
        <v>0.21</v>
      </c>
      <c r="J37" s="86">
        <f>ROUND(((SUM(BE129:BE258))*I37),2)</f>
        <v>0</v>
      </c>
      <c r="L37" s="32"/>
    </row>
    <row r="38" spans="2:12" s="1" customFormat="1" ht="14.45" customHeight="1">
      <c r="B38" s="32"/>
      <c r="E38" s="27" t="s">
        <v>43</v>
      </c>
      <c r="F38" s="86">
        <f>ROUND((SUM(BF129:BF258)),2)</f>
        <v>0</v>
      </c>
      <c r="I38" s="98">
        <v>0.15</v>
      </c>
      <c r="J38" s="86">
        <f>ROUND(((SUM(BF129:BF258))*I38),2)</f>
        <v>0</v>
      </c>
      <c r="L38" s="32"/>
    </row>
    <row r="39" spans="2:12" s="1" customFormat="1" ht="14.45" customHeight="1" hidden="1">
      <c r="B39" s="32"/>
      <c r="E39" s="27" t="s">
        <v>44</v>
      </c>
      <c r="F39" s="86">
        <f>ROUND((SUM(BG129:BG258)),2)</f>
        <v>0</v>
      </c>
      <c r="I39" s="98">
        <v>0.21</v>
      </c>
      <c r="J39" s="86">
        <f>0</f>
        <v>0</v>
      </c>
      <c r="L39" s="32"/>
    </row>
    <row r="40" spans="2:12" s="1" customFormat="1" ht="14.45" customHeight="1" hidden="1">
      <c r="B40" s="32"/>
      <c r="E40" s="27" t="s">
        <v>45</v>
      </c>
      <c r="F40" s="86">
        <f>ROUND((SUM(BH129:BH258)),2)</f>
        <v>0</v>
      </c>
      <c r="I40" s="98">
        <v>0.15</v>
      </c>
      <c r="J40" s="86">
        <f>0</f>
        <v>0</v>
      </c>
      <c r="L40" s="32"/>
    </row>
    <row r="41" spans="2:12" s="1" customFormat="1" ht="14.45" customHeight="1" hidden="1">
      <c r="B41" s="32"/>
      <c r="E41" s="27" t="s">
        <v>46</v>
      </c>
      <c r="F41" s="86">
        <f>ROUND((SUM(BI129:BI258)),2)</f>
        <v>0</v>
      </c>
      <c r="I41" s="98">
        <v>0</v>
      </c>
      <c r="J41" s="86">
        <f>0</f>
        <v>0</v>
      </c>
      <c r="L41" s="32"/>
    </row>
    <row r="42" spans="2:12" s="1" customFormat="1" ht="6.95" customHeight="1">
      <c r="B42" s="32"/>
      <c r="L42" s="32"/>
    </row>
    <row r="43" spans="2:12" s="1" customFormat="1" ht="25.35" customHeight="1">
      <c r="B43" s="32"/>
      <c r="C43" s="99"/>
      <c r="D43" s="100" t="s">
        <v>47</v>
      </c>
      <c r="E43" s="57"/>
      <c r="F43" s="57"/>
      <c r="G43" s="101" t="s">
        <v>48</v>
      </c>
      <c r="H43" s="102" t="s">
        <v>49</v>
      </c>
      <c r="I43" s="57"/>
      <c r="J43" s="103">
        <f>SUM(J34:J41)</f>
        <v>0</v>
      </c>
      <c r="K43" s="104"/>
      <c r="L43" s="32"/>
    </row>
    <row r="44" spans="2:12" s="1" customFormat="1" ht="14.45" customHeight="1">
      <c r="B44" s="32"/>
      <c r="L44" s="32"/>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50</v>
      </c>
      <c r="E50" s="42"/>
      <c r="F50" s="42"/>
      <c r="G50" s="41" t="s">
        <v>51</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52</v>
      </c>
      <c r="E61" s="34"/>
      <c r="F61" s="105" t="s">
        <v>53</v>
      </c>
      <c r="G61" s="43" t="s">
        <v>52</v>
      </c>
      <c r="H61" s="34"/>
      <c r="I61" s="34"/>
      <c r="J61" s="106" t="s">
        <v>53</v>
      </c>
      <c r="K61" s="34"/>
      <c r="L61" s="32"/>
    </row>
    <row r="62" spans="2:12" ht="12">
      <c r="B62" s="20"/>
      <c r="L62" s="20"/>
    </row>
    <row r="63" spans="2:12" ht="12">
      <c r="B63" s="20"/>
      <c r="L63" s="20"/>
    </row>
    <row r="64" spans="2:12" ht="12">
      <c r="B64" s="20"/>
      <c r="L64" s="20"/>
    </row>
    <row r="65" spans="2:12" s="1" customFormat="1" ht="12.75">
      <c r="B65" s="32"/>
      <c r="D65" s="41" t="s">
        <v>54</v>
      </c>
      <c r="E65" s="42"/>
      <c r="F65" s="42"/>
      <c r="G65" s="41" t="s">
        <v>55</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52</v>
      </c>
      <c r="E76" s="34"/>
      <c r="F76" s="105" t="s">
        <v>53</v>
      </c>
      <c r="G76" s="43" t="s">
        <v>52</v>
      </c>
      <c r="H76" s="34"/>
      <c r="I76" s="34"/>
      <c r="J76" s="106" t="s">
        <v>53</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216</v>
      </c>
      <c r="L82" s="32"/>
    </row>
    <row r="83" spans="2:12" s="1" customFormat="1" ht="6.95" customHeight="1">
      <c r="B83" s="32"/>
      <c r="L83" s="32"/>
    </row>
    <row r="84" spans="2:12" s="1" customFormat="1" ht="12" customHeight="1">
      <c r="B84" s="32"/>
      <c r="C84" s="27" t="s">
        <v>16</v>
      </c>
      <c r="L84" s="32"/>
    </row>
    <row r="85" spans="2:12" s="1" customFormat="1" ht="16.5" customHeight="1">
      <c r="B85" s="32"/>
      <c r="E85" s="267" t="str">
        <f>E7</f>
        <v>Novostavba knihovny Antonína Marka v Turnově</v>
      </c>
      <c r="F85" s="268"/>
      <c r="G85" s="268"/>
      <c r="H85" s="268"/>
      <c r="L85" s="32"/>
    </row>
    <row r="86" spans="2:12" ht="12" customHeight="1">
      <c r="B86" s="20"/>
      <c r="C86" s="27" t="s">
        <v>164</v>
      </c>
      <c r="L86" s="20"/>
    </row>
    <row r="87" spans="2:12" ht="16.5" customHeight="1">
      <c r="B87" s="20"/>
      <c r="E87" s="267" t="s">
        <v>3499</v>
      </c>
      <c r="F87" s="234"/>
      <c r="G87" s="234"/>
      <c r="H87" s="234"/>
      <c r="L87" s="20"/>
    </row>
    <row r="88" spans="2:12" ht="12" customHeight="1">
      <c r="B88" s="20"/>
      <c r="C88" s="27" t="s">
        <v>3500</v>
      </c>
      <c r="L88" s="20"/>
    </row>
    <row r="89" spans="2:12" s="1" customFormat="1" ht="16.5" customHeight="1">
      <c r="B89" s="32"/>
      <c r="E89" s="262" t="s">
        <v>4598</v>
      </c>
      <c r="F89" s="266"/>
      <c r="G89" s="266"/>
      <c r="H89" s="266"/>
      <c r="L89" s="32"/>
    </row>
    <row r="90" spans="2:12" s="1" customFormat="1" ht="12" customHeight="1">
      <c r="B90" s="32"/>
      <c r="C90" s="27" t="s">
        <v>4065</v>
      </c>
      <c r="L90" s="32"/>
    </row>
    <row r="91" spans="2:12" s="1" customFormat="1" ht="16.5" customHeight="1">
      <c r="B91" s="32"/>
      <c r="E91" s="256" t="str">
        <f>E13</f>
        <v>03 - Přípojka kanalizace</v>
      </c>
      <c r="F91" s="266"/>
      <c r="G91" s="266"/>
      <c r="H91" s="266"/>
      <c r="L91" s="32"/>
    </row>
    <row r="92" spans="2:12" s="1" customFormat="1" ht="6.95" customHeight="1">
      <c r="B92" s="32"/>
      <c r="L92" s="32"/>
    </row>
    <row r="93" spans="2:12" s="1" customFormat="1" ht="12" customHeight="1">
      <c r="B93" s="32"/>
      <c r="C93" s="27" t="s">
        <v>20</v>
      </c>
      <c r="F93" s="25" t="str">
        <f>F16</f>
        <v>Turnov, p.č. 662/2</v>
      </c>
      <c r="I93" s="27" t="s">
        <v>22</v>
      </c>
      <c r="J93" s="52" t="str">
        <f>IF(J16="","",J16)</f>
        <v>25. 9. 2023</v>
      </c>
      <c r="L93" s="32"/>
    </row>
    <row r="94" spans="2:12" s="1" customFormat="1" ht="6.95" customHeight="1">
      <c r="B94" s="32"/>
      <c r="L94" s="32"/>
    </row>
    <row r="95" spans="2:12" s="1" customFormat="1" ht="15.2" customHeight="1">
      <c r="B95" s="32"/>
      <c r="C95" s="27" t="s">
        <v>24</v>
      </c>
      <c r="F95" s="25" t="str">
        <f>E19</f>
        <v>Město Turnov</v>
      </c>
      <c r="I95" s="27" t="s">
        <v>30</v>
      </c>
      <c r="J95" s="30" t="str">
        <f>E25</f>
        <v>A69 - architekti s.r.o.</v>
      </c>
      <c r="L95" s="32"/>
    </row>
    <row r="96" spans="2:12" s="1" customFormat="1" ht="15.2" customHeight="1">
      <c r="B96" s="32"/>
      <c r="C96" s="27" t="s">
        <v>28</v>
      </c>
      <c r="F96" s="25" t="str">
        <f>IF(E22="","",E22)</f>
        <v>Vyplň údaj</v>
      </c>
      <c r="I96" s="27" t="s">
        <v>33</v>
      </c>
      <c r="J96" s="30" t="str">
        <f>E28</f>
        <v>QSB s.r.o.</v>
      </c>
      <c r="L96" s="32"/>
    </row>
    <row r="97" spans="2:12" s="1" customFormat="1" ht="10.35" customHeight="1">
      <c r="B97" s="32"/>
      <c r="L97" s="32"/>
    </row>
    <row r="98" spans="2:12" s="1" customFormat="1" ht="29.25" customHeight="1">
      <c r="B98" s="32"/>
      <c r="C98" s="107" t="s">
        <v>217</v>
      </c>
      <c r="D98" s="99"/>
      <c r="E98" s="99"/>
      <c r="F98" s="99"/>
      <c r="G98" s="99"/>
      <c r="H98" s="99"/>
      <c r="I98" s="99"/>
      <c r="J98" s="108" t="s">
        <v>218</v>
      </c>
      <c r="K98" s="99"/>
      <c r="L98" s="32"/>
    </row>
    <row r="99" spans="2:12" s="1" customFormat="1" ht="10.35" customHeight="1">
      <c r="B99" s="32"/>
      <c r="L99" s="32"/>
    </row>
    <row r="100" spans="2:47" s="1" customFormat="1" ht="22.9" customHeight="1">
      <c r="B100" s="32"/>
      <c r="C100" s="109" t="s">
        <v>219</v>
      </c>
      <c r="J100" s="66">
        <f>J129</f>
        <v>0</v>
      </c>
      <c r="L100" s="32"/>
      <c r="AU100" s="17" t="s">
        <v>220</v>
      </c>
    </row>
    <row r="101" spans="2:12" s="8" customFormat="1" ht="24.95" customHeight="1">
      <c r="B101" s="110"/>
      <c r="D101" s="111" t="s">
        <v>4757</v>
      </c>
      <c r="E101" s="112"/>
      <c r="F101" s="112"/>
      <c r="G101" s="112"/>
      <c r="H101" s="112"/>
      <c r="I101" s="112"/>
      <c r="J101" s="113">
        <f>J130</f>
        <v>0</v>
      </c>
      <c r="L101" s="110"/>
    </row>
    <row r="102" spans="2:12" s="9" customFormat="1" ht="19.9" customHeight="1">
      <c r="B102" s="114"/>
      <c r="D102" s="115" t="s">
        <v>2702</v>
      </c>
      <c r="E102" s="116"/>
      <c r="F102" s="116"/>
      <c r="G102" s="116"/>
      <c r="H102" s="116"/>
      <c r="I102" s="116"/>
      <c r="J102" s="117">
        <f>J131</f>
        <v>0</v>
      </c>
      <c r="L102" s="114"/>
    </row>
    <row r="103" spans="2:12" s="9" customFormat="1" ht="19.9" customHeight="1">
      <c r="B103" s="114"/>
      <c r="D103" s="115" t="s">
        <v>4600</v>
      </c>
      <c r="E103" s="116"/>
      <c r="F103" s="116"/>
      <c r="G103" s="116"/>
      <c r="H103" s="116"/>
      <c r="I103" s="116"/>
      <c r="J103" s="117">
        <f>J186</f>
        <v>0</v>
      </c>
      <c r="L103" s="114"/>
    </row>
    <row r="104" spans="2:12" s="9" customFormat="1" ht="19.9" customHeight="1">
      <c r="B104" s="114"/>
      <c r="D104" s="115" t="s">
        <v>4602</v>
      </c>
      <c r="E104" s="116"/>
      <c r="F104" s="116"/>
      <c r="G104" s="116"/>
      <c r="H104" s="116"/>
      <c r="I104" s="116"/>
      <c r="J104" s="117">
        <f>J204</f>
        <v>0</v>
      </c>
      <c r="L104" s="114"/>
    </row>
    <row r="105" spans="2:12" s="9" customFormat="1" ht="19.9" customHeight="1">
      <c r="B105" s="114"/>
      <c r="D105" s="115" t="s">
        <v>4603</v>
      </c>
      <c r="E105" s="116"/>
      <c r="F105" s="116"/>
      <c r="G105" s="116"/>
      <c r="H105" s="116"/>
      <c r="I105" s="116"/>
      <c r="J105" s="117">
        <f>J257</f>
        <v>0</v>
      </c>
      <c r="L105" s="114"/>
    </row>
    <row r="106" spans="2:12" s="1" customFormat="1" ht="21.75" customHeight="1">
      <c r="B106" s="32"/>
      <c r="L106" s="32"/>
    </row>
    <row r="107" spans="2:12" s="1" customFormat="1" ht="6.95" customHeight="1">
      <c r="B107" s="44"/>
      <c r="C107" s="45"/>
      <c r="D107" s="45"/>
      <c r="E107" s="45"/>
      <c r="F107" s="45"/>
      <c r="G107" s="45"/>
      <c r="H107" s="45"/>
      <c r="I107" s="45"/>
      <c r="J107" s="45"/>
      <c r="K107" s="45"/>
      <c r="L107" s="32"/>
    </row>
    <row r="111" spans="2:12" s="1" customFormat="1" ht="6.95" customHeight="1">
      <c r="B111" s="46"/>
      <c r="C111" s="47"/>
      <c r="D111" s="47"/>
      <c r="E111" s="47"/>
      <c r="F111" s="47"/>
      <c r="G111" s="47"/>
      <c r="H111" s="47"/>
      <c r="I111" s="47"/>
      <c r="J111" s="47"/>
      <c r="K111" s="47"/>
      <c r="L111" s="32"/>
    </row>
    <row r="112" spans="2:12" s="1" customFormat="1" ht="24.95" customHeight="1">
      <c r="B112" s="32"/>
      <c r="C112" s="21" t="s">
        <v>247</v>
      </c>
      <c r="L112" s="32"/>
    </row>
    <row r="113" spans="2:12" s="1" customFormat="1" ht="6.95" customHeight="1">
      <c r="B113" s="32"/>
      <c r="L113" s="32"/>
    </row>
    <row r="114" spans="2:12" s="1" customFormat="1" ht="12" customHeight="1">
      <c r="B114" s="32"/>
      <c r="C114" s="27" t="s">
        <v>16</v>
      </c>
      <c r="L114" s="32"/>
    </row>
    <row r="115" spans="2:12" s="1" customFormat="1" ht="16.5" customHeight="1">
      <c r="B115" s="32"/>
      <c r="E115" s="267" t="str">
        <f>E7</f>
        <v>Novostavba knihovny Antonína Marka v Turnově</v>
      </c>
      <c r="F115" s="268"/>
      <c r="G115" s="268"/>
      <c r="H115" s="268"/>
      <c r="L115" s="32"/>
    </row>
    <row r="116" spans="2:12" ht="12" customHeight="1">
      <c r="B116" s="20"/>
      <c r="C116" s="27" t="s">
        <v>164</v>
      </c>
      <c r="L116" s="20"/>
    </row>
    <row r="117" spans="2:12" ht="16.5" customHeight="1">
      <c r="B117" s="20"/>
      <c r="E117" s="267" t="s">
        <v>3499</v>
      </c>
      <c r="F117" s="234"/>
      <c r="G117" s="234"/>
      <c r="H117" s="234"/>
      <c r="L117" s="20"/>
    </row>
    <row r="118" spans="2:12" ht="12" customHeight="1">
      <c r="B118" s="20"/>
      <c r="C118" s="27" t="s">
        <v>3500</v>
      </c>
      <c r="L118" s="20"/>
    </row>
    <row r="119" spans="2:12" s="1" customFormat="1" ht="16.5" customHeight="1">
      <c r="B119" s="32"/>
      <c r="E119" s="262" t="s">
        <v>4598</v>
      </c>
      <c r="F119" s="266"/>
      <c r="G119" s="266"/>
      <c r="H119" s="266"/>
      <c r="L119" s="32"/>
    </row>
    <row r="120" spans="2:12" s="1" customFormat="1" ht="12" customHeight="1">
      <c r="B120" s="32"/>
      <c r="C120" s="27" t="s">
        <v>4065</v>
      </c>
      <c r="L120" s="32"/>
    </row>
    <row r="121" spans="2:12" s="1" customFormat="1" ht="16.5" customHeight="1">
      <c r="B121" s="32"/>
      <c r="E121" s="256" t="str">
        <f>E13</f>
        <v>03 - Přípojka kanalizace</v>
      </c>
      <c r="F121" s="266"/>
      <c r="G121" s="266"/>
      <c r="H121" s="266"/>
      <c r="L121" s="32"/>
    </row>
    <row r="122" spans="2:12" s="1" customFormat="1" ht="6.95" customHeight="1">
      <c r="B122" s="32"/>
      <c r="L122" s="32"/>
    </row>
    <row r="123" spans="2:12" s="1" customFormat="1" ht="12" customHeight="1">
      <c r="B123" s="32"/>
      <c r="C123" s="27" t="s">
        <v>20</v>
      </c>
      <c r="F123" s="25" t="str">
        <f>F16</f>
        <v>Turnov, p.č. 662/2</v>
      </c>
      <c r="I123" s="27" t="s">
        <v>22</v>
      </c>
      <c r="J123" s="52" t="str">
        <f>IF(J16="","",J16)</f>
        <v>25. 9. 2023</v>
      </c>
      <c r="L123" s="32"/>
    </row>
    <row r="124" spans="2:12" s="1" customFormat="1" ht="6.95" customHeight="1">
      <c r="B124" s="32"/>
      <c r="L124" s="32"/>
    </row>
    <row r="125" spans="2:12" s="1" customFormat="1" ht="15.2" customHeight="1">
      <c r="B125" s="32"/>
      <c r="C125" s="27" t="s">
        <v>24</v>
      </c>
      <c r="F125" s="25" t="str">
        <f>E19</f>
        <v>Město Turnov</v>
      </c>
      <c r="I125" s="27" t="s">
        <v>30</v>
      </c>
      <c r="J125" s="30" t="str">
        <f>E25</f>
        <v>A69 - architekti s.r.o.</v>
      </c>
      <c r="L125" s="32"/>
    </row>
    <row r="126" spans="2:12" s="1" customFormat="1" ht="15.2" customHeight="1">
      <c r="B126" s="32"/>
      <c r="C126" s="27" t="s">
        <v>28</v>
      </c>
      <c r="F126" s="25" t="str">
        <f>IF(E22="","",E22)</f>
        <v>Vyplň údaj</v>
      </c>
      <c r="I126" s="27" t="s">
        <v>33</v>
      </c>
      <c r="J126" s="30" t="str">
        <f>E28</f>
        <v>QSB s.r.o.</v>
      </c>
      <c r="L126" s="32"/>
    </row>
    <row r="127" spans="2:12" s="1" customFormat="1" ht="10.35" customHeight="1">
      <c r="B127" s="32"/>
      <c r="L127" s="32"/>
    </row>
    <row r="128" spans="2:20" s="10" customFormat="1" ht="29.25" customHeight="1">
      <c r="B128" s="118"/>
      <c r="C128" s="119" t="s">
        <v>248</v>
      </c>
      <c r="D128" s="120" t="s">
        <v>62</v>
      </c>
      <c r="E128" s="120" t="s">
        <v>58</v>
      </c>
      <c r="F128" s="120" t="s">
        <v>59</v>
      </c>
      <c r="G128" s="120" t="s">
        <v>249</v>
      </c>
      <c r="H128" s="120" t="s">
        <v>250</v>
      </c>
      <c r="I128" s="120" t="s">
        <v>251</v>
      </c>
      <c r="J128" s="120" t="s">
        <v>218</v>
      </c>
      <c r="K128" s="121" t="s">
        <v>252</v>
      </c>
      <c r="L128" s="118"/>
      <c r="M128" s="59" t="s">
        <v>1</v>
      </c>
      <c r="N128" s="60" t="s">
        <v>41</v>
      </c>
      <c r="O128" s="60" t="s">
        <v>253</v>
      </c>
      <c r="P128" s="60" t="s">
        <v>254</v>
      </c>
      <c r="Q128" s="60" t="s">
        <v>255</v>
      </c>
      <c r="R128" s="60" t="s">
        <v>256</v>
      </c>
      <c r="S128" s="60" t="s">
        <v>257</v>
      </c>
      <c r="T128" s="61" t="s">
        <v>258</v>
      </c>
    </row>
    <row r="129" spans="2:63" s="1" customFormat="1" ht="22.9" customHeight="1">
      <c r="B129" s="32"/>
      <c r="C129" s="64" t="s">
        <v>259</v>
      </c>
      <c r="J129" s="122">
        <f>BK129</f>
        <v>0</v>
      </c>
      <c r="L129" s="32"/>
      <c r="M129" s="62"/>
      <c r="N129" s="53"/>
      <c r="O129" s="53"/>
      <c r="P129" s="123">
        <f>P130</f>
        <v>0</v>
      </c>
      <c r="Q129" s="53"/>
      <c r="R129" s="123">
        <f>R130</f>
        <v>0</v>
      </c>
      <c r="S129" s="53"/>
      <c r="T129" s="124">
        <f>T130</f>
        <v>0</v>
      </c>
      <c r="AT129" s="17" t="s">
        <v>76</v>
      </c>
      <c r="AU129" s="17" t="s">
        <v>220</v>
      </c>
      <c r="BK129" s="125">
        <f>BK130</f>
        <v>0</v>
      </c>
    </row>
    <row r="130" spans="2:63" s="11" customFormat="1" ht="25.9" customHeight="1">
      <c r="B130" s="126"/>
      <c r="D130" s="127" t="s">
        <v>76</v>
      </c>
      <c r="E130" s="128" t="s">
        <v>117</v>
      </c>
      <c r="F130" s="128" t="s">
        <v>118</v>
      </c>
      <c r="I130" s="129"/>
      <c r="J130" s="130">
        <f>BK130</f>
        <v>0</v>
      </c>
      <c r="L130" s="126"/>
      <c r="M130" s="131"/>
      <c r="P130" s="132">
        <f>P131+P186+P204+P257</f>
        <v>0</v>
      </c>
      <c r="R130" s="132">
        <f>R131+R186+R204+R257</f>
        <v>0</v>
      </c>
      <c r="T130" s="133">
        <f>T131+T186+T204+T257</f>
        <v>0</v>
      </c>
      <c r="AR130" s="127" t="s">
        <v>85</v>
      </c>
      <c r="AT130" s="134" t="s">
        <v>76</v>
      </c>
      <c r="AU130" s="134" t="s">
        <v>77</v>
      </c>
      <c r="AY130" s="127" t="s">
        <v>262</v>
      </c>
      <c r="BK130" s="135">
        <f>BK131+BK186+BK204+BK257</f>
        <v>0</v>
      </c>
    </row>
    <row r="131" spans="2:63" s="11" customFormat="1" ht="22.9" customHeight="1">
      <c r="B131" s="126"/>
      <c r="D131" s="127" t="s">
        <v>76</v>
      </c>
      <c r="E131" s="136" t="s">
        <v>85</v>
      </c>
      <c r="F131" s="136" t="s">
        <v>2706</v>
      </c>
      <c r="I131" s="129"/>
      <c r="J131" s="137">
        <f>BK131</f>
        <v>0</v>
      </c>
      <c r="L131" s="126"/>
      <c r="M131" s="131"/>
      <c r="P131" s="132">
        <f>SUM(P132:P185)</f>
        <v>0</v>
      </c>
      <c r="R131" s="132">
        <f>SUM(R132:R185)</f>
        <v>0</v>
      </c>
      <c r="T131" s="133">
        <f>SUM(T132:T185)</f>
        <v>0</v>
      </c>
      <c r="AR131" s="127" t="s">
        <v>85</v>
      </c>
      <c r="AT131" s="134" t="s">
        <v>76</v>
      </c>
      <c r="AU131" s="134" t="s">
        <v>85</v>
      </c>
      <c r="AY131" s="127" t="s">
        <v>262</v>
      </c>
      <c r="BK131" s="135">
        <f>SUM(BK132:BK185)</f>
        <v>0</v>
      </c>
    </row>
    <row r="132" spans="2:65" s="1" customFormat="1" ht="16.5" customHeight="1">
      <c r="B132" s="32"/>
      <c r="C132" s="138" t="s">
        <v>85</v>
      </c>
      <c r="D132" s="138" t="s">
        <v>264</v>
      </c>
      <c r="E132" s="139" t="s">
        <v>4608</v>
      </c>
      <c r="F132" s="140" t="s">
        <v>4609</v>
      </c>
      <c r="G132" s="141" t="s">
        <v>552</v>
      </c>
      <c r="H132" s="142">
        <v>12.52</v>
      </c>
      <c r="I132" s="143"/>
      <c r="J132" s="142">
        <f>ROUND(I132*H132,2)</f>
        <v>0</v>
      </c>
      <c r="K132" s="140" t="s">
        <v>1</v>
      </c>
      <c r="L132" s="32"/>
      <c r="M132" s="144" t="s">
        <v>1</v>
      </c>
      <c r="N132" s="145" t="s">
        <v>42</v>
      </c>
      <c r="P132" s="146">
        <f>O132*H132</f>
        <v>0</v>
      </c>
      <c r="Q132" s="146">
        <v>0</v>
      </c>
      <c r="R132" s="146">
        <f>Q132*H132</f>
        <v>0</v>
      </c>
      <c r="S132" s="146">
        <v>0</v>
      </c>
      <c r="T132" s="147">
        <f>S132*H132</f>
        <v>0</v>
      </c>
      <c r="AR132" s="148" t="s">
        <v>268</v>
      </c>
      <c r="AT132" s="148" t="s">
        <v>264</v>
      </c>
      <c r="AU132" s="148" t="s">
        <v>87</v>
      </c>
      <c r="AY132" s="17" t="s">
        <v>262</v>
      </c>
      <c r="BE132" s="149">
        <f>IF(N132="základní",J132,0)</f>
        <v>0</v>
      </c>
      <c r="BF132" s="149">
        <f>IF(N132="snížená",J132,0)</f>
        <v>0</v>
      </c>
      <c r="BG132" s="149">
        <f>IF(N132="zákl. přenesená",J132,0)</f>
        <v>0</v>
      </c>
      <c r="BH132" s="149">
        <f>IF(N132="sníž. přenesená",J132,0)</f>
        <v>0</v>
      </c>
      <c r="BI132" s="149">
        <f>IF(N132="nulová",J132,0)</f>
        <v>0</v>
      </c>
      <c r="BJ132" s="17" t="s">
        <v>85</v>
      </c>
      <c r="BK132" s="149">
        <f>ROUND(I132*H132,2)</f>
        <v>0</v>
      </c>
      <c r="BL132" s="17" t="s">
        <v>268</v>
      </c>
      <c r="BM132" s="148" t="s">
        <v>87</v>
      </c>
    </row>
    <row r="133" spans="2:47" s="1" customFormat="1" ht="29.25">
      <c r="B133" s="32"/>
      <c r="D133" s="151" t="s">
        <v>699</v>
      </c>
      <c r="F133" s="187" t="s">
        <v>4758</v>
      </c>
      <c r="I133" s="188"/>
      <c r="L133" s="32"/>
      <c r="M133" s="189"/>
      <c r="T133" s="56"/>
      <c r="AT133" s="17" t="s">
        <v>699</v>
      </c>
      <c r="AU133" s="17" t="s">
        <v>87</v>
      </c>
    </row>
    <row r="134" spans="2:51" s="12" customFormat="1" ht="12">
      <c r="B134" s="150"/>
      <c r="D134" s="151" t="s">
        <v>270</v>
      </c>
      <c r="E134" s="152" t="s">
        <v>1</v>
      </c>
      <c r="F134" s="153" t="s">
        <v>4759</v>
      </c>
      <c r="H134" s="154">
        <v>14.03</v>
      </c>
      <c r="I134" s="155"/>
      <c r="L134" s="150"/>
      <c r="M134" s="156"/>
      <c r="T134" s="157"/>
      <c r="AT134" s="152" t="s">
        <v>270</v>
      </c>
      <c r="AU134" s="152" t="s">
        <v>87</v>
      </c>
      <c r="AV134" s="12" t="s">
        <v>87</v>
      </c>
      <c r="AW134" s="12" t="s">
        <v>32</v>
      </c>
      <c r="AX134" s="12" t="s">
        <v>77</v>
      </c>
      <c r="AY134" s="152" t="s">
        <v>262</v>
      </c>
    </row>
    <row r="135" spans="2:51" s="12" customFormat="1" ht="12">
      <c r="B135" s="150"/>
      <c r="D135" s="151" t="s">
        <v>270</v>
      </c>
      <c r="E135" s="152" t="s">
        <v>1</v>
      </c>
      <c r="F135" s="153" t="s">
        <v>4760</v>
      </c>
      <c r="H135" s="154">
        <v>-1.51</v>
      </c>
      <c r="I135" s="155"/>
      <c r="L135" s="150"/>
      <c r="M135" s="156"/>
      <c r="T135" s="157"/>
      <c r="AT135" s="152" t="s">
        <v>270</v>
      </c>
      <c r="AU135" s="152" t="s">
        <v>87</v>
      </c>
      <c r="AV135" s="12" t="s">
        <v>87</v>
      </c>
      <c r="AW135" s="12" t="s">
        <v>32</v>
      </c>
      <c r="AX135" s="12" t="s">
        <v>77</v>
      </c>
      <c r="AY135" s="152" t="s">
        <v>262</v>
      </c>
    </row>
    <row r="136" spans="2:51" s="13" customFormat="1" ht="12">
      <c r="B136" s="158"/>
      <c r="D136" s="151" t="s">
        <v>270</v>
      </c>
      <c r="E136" s="159" t="s">
        <v>1</v>
      </c>
      <c r="F136" s="160" t="s">
        <v>273</v>
      </c>
      <c r="H136" s="161">
        <v>12.52</v>
      </c>
      <c r="I136" s="162"/>
      <c r="L136" s="158"/>
      <c r="M136" s="163"/>
      <c r="T136" s="164"/>
      <c r="AT136" s="159" t="s">
        <v>270</v>
      </c>
      <c r="AU136" s="159" t="s">
        <v>87</v>
      </c>
      <c r="AV136" s="13" t="s">
        <v>268</v>
      </c>
      <c r="AW136" s="13" t="s">
        <v>32</v>
      </c>
      <c r="AX136" s="13" t="s">
        <v>85</v>
      </c>
      <c r="AY136" s="159" t="s">
        <v>262</v>
      </c>
    </row>
    <row r="137" spans="2:65" s="1" customFormat="1" ht="24.2" customHeight="1">
      <c r="B137" s="32"/>
      <c r="C137" s="138" t="s">
        <v>87</v>
      </c>
      <c r="D137" s="138" t="s">
        <v>264</v>
      </c>
      <c r="E137" s="139" t="s">
        <v>4761</v>
      </c>
      <c r="F137" s="140" t="s">
        <v>4762</v>
      </c>
      <c r="G137" s="141" t="s">
        <v>552</v>
      </c>
      <c r="H137" s="142">
        <v>1.25</v>
      </c>
      <c r="I137" s="143"/>
      <c r="J137" s="142">
        <f>ROUND(I137*H137,2)</f>
        <v>0</v>
      </c>
      <c r="K137" s="140" t="s">
        <v>1</v>
      </c>
      <c r="L137" s="32"/>
      <c r="M137" s="144" t="s">
        <v>1</v>
      </c>
      <c r="N137" s="145" t="s">
        <v>42</v>
      </c>
      <c r="P137" s="146">
        <f>O137*H137</f>
        <v>0</v>
      </c>
      <c r="Q137" s="146">
        <v>0</v>
      </c>
      <c r="R137" s="146">
        <f>Q137*H137</f>
        <v>0</v>
      </c>
      <c r="S137" s="146">
        <v>0</v>
      </c>
      <c r="T137" s="147">
        <f>S137*H137</f>
        <v>0</v>
      </c>
      <c r="AR137" s="148" t="s">
        <v>268</v>
      </c>
      <c r="AT137" s="148" t="s">
        <v>264</v>
      </c>
      <c r="AU137" s="148" t="s">
        <v>87</v>
      </c>
      <c r="AY137" s="17" t="s">
        <v>262</v>
      </c>
      <c r="BE137" s="149">
        <f>IF(N137="základní",J137,0)</f>
        <v>0</v>
      </c>
      <c r="BF137" s="149">
        <f>IF(N137="snížená",J137,0)</f>
        <v>0</v>
      </c>
      <c r="BG137" s="149">
        <f>IF(N137="zákl. přenesená",J137,0)</f>
        <v>0</v>
      </c>
      <c r="BH137" s="149">
        <f>IF(N137="sníž. přenesená",J137,0)</f>
        <v>0</v>
      </c>
      <c r="BI137" s="149">
        <f>IF(N137="nulová",J137,0)</f>
        <v>0</v>
      </c>
      <c r="BJ137" s="17" t="s">
        <v>85</v>
      </c>
      <c r="BK137" s="149">
        <f>ROUND(I137*H137,2)</f>
        <v>0</v>
      </c>
      <c r="BL137" s="17" t="s">
        <v>268</v>
      </c>
      <c r="BM137" s="148" t="s">
        <v>268</v>
      </c>
    </row>
    <row r="138" spans="2:47" s="1" customFormat="1" ht="58.5">
      <c r="B138" s="32"/>
      <c r="D138" s="151" t="s">
        <v>699</v>
      </c>
      <c r="F138" s="187" t="s">
        <v>4763</v>
      </c>
      <c r="I138" s="188"/>
      <c r="L138" s="32"/>
      <c r="M138" s="189"/>
      <c r="T138" s="56"/>
      <c r="AT138" s="17" t="s">
        <v>699</v>
      </c>
      <c r="AU138" s="17" t="s">
        <v>87</v>
      </c>
    </row>
    <row r="139" spans="2:51" s="14" customFormat="1" ht="12">
      <c r="B139" s="165"/>
      <c r="D139" s="151" t="s">
        <v>270</v>
      </c>
      <c r="E139" s="166" t="s">
        <v>1</v>
      </c>
      <c r="F139" s="167" t="s">
        <v>4764</v>
      </c>
      <c r="H139" s="166" t="s">
        <v>1</v>
      </c>
      <c r="I139" s="168"/>
      <c r="L139" s="165"/>
      <c r="M139" s="169"/>
      <c r="T139" s="170"/>
      <c r="AT139" s="166" t="s">
        <v>270</v>
      </c>
      <c r="AU139" s="166" t="s">
        <v>87</v>
      </c>
      <c r="AV139" s="14" t="s">
        <v>85</v>
      </c>
      <c r="AW139" s="14" t="s">
        <v>32</v>
      </c>
      <c r="AX139" s="14" t="s">
        <v>77</v>
      </c>
      <c r="AY139" s="166" t="s">
        <v>262</v>
      </c>
    </row>
    <row r="140" spans="2:51" s="12" customFormat="1" ht="12">
      <c r="B140" s="150"/>
      <c r="D140" s="151" t="s">
        <v>270</v>
      </c>
      <c r="E140" s="152" t="s">
        <v>1</v>
      </c>
      <c r="F140" s="153" t="s">
        <v>4765</v>
      </c>
      <c r="H140" s="154">
        <v>1.25</v>
      </c>
      <c r="I140" s="155"/>
      <c r="L140" s="150"/>
      <c r="M140" s="156"/>
      <c r="T140" s="157"/>
      <c r="AT140" s="152" t="s">
        <v>270</v>
      </c>
      <c r="AU140" s="152" t="s">
        <v>87</v>
      </c>
      <c r="AV140" s="12" t="s">
        <v>87</v>
      </c>
      <c r="AW140" s="12" t="s">
        <v>32</v>
      </c>
      <c r="AX140" s="12" t="s">
        <v>77</v>
      </c>
      <c r="AY140" s="152" t="s">
        <v>262</v>
      </c>
    </row>
    <row r="141" spans="2:51" s="13" customFormat="1" ht="12">
      <c r="B141" s="158"/>
      <c r="D141" s="151" t="s">
        <v>270</v>
      </c>
      <c r="E141" s="159" t="s">
        <v>1</v>
      </c>
      <c r="F141" s="160" t="s">
        <v>273</v>
      </c>
      <c r="H141" s="161">
        <v>1.25</v>
      </c>
      <c r="I141" s="162"/>
      <c r="L141" s="158"/>
      <c r="M141" s="163"/>
      <c r="T141" s="164"/>
      <c r="AT141" s="159" t="s">
        <v>270</v>
      </c>
      <c r="AU141" s="159" t="s">
        <v>87</v>
      </c>
      <c r="AV141" s="13" t="s">
        <v>268</v>
      </c>
      <c r="AW141" s="13" t="s">
        <v>32</v>
      </c>
      <c r="AX141" s="13" t="s">
        <v>85</v>
      </c>
      <c r="AY141" s="159" t="s">
        <v>262</v>
      </c>
    </row>
    <row r="142" spans="2:65" s="1" customFormat="1" ht="21.75" customHeight="1">
      <c r="B142" s="32"/>
      <c r="C142" s="138" t="s">
        <v>103</v>
      </c>
      <c r="D142" s="138" t="s">
        <v>264</v>
      </c>
      <c r="E142" s="139" t="s">
        <v>4612</v>
      </c>
      <c r="F142" s="140" t="s">
        <v>4613</v>
      </c>
      <c r="G142" s="141" t="s">
        <v>552</v>
      </c>
      <c r="H142" s="142">
        <v>25.03</v>
      </c>
      <c r="I142" s="143"/>
      <c r="J142" s="142">
        <f>ROUND(I142*H142,2)</f>
        <v>0</v>
      </c>
      <c r="K142" s="140" t="s">
        <v>1</v>
      </c>
      <c r="L142" s="32"/>
      <c r="M142" s="144" t="s">
        <v>1</v>
      </c>
      <c r="N142" s="145" t="s">
        <v>42</v>
      </c>
      <c r="P142" s="146">
        <f>O142*H142</f>
        <v>0</v>
      </c>
      <c r="Q142" s="146">
        <v>0</v>
      </c>
      <c r="R142" s="146">
        <f>Q142*H142</f>
        <v>0</v>
      </c>
      <c r="S142" s="146">
        <v>0</v>
      </c>
      <c r="T142" s="147">
        <f>S142*H142</f>
        <v>0</v>
      </c>
      <c r="AR142" s="148" t="s">
        <v>268</v>
      </c>
      <c r="AT142" s="148" t="s">
        <v>264</v>
      </c>
      <c r="AU142" s="148" t="s">
        <v>87</v>
      </c>
      <c r="AY142" s="17" t="s">
        <v>262</v>
      </c>
      <c r="BE142" s="149">
        <f>IF(N142="základní",J142,0)</f>
        <v>0</v>
      </c>
      <c r="BF142" s="149">
        <f>IF(N142="snížená",J142,0)</f>
        <v>0</v>
      </c>
      <c r="BG142" s="149">
        <f>IF(N142="zákl. přenesená",J142,0)</f>
        <v>0</v>
      </c>
      <c r="BH142" s="149">
        <f>IF(N142="sníž. přenesená",J142,0)</f>
        <v>0</v>
      </c>
      <c r="BI142" s="149">
        <f>IF(N142="nulová",J142,0)</f>
        <v>0</v>
      </c>
      <c r="BJ142" s="17" t="s">
        <v>85</v>
      </c>
      <c r="BK142" s="149">
        <f>ROUND(I142*H142,2)</f>
        <v>0</v>
      </c>
      <c r="BL142" s="17" t="s">
        <v>268</v>
      </c>
      <c r="BM142" s="148" t="s">
        <v>312</v>
      </c>
    </row>
    <row r="143" spans="2:47" s="1" customFormat="1" ht="78">
      <c r="B143" s="32"/>
      <c r="D143" s="151" t="s">
        <v>699</v>
      </c>
      <c r="F143" s="187" t="s">
        <v>4614</v>
      </c>
      <c r="I143" s="188"/>
      <c r="L143" s="32"/>
      <c r="M143" s="189"/>
      <c r="T143" s="56"/>
      <c r="AT143" s="17" t="s">
        <v>699</v>
      </c>
      <c r="AU143" s="17" t="s">
        <v>87</v>
      </c>
    </row>
    <row r="144" spans="2:51" s="12" customFormat="1" ht="12">
      <c r="B144" s="150"/>
      <c r="D144" s="151" t="s">
        <v>270</v>
      </c>
      <c r="E144" s="152" t="s">
        <v>1</v>
      </c>
      <c r="F144" s="153" t="s">
        <v>4766</v>
      </c>
      <c r="H144" s="154">
        <v>28.05</v>
      </c>
      <c r="I144" s="155"/>
      <c r="L144" s="150"/>
      <c r="M144" s="156"/>
      <c r="T144" s="157"/>
      <c r="AT144" s="152" t="s">
        <v>270</v>
      </c>
      <c r="AU144" s="152" t="s">
        <v>87</v>
      </c>
      <c r="AV144" s="12" t="s">
        <v>87</v>
      </c>
      <c r="AW144" s="12" t="s">
        <v>32</v>
      </c>
      <c r="AX144" s="12" t="s">
        <v>77</v>
      </c>
      <c r="AY144" s="152" t="s">
        <v>262</v>
      </c>
    </row>
    <row r="145" spans="2:51" s="12" customFormat="1" ht="12">
      <c r="B145" s="150"/>
      <c r="D145" s="151" t="s">
        <v>270</v>
      </c>
      <c r="E145" s="152" t="s">
        <v>1</v>
      </c>
      <c r="F145" s="153" t="s">
        <v>4767</v>
      </c>
      <c r="H145" s="154">
        <v>-3.02</v>
      </c>
      <c r="I145" s="155"/>
      <c r="L145" s="150"/>
      <c r="M145" s="156"/>
      <c r="T145" s="157"/>
      <c r="AT145" s="152" t="s">
        <v>270</v>
      </c>
      <c r="AU145" s="152" t="s">
        <v>87</v>
      </c>
      <c r="AV145" s="12" t="s">
        <v>87</v>
      </c>
      <c r="AW145" s="12" t="s">
        <v>32</v>
      </c>
      <c r="AX145" s="12" t="s">
        <v>77</v>
      </c>
      <c r="AY145" s="152" t="s">
        <v>262</v>
      </c>
    </row>
    <row r="146" spans="2:51" s="13" customFormat="1" ht="12">
      <c r="B146" s="158"/>
      <c r="D146" s="151" t="s">
        <v>270</v>
      </c>
      <c r="E146" s="159" t="s">
        <v>1</v>
      </c>
      <c r="F146" s="160" t="s">
        <v>273</v>
      </c>
      <c r="H146" s="161">
        <v>25.03</v>
      </c>
      <c r="I146" s="162"/>
      <c r="L146" s="158"/>
      <c r="M146" s="163"/>
      <c r="T146" s="164"/>
      <c r="AT146" s="159" t="s">
        <v>270</v>
      </c>
      <c r="AU146" s="159" t="s">
        <v>87</v>
      </c>
      <c r="AV146" s="13" t="s">
        <v>268</v>
      </c>
      <c r="AW146" s="13" t="s">
        <v>32</v>
      </c>
      <c r="AX146" s="13" t="s">
        <v>85</v>
      </c>
      <c r="AY146" s="159" t="s">
        <v>262</v>
      </c>
    </row>
    <row r="147" spans="2:65" s="1" customFormat="1" ht="21.75" customHeight="1">
      <c r="B147" s="32"/>
      <c r="C147" s="138" t="s">
        <v>268</v>
      </c>
      <c r="D147" s="138" t="s">
        <v>264</v>
      </c>
      <c r="E147" s="139" t="s">
        <v>4620</v>
      </c>
      <c r="F147" s="140" t="s">
        <v>4621</v>
      </c>
      <c r="G147" s="141" t="s">
        <v>552</v>
      </c>
      <c r="H147" s="142">
        <v>12.52</v>
      </c>
      <c r="I147" s="143"/>
      <c r="J147" s="142">
        <f>ROUND(I147*H147,2)</f>
        <v>0</v>
      </c>
      <c r="K147" s="140" t="s">
        <v>1</v>
      </c>
      <c r="L147" s="32"/>
      <c r="M147" s="144" t="s">
        <v>1</v>
      </c>
      <c r="N147" s="145" t="s">
        <v>42</v>
      </c>
      <c r="P147" s="146">
        <f>O147*H147</f>
        <v>0</v>
      </c>
      <c r="Q147" s="146">
        <v>0</v>
      </c>
      <c r="R147" s="146">
        <f>Q147*H147</f>
        <v>0</v>
      </c>
      <c r="S147" s="146">
        <v>0</v>
      </c>
      <c r="T147" s="147">
        <f>S147*H147</f>
        <v>0</v>
      </c>
      <c r="AR147" s="148" t="s">
        <v>268</v>
      </c>
      <c r="AT147" s="148" t="s">
        <v>264</v>
      </c>
      <c r="AU147" s="148" t="s">
        <v>87</v>
      </c>
      <c r="AY147" s="17" t="s">
        <v>262</v>
      </c>
      <c r="BE147" s="149">
        <f>IF(N147="základní",J147,0)</f>
        <v>0</v>
      </c>
      <c r="BF147" s="149">
        <f>IF(N147="snížená",J147,0)</f>
        <v>0</v>
      </c>
      <c r="BG147" s="149">
        <f>IF(N147="zákl. přenesená",J147,0)</f>
        <v>0</v>
      </c>
      <c r="BH147" s="149">
        <f>IF(N147="sníž. přenesená",J147,0)</f>
        <v>0</v>
      </c>
      <c r="BI147" s="149">
        <f>IF(N147="nulová",J147,0)</f>
        <v>0</v>
      </c>
      <c r="BJ147" s="17" t="s">
        <v>85</v>
      </c>
      <c r="BK147" s="149">
        <f>ROUND(I147*H147,2)</f>
        <v>0</v>
      </c>
      <c r="BL147" s="17" t="s">
        <v>268</v>
      </c>
      <c r="BM147" s="148" t="s">
        <v>304</v>
      </c>
    </row>
    <row r="148" spans="2:51" s="12" customFormat="1" ht="12">
      <c r="B148" s="150"/>
      <c r="D148" s="151" t="s">
        <v>270</v>
      </c>
      <c r="E148" s="152" t="s">
        <v>1</v>
      </c>
      <c r="F148" s="153" t="s">
        <v>4759</v>
      </c>
      <c r="H148" s="154">
        <v>14.03</v>
      </c>
      <c r="I148" s="155"/>
      <c r="L148" s="150"/>
      <c r="M148" s="156"/>
      <c r="T148" s="157"/>
      <c r="AT148" s="152" t="s">
        <v>270</v>
      </c>
      <c r="AU148" s="152" t="s">
        <v>87</v>
      </c>
      <c r="AV148" s="12" t="s">
        <v>87</v>
      </c>
      <c r="AW148" s="12" t="s">
        <v>32</v>
      </c>
      <c r="AX148" s="12" t="s">
        <v>77</v>
      </c>
      <c r="AY148" s="152" t="s">
        <v>262</v>
      </c>
    </row>
    <row r="149" spans="2:51" s="12" customFormat="1" ht="12">
      <c r="B149" s="150"/>
      <c r="D149" s="151" t="s">
        <v>270</v>
      </c>
      <c r="E149" s="152" t="s">
        <v>1</v>
      </c>
      <c r="F149" s="153" t="s">
        <v>4760</v>
      </c>
      <c r="H149" s="154">
        <v>-1.51</v>
      </c>
      <c r="I149" s="155"/>
      <c r="L149" s="150"/>
      <c r="M149" s="156"/>
      <c r="T149" s="157"/>
      <c r="AT149" s="152" t="s">
        <v>270</v>
      </c>
      <c r="AU149" s="152" t="s">
        <v>87</v>
      </c>
      <c r="AV149" s="12" t="s">
        <v>87</v>
      </c>
      <c r="AW149" s="12" t="s">
        <v>32</v>
      </c>
      <c r="AX149" s="12" t="s">
        <v>77</v>
      </c>
      <c r="AY149" s="152" t="s">
        <v>262</v>
      </c>
    </row>
    <row r="150" spans="2:51" s="13" customFormat="1" ht="12">
      <c r="B150" s="158"/>
      <c r="D150" s="151" t="s">
        <v>270</v>
      </c>
      <c r="E150" s="159" t="s">
        <v>1</v>
      </c>
      <c r="F150" s="160" t="s">
        <v>273</v>
      </c>
      <c r="H150" s="161">
        <v>12.52</v>
      </c>
      <c r="I150" s="162"/>
      <c r="L150" s="158"/>
      <c r="M150" s="163"/>
      <c r="T150" s="164"/>
      <c r="AT150" s="159" t="s">
        <v>270</v>
      </c>
      <c r="AU150" s="159" t="s">
        <v>87</v>
      </c>
      <c r="AV150" s="13" t="s">
        <v>268</v>
      </c>
      <c r="AW150" s="13" t="s">
        <v>32</v>
      </c>
      <c r="AX150" s="13" t="s">
        <v>85</v>
      </c>
      <c r="AY150" s="159" t="s">
        <v>262</v>
      </c>
    </row>
    <row r="151" spans="2:65" s="1" customFormat="1" ht="21.75" customHeight="1">
      <c r="B151" s="32"/>
      <c r="C151" s="138" t="s">
        <v>295</v>
      </c>
      <c r="D151" s="138" t="s">
        <v>264</v>
      </c>
      <c r="E151" s="139" t="s">
        <v>4768</v>
      </c>
      <c r="F151" s="140" t="s">
        <v>4769</v>
      </c>
      <c r="G151" s="141" t="s">
        <v>152</v>
      </c>
      <c r="H151" s="142">
        <v>28.05</v>
      </c>
      <c r="I151" s="143"/>
      <c r="J151" s="142">
        <f>ROUND(I151*H151,2)</f>
        <v>0</v>
      </c>
      <c r="K151" s="140" t="s">
        <v>1</v>
      </c>
      <c r="L151" s="32"/>
      <c r="M151" s="144" t="s">
        <v>1</v>
      </c>
      <c r="N151" s="145" t="s">
        <v>42</v>
      </c>
      <c r="P151" s="146">
        <f>O151*H151</f>
        <v>0</v>
      </c>
      <c r="Q151" s="146">
        <v>0</v>
      </c>
      <c r="R151" s="146">
        <f>Q151*H151</f>
        <v>0</v>
      </c>
      <c r="S151" s="146">
        <v>0</v>
      </c>
      <c r="T151" s="147">
        <f>S151*H151</f>
        <v>0</v>
      </c>
      <c r="AR151" s="148" t="s">
        <v>268</v>
      </c>
      <c r="AT151" s="148" t="s">
        <v>264</v>
      </c>
      <c r="AU151" s="148" t="s">
        <v>87</v>
      </c>
      <c r="AY151" s="17" t="s">
        <v>262</v>
      </c>
      <c r="BE151" s="149">
        <f>IF(N151="základní",J151,0)</f>
        <v>0</v>
      </c>
      <c r="BF151" s="149">
        <f>IF(N151="snížená",J151,0)</f>
        <v>0</v>
      </c>
      <c r="BG151" s="149">
        <f>IF(N151="zákl. přenesená",J151,0)</f>
        <v>0</v>
      </c>
      <c r="BH151" s="149">
        <f>IF(N151="sníž. přenesená",J151,0)</f>
        <v>0</v>
      </c>
      <c r="BI151" s="149">
        <f>IF(N151="nulová",J151,0)</f>
        <v>0</v>
      </c>
      <c r="BJ151" s="17" t="s">
        <v>85</v>
      </c>
      <c r="BK151" s="149">
        <f>ROUND(I151*H151,2)</f>
        <v>0</v>
      </c>
      <c r="BL151" s="17" t="s">
        <v>268</v>
      </c>
      <c r="BM151" s="148" t="s">
        <v>342</v>
      </c>
    </row>
    <row r="152" spans="2:51" s="12" customFormat="1" ht="12">
      <c r="B152" s="150"/>
      <c r="D152" s="151" t="s">
        <v>270</v>
      </c>
      <c r="E152" s="152" t="s">
        <v>1</v>
      </c>
      <c r="F152" s="153" t="s">
        <v>4770</v>
      </c>
      <c r="H152" s="154">
        <v>28.05</v>
      </c>
      <c r="I152" s="155"/>
      <c r="L152" s="150"/>
      <c r="M152" s="156"/>
      <c r="T152" s="157"/>
      <c r="AT152" s="152" t="s">
        <v>270</v>
      </c>
      <c r="AU152" s="152" t="s">
        <v>87</v>
      </c>
      <c r="AV152" s="12" t="s">
        <v>87</v>
      </c>
      <c r="AW152" s="12" t="s">
        <v>32</v>
      </c>
      <c r="AX152" s="12" t="s">
        <v>77</v>
      </c>
      <c r="AY152" s="152" t="s">
        <v>262</v>
      </c>
    </row>
    <row r="153" spans="2:51" s="13" customFormat="1" ht="12">
      <c r="B153" s="158"/>
      <c r="D153" s="151" t="s">
        <v>270</v>
      </c>
      <c r="E153" s="159" t="s">
        <v>1</v>
      </c>
      <c r="F153" s="160" t="s">
        <v>273</v>
      </c>
      <c r="H153" s="161">
        <v>28.05</v>
      </c>
      <c r="I153" s="162"/>
      <c r="L153" s="158"/>
      <c r="M153" s="163"/>
      <c r="T153" s="164"/>
      <c r="AT153" s="159" t="s">
        <v>270</v>
      </c>
      <c r="AU153" s="159" t="s">
        <v>87</v>
      </c>
      <c r="AV153" s="13" t="s">
        <v>268</v>
      </c>
      <c r="AW153" s="13" t="s">
        <v>32</v>
      </c>
      <c r="AX153" s="13" t="s">
        <v>85</v>
      </c>
      <c r="AY153" s="159" t="s">
        <v>262</v>
      </c>
    </row>
    <row r="154" spans="2:65" s="1" customFormat="1" ht="21.75" customHeight="1">
      <c r="B154" s="32"/>
      <c r="C154" s="138" t="s">
        <v>312</v>
      </c>
      <c r="D154" s="138" t="s">
        <v>264</v>
      </c>
      <c r="E154" s="139" t="s">
        <v>4771</v>
      </c>
      <c r="F154" s="140" t="s">
        <v>4772</v>
      </c>
      <c r="G154" s="141" t="s">
        <v>152</v>
      </c>
      <c r="H154" s="142">
        <v>28.05</v>
      </c>
      <c r="I154" s="143"/>
      <c r="J154" s="142">
        <f>ROUND(I154*H154,2)</f>
        <v>0</v>
      </c>
      <c r="K154" s="140" t="s">
        <v>1</v>
      </c>
      <c r="L154" s="32"/>
      <c r="M154" s="144" t="s">
        <v>1</v>
      </c>
      <c r="N154" s="145" t="s">
        <v>42</v>
      </c>
      <c r="P154" s="146">
        <f>O154*H154</f>
        <v>0</v>
      </c>
      <c r="Q154" s="146">
        <v>0</v>
      </c>
      <c r="R154" s="146">
        <f>Q154*H154</f>
        <v>0</v>
      </c>
      <c r="S154" s="146">
        <v>0</v>
      </c>
      <c r="T154" s="147">
        <f>S154*H154</f>
        <v>0</v>
      </c>
      <c r="AR154" s="148" t="s">
        <v>268</v>
      </c>
      <c r="AT154" s="148" t="s">
        <v>264</v>
      </c>
      <c r="AU154" s="148" t="s">
        <v>87</v>
      </c>
      <c r="AY154" s="17" t="s">
        <v>262</v>
      </c>
      <c r="BE154" s="149">
        <f>IF(N154="základní",J154,0)</f>
        <v>0</v>
      </c>
      <c r="BF154" s="149">
        <f>IF(N154="snížená",J154,0)</f>
        <v>0</v>
      </c>
      <c r="BG154" s="149">
        <f>IF(N154="zákl. přenesená",J154,0)</f>
        <v>0</v>
      </c>
      <c r="BH154" s="149">
        <f>IF(N154="sníž. přenesená",J154,0)</f>
        <v>0</v>
      </c>
      <c r="BI154" s="149">
        <f>IF(N154="nulová",J154,0)</f>
        <v>0</v>
      </c>
      <c r="BJ154" s="17" t="s">
        <v>85</v>
      </c>
      <c r="BK154" s="149">
        <f>ROUND(I154*H154,2)</f>
        <v>0</v>
      </c>
      <c r="BL154" s="17" t="s">
        <v>268</v>
      </c>
      <c r="BM154" s="148" t="s">
        <v>351</v>
      </c>
    </row>
    <row r="155" spans="2:51" s="12" customFormat="1" ht="12">
      <c r="B155" s="150"/>
      <c r="D155" s="151" t="s">
        <v>270</v>
      </c>
      <c r="E155" s="152" t="s">
        <v>1</v>
      </c>
      <c r="F155" s="153" t="s">
        <v>4770</v>
      </c>
      <c r="H155" s="154">
        <v>28.05</v>
      </c>
      <c r="I155" s="155"/>
      <c r="L155" s="150"/>
      <c r="M155" s="156"/>
      <c r="T155" s="157"/>
      <c r="AT155" s="152" t="s">
        <v>270</v>
      </c>
      <c r="AU155" s="152" t="s">
        <v>87</v>
      </c>
      <c r="AV155" s="12" t="s">
        <v>87</v>
      </c>
      <c r="AW155" s="12" t="s">
        <v>32</v>
      </c>
      <c r="AX155" s="12" t="s">
        <v>77</v>
      </c>
      <c r="AY155" s="152" t="s">
        <v>262</v>
      </c>
    </row>
    <row r="156" spans="2:51" s="13" customFormat="1" ht="12">
      <c r="B156" s="158"/>
      <c r="D156" s="151" t="s">
        <v>270</v>
      </c>
      <c r="E156" s="159" t="s">
        <v>1</v>
      </c>
      <c r="F156" s="160" t="s">
        <v>273</v>
      </c>
      <c r="H156" s="161">
        <v>28.05</v>
      </c>
      <c r="I156" s="162"/>
      <c r="L156" s="158"/>
      <c r="M156" s="163"/>
      <c r="T156" s="164"/>
      <c r="AT156" s="159" t="s">
        <v>270</v>
      </c>
      <c r="AU156" s="159" t="s">
        <v>87</v>
      </c>
      <c r="AV156" s="13" t="s">
        <v>268</v>
      </c>
      <c r="AW156" s="13" t="s">
        <v>32</v>
      </c>
      <c r="AX156" s="13" t="s">
        <v>85</v>
      </c>
      <c r="AY156" s="159" t="s">
        <v>262</v>
      </c>
    </row>
    <row r="157" spans="2:65" s="1" customFormat="1" ht="24.2" customHeight="1">
      <c r="B157" s="32"/>
      <c r="C157" s="138" t="s">
        <v>317</v>
      </c>
      <c r="D157" s="138" t="s">
        <v>264</v>
      </c>
      <c r="E157" s="139" t="s">
        <v>4630</v>
      </c>
      <c r="F157" s="140" t="s">
        <v>4631</v>
      </c>
      <c r="G157" s="141" t="s">
        <v>552</v>
      </c>
      <c r="H157" s="142">
        <v>5.27</v>
      </c>
      <c r="I157" s="143"/>
      <c r="J157" s="142">
        <f>ROUND(I157*H157,2)</f>
        <v>0</v>
      </c>
      <c r="K157" s="140" t="s">
        <v>1</v>
      </c>
      <c r="L157" s="32"/>
      <c r="M157" s="144" t="s">
        <v>1</v>
      </c>
      <c r="N157" s="145" t="s">
        <v>42</v>
      </c>
      <c r="P157" s="146">
        <f>O157*H157</f>
        <v>0</v>
      </c>
      <c r="Q157" s="146">
        <v>0</v>
      </c>
      <c r="R157" s="146">
        <f>Q157*H157</f>
        <v>0</v>
      </c>
      <c r="S157" s="146">
        <v>0</v>
      </c>
      <c r="T157" s="147">
        <f>S157*H157</f>
        <v>0</v>
      </c>
      <c r="AR157" s="148" t="s">
        <v>268</v>
      </c>
      <c r="AT157" s="148" t="s">
        <v>264</v>
      </c>
      <c r="AU157" s="148" t="s">
        <v>87</v>
      </c>
      <c r="AY157" s="17" t="s">
        <v>262</v>
      </c>
      <c r="BE157" s="149">
        <f>IF(N157="základní",J157,0)</f>
        <v>0</v>
      </c>
      <c r="BF157" s="149">
        <f>IF(N157="snížená",J157,0)</f>
        <v>0</v>
      </c>
      <c r="BG157" s="149">
        <f>IF(N157="zákl. přenesená",J157,0)</f>
        <v>0</v>
      </c>
      <c r="BH157" s="149">
        <f>IF(N157="sníž. přenesená",J157,0)</f>
        <v>0</v>
      </c>
      <c r="BI157" s="149">
        <f>IF(N157="nulová",J157,0)</f>
        <v>0</v>
      </c>
      <c r="BJ157" s="17" t="s">
        <v>85</v>
      </c>
      <c r="BK157" s="149">
        <f>ROUND(I157*H157,2)</f>
        <v>0</v>
      </c>
      <c r="BL157" s="17" t="s">
        <v>268</v>
      </c>
      <c r="BM157" s="148" t="s">
        <v>359</v>
      </c>
    </row>
    <row r="158" spans="2:51" s="12" customFormat="1" ht="12">
      <c r="B158" s="150"/>
      <c r="D158" s="151" t="s">
        <v>270</v>
      </c>
      <c r="E158" s="152" t="s">
        <v>1</v>
      </c>
      <c r="F158" s="153" t="s">
        <v>4766</v>
      </c>
      <c r="H158" s="154">
        <v>28.05</v>
      </c>
      <c r="I158" s="155"/>
      <c r="L158" s="150"/>
      <c r="M158" s="156"/>
      <c r="T158" s="157"/>
      <c r="AT158" s="152" t="s">
        <v>270</v>
      </c>
      <c r="AU158" s="152" t="s">
        <v>87</v>
      </c>
      <c r="AV158" s="12" t="s">
        <v>87</v>
      </c>
      <c r="AW158" s="12" t="s">
        <v>32</v>
      </c>
      <c r="AX158" s="12" t="s">
        <v>77</v>
      </c>
      <c r="AY158" s="152" t="s">
        <v>262</v>
      </c>
    </row>
    <row r="159" spans="2:51" s="12" customFormat="1" ht="12">
      <c r="B159" s="150"/>
      <c r="D159" s="151" t="s">
        <v>270</v>
      </c>
      <c r="E159" s="152" t="s">
        <v>1</v>
      </c>
      <c r="F159" s="153" t="s">
        <v>4767</v>
      </c>
      <c r="H159" s="154">
        <v>-3.02</v>
      </c>
      <c r="I159" s="155"/>
      <c r="L159" s="150"/>
      <c r="M159" s="156"/>
      <c r="T159" s="157"/>
      <c r="AT159" s="152" t="s">
        <v>270</v>
      </c>
      <c r="AU159" s="152" t="s">
        <v>87</v>
      </c>
      <c r="AV159" s="12" t="s">
        <v>87</v>
      </c>
      <c r="AW159" s="12" t="s">
        <v>32</v>
      </c>
      <c r="AX159" s="12" t="s">
        <v>77</v>
      </c>
      <c r="AY159" s="152" t="s">
        <v>262</v>
      </c>
    </row>
    <row r="160" spans="2:51" s="12" customFormat="1" ht="12">
      <c r="B160" s="150"/>
      <c r="D160" s="151" t="s">
        <v>270</v>
      </c>
      <c r="E160" s="152" t="s">
        <v>1</v>
      </c>
      <c r="F160" s="153" t="s">
        <v>4773</v>
      </c>
      <c r="H160" s="154">
        <v>-19.76</v>
      </c>
      <c r="I160" s="155"/>
      <c r="L160" s="150"/>
      <c r="M160" s="156"/>
      <c r="T160" s="157"/>
      <c r="AT160" s="152" t="s">
        <v>270</v>
      </c>
      <c r="AU160" s="152" t="s">
        <v>87</v>
      </c>
      <c r="AV160" s="12" t="s">
        <v>87</v>
      </c>
      <c r="AW160" s="12" t="s">
        <v>32</v>
      </c>
      <c r="AX160" s="12" t="s">
        <v>77</v>
      </c>
      <c r="AY160" s="152" t="s">
        <v>262</v>
      </c>
    </row>
    <row r="161" spans="2:51" s="13" customFormat="1" ht="12">
      <c r="B161" s="158"/>
      <c r="D161" s="151" t="s">
        <v>270</v>
      </c>
      <c r="E161" s="159" t="s">
        <v>1</v>
      </c>
      <c r="F161" s="160" t="s">
        <v>273</v>
      </c>
      <c r="H161" s="161">
        <v>5.27</v>
      </c>
      <c r="I161" s="162"/>
      <c r="L161" s="158"/>
      <c r="M161" s="163"/>
      <c r="T161" s="164"/>
      <c r="AT161" s="159" t="s">
        <v>270</v>
      </c>
      <c r="AU161" s="159" t="s">
        <v>87</v>
      </c>
      <c r="AV161" s="13" t="s">
        <v>268</v>
      </c>
      <c r="AW161" s="13" t="s">
        <v>32</v>
      </c>
      <c r="AX161" s="13" t="s">
        <v>85</v>
      </c>
      <c r="AY161" s="159" t="s">
        <v>262</v>
      </c>
    </row>
    <row r="162" spans="2:65" s="1" customFormat="1" ht="16.5" customHeight="1">
      <c r="B162" s="32"/>
      <c r="C162" s="138" t="s">
        <v>304</v>
      </c>
      <c r="D162" s="138" t="s">
        <v>264</v>
      </c>
      <c r="E162" s="139" t="s">
        <v>4638</v>
      </c>
      <c r="F162" s="140" t="s">
        <v>4639</v>
      </c>
      <c r="G162" s="141" t="s">
        <v>552</v>
      </c>
      <c r="H162" s="142">
        <v>19.76</v>
      </c>
      <c r="I162" s="143"/>
      <c r="J162" s="142">
        <f>ROUND(I162*H162,2)</f>
        <v>0</v>
      </c>
      <c r="K162" s="140" t="s">
        <v>1</v>
      </c>
      <c r="L162" s="32"/>
      <c r="M162" s="144" t="s">
        <v>1</v>
      </c>
      <c r="N162" s="145" t="s">
        <v>42</v>
      </c>
      <c r="P162" s="146">
        <f>O162*H162</f>
        <v>0</v>
      </c>
      <c r="Q162" s="146">
        <v>0</v>
      </c>
      <c r="R162" s="146">
        <f>Q162*H162</f>
        <v>0</v>
      </c>
      <c r="S162" s="146">
        <v>0</v>
      </c>
      <c r="T162" s="147">
        <f>S162*H162</f>
        <v>0</v>
      </c>
      <c r="AR162" s="148" t="s">
        <v>268</v>
      </c>
      <c r="AT162" s="148" t="s">
        <v>264</v>
      </c>
      <c r="AU162" s="148" t="s">
        <v>87</v>
      </c>
      <c r="AY162" s="17" t="s">
        <v>262</v>
      </c>
      <c r="BE162" s="149">
        <f>IF(N162="základní",J162,0)</f>
        <v>0</v>
      </c>
      <c r="BF162" s="149">
        <f>IF(N162="snížená",J162,0)</f>
        <v>0</v>
      </c>
      <c r="BG162" s="149">
        <f>IF(N162="zákl. přenesená",J162,0)</f>
        <v>0</v>
      </c>
      <c r="BH162" s="149">
        <f>IF(N162="sníž. přenesená",J162,0)</f>
        <v>0</v>
      </c>
      <c r="BI162" s="149">
        <f>IF(N162="nulová",J162,0)</f>
        <v>0</v>
      </c>
      <c r="BJ162" s="17" t="s">
        <v>85</v>
      </c>
      <c r="BK162" s="149">
        <f>ROUND(I162*H162,2)</f>
        <v>0</v>
      </c>
      <c r="BL162" s="17" t="s">
        <v>268</v>
      </c>
      <c r="BM162" s="148" t="s">
        <v>369</v>
      </c>
    </row>
    <row r="163" spans="2:47" s="1" customFormat="1" ht="29.25">
      <c r="B163" s="32"/>
      <c r="D163" s="151" t="s">
        <v>699</v>
      </c>
      <c r="F163" s="187" t="s">
        <v>4774</v>
      </c>
      <c r="I163" s="188"/>
      <c r="L163" s="32"/>
      <c r="M163" s="189"/>
      <c r="T163" s="56"/>
      <c r="AT163" s="17" t="s">
        <v>699</v>
      </c>
      <c r="AU163" s="17" t="s">
        <v>87</v>
      </c>
    </row>
    <row r="164" spans="2:51" s="14" customFormat="1" ht="12">
      <c r="B164" s="165"/>
      <c r="D164" s="151" t="s">
        <v>270</v>
      </c>
      <c r="E164" s="166" t="s">
        <v>1</v>
      </c>
      <c r="F164" s="167" t="s">
        <v>4775</v>
      </c>
      <c r="H164" s="166" t="s">
        <v>1</v>
      </c>
      <c r="I164" s="168"/>
      <c r="L164" s="165"/>
      <c r="M164" s="169"/>
      <c r="T164" s="170"/>
      <c r="AT164" s="166" t="s">
        <v>270</v>
      </c>
      <c r="AU164" s="166" t="s">
        <v>87</v>
      </c>
      <c r="AV164" s="14" t="s">
        <v>85</v>
      </c>
      <c r="AW164" s="14" t="s">
        <v>32</v>
      </c>
      <c r="AX164" s="14" t="s">
        <v>77</v>
      </c>
      <c r="AY164" s="166" t="s">
        <v>262</v>
      </c>
    </row>
    <row r="165" spans="2:51" s="12" customFormat="1" ht="12">
      <c r="B165" s="150"/>
      <c r="D165" s="151" t="s">
        <v>270</v>
      </c>
      <c r="E165" s="152" t="s">
        <v>1</v>
      </c>
      <c r="F165" s="153" t="s">
        <v>4766</v>
      </c>
      <c r="H165" s="154">
        <v>28.05</v>
      </c>
      <c r="I165" s="155"/>
      <c r="L165" s="150"/>
      <c r="M165" s="156"/>
      <c r="T165" s="157"/>
      <c r="AT165" s="152" t="s">
        <v>270</v>
      </c>
      <c r="AU165" s="152" t="s">
        <v>87</v>
      </c>
      <c r="AV165" s="12" t="s">
        <v>87</v>
      </c>
      <c r="AW165" s="12" t="s">
        <v>32</v>
      </c>
      <c r="AX165" s="12" t="s">
        <v>77</v>
      </c>
      <c r="AY165" s="152" t="s">
        <v>262</v>
      </c>
    </row>
    <row r="166" spans="2:51" s="12" customFormat="1" ht="12">
      <c r="B166" s="150"/>
      <c r="D166" s="151" t="s">
        <v>270</v>
      </c>
      <c r="E166" s="152" t="s">
        <v>1</v>
      </c>
      <c r="F166" s="153" t="s">
        <v>4776</v>
      </c>
      <c r="H166" s="154">
        <v>-0.6</v>
      </c>
      <c r="I166" s="155"/>
      <c r="L166" s="150"/>
      <c r="M166" s="156"/>
      <c r="T166" s="157"/>
      <c r="AT166" s="152" t="s">
        <v>270</v>
      </c>
      <c r="AU166" s="152" t="s">
        <v>87</v>
      </c>
      <c r="AV166" s="12" t="s">
        <v>87</v>
      </c>
      <c r="AW166" s="12" t="s">
        <v>32</v>
      </c>
      <c r="AX166" s="12" t="s">
        <v>77</v>
      </c>
      <c r="AY166" s="152" t="s">
        <v>262</v>
      </c>
    </row>
    <row r="167" spans="2:51" s="12" customFormat="1" ht="12">
      <c r="B167" s="150"/>
      <c r="D167" s="151" t="s">
        <v>270</v>
      </c>
      <c r="E167" s="152" t="s">
        <v>1</v>
      </c>
      <c r="F167" s="153" t="s">
        <v>4777</v>
      </c>
      <c r="H167" s="154">
        <v>-1.65</v>
      </c>
      <c r="I167" s="155"/>
      <c r="L167" s="150"/>
      <c r="M167" s="156"/>
      <c r="T167" s="157"/>
      <c r="AT167" s="152" t="s">
        <v>270</v>
      </c>
      <c r="AU167" s="152" t="s">
        <v>87</v>
      </c>
      <c r="AV167" s="12" t="s">
        <v>87</v>
      </c>
      <c r="AW167" s="12" t="s">
        <v>32</v>
      </c>
      <c r="AX167" s="12" t="s">
        <v>77</v>
      </c>
      <c r="AY167" s="152" t="s">
        <v>262</v>
      </c>
    </row>
    <row r="168" spans="2:51" s="12" customFormat="1" ht="12">
      <c r="B168" s="150"/>
      <c r="D168" s="151" t="s">
        <v>270</v>
      </c>
      <c r="E168" s="152" t="s">
        <v>1</v>
      </c>
      <c r="F168" s="153" t="s">
        <v>4778</v>
      </c>
      <c r="H168" s="154">
        <v>-6.04</v>
      </c>
      <c r="I168" s="155"/>
      <c r="L168" s="150"/>
      <c r="M168" s="156"/>
      <c r="T168" s="157"/>
      <c r="AT168" s="152" t="s">
        <v>270</v>
      </c>
      <c r="AU168" s="152" t="s">
        <v>87</v>
      </c>
      <c r="AV168" s="12" t="s">
        <v>87</v>
      </c>
      <c r="AW168" s="12" t="s">
        <v>32</v>
      </c>
      <c r="AX168" s="12" t="s">
        <v>77</v>
      </c>
      <c r="AY168" s="152" t="s">
        <v>262</v>
      </c>
    </row>
    <row r="169" spans="2:51" s="13" customFormat="1" ht="12">
      <c r="B169" s="158"/>
      <c r="D169" s="151" t="s">
        <v>270</v>
      </c>
      <c r="E169" s="159" t="s">
        <v>1</v>
      </c>
      <c r="F169" s="160" t="s">
        <v>273</v>
      </c>
      <c r="H169" s="161">
        <v>19.76</v>
      </c>
      <c r="I169" s="162"/>
      <c r="L169" s="158"/>
      <c r="M169" s="163"/>
      <c r="T169" s="164"/>
      <c r="AT169" s="159" t="s">
        <v>270</v>
      </c>
      <c r="AU169" s="159" t="s">
        <v>87</v>
      </c>
      <c r="AV169" s="13" t="s">
        <v>268</v>
      </c>
      <c r="AW169" s="13" t="s">
        <v>32</v>
      </c>
      <c r="AX169" s="13" t="s">
        <v>85</v>
      </c>
      <c r="AY169" s="159" t="s">
        <v>262</v>
      </c>
    </row>
    <row r="170" spans="2:65" s="1" customFormat="1" ht="16.5" customHeight="1">
      <c r="B170" s="32"/>
      <c r="C170" s="138" t="s">
        <v>325</v>
      </c>
      <c r="D170" s="138" t="s">
        <v>264</v>
      </c>
      <c r="E170" s="139" t="s">
        <v>4643</v>
      </c>
      <c r="F170" s="140" t="s">
        <v>4644</v>
      </c>
      <c r="G170" s="141" t="s">
        <v>552</v>
      </c>
      <c r="H170" s="142">
        <v>0.8</v>
      </c>
      <c r="I170" s="143"/>
      <c r="J170" s="142">
        <f>ROUND(I170*H170,2)</f>
        <v>0</v>
      </c>
      <c r="K170" s="140" t="s">
        <v>1</v>
      </c>
      <c r="L170" s="32"/>
      <c r="M170" s="144" t="s">
        <v>1</v>
      </c>
      <c r="N170" s="145" t="s">
        <v>42</v>
      </c>
      <c r="P170" s="146">
        <f>O170*H170</f>
        <v>0</v>
      </c>
      <c r="Q170" s="146">
        <v>0</v>
      </c>
      <c r="R170" s="146">
        <f>Q170*H170</f>
        <v>0</v>
      </c>
      <c r="S170" s="146">
        <v>0</v>
      </c>
      <c r="T170" s="147">
        <f>S170*H170</f>
        <v>0</v>
      </c>
      <c r="AR170" s="148" t="s">
        <v>268</v>
      </c>
      <c r="AT170" s="148" t="s">
        <v>264</v>
      </c>
      <c r="AU170" s="148" t="s">
        <v>87</v>
      </c>
      <c r="AY170" s="17" t="s">
        <v>262</v>
      </c>
      <c r="BE170" s="149">
        <f>IF(N170="základní",J170,0)</f>
        <v>0</v>
      </c>
      <c r="BF170" s="149">
        <f>IF(N170="snížená",J170,0)</f>
        <v>0</v>
      </c>
      <c r="BG170" s="149">
        <f>IF(N170="zákl. přenesená",J170,0)</f>
        <v>0</v>
      </c>
      <c r="BH170" s="149">
        <f>IF(N170="sníž. přenesená",J170,0)</f>
        <v>0</v>
      </c>
      <c r="BI170" s="149">
        <f>IF(N170="nulová",J170,0)</f>
        <v>0</v>
      </c>
      <c r="BJ170" s="17" t="s">
        <v>85</v>
      </c>
      <c r="BK170" s="149">
        <f>ROUND(I170*H170,2)</f>
        <v>0</v>
      </c>
      <c r="BL170" s="17" t="s">
        <v>268</v>
      </c>
      <c r="BM170" s="148" t="s">
        <v>381</v>
      </c>
    </row>
    <row r="171" spans="2:51" s="12" customFormat="1" ht="22.5">
      <c r="B171" s="150"/>
      <c r="D171" s="151" t="s">
        <v>270</v>
      </c>
      <c r="E171" s="152" t="s">
        <v>1</v>
      </c>
      <c r="F171" s="153" t="s">
        <v>4779</v>
      </c>
      <c r="H171" s="154">
        <v>0.55</v>
      </c>
      <c r="I171" s="155"/>
      <c r="L171" s="150"/>
      <c r="M171" s="156"/>
      <c r="T171" s="157"/>
      <c r="AT171" s="152" t="s">
        <v>270</v>
      </c>
      <c r="AU171" s="152" t="s">
        <v>87</v>
      </c>
      <c r="AV171" s="12" t="s">
        <v>87</v>
      </c>
      <c r="AW171" s="12" t="s">
        <v>32</v>
      </c>
      <c r="AX171" s="12" t="s">
        <v>77</v>
      </c>
      <c r="AY171" s="152" t="s">
        <v>262</v>
      </c>
    </row>
    <row r="172" spans="2:51" s="12" customFormat="1" ht="22.5">
      <c r="B172" s="150"/>
      <c r="D172" s="151" t="s">
        <v>270</v>
      </c>
      <c r="E172" s="152" t="s">
        <v>1</v>
      </c>
      <c r="F172" s="153" t="s">
        <v>4780</v>
      </c>
      <c r="H172" s="154">
        <v>0.25</v>
      </c>
      <c r="I172" s="155"/>
      <c r="L172" s="150"/>
      <c r="M172" s="156"/>
      <c r="T172" s="157"/>
      <c r="AT172" s="152" t="s">
        <v>270</v>
      </c>
      <c r="AU172" s="152" t="s">
        <v>87</v>
      </c>
      <c r="AV172" s="12" t="s">
        <v>87</v>
      </c>
      <c r="AW172" s="12" t="s">
        <v>32</v>
      </c>
      <c r="AX172" s="12" t="s">
        <v>77</v>
      </c>
      <c r="AY172" s="152" t="s">
        <v>262</v>
      </c>
    </row>
    <row r="173" spans="2:51" s="13" customFormat="1" ht="12">
      <c r="B173" s="158"/>
      <c r="D173" s="151" t="s">
        <v>270</v>
      </c>
      <c r="E173" s="159" t="s">
        <v>1</v>
      </c>
      <c r="F173" s="160" t="s">
        <v>273</v>
      </c>
      <c r="H173" s="161">
        <v>0.8</v>
      </c>
      <c r="I173" s="162"/>
      <c r="L173" s="158"/>
      <c r="M173" s="163"/>
      <c r="T173" s="164"/>
      <c r="AT173" s="159" t="s">
        <v>270</v>
      </c>
      <c r="AU173" s="159" t="s">
        <v>87</v>
      </c>
      <c r="AV173" s="13" t="s">
        <v>268</v>
      </c>
      <c r="AW173" s="13" t="s">
        <v>32</v>
      </c>
      <c r="AX173" s="13" t="s">
        <v>85</v>
      </c>
      <c r="AY173" s="159" t="s">
        <v>262</v>
      </c>
    </row>
    <row r="174" spans="2:65" s="1" customFormat="1" ht="24.2" customHeight="1">
      <c r="B174" s="32"/>
      <c r="C174" s="138" t="s">
        <v>342</v>
      </c>
      <c r="D174" s="138" t="s">
        <v>264</v>
      </c>
      <c r="E174" s="139" t="s">
        <v>4647</v>
      </c>
      <c r="F174" s="140" t="s">
        <v>4648</v>
      </c>
      <c r="G174" s="141" t="s">
        <v>552</v>
      </c>
      <c r="H174" s="142">
        <v>5.27</v>
      </c>
      <c r="I174" s="143"/>
      <c r="J174" s="142">
        <f>ROUND(I174*H174,2)</f>
        <v>0</v>
      </c>
      <c r="K174" s="140" t="s">
        <v>1</v>
      </c>
      <c r="L174" s="32"/>
      <c r="M174" s="144" t="s">
        <v>1</v>
      </c>
      <c r="N174" s="145" t="s">
        <v>42</v>
      </c>
      <c r="P174" s="146">
        <f>O174*H174</f>
        <v>0</v>
      </c>
      <c r="Q174" s="146">
        <v>0</v>
      </c>
      <c r="R174" s="146">
        <f>Q174*H174</f>
        <v>0</v>
      </c>
      <c r="S174" s="146">
        <v>0</v>
      </c>
      <c r="T174" s="147">
        <f>S174*H174</f>
        <v>0</v>
      </c>
      <c r="AR174" s="148" t="s">
        <v>268</v>
      </c>
      <c r="AT174" s="148" t="s">
        <v>264</v>
      </c>
      <c r="AU174" s="148" t="s">
        <v>87</v>
      </c>
      <c r="AY174" s="17" t="s">
        <v>262</v>
      </c>
      <c r="BE174" s="149">
        <f>IF(N174="základní",J174,0)</f>
        <v>0</v>
      </c>
      <c r="BF174" s="149">
        <f>IF(N174="snížená",J174,0)</f>
        <v>0</v>
      </c>
      <c r="BG174" s="149">
        <f>IF(N174="zákl. přenesená",J174,0)</f>
        <v>0</v>
      </c>
      <c r="BH174" s="149">
        <f>IF(N174="sníž. přenesená",J174,0)</f>
        <v>0</v>
      </c>
      <c r="BI174" s="149">
        <f>IF(N174="nulová",J174,0)</f>
        <v>0</v>
      </c>
      <c r="BJ174" s="17" t="s">
        <v>85</v>
      </c>
      <c r="BK174" s="149">
        <f>ROUND(I174*H174,2)</f>
        <v>0</v>
      </c>
      <c r="BL174" s="17" t="s">
        <v>268</v>
      </c>
      <c r="BM174" s="148" t="s">
        <v>400</v>
      </c>
    </row>
    <row r="175" spans="2:51" s="12" customFormat="1" ht="12">
      <c r="B175" s="150"/>
      <c r="D175" s="151" t="s">
        <v>270</v>
      </c>
      <c r="E175" s="152" t="s">
        <v>1</v>
      </c>
      <c r="F175" s="153" t="s">
        <v>4766</v>
      </c>
      <c r="H175" s="154">
        <v>28.05</v>
      </c>
      <c r="I175" s="155"/>
      <c r="L175" s="150"/>
      <c r="M175" s="156"/>
      <c r="T175" s="157"/>
      <c r="AT175" s="152" t="s">
        <v>270</v>
      </c>
      <c r="AU175" s="152" t="s">
        <v>87</v>
      </c>
      <c r="AV175" s="12" t="s">
        <v>87</v>
      </c>
      <c r="AW175" s="12" t="s">
        <v>32</v>
      </c>
      <c r="AX175" s="12" t="s">
        <v>77</v>
      </c>
      <c r="AY175" s="152" t="s">
        <v>262</v>
      </c>
    </row>
    <row r="176" spans="2:51" s="12" customFormat="1" ht="12">
      <c r="B176" s="150"/>
      <c r="D176" s="151" t="s">
        <v>270</v>
      </c>
      <c r="E176" s="152" t="s">
        <v>1</v>
      </c>
      <c r="F176" s="153" t="s">
        <v>4767</v>
      </c>
      <c r="H176" s="154">
        <v>-3.02</v>
      </c>
      <c r="I176" s="155"/>
      <c r="L176" s="150"/>
      <c r="M176" s="156"/>
      <c r="T176" s="157"/>
      <c r="AT176" s="152" t="s">
        <v>270</v>
      </c>
      <c r="AU176" s="152" t="s">
        <v>87</v>
      </c>
      <c r="AV176" s="12" t="s">
        <v>87</v>
      </c>
      <c r="AW176" s="12" t="s">
        <v>32</v>
      </c>
      <c r="AX176" s="12" t="s">
        <v>77</v>
      </c>
      <c r="AY176" s="152" t="s">
        <v>262</v>
      </c>
    </row>
    <row r="177" spans="2:51" s="12" customFormat="1" ht="12">
      <c r="B177" s="150"/>
      <c r="D177" s="151" t="s">
        <v>270</v>
      </c>
      <c r="E177" s="152" t="s">
        <v>1</v>
      </c>
      <c r="F177" s="153" t="s">
        <v>4773</v>
      </c>
      <c r="H177" s="154">
        <v>-19.76</v>
      </c>
      <c r="I177" s="155"/>
      <c r="L177" s="150"/>
      <c r="M177" s="156"/>
      <c r="T177" s="157"/>
      <c r="AT177" s="152" t="s">
        <v>270</v>
      </c>
      <c r="AU177" s="152" t="s">
        <v>87</v>
      </c>
      <c r="AV177" s="12" t="s">
        <v>87</v>
      </c>
      <c r="AW177" s="12" t="s">
        <v>32</v>
      </c>
      <c r="AX177" s="12" t="s">
        <v>77</v>
      </c>
      <c r="AY177" s="152" t="s">
        <v>262</v>
      </c>
    </row>
    <row r="178" spans="2:51" s="13" customFormat="1" ht="12">
      <c r="B178" s="158"/>
      <c r="D178" s="151" t="s">
        <v>270</v>
      </c>
      <c r="E178" s="159" t="s">
        <v>1</v>
      </c>
      <c r="F178" s="160" t="s">
        <v>273</v>
      </c>
      <c r="H178" s="161">
        <v>5.27</v>
      </c>
      <c r="I178" s="162"/>
      <c r="L178" s="158"/>
      <c r="M178" s="163"/>
      <c r="T178" s="164"/>
      <c r="AT178" s="159" t="s">
        <v>270</v>
      </c>
      <c r="AU178" s="159" t="s">
        <v>87</v>
      </c>
      <c r="AV178" s="13" t="s">
        <v>268</v>
      </c>
      <c r="AW178" s="13" t="s">
        <v>32</v>
      </c>
      <c r="AX178" s="13" t="s">
        <v>85</v>
      </c>
      <c r="AY178" s="159" t="s">
        <v>262</v>
      </c>
    </row>
    <row r="179" spans="2:65" s="1" customFormat="1" ht="21.75" customHeight="1">
      <c r="B179" s="32"/>
      <c r="C179" s="138" t="s">
        <v>347</v>
      </c>
      <c r="D179" s="138" t="s">
        <v>264</v>
      </c>
      <c r="E179" s="139" t="s">
        <v>4781</v>
      </c>
      <c r="F179" s="140" t="s">
        <v>4782</v>
      </c>
      <c r="G179" s="141" t="s">
        <v>416</v>
      </c>
      <c r="H179" s="142">
        <v>4</v>
      </c>
      <c r="I179" s="143"/>
      <c r="J179" s="142">
        <f>ROUND(I179*H179,2)</f>
        <v>0</v>
      </c>
      <c r="K179" s="140" t="s">
        <v>1</v>
      </c>
      <c r="L179" s="32"/>
      <c r="M179" s="144" t="s">
        <v>1</v>
      </c>
      <c r="N179" s="145" t="s">
        <v>42</v>
      </c>
      <c r="P179" s="146">
        <f>O179*H179</f>
        <v>0</v>
      </c>
      <c r="Q179" s="146">
        <v>0</v>
      </c>
      <c r="R179" s="146">
        <f>Q179*H179</f>
        <v>0</v>
      </c>
      <c r="S179" s="146">
        <v>0</v>
      </c>
      <c r="T179" s="147">
        <f>S179*H179</f>
        <v>0</v>
      </c>
      <c r="AR179" s="148" t="s">
        <v>268</v>
      </c>
      <c r="AT179" s="148" t="s">
        <v>264</v>
      </c>
      <c r="AU179" s="148" t="s">
        <v>87</v>
      </c>
      <c r="AY179" s="17" t="s">
        <v>262</v>
      </c>
      <c r="BE179" s="149">
        <f>IF(N179="základní",J179,0)</f>
        <v>0</v>
      </c>
      <c r="BF179" s="149">
        <f>IF(N179="snížená",J179,0)</f>
        <v>0</v>
      </c>
      <c r="BG179" s="149">
        <f>IF(N179="zákl. přenesená",J179,0)</f>
        <v>0</v>
      </c>
      <c r="BH179" s="149">
        <f>IF(N179="sníž. přenesená",J179,0)</f>
        <v>0</v>
      </c>
      <c r="BI179" s="149">
        <f>IF(N179="nulová",J179,0)</f>
        <v>0</v>
      </c>
      <c r="BJ179" s="17" t="s">
        <v>85</v>
      </c>
      <c r="BK179" s="149">
        <f>ROUND(I179*H179,2)</f>
        <v>0</v>
      </c>
      <c r="BL179" s="17" t="s">
        <v>268</v>
      </c>
      <c r="BM179" s="148" t="s">
        <v>407</v>
      </c>
    </row>
    <row r="180" spans="2:47" s="1" customFormat="1" ht="48.75">
      <c r="B180" s="32"/>
      <c r="D180" s="151" t="s">
        <v>699</v>
      </c>
      <c r="F180" s="187" t="s">
        <v>4783</v>
      </c>
      <c r="I180" s="188"/>
      <c r="L180" s="32"/>
      <c r="M180" s="189"/>
      <c r="T180" s="56"/>
      <c r="AT180" s="17" t="s">
        <v>699</v>
      </c>
      <c r="AU180" s="17" t="s">
        <v>87</v>
      </c>
    </row>
    <row r="181" spans="2:65" s="1" customFormat="1" ht="21.75" customHeight="1">
      <c r="B181" s="32"/>
      <c r="C181" s="138" t="s">
        <v>351</v>
      </c>
      <c r="D181" s="138" t="s">
        <v>264</v>
      </c>
      <c r="E181" s="139" t="s">
        <v>4784</v>
      </c>
      <c r="F181" s="140" t="s">
        <v>4785</v>
      </c>
      <c r="G181" s="141" t="s">
        <v>675</v>
      </c>
      <c r="H181" s="142">
        <v>1</v>
      </c>
      <c r="I181" s="143"/>
      <c r="J181" s="142">
        <f>ROUND(I181*H181,2)</f>
        <v>0</v>
      </c>
      <c r="K181" s="140" t="s">
        <v>1</v>
      </c>
      <c r="L181" s="32"/>
      <c r="M181" s="144" t="s">
        <v>1</v>
      </c>
      <c r="N181" s="145" t="s">
        <v>42</v>
      </c>
      <c r="P181" s="146">
        <f>O181*H181</f>
        <v>0</v>
      </c>
      <c r="Q181" s="146">
        <v>0</v>
      </c>
      <c r="R181" s="146">
        <f>Q181*H181</f>
        <v>0</v>
      </c>
      <c r="S181" s="146">
        <v>0</v>
      </c>
      <c r="T181" s="147">
        <f>S181*H181</f>
        <v>0</v>
      </c>
      <c r="AR181" s="148" t="s">
        <v>268</v>
      </c>
      <c r="AT181" s="148" t="s">
        <v>264</v>
      </c>
      <c r="AU181" s="148" t="s">
        <v>87</v>
      </c>
      <c r="AY181" s="17" t="s">
        <v>262</v>
      </c>
      <c r="BE181" s="149">
        <f>IF(N181="základní",J181,0)</f>
        <v>0</v>
      </c>
      <c r="BF181" s="149">
        <f>IF(N181="snížená",J181,0)</f>
        <v>0</v>
      </c>
      <c r="BG181" s="149">
        <f>IF(N181="zákl. přenesená",J181,0)</f>
        <v>0</v>
      </c>
      <c r="BH181" s="149">
        <f>IF(N181="sníž. přenesená",J181,0)</f>
        <v>0</v>
      </c>
      <c r="BI181" s="149">
        <f>IF(N181="nulová",J181,0)</f>
        <v>0</v>
      </c>
      <c r="BJ181" s="17" t="s">
        <v>85</v>
      </c>
      <c r="BK181" s="149">
        <f>ROUND(I181*H181,2)</f>
        <v>0</v>
      </c>
      <c r="BL181" s="17" t="s">
        <v>268</v>
      </c>
      <c r="BM181" s="148" t="s">
        <v>423</v>
      </c>
    </row>
    <row r="182" spans="2:65" s="1" customFormat="1" ht="16.5" customHeight="1">
      <c r="B182" s="32"/>
      <c r="C182" s="138" t="s">
        <v>355</v>
      </c>
      <c r="D182" s="138" t="s">
        <v>264</v>
      </c>
      <c r="E182" s="139" t="s">
        <v>4649</v>
      </c>
      <c r="F182" s="140" t="s">
        <v>4650</v>
      </c>
      <c r="G182" s="141" t="s">
        <v>303</v>
      </c>
      <c r="H182" s="142">
        <v>1.57</v>
      </c>
      <c r="I182" s="143"/>
      <c r="J182" s="142">
        <f>ROUND(I182*H182,2)</f>
        <v>0</v>
      </c>
      <c r="K182" s="140" t="s">
        <v>1</v>
      </c>
      <c r="L182" s="32"/>
      <c r="M182" s="144" t="s">
        <v>1</v>
      </c>
      <c r="N182" s="145" t="s">
        <v>42</v>
      </c>
      <c r="P182" s="146">
        <f>O182*H182</f>
        <v>0</v>
      </c>
      <c r="Q182" s="146">
        <v>0</v>
      </c>
      <c r="R182" s="146">
        <f>Q182*H182</f>
        <v>0</v>
      </c>
      <c r="S182" s="146">
        <v>0</v>
      </c>
      <c r="T182" s="147">
        <f>S182*H182</f>
        <v>0</v>
      </c>
      <c r="AR182" s="148" t="s">
        <v>268</v>
      </c>
      <c r="AT182" s="148" t="s">
        <v>264</v>
      </c>
      <c r="AU182" s="148" t="s">
        <v>87</v>
      </c>
      <c r="AY182" s="17" t="s">
        <v>262</v>
      </c>
      <c r="BE182" s="149">
        <f>IF(N182="základní",J182,0)</f>
        <v>0</v>
      </c>
      <c r="BF182" s="149">
        <f>IF(N182="snížená",J182,0)</f>
        <v>0</v>
      </c>
      <c r="BG182" s="149">
        <f>IF(N182="zákl. přenesená",J182,0)</f>
        <v>0</v>
      </c>
      <c r="BH182" s="149">
        <f>IF(N182="sníž. přenesená",J182,0)</f>
        <v>0</v>
      </c>
      <c r="BI182" s="149">
        <f>IF(N182="nulová",J182,0)</f>
        <v>0</v>
      </c>
      <c r="BJ182" s="17" t="s">
        <v>85</v>
      </c>
      <c r="BK182" s="149">
        <f>ROUND(I182*H182,2)</f>
        <v>0</v>
      </c>
      <c r="BL182" s="17" t="s">
        <v>268</v>
      </c>
      <c r="BM182" s="148" t="s">
        <v>431</v>
      </c>
    </row>
    <row r="183" spans="2:51" s="12" customFormat="1" ht="22.5">
      <c r="B183" s="150"/>
      <c r="D183" s="151" t="s">
        <v>270</v>
      </c>
      <c r="E183" s="152" t="s">
        <v>1</v>
      </c>
      <c r="F183" s="153" t="s">
        <v>4786</v>
      </c>
      <c r="H183" s="154">
        <v>1.09</v>
      </c>
      <c r="I183" s="155"/>
      <c r="L183" s="150"/>
      <c r="M183" s="156"/>
      <c r="T183" s="157"/>
      <c r="AT183" s="152" t="s">
        <v>270</v>
      </c>
      <c r="AU183" s="152" t="s">
        <v>87</v>
      </c>
      <c r="AV183" s="12" t="s">
        <v>87</v>
      </c>
      <c r="AW183" s="12" t="s">
        <v>32</v>
      </c>
      <c r="AX183" s="12" t="s">
        <v>77</v>
      </c>
      <c r="AY183" s="152" t="s">
        <v>262</v>
      </c>
    </row>
    <row r="184" spans="2:51" s="12" customFormat="1" ht="22.5">
      <c r="B184" s="150"/>
      <c r="D184" s="151" t="s">
        <v>270</v>
      </c>
      <c r="E184" s="152" t="s">
        <v>1</v>
      </c>
      <c r="F184" s="153" t="s">
        <v>4787</v>
      </c>
      <c r="H184" s="154">
        <v>0.48</v>
      </c>
      <c r="I184" s="155"/>
      <c r="L184" s="150"/>
      <c r="M184" s="156"/>
      <c r="T184" s="157"/>
      <c r="AT184" s="152" t="s">
        <v>270</v>
      </c>
      <c r="AU184" s="152" t="s">
        <v>87</v>
      </c>
      <c r="AV184" s="12" t="s">
        <v>87</v>
      </c>
      <c r="AW184" s="12" t="s">
        <v>32</v>
      </c>
      <c r="AX184" s="12" t="s">
        <v>77</v>
      </c>
      <c r="AY184" s="152" t="s">
        <v>262</v>
      </c>
    </row>
    <row r="185" spans="2:51" s="13" customFormat="1" ht="12">
      <c r="B185" s="158"/>
      <c r="D185" s="151" t="s">
        <v>270</v>
      </c>
      <c r="E185" s="159" t="s">
        <v>1</v>
      </c>
      <c r="F185" s="160" t="s">
        <v>273</v>
      </c>
      <c r="H185" s="161">
        <v>1.57</v>
      </c>
      <c r="I185" s="162"/>
      <c r="L185" s="158"/>
      <c r="M185" s="163"/>
      <c r="T185" s="164"/>
      <c r="AT185" s="159" t="s">
        <v>270</v>
      </c>
      <c r="AU185" s="159" t="s">
        <v>87</v>
      </c>
      <c r="AV185" s="13" t="s">
        <v>268</v>
      </c>
      <c r="AW185" s="13" t="s">
        <v>32</v>
      </c>
      <c r="AX185" s="13" t="s">
        <v>85</v>
      </c>
      <c r="AY185" s="159" t="s">
        <v>262</v>
      </c>
    </row>
    <row r="186" spans="2:63" s="11" customFormat="1" ht="22.9" customHeight="1">
      <c r="B186" s="126"/>
      <c r="D186" s="127" t="s">
        <v>76</v>
      </c>
      <c r="E186" s="136" t="s">
        <v>545</v>
      </c>
      <c r="F186" s="136" t="s">
        <v>4657</v>
      </c>
      <c r="I186" s="129"/>
      <c r="J186" s="137">
        <f>BK186</f>
        <v>0</v>
      </c>
      <c r="L186" s="126"/>
      <c r="M186" s="131"/>
      <c r="P186" s="132">
        <f>SUM(P187:P203)</f>
        <v>0</v>
      </c>
      <c r="R186" s="132">
        <f>SUM(R187:R203)</f>
        <v>0</v>
      </c>
      <c r="T186" s="133">
        <f>SUM(T187:T203)</f>
        <v>0</v>
      </c>
      <c r="AR186" s="127" t="s">
        <v>85</v>
      </c>
      <c r="AT186" s="134" t="s">
        <v>76</v>
      </c>
      <c r="AU186" s="134" t="s">
        <v>85</v>
      </c>
      <c r="AY186" s="127" t="s">
        <v>262</v>
      </c>
      <c r="BK186" s="135">
        <f>SUM(BK187:BK203)</f>
        <v>0</v>
      </c>
    </row>
    <row r="187" spans="2:65" s="1" customFormat="1" ht="21.75" customHeight="1">
      <c r="B187" s="32"/>
      <c r="C187" s="138" t="s">
        <v>359</v>
      </c>
      <c r="D187" s="138" t="s">
        <v>264</v>
      </c>
      <c r="E187" s="139" t="s">
        <v>4658</v>
      </c>
      <c r="F187" s="140" t="s">
        <v>4659</v>
      </c>
      <c r="G187" s="141" t="s">
        <v>552</v>
      </c>
      <c r="H187" s="142">
        <v>1.65</v>
      </c>
      <c r="I187" s="143"/>
      <c r="J187" s="142">
        <f>ROUND(I187*H187,2)</f>
        <v>0</v>
      </c>
      <c r="K187" s="140" t="s">
        <v>1</v>
      </c>
      <c r="L187" s="32"/>
      <c r="M187" s="144" t="s">
        <v>1</v>
      </c>
      <c r="N187" s="145" t="s">
        <v>42</v>
      </c>
      <c r="P187" s="146">
        <f>O187*H187</f>
        <v>0</v>
      </c>
      <c r="Q187" s="146">
        <v>0</v>
      </c>
      <c r="R187" s="146">
        <f>Q187*H187</f>
        <v>0</v>
      </c>
      <c r="S187" s="146">
        <v>0</v>
      </c>
      <c r="T187" s="147">
        <f>S187*H187</f>
        <v>0</v>
      </c>
      <c r="AR187" s="148" t="s">
        <v>268</v>
      </c>
      <c r="AT187" s="148" t="s">
        <v>264</v>
      </c>
      <c r="AU187" s="148" t="s">
        <v>87</v>
      </c>
      <c r="AY187" s="17" t="s">
        <v>262</v>
      </c>
      <c r="BE187" s="149">
        <f>IF(N187="základní",J187,0)</f>
        <v>0</v>
      </c>
      <c r="BF187" s="149">
        <f>IF(N187="snížená",J187,0)</f>
        <v>0</v>
      </c>
      <c r="BG187" s="149">
        <f>IF(N187="zákl. přenesená",J187,0)</f>
        <v>0</v>
      </c>
      <c r="BH187" s="149">
        <f>IF(N187="sníž. přenesená",J187,0)</f>
        <v>0</v>
      </c>
      <c r="BI187" s="149">
        <f>IF(N187="nulová",J187,0)</f>
        <v>0</v>
      </c>
      <c r="BJ187" s="17" t="s">
        <v>85</v>
      </c>
      <c r="BK187" s="149">
        <f>ROUND(I187*H187,2)</f>
        <v>0</v>
      </c>
      <c r="BL187" s="17" t="s">
        <v>268</v>
      </c>
      <c r="BM187" s="148" t="s">
        <v>441</v>
      </c>
    </row>
    <row r="188" spans="2:51" s="12" customFormat="1" ht="12">
      <c r="B188" s="150"/>
      <c r="D188" s="151" t="s">
        <v>270</v>
      </c>
      <c r="E188" s="152" t="s">
        <v>1</v>
      </c>
      <c r="F188" s="153" t="s">
        <v>4788</v>
      </c>
      <c r="H188" s="154">
        <v>1.65</v>
      </c>
      <c r="I188" s="155"/>
      <c r="L188" s="150"/>
      <c r="M188" s="156"/>
      <c r="T188" s="157"/>
      <c r="AT188" s="152" t="s">
        <v>270</v>
      </c>
      <c r="AU188" s="152" t="s">
        <v>87</v>
      </c>
      <c r="AV188" s="12" t="s">
        <v>87</v>
      </c>
      <c r="AW188" s="12" t="s">
        <v>32</v>
      </c>
      <c r="AX188" s="12" t="s">
        <v>77</v>
      </c>
      <c r="AY188" s="152" t="s">
        <v>262</v>
      </c>
    </row>
    <row r="189" spans="2:51" s="13" customFormat="1" ht="12">
      <c r="B189" s="158"/>
      <c r="D189" s="151" t="s">
        <v>270</v>
      </c>
      <c r="E189" s="159" t="s">
        <v>1</v>
      </c>
      <c r="F189" s="160" t="s">
        <v>273</v>
      </c>
      <c r="H189" s="161">
        <v>1.65</v>
      </c>
      <c r="I189" s="162"/>
      <c r="L189" s="158"/>
      <c r="M189" s="163"/>
      <c r="T189" s="164"/>
      <c r="AT189" s="159" t="s">
        <v>270</v>
      </c>
      <c r="AU189" s="159" t="s">
        <v>87</v>
      </c>
      <c r="AV189" s="13" t="s">
        <v>268</v>
      </c>
      <c r="AW189" s="13" t="s">
        <v>32</v>
      </c>
      <c r="AX189" s="13" t="s">
        <v>85</v>
      </c>
      <c r="AY189" s="159" t="s">
        <v>262</v>
      </c>
    </row>
    <row r="190" spans="2:65" s="1" customFormat="1" ht="21.75" customHeight="1">
      <c r="B190" s="32"/>
      <c r="C190" s="138" t="s">
        <v>9</v>
      </c>
      <c r="D190" s="138" t="s">
        <v>264</v>
      </c>
      <c r="E190" s="139" t="s">
        <v>4789</v>
      </c>
      <c r="F190" s="140" t="s">
        <v>4790</v>
      </c>
      <c r="G190" s="141" t="s">
        <v>675</v>
      </c>
      <c r="H190" s="142">
        <v>3</v>
      </c>
      <c r="I190" s="143"/>
      <c r="J190" s="142">
        <f>ROUND(I190*H190,2)</f>
        <v>0</v>
      </c>
      <c r="K190" s="140" t="s">
        <v>1</v>
      </c>
      <c r="L190" s="32"/>
      <c r="M190" s="144" t="s">
        <v>1</v>
      </c>
      <c r="N190" s="145" t="s">
        <v>42</v>
      </c>
      <c r="P190" s="146">
        <f>O190*H190</f>
        <v>0</v>
      </c>
      <c r="Q190" s="146">
        <v>0</v>
      </c>
      <c r="R190" s="146">
        <f>Q190*H190</f>
        <v>0</v>
      </c>
      <c r="S190" s="146">
        <v>0</v>
      </c>
      <c r="T190" s="147">
        <f>S190*H190</f>
        <v>0</v>
      </c>
      <c r="AR190" s="148" t="s">
        <v>268</v>
      </c>
      <c r="AT190" s="148" t="s">
        <v>264</v>
      </c>
      <c r="AU190" s="148" t="s">
        <v>87</v>
      </c>
      <c r="AY190" s="17" t="s">
        <v>262</v>
      </c>
      <c r="BE190" s="149">
        <f>IF(N190="základní",J190,0)</f>
        <v>0</v>
      </c>
      <c r="BF190" s="149">
        <f>IF(N190="snížená",J190,0)</f>
        <v>0</v>
      </c>
      <c r="BG190" s="149">
        <f>IF(N190="zákl. přenesená",J190,0)</f>
        <v>0</v>
      </c>
      <c r="BH190" s="149">
        <f>IF(N190="sníž. přenesená",J190,0)</f>
        <v>0</v>
      </c>
      <c r="BI190" s="149">
        <f>IF(N190="nulová",J190,0)</f>
        <v>0</v>
      </c>
      <c r="BJ190" s="17" t="s">
        <v>85</v>
      </c>
      <c r="BK190" s="149">
        <f>ROUND(I190*H190,2)</f>
        <v>0</v>
      </c>
      <c r="BL190" s="17" t="s">
        <v>268</v>
      </c>
      <c r="BM190" s="148" t="s">
        <v>451</v>
      </c>
    </row>
    <row r="191" spans="2:47" s="1" customFormat="1" ht="29.25">
      <c r="B191" s="32"/>
      <c r="D191" s="151" t="s">
        <v>699</v>
      </c>
      <c r="F191" s="187" t="s">
        <v>4791</v>
      </c>
      <c r="I191" s="188"/>
      <c r="L191" s="32"/>
      <c r="M191" s="189"/>
      <c r="T191" s="56"/>
      <c r="AT191" s="17" t="s">
        <v>699</v>
      </c>
      <c r="AU191" s="17" t="s">
        <v>87</v>
      </c>
    </row>
    <row r="192" spans="2:51" s="14" customFormat="1" ht="12">
      <c r="B192" s="165"/>
      <c r="D192" s="151" t="s">
        <v>270</v>
      </c>
      <c r="E192" s="166" t="s">
        <v>1</v>
      </c>
      <c r="F192" s="167" t="s">
        <v>4764</v>
      </c>
      <c r="H192" s="166" t="s">
        <v>1</v>
      </c>
      <c r="I192" s="168"/>
      <c r="L192" s="165"/>
      <c r="M192" s="169"/>
      <c r="T192" s="170"/>
      <c r="AT192" s="166" t="s">
        <v>270</v>
      </c>
      <c r="AU192" s="166" t="s">
        <v>87</v>
      </c>
      <c r="AV192" s="14" t="s">
        <v>85</v>
      </c>
      <c r="AW192" s="14" t="s">
        <v>32</v>
      </c>
      <c r="AX192" s="14" t="s">
        <v>77</v>
      </c>
      <c r="AY192" s="166" t="s">
        <v>262</v>
      </c>
    </row>
    <row r="193" spans="2:51" s="12" customFormat="1" ht="12">
      <c r="B193" s="150"/>
      <c r="D193" s="151" t="s">
        <v>270</v>
      </c>
      <c r="E193" s="152" t="s">
        <v>1</v>
      </c>
      <c r="F193" s="153" t="s">
        <v>4792</v>
      </c>
      <c r="H193" s="154">
        <v>1</v>
      </c>
      <c r="I193" s="155"/>
      <c r="L193" s="150"/>
      <c r="M193" s="156"/>
      <c r="T193" s="157"/>
      <c r="AT193" s="152" t="s">
        <v>270</v>
      </c>
      <c r="AU193" s="152" t="s">
        <v>87</v>
      </c>
      <c r="AV193" s="12" t="s">
        <v>87</v>
      </c>
      <c r="AW193" s="12" t="s">
        <v>32</v>
      </c>
      <c r="AX193" s="12" t="s">
        <v>77</v>
      </c>
      <c r="AY193" s="152" t="s">
        <v>262</v>
      </c>
    </row>
    <row r="194" spans="2:51" s="12" customFormat="1" ht="12">
      <c r="B194" s="150"/>
      <c r="D194" s="151" t="s">
        <v>270</v>
      </c>
      <c r="E194" s="152" t="s">
        <v>1</v>
      </c>
      <c r="F194" s="153" t="s">
        <v>4793</v>
      </c>
      <c r="H194" s="154">
        <v>2</v>
      </c>
      <c r="I194" s="155"/>
      <c r="L194" s="150"/>
      <c r="M194" s="156"/>
      <c r="T194" s="157"/>
      <c r="AT194" s="152" t="s">
        <v>270</v>
      </c>
      <c r="AU194" s="152" t="s">
        <v>87</v>
      </c>
      <c r="AV194" s="12" t="s">
        <v>87</v>
      </c>
      <c r="AW194" s="12" t="s">
        <v>32</v>
      </c>
      <c r="AX194" s="12" t="s">
        <v>77</v>
      </c>
      <c r="AY194" s="152" t="s">
        <v>262</v>
      </c>
    </row>
    <row r="195" spans="2:51" s="13" customFormat="1" ht="12">
      <c r="B195" s="158"/>
      <c r="D195" s="151" t="s">
        <v>270</v>
      </c>
      <c r="E195" s="159" t="s">
        <v>1</v>
      </c>
      <c r="F195" s="160" t="s">
        <v>273</v>
      </c>
      <c r="H195" s="161">
        <v>3</v>
      </c>
      <c r="I195" s="162"/>
      <c r="L195" s="158"/>
      <c r="M195" s="163"/>
      <c r="T195" s="164"/>
      <c r="AT195" s="159" t="s">
        <v>270</v>
      </c>
      <c r="AU195" s="159" t="s">
        <v>87</v>
      </c>
      <c r="AV195" s="13" t="s">
        <v>268</v>
      </c>
      <c r="AW195" s="13" t="s">
        <v>32</v>
      </c>
      <c r="AX195" s="13" t="s">
        <v>85</v>
      </c>
      <c r="AY195" s="159" t="s">
        <v>262</v>
      </c>
    </row>
    <row r="196" spans="2:65" s="1" customFormat="1" ht="16.5" customHeight="1">
      <c r="B196" s="32"/>
      <c r="C196" s="138" t="s">
        <v>369</v>
      </c>
      <c r="D196" s="138" t="s">
        <v>264</v>
      </c>
      <c r="E196" s="139" t="s">
        <v>4794</v>
      </c>
      <c r="F196" s="140" t="s">
        <v>4795</v>
      </c>
      <c r="G196" s="141" t="s">
        <v>675</v>
      </c>
      <c r="H196" s="142">
        <v>1.01</v>
      </c>
      <c r="I196" s="143"/>
      <c r="J196" s="142">
        <f>ROUND(I196*H196,2)</f>
        <v>0</v>
      </c>
      <c r="K196" s="140" t="s">
        <v>1</v>
      </c>
      <c r="L196" s="32"/>
      <c r="M196" s="144" t="s">
        <v>1</v>
      </c>
      <c r="N196" s="145" t="s">
        <v>42</v>
      </c>
      <c r="P196" s="146">
        <f>O196*H196</f>
        <v>0</v>
      </c>
      <c r="Q196" s="146">
        <v>0</v>
      </c>
      <c r="R196" s="146">
        <f>Q196*H196</f>
        <v>0</v>
      </c>
      <c r="S196" s="146">
        <v>0</v>
      </c>
      <c r="T196" s="147">
        <f>S196*H196</f>
        <v>0</v>
      </c>
      <c r="AR196" s="148" t="s">
        <v>268</v>
      </c>
      <c r="AT196" s="148" t="s">
        <v>264</v>
      </c>
      <c r="AU196" s="148" t="s">
        <v>87</v>
      </c>
      <c r="AY196" s="17" t="s">
        <v>262</v>
      </c>
      <c r="BE196" s="149">
        <f>IF(N196="základní",J196,0)</f>
        <v>0</v>
      </c>
      <c r="BF196" s="149">
        <f>IF(N196="snížená",J196,0)</f>
        <v>0</v>
      </c>
      <c r="BG196" s="149">
        <f>IF(N196="zákl. přenesená",J196,0)</f>
        <v>0</v>
      </c>
      <c r="BH196" s="149">
        <f>IF(N196="sníž. přenesená",J196,0)</f>
        <v>0</v>
      </c>
      <c r="BI196" s="149">
        <f>IF(N196="nulová",J196,0)</f>
        <v>0</v>
      </c>
      <c r="BJ196" s="17" t="s">
        <v>85</v>
      </c>
      <c r="BK196" s="149">
        <f>ROUND(I196*H196,2)</f>
        <v>0</v>
      </c>
      <c r="BL196" s="17" t="s">
        <v>268</v>
      </c>
      <c r="BM196" s="148" t="s">
        <v>459</v>
      </c>
    </row>
    <row r="197" spans="2:51" s="14" customFormat="1" ht="12">
      <c r="B197" s="165"/>
      <c r="D197" s="151" t="s">
        <v>270</v>
      </c>
      <c r="E197" s="166" t="s">
        <v>1</v>
      </c>
      <c r="F197" s="167" t="s">
        <v>4764</v>
      </c>
      <c r="H197" s="166" t="s">
        <v>1</v>
      </c>
      <c r="I197" s="168"/>
      <c r="L197" s="165"/>
      <c r="M197" s="169"/>
      <c r="T197" s="170"/>
      <c r="AT197" s="166" t="s">
        <v>270</v>
      </c>
      <c r="AU197" s="166" t="s">
        <v>87</v>
      </c>
      <c r="AV197" s="14" t="s">
        <v>85</v>
      </c>
      <c r="AW197" s="14" t="s">
        <v>32</v>
      </c>
      <c r="AX197" s="14" t="s">
        <v>77</v>
      </c>
      <c r="AY197" s="166" t="s">
        <v>262</v>
      </c>
    </row>
    <row r="198" spans="2:51" s="12" customFormat="1" ht="12">
      <c r="B198" s="150"/>
      <c r="D198" s="151" t="s">
        <v>270</v>
      </c>
      <c r="E198" s="152" t="s">
        <v>1</v>
      </c>
      <c r="F198" s="153" t="s">
        <v>4796</v>
      </c>
      <c r="H198" s="154">
        <v>1.01</v>
      </c>
      <c r="I198" s="155"/>
      <c r="L198" s="150"/>
      <c r="M198" s="156"/>
      <c r="T198" s="157"/>
      <c r="AT198" s="152" t="s">
        <v>270</v>
      </c>
      <c r="AU198" s="152" t="s">
        <v>87</v>
      </c>
      <c r="AV198" s="12" t="s">
        <v>87</v>
      </c>
      <c r="AW198" s="12" t="s">
        <v>32</v>
      </c>
      <c r="AX198" s="12" t="s">
        <v>77</v>
      </c>
      <c r="AY198" s="152" t="s">
        <v>262</v>
      </c>
    </row>
    <row r="199" spans="2:51" s="13" customFormat="1" ht="12">
      <c r="B199" s="158"/>
      <c r="D199" s="151" t="s">
        <v>270</v>
      </c>
      <c r="E199" s="159" t="s">
        <v>1</v>
      </c>
      <c r="F199" s="160" t="s">
        <v>273</v>
      </c>
      <c r="H199" s="161">
        <v>1.01</v>
      </c>
      <c r="I199" s="162"/>
      <c r="L199" s="158"/>
      <c r="M199" s="163"/>
      <c r="T199" s="164"/>
      <c r="AT199" s="159" t="s">
        <v>270</v>
      </c>
      <c r="AU199" s="159" t="s">
        <v>87</v>
      </c>
      <c r="AV199" s="13" t="s">
        <v>268</v>
      </c>
      <c r="AW199" s="13" t="s">
        <v>32</v>
      </c>
      <c r="AX199" s="13" t="s">
        <v>85</v>
      </c>
      <c r="AY199" s="159" t="s">
        <v>262</v>
      </c>
    </row>
    <row r="200" spans="2:65" s="1" customFormat="1" ht="16.5" customHeight="1">
      <c r="B200" s="32"/>
      <c r="C200" s="138" t="s">
        <v>376</v>
      </c>
      <c r="D200" s="138" t="s">
        <v>264</v>
      </c>
      <c r="E200" s="139" t="s">
        <v>4797</v>
      </c>
      <c r="F200" s="140" t="s">
        <v>4798</v>
      </c>
      <c r="G200" s="141" t="s">
        <v>675</v>
      </c>
      <c r="H200" s="142">
        <v>2.02</v>
      </c>
      <c r="I200" s="143"/>
      <c r="J200" s="142">
        <f>ROUND(I200*H200,2)</f>
        <v>0</v>
      </c>
      <c r="K200" s="140" t="s">
        <v>1</v>
      </c>
      <c r="L200" s="32"/>
      <c r="M200" s="144" t="s">
        <v>1</v>
      </c>
      <c r="N200" s="145" t="s">
        <v>42</v>
      </c>
      <c r="P200" s="146">
        <f>O200*H200</f>
        <v>0</v>
      </c>
      <c r="Q200" s="146">
        <v>0</v>
      </c>
      <c r="R200" s="146">
        <f>Q200*H200</f>
        <v>0</v>
      </c>
      <c r="S200" s="146">
        <v>0</v>
      </c>
      <c r="T200" s="147">
        <f>S200*H200</f>
        <v>0</v>
      </c>
      <c r="AR200" s="148" t="s">
        <v>268</v>
      </c>
      <c r="AT200" s="148" t="s">
        <v>264</v>
      </c>
      <c r="AU200" s="148" t="s">
        <v>87</v>
      </c>
      <c r="AY200" s="17" t="s">
        <v>262</v>
      </c>
      <c r="BE200" s="149">
        <f>IF(N200="základní",J200,0)</f>
        <v>0</v>
      </c>
      <c r="BF200" s="149">
        <f>IF(N200="snížená",J200,0)</f>
        <v>0</v>
      </c>
      <c r="BG200" s="149">
        <f>IF(N200="zákl. přenesená",J200,0)</f>
        <v>0</v>
      </c>
      <c r="BH200" s="149">
        <f>IF(N200="sníž. přenesená",J200,0)</f>
        <v>0</v>
      </c>
      <c r="BI200" s="149">
        <f>IF(N200="nulová",J200,0)</f>
        <v>0</v>
      </c>
      <c r="BJ200" s="17" t="s">
        <v>85</v>
      </c>
      <c r="BK200" s="149">
        <f>ROUND(I200*H200,2)</f>
        <v>0</v>
      </c>
      <c r="BL200" s="17" t="s">
        <v>268</v>
      </c>
      <c r="BM200" s="148" t="s">
        <v>472</v>
      </c>
    </row>
    <row r="201" spans="2:51" s="14" customFormat="1" ht="12">
      <c r="B201" s="165"/>
      <c r="D201" s="151" t="s">
        <v>270</v>
      </c>
      <c r="E201" s="166" t="s">
        <v>1</v>
      </c>
      <c r="F201" s="167" t="s">
        <v>4764</v>
      </c>
      <c r="H201" s="166" t="s">
        <v>1</v>
      </c>
      <c r="I201" s="168"/>
      <c r="L201" s="165"/>
      <c r="M201" s="169"/>
      <c r="T201" s="170"/>
      <c r="AT201" s="166" t="s">
        <v>270</v>
      </c>
      <c r="AU201" s="166" t="s">
        <v>87</v>
      </c>
      <c r="AV201" s="14" t="s">
        <v>85</v>
      </c>
      <c r="AW201" s="14" t="s">
        <v>32</v>
      </c>
      <c r="AX201" s="14" t="s">
        <v>77</v>
      </c>
      <c r="AY201" s="166" t="s">
        <v>262</v>
      </c>
    </row>
    <row r="202" spans="2:51" s="12" customFormat="1" ht="12">
      <c r="B202" s="150"/>
      <c r="D202" s="151" t="s">
        <v>270</v>
      </c>
      <c r="E202" s="152" t="s">
        <v>1</v>
      </c>
      <c r="F202" s="153" t="s">
        <v>4799</v>
      </c>
      <c r="H202" s="154">
        <v>2.02</v>
      </c>
      <c r="I202" s="155"/>
      <c r="L202" s="150"/>
      <c r="M202" s="156"/>
      <c r="T202" s="157"/>
      <c r="AT202" s="152" t="s">
        <v>270</v>
      </c>
      <c r="AU202" s="152" t="s">
        <v>87</v>
      </c>
      <c r="AV202" s="12" t="s">
        <v>87</v>
      </c>
      <c r="AW202" s="12" t="s">
        <v>32</v>
      </c>
      <c r="AX202" s="12" t="s">
        <v>77</v>
      </c>
      <c r="AY202" s="152" t="s">
        <v>262</v>
      </c>
    </row>
    <row r="203" spans="2:51" s="13" customFormat="1" ht="12">
      <c r="B203" s="158"/>
      <c r="D203" s="151" t="s">
        <v>270</v>
      </c>
      <c r="E203" s="159" t="s">
        <v>1</v>
      </c>
      <c r="F203" s="160" t="s">
        <v>273</v>
      </c>
      <c r="H203" s="161">
        <v>2.02</v>
      </c>
      <c r="I203" s="162"/>
      <c r="L203" s="158"/>
      <c r="M203" s="163"/>
      <c r="T203" s="164"/>
      <c r="AT203" s="159" t="s">
        <v>270</v>
      </c>
      <c r="AU203" s="159" t="s">
        <v>87</v>
      </c>
      <c r="AV203" s="13" t="s">
        <v>268</v>
      </c>
      <c r="AW203" s="13" t="s">
        <v>32</v>
      </c>
      <c r="AX203" s="13" t="s">
        <v>85</v>
      </c>
      <c r="AY203" s="159" t="s">
        <v>262</v>
      </c>
    </row>
    <row r="204" spans="2:63" s="11" customFormat="1" ht="22.9" customHeight="1">
      <c r="B204" s="126"/>
      <c r="D204" s="127" t="s">
        <v>76</v>
      </c>
      <c r="E204" s="136" t="s">
        <v>304</v>
      </c>
      <c r="F204" s="136" t="s">
        <v>4692</v>
      </c>
      <c r="I204" s="129"/>
      <c r="J204" s="137">
        <f>BK204</f>
        <v>0</v>
      </c>
      <c r="L204" s="126"/>
      <c r="M204" s="131"/>
      <c r="P204" s="132">
        <f>SUM(P205:P256)</f>
        <v>0</v>
      </c>
      <c r="R204" s="132">
        <f>SUM(R205:R256)</f>
        <v>0</v>
      </c>
      <c r="T204" s="133">
        <f>SUM(T205:T256)</f>
        <v>0</v>
      </c>
      <c r="AR204" s="127" t="s">
        <v>85</v>
      </c>
      <c r="AT204" s="134" t="s">
        <v>76</v>
      </c>
      <c r="AU204" s="134" t="s">
        <v>85</v>
      </c>
      <c r="AY204" s="127" t="s">
        <v>262</v>
      </c>
      <c r="BK204" s="135">
        <f>SUM(BK205:BK256)</f>
        <v>0</v>
      </c>
    </row>
    <row r="205" spans="2:65" s="1" customFormat="1" ht="16.5" customHeight="1">
      <c r="B205" s="32"/>
      <c r="C205" s="138" t="s">
        <v>381</v>
      </c>
      <c r="D205" s="138" t="s">
        <v>264</v>
      </c>
      <c r="E205" s="139" t="s">
        <v>4800</v>
      </c>
      <c r="F205" s="140" t="s">
        <v>4801</v>
      </c>
      <c r="G205" s="141" t="s">
        <v>416</v>
      </c>
      <c r="H205" s="142">
        <v>1.5</v>
      </c>
      <c r="I205" s="143"/>
      <c r="J205" s="142">
        <f>ROUND(I205*H205,2)</f>
        <v>0</v>
      </c>
      <c r="K205" s="140" t="s">
        <v>1</v>
      </c>
      <c r="L205" s="32"/>
      <c r="M205" s="144" t="s">
        <v>1</v>
      </c>
      <c r="N205" s="145" t="s">
        <v>42</v>
      </c>
      <c r="P205" s="146">
        <f>O205*H205</f>
        <v>0</v>
      </c>
      <c r="Q205" s="146">
        <v>0</v>
      </c>
      <c r="R205" s="146">
        <f>Q205*H205</f>
        <v>0</v>
      </c>
      <c r="S205" s="146">
        <v>0</v>
      </c>
      <c r="T205" s="147">
        <f>S205*H205</f>
        <v>0</v>
      </c>
      <c r="AR205" s="148" t="s">
        <v>268</v>
      </c>
      <c r="AT205" s="148" t="s">
        <v>264</v>
      </c>
      <c r="AU205" s="148" t="s">
        <v>87</v>
      </c>
      <c r="AY205" s="17" t="s">
        <v>262</v>
      </c>
      <c r="BE205" s="149">
        <f>IF(N205="základní",J205,0)</f>
        <v>0</v>
      </c>
      <c r="BF205" s="149">
        <f>IF(N205="snížená",J205,0)</f>
        <v>0</v>
      </c>
      <c r="BG205" s="149">
        <f>IF(N205="zákl. přenesená",J205,0)</f>
        <v>0</v>
      </c>
      <c r="BH205" s="149">
        <f>IF(N205="sníž. přenesená",J205,0)</f>
        <v>0</v>
      </c>
      <c r="BI205" s="149">
        <f>IF(N205="nulová",J205,0)</f>
        <v>0</v>
      </c>
      <c r="BJ205" s="17" t="s">
        <v>85</v>
      </c>
      <c r="BK205" s="149">
        <f>ROUND(I205*H205,2)</f>
        <v>0</v>
      </c>
      <c r="BL205" s="17" t="s">
        <v>268</v>
      </c>
      <c r="BM205" s="148" t="s">
        <v>480</v>
      </c>
    </row>
    <row r="206" spans="2:47" s="1" customFormat="1" ht="39">
      <c r="B206" s="32"/>
      <c r="D206" s="151" t="s">
        <v>699</v>
      </c>
      <c r="F206" s="187" t="s">
        <v>4802</v>
      </c>
      <c r="I206" s="188"/>
      <c r="L206" s="32"/>
      <c r="M206" s="189"/>
      <c r="T206" s="56"/>
      <c r="AT206" s="17" t="s">
        <v>699</v>
      </c>
      <c r="AU206" s="17" t="s">
        <v>87</v>
      </c>
    </row>
    <row r="207" spans="2:51" s="14" customFormat="1" ht="12">
      <c r="B207" s="165"/>
      <c r="D207" s="151" t="s">
        <v>270</v>
      </c>
      <c r="E207" s="166" t="s">
        <v>1</v>
      </c>
      <c r="F207" s="167" t="s">
        <v>4764</v>
      </c>
      <c r="H207" s="166" t="s">
        <v>1</v>
      </c>
      <c r="I207" s="168"/>
      <c r="L207" s="165"/>
      <c r="M207" s="169"/>
      <c r="T207" s="170"/>
      <c r="AT207" s="166" t="s">
        <v>270</v>
      </c>
      <c r="AU207" s="166" t="s">
        <v>87</v>
      </c>
      <c r="AV207" s="14" t="s">
        <v>85</v>
      </c>
      <c r="AW207" s="14" t="s">
        <v>32</v>
      </c>
      <c r="AX207" s="14" t="s">
        <v>77</v>
      </c>
      <c r="AY207" s="166" t="s">
        <v>262</v>
      </c>
    </row>
    <row r="208" spans="2:51" s="12" customFormat="1" ht="12">
      <c r="B208" s="150"/>
      <c r="D208" s="151" t="s">
        <v>270</v>
      </c>
      <c r="E208" s="152" t="s">
        <v>1</v>
      </c>
      <c r="F208" s="153" t="s">
        <v>4803</v>
      </c>
      <c r="H208" s="154">
        <v>1.5</v>
      </c>
      <c r="I208" s="155"/>
      <c r="L208" s="150"/>
      <c r="M208" s="156"/>
      <c r="T208" s="157"/>
      <c r="AT208" s="152" t="s">
        <v>270</v>
      </c>
      <c r="AU208" s="152" t="s">
        <v>87</v>
      </c>
      <c r="AV208" s="12" t="s">
        <v>87</v>
      </c>
      <c r="AW208" s="12" t="s">
        <v>32</v>
      </c>
      <c r="AX208" s="12" t="s">
        <v>77</v>
      </c>
      <c r="AY208" s="152" t="s">
        <v>262</v>
      </c>
    </row>
    <row r="209" spans="2:51" s="13" customFormat="1" ht="12">
      <c r="B209" s="158"/>
      <c r="D209" s="151" t="s">
        <v>270</v>
      </c>
      <c r="E209" s="159" t="s">
        <v>1</v>
      </c>
      <c r="F209" s="160" t="s">
        <v>273</v>
      </c>
      <c r="H209" s="161">
        <v>1.5</v>
      </c>
      <c r="I209" s="162"/>
      <c r="L209" s="158"/>
      <c r="M209" s="163"/>
      <c r="T209" s="164"/>
      <c r="AT209" s="159" t="s">
        <v>270</v>
      </c>
      <c r="AU209" s="159" t="s">
        <v>87</v>
      </c>
      <c r="AV209" s="13" t="s">
        <v>268</v>
      </c>
      <c r="AW209" s="13" t="s">
        <v>32</v>
      </c>
      <c r="AX209" s="13" t="s">
        <v>85</v>
      </c>
      <c r="AY209" s="159" t="s">
        <v>262</v>
      </c>
    </row>
    <row r="210" spans="2:65" s="1" customFormat="1" ht="16.5" customHeight="1">
      <c r="B210" s="32"/>
      <c r="C210" s="138" t="s">
        <v>396</v>
      </c>
      <c r="D210" s="138" t="s">
        <v>264</v>
      </c>
      <c r="E210" s="139" t="s">
        <v>4804</v>
      </c>
      <c r="F210" s="140" t="s">
        <v>4805</v>
      </c>
      <c r="G210" s="141" t="s">
        <v>416</v>
      </c>
      <c r="H210" s="142">
        <v>1.5</v>
      </c>
      <c r="I210" s="143"/>
      <c r="J210" s="142">
        <f>ROUND(I210*H210,2)</f>
        <v>0</v>
      </c>
      <c r="K210" s="140" t="s">
        <v>1</v>
      </c>
      <c r="L210" s="32"/>
      <c r="M210" s="144" t="s">
        <v>1</v>
      </c>
      <c r="N210" s="145" t="s">
        <v>42</v>
      </c>
      <c r="P210" s="146">
        <f>O210*H210</f>
        <v>0</v>
      </c>
      <c r="Q210" s="146">
        <v>0</v>
      </c>
      <c r="R210" s="146">
        <f>Q210*H210</f>
        <v>0</v>
      </c>
      <c r="S210" s="146">
        <v>0</v>
      </c>
      <c r="T210" s="147">
        <f>S210*H210</f>
        <v>0</v>
      </c>
      <c r="AR210" s="148" t="s">
        <v>268</v>
      </c>
      <c r="AT210" s="148" t="s">
        <v>264</v>
      </c>
      <c r="AU210" s="148" t="s">
        <v>87</v>
      </c>
      <c r="AY210" s="17" t="s">
        <v>262</v>
      </c>
      <c r="BE210" s="149">
        <f>IF(N210="základní",J210,0)</f>
        <v>0</v>
      </c>
      <c r="BF210" s="149">
        <f>IF(N210="snížená",J210,0)</f>
        <v>0</v>
      </c>
      <c r="BG210" s="149">
        <f>IF(N210="zákl. přenesená",J210,0)</f>
        <v>0</v>
      </c>
      <c r="BH210" s="149">
        <f>IF(N210="sníž. přenesená",J210,0)</f>
        <v>0</v>
      </c>
      <c r="BI210" s="149">
        <f>IF(N210="nulová",J210,0)</f>
        <v>0</v>
      </c>
      <c r="BJ210" s="17" t="s">
        <v>85</v>
      </c>
      <c r="BK210" s="149">
        <f>ROUND(I210*H210,2)</f>
        <v>0</v>
      </c>
      <c r="BL210" s="17" t="s">
        <v>268</v>
      </c>
      <c r="BM210" s="148" t="s">
        <v>492</v>
      </c>
    </row>
    <row r="211" spans="2:47" s="1" customFormat="1" ht="39">
      <c r="B211" s="32"/>
      <c r="D211" s="151" t="s">
        <v>699</v>
      </c>
      <c r="F211" s="187" t="s">
        <v>4806</v>
      </c>
      <c r="I211" s="188"/>
      <c r="L211" s="32"/>
      <c r="M211" s="189"/>
      <c r="T211" s="56"/>
      <c r="AT211" s="17" t="s">
        <v>699</v>
      </c>
      <c r="AU211" s="17" t="s">
        <v>87</v>
      </c>
    </row>
    <row r="212" spans="2:51" s="14" customFormat="1" ht="12">
      <c r="B212" s="165"/>
      <c r="D212" s="151" t="s">
        <v>270</v>
      </c>
      <c r="E212" s="166" t="s">
        <v>1</v>
      </c>
      <c r="F212" s="167" t="s">
        <v>4764</v>
      </c>
      <c r="H212" s="166" t="s">
        <v>1</v>
      </c>
      <c r="I212" s="168"/>
      <c r="L212" s="165"/>
      <c r="M212" s="169"/>
      <c r="T212" s="170"/>
      <c r="AT212" s="166" t="s">
        <v>270</v>
      </c>
      <c r="AU212" s="166" t="s">
        <v>87</v>
      </c>
      <c r="AV212" s="14" t="s">
        <v>85</v>
      </c>
      <c r="AW212" s="14" t="s">
        <v>32</v>
      </c>
      <c r="AX212" s="14" t="s">
        <v>77</v>
      </c>
      <c r="AY212" s="166" t="s">
        <v>262</v>
      </c>
    </row>
    <row r="213" spans="2:51" s="12" customFormat="1" ht="12">
      <c r="B213" s="150"/>
      <c r="D213" s="151" t="s">
        <v>270</v>
      </c>
      <c r="E213" s="152" t="s">
        <v>1</v>
      </c>
      <c r="F213" s="153" t="s">
        <v>4803</v>
      </c>
      <c r="H213" s="154">
        <v>1.5</v>
      </c>
      <c r="I213" s="155"/>
      <c r="L213" s="150"/>
      <c r="M213" s="156"/>
      <c r="T213" s="157"/>
      <c r="AT213" s="152" t="s">
        <v>270</v>
      </c>
      <c r="AU213" s="152" t="s">
        <v>87</v>
      </c>
      <c r="AV213" s="12" t="s">
        <v>87</v>
      </c>
      <c r="AW213" s="12" t="s">
        <v>32</v>
      </c>
      <c r="AX213" s="12" t="s">
        <v>77</v>
      </c>
      <c r="AY213" s="152" t="s">
        <v>262</v>
      </c>
    </row>
    <row r="214" spans="2:51" s="13" customFormat="1" ht="12">
      <c r="B214" s="158"/>
      <c r="D214" s="151" t="s">
        <v>270</v>
      </c>
      <c r="E214" s="159" t="s">
        <v>1</v>
      </c>
      <c r="F214" s="160" t="s">
        <v>273</v>
      </c>
      <c r="H214" s="161">
        <v>1.5</v>
      </c>
      <c r="I214" s="162"/>
      <c r="L214" s="158"/>
      <c r="M214" s="163"/>
      <c r="T214" s="164"/>
      <c r="AT214" s="159" t="s">
        <v>270</v>
      </c>
      <c r="AU214" s="159" t="s">
        <v>87</v>
      </c>
      <c r="AV214" s="13" t="s">
        <v>268</v>
      </c>
      <c r="AW214" s="13" t="s">
        <v>32</v>
      </c>
      <c r="AX214" s="13" t="s">
        <v>85</v>
      </c>
      <c r="AY214" s="159" t="s">
        <v>262</v>
      </c>
    </row>
    <row r="215" spans="2:65" s="1" customFormat="1" ht="24.2" customHeight="1">
      <c r="B215" s="32"/>
      <c r="C215" s="138" t="s">
        <v>400</v>
      </c>
      <c r="D215" s="138" t="s">
        <v>264</v>
      </c>
      <c r="E215" s="139" t="s">
        <v>4807</v>
      </c>
      <c r="F215" s="140" t="s">
        <v>4808</v>
      </c>
      <c r="G215" s="141" t="s">
        <v>675</v>
      </c>
      <c r="H215" s="142">
        <v>2</v>
      </c>
      <c r="I215" s="143"/>
      <c r="J215" s="142">
        <f>ROUND(I215*H215,2)</f>
        <v>0</v>
      </c>
      <c r="K215" s="140" t="s">
        <v>1</v>
      </c>
      <c r="L215" s="32"/>
      <c r="M215" s="144" t="s">
        <v>1</v>
      </c>
      <c r="N215" s="145" t="s">
        <v>42</v>
      </c>
      <c r="P215" s="146">
        <f>O215*H215</f>
        <v>0</v>
      </c>
      <c r="Q215" s="146">
        <v>0</v>
      </c>
      <c r="R215" s="146">
        <f>Q215*H215</f>
        <v>0</v>
      </c>
      <c r="S215" s="146">
        <v>0</v>
      </c>
      <c r="T215" s="147">
        <f>S215*H215</f>
        <v>0</v>
      </c>
      <c r="AR215" s="148" t="s">
        <v>268</v>
      </c>
      <c r="AT215" s="148" t="s">
        <v>264</v>
      </c>
      <c r="AU215" s="148" t="s">
        <v>87</v>
      </c>
      <c r="AY215" s="17" t="s">
        <v>262</v>
      </c>
      <c r="BE215" s="149">
        <f>IF(N215="základní",J215,0)</f>
        <v>0</v>
      </c>
      <c r="BF215" s="149">
        <f>IF(N215="snížená",J215,0)</f>
        <v>0</v>
      </c>
      <c r="BG215" s="149">
        <f>IF(N215="zákl. přenesená",J215,0)</f>
        <v>0</v>
      </c>
      <c r="BH215" s="149">
        <f>IF(N215="sníž. přenesená",J215,0)</f>
        <v>0</v>
      </c>
      <c r="BI215" s="149">
        <f>IF(N215="nulová",J215,0)</f>
        <v>0</v>
      </c>
      <c r="BJ215" s="17" t="s">
        <v>85</v>
      </c>
      <c r="BK215" s="149">
        <f>ROUND(I215*H215,2)</f>
        <v>0</v>
      </c>
      <c r="BL215" s="17" t="s">
        <v>268</v>
      </c>
      <c r="BM215" s="148" t="s">
        <v>503</v>
      </c>
    </row>
    <row r="216" spans="2:47" s="1" customFormat="1" ht="48.75">
      <c r="B216" s="32"/>
      <c r="D216" s="151" t="s">
        <v>699</v>
      </c>
      <c r="F216" s="187" t="s">
        <v>4809</v>
      </c>
      <c r="I216" s="188"/>
      <c r="L216" s="32"/>
      <c r="M216" s="189"/>
      <c r="T216" s="56"/>
      <c r="AT216" s="17" t="s">
        <v>699</v>
      </c>
      <c r="AU216" s="17" t="s">
        <v>87</v>
      </c>
    </row>
    <row r="217" spans="2:51" s="14" customFormat="1" ht="12">
      <c r="B217" s="165"/>
      <c r="D217" s="151" t="s">
        <v>270</v>
      </c>
      <c r="E217" s="166" t="s">
        <v>1</v>
      </c>
      <c r="F217" s="167" t="s">
        <v>4764</v>
      </c>
      <c r="H217" s="166" t="s">
        <v>1</v>
      </c>
      <c r="I217" s="168"/>
      <c r="L217" s="165"/>
      <c r="M217" s="169"/>
      <c r="T217" s="170"/>
      <c r="AT217" s="166" t="s">
        <v>270</v>
      </c>
      <c r="AU217" s="166" t="s">
        <v>87</v>
      </c>
      <c r="AV217" s="14" t="s">
        <v>85</v>
      </c>
      <c r="AW217" s="14" t="s">
        <v>32</v>
      </c>
      <c r="AX217" s="14" t="s">
        <v>77</v>
      </c>
      <c r="AY217" s="166" t="s">
        <v>262</v>
      </c>
    </row>
    <row r="218" spans="2:51" s="12" customFormat="1" ht="12">
      <c r="B218" s="150"/>
      <c r="D218" s="151" t="s">
        <v>270</v>
      </c>
      <c r="E218" s="152" t="s">
        <v>1</v>
      </c>
      <c r="F218" s="153" t="s">
        <v>4810</v>
      </c>
      <c r="H218" s="154">
        <v>2</v>
      </c>
      <c r="I218" s="155"/>
      <c r="L218" s="150"/>
      <c r="M218" s="156"/>
      <c r="T218" s="157"/>
      <c r="AT218" s="152" t="s">
        <v>270</v>
      </c>
      <c r="AU218" s="152" t="s">
        <v>87</v>
      </c>
      <c r="AV218" s="12" t="s">
        <v>87</v>
      </c>
      <c r="AW218" s="12" t="s">
        <v>32</v>
      </c>
      <c r="AX218" s="12" t="s">
        <v>77</v>
      </c>
      <c r="AY218" s="152" t="s">
        <v>262</v>
      </c>
    </row>
    <row r="219" spans="2:51" s="13" customFormat="1" ht="12">
      <c r="B219" s="158"/>
      <c r="D219" s="151" t="s">
        <v>270</v>
      </c>
      <c r="E219" s="159" t="s">
        <v>1</v>
      </c>
      <c r="F219" s="160" t="s">
        <v>273</v>
      </c>
      <c r="H219" s="161">
        <v>2</v>
      </c>
      <c r="I219" s="162"/>
      <c r="L219" s="158"/>
      <c r="M219" s="163"/>
      <c r="T219" s="164"/>
      <c r="AT219" s="159" t="s">
        <v>270</v>
      </c>
      <c r="AU219" s="159" t="s">
        <v>87</v>
      </c>
      <c r="AV219" s="13" t="s">
        <v>268</v>
      </c>
      <c r="AW219" s="13" t="s">
        <v>32</v>
      </c>
      <c r="AX219" s="13" t="s">
        <v>85</v>
      </c>
      <c r="AY219" s="159" t="s">
        <v>262</v>
      </c>
    </row>
    <row r="220" spans="2:65" s="1" customFormat="1" ht="24.2" customHeight="1">
      <c r="B220" s="32"/>
      <c r="C220" s="138" t="s">
        <v>7</v>
      </c>
      <c r="D220" s="138" t="s">
        <v>264</v>
      </c>
      <c r="E220" s="139" t="s">
        <v>4811</v>
      </c>
      <c r="F220" s="140" t="s">
        <v>4812</v>
      </c>
      <c r="G220" s="141" t="s">
        <v>675</v>
      </c>
      <c r="H220" s="142">
        <v>2</v>
      </c>
      <c r="I220" s="143"/>
      <c r="J220" s="142">
        <f>ROUND(I220*H220,2)</f>
        <v>0</v>
      </c>
      <c r="K220" s="140" t="s">
        <v>1</v>
      </c>
      <c r="L220" s="32"/>
      <c r="M220" s="144" t="s">
        <v>1</v>
      </c>
      <c r="N220" s="145" t="s">
        <v>42</v>
      </c>
      <c r="P220" s="146">
        <f>O220*H220</f>
        <v>0</v>
      </c>
      <c r="Q220" s="146">
        <v>0</v>
      </c>
      <c r="R220" s="146">
        <f>Q220*H220</f>
        <v>0</v>
      </c>
      <c r="S220" s="146">
        <v>0</v>
      </c>
      <c r="T220" s="147">
        <f>S220*H220</f>
        <v>0</v>
      </c>
      <c r="AR220" s="148" t="s">
        <v>268</v>
      </c>
      <c r="AT220" s="148" t="s">
        <v>264</v>
      </c>
      <c r="AU220" s="148" t="s">
        <v>87</v>
      </c>
      <c r="AY220" s="17" t="s">
        <v>262</v>
      </c>
      <c r="BE220" s="149">
        <f>IF(N220="základní",J220,0)</f>
        <v>0</v>
      </c>
      <c r="BF220" s="149">
        <f>IF(N220="snížená",J220,0)</f>
        <v>0</v>
      </c>
      <c r="BG220" s="149">
        <f>IF(N220="zákl. přenesená",J220,0)</f>
        <v>0</v>
      </c>
      <c r="BH220" s="149">
        <f>IF(N220="sníž. přenesená",J220,0)</f>
        <v>0</v>
      </c>
      <c r="BI220" s="149">
        <f>IF(N220="nulová",J220,0)</f>
        <v>0</v>
      </c>
      <c r="BJ220" s="17" t="s">
        <v>85</v>
      </c>
      <c r="BK220" s="149">
        <f>ROUND(I220*H220,2)</f>
        <v>0</v>
      </c>
      <c r="BL220" s="17" t="s">
        <v>268</v>
      </c>
      <c r="BM220" s="148" t="s">
        <v>529</v>
      </c>
    </row>
    <row r="221" spans="2:47" s="1" customFormat="1" ht="39">
      <c r="B221" s="32"/>
      <c r="D221" s="151" t="s">
        <v>699</v>
      </c>
      <c r="F221" s="187" t="s">
        <v>4813</v>
      </c>
      <c r="I221" s="188"/>
      <c r="L221" s="32"/>
      <c r="M221" s="189"/>
      <c r="T221" s="56"/>
      <c r="AT221" s="17" t="s">
        <v>699</v>
      </c>
      <c r="AU221" s="17" t="s">
        <v>87</v>
      </c>
    </row>
    <row r="222" spans="2:51" s="14" customFormat="1" ht="12">
      <c r="B222" s="165"/>
      <c r="D222" s="151" t="s">
        <v>270</v>
      </c>
      <c r="E222" s="166" t="s">
        <v>1</v>
      </c>
      <c r="F222" s="167" t="s">
        <v>4764</v>
      </c>
      <c r="H222" s="166" t="s">
        <v>1</v>
      </c>
      <c r="I222" s="168"/>
      <c r="L222" s="165"/>
      <c r="M222" s="169"/>
      <c r="T222" s="170"/>
      <c r="AT222" s="166" t="s">
        <v>270</v>
      </c>
      <c r="AU222" s="166" t="s">
        <v>87</v>
      </c>
      <c r="AV222" s="14" t="s">
        <v>85</v>
      </c>
      <c r="AW222" s="14" t="s">
        <v>32</v>
      </c>
      <c r="AX222" s="14" t="s">
        <v>77</v>
      </c>
      <c r="AY222" s="166" t="s">
        <v>262</v>
      </c>
    </row>
    <row r="223" spans="2:51" s="12" customFormat="1" ht="12">
      <c r="B223" s="150"/>
      <c r="D223" s="151" t="s">
        <v>270</v>
      </c>
      <c r="E223" s="152" t="s">
        <v>1</v>
      </c>
      <c r="F223" s="153" t="s">
        <v>4814</v>
      </c>
      <c r="H223" s="154">
        <v>2</v>
      </c>
      <c r="I223" s="155"/>
      <c r="L223" s="150"/>
      <c r="M223" s="156"/>
      <c r="T223" s="157"/>
      <c r="AT223" s="152" t="s">
        <v>270</v>
      </c>
      <c r="AU223" s="152" t="s">
        <v>87</v>
      </c>
      <c r="AV223" s="12" t="s">
        <v>87</v>
      </c>
      <c r="AW223" s="12" t="s">
        <v>32</v>
      </c>
      <c r="AX223" s="12" t="s">
        <v>77</v>
      </c>
      <c r="AY223" s="152" t="s">
        <v>262</v>
      </c>
    </row>
    <row r="224" spans="2:51" s="13" customFormat="1" ht="12">
      <c r="B224" s="158"/>
      <c r="D224" s="151" t="s">
        <v>270</v>
      </c>
      <c r="E224" s="159" t="s">
        <v>1</v>
      </c>
      <c r="F224" s="160" t="s">
        <v>273</v>
      </c>
      <c r="H224" s="161">
        <v>2</v>
      </c>
      <c r="I224" s="162"/>
      <c r="L224" s="158"/>
      <c r="M224" s="163"/>
      <c r="T224" s="164"/>
      <c r="AT224" s="159" t="s">
        <v>270</v>
      </c>
      <c r="AU224" s="159" t="s">
        <v>87</v>
      </c>
      <c r="AV224" s="13" t="s">
        <v>268</v>
      </c>
      <c r="AW224" s="13" t="s">
        <v>32</v>
      </c>
      <c r="AX224" s="13" t="s">
        <v>85</v>
      </c>
      <c r="AY224" s="159" t="s">
        <v>262</v>
      </c>
    </row>
    <row r="225" spans="2:65" s="1" customFormat="1" ht="24.2" customHeight="1">
      <c r="B225" s="32"/>
      <c r="C225" s="138" t="s">
        <v>407</v>
      </c>
      <c r="D225" s="138" t="s">
        <v>264</v>
      </c>
      <c r="E225" s="139" t="s">
        <v>4815</v>
      </c>
      <c r="F225" s="140" t="s">
        <v>4816</v>
      </c>
      <c r="G225" s="141" t="s">
        <v>675</v>
      </c>
      <c r="H225" s="142">
        <v>2</v>
      </c>
      <c r="I225" s="143"/>
      <c r="J225" s="142">
        <f>ROUND(I225*H225,2)</f>
        <v>0</v>
      </c>
      <c r="K225" s="140" t="s">
        <v>1</v>
      </c>
      <c r="L225" s="32"/>
      <c r="M225" s="144" t="s">
        <v>1</v>
      </c>
      <c r="N225" s="145" t="s">
        <v>42</v>
      </c>
      <c r="P225" s="146">
        <f>O225*H225</f>
        <v>0</v>
      </c>
      <c r="Q225" s="146">
        <v>0</v>
      </c>
      <c r="R225" s="146">
        <f>Q225*H225</f>
        <v>0</v>
      </c>
      <c r="S225" s="146">
        <v>0</v>
      </c>
      <c r="T225" s="147">
        <f>S225*H225</f>
        <v>0</v>
      </c>
      <c r="AR225" s="148" t="s">
        <v>268</v>
      </c>
      <c r="AT225" s="148" t="s">
        <v>264</v>
      </c>
      <c r="AU225" s="148" t="s">
        <v>87</v>
      </c>
      <c r="AY225" s="17" t="s">
        <v>262</v>
      </c>
      <c r="BE225" s="149">
        <f>IF(N225="základní",J225,0)</f>
        <v>0</v>
      </c>
      <c r="BF225" s="149">
        <f>IF(N225="snížená",J225,0)</f>
        <v>0</v>
      </c>
      <c r="BG225" s="149">
        <f>IF(N225="zákl. přenesená",J225,0)</f>
        <v>0</v>
      </c>
      <c r="BH225" s="149">
        <f>IF(N225="sníž. přenesená",J225,0)</f>
        <v>0</v>
      </c>
      <c r="BI225" s="149">
        <f>IF(N225="nulová",J225,0)</f>
        <v>0</v>
      </c>
      <c r="BJ225" s="17" t="s">
        <v>85</v>
      </c>
      <c r="BK225" s="149">
        <f>ROUND(I225*H225,2)</f>
        <v>0</v>
      </c>
      <c r="BL225" s="17" t="s">
        <v>268</v>
      </c>
      <c r="BM225" s="148" t="s">
        <v>538</v>
      </c>
    </row>
    <row r="226" spans="2:47" s="1" customFormat="1" ht="39">
      <c r="B226" s="32"/>
      <c r="D226" s="151" t="s">
        <v>699</v>
      </c>
      <c r="F226" s="187" t="s">
        <v>4817</v>
      </c>
      <c r="I226" s="188"/>
      <c r="L226" s="32"/>
      <c r="M226" s="189"/>
      <c r="T226" s="56"/>
      <c r="AT226" s="17" t="s">
        <v>699</v>
      </c>
      <c r="AU226" s="17" t="s">
        <v>87</v>
      </c>
    </row>
    <row r="227" spans="2:51" s="14" customFormat="1" ht="12">
      <c r="B227" s="165"/>
      <c r="D227" s="151" t="s">
        <v>270</v>
      </c>
      <c r="E227" s="166" t="s">
        <v>1</v>
      </c>
      <c r="F227" s="167" t="s">
        <v>4764</v>
      </c>
      <c r="H227" s="166" t="s">
        <v>1</v>
      </c>
      <c r="I227" s="168"/>
      <c r="L227" s="165"/>
      <c r="M227" s="169"/>
      <c r="T227" s="170"/>
      <c r="AT227" s="166" t="s">
        <v>270</v>
      </c>
      <c r="AU227" s="166" t="s">
        <v>87</v>
      </c>
      <c r="AV227" s="14" t="s">
        <v>85</v>
      </c>
      <c r="AW227" s="14" t="s">
        <v>32</v>
      </c>
      <c r="AX227" s="14" t="s">
        <v>77</v>
      </c>
      <c r="AY227" s="166" t="s">
        <v>262</v>
      </c>
    </row>
    <row r="228" spans="2:51" s="12" customFormat="1" ht="12">
      <c r="B228" s="150"/>
      <c r="D228" s="151" t="s">
        <v>270</v>
      </c>
      <c r="E228" s="152" t="s">
        <v>1</v>
      </c>
      <c r="F228" s="153" t="s">
        <v>4818</v>
      </c>
      <c r="H228" s="154">
        <v>1</v>
      </c>
      <c r="I228" s="155"/>
      <c r="L228" s="150"/>
      <c r="M228" s="156"/>
      <c r="T228" s="157"/>
      <c r="AT228" s="152" t="s">
        <v>270</v>
      </c>
      <c r="AU228" s="152" t="s">
        <v>87</v>
      </c>
      <c r="AV228" s="12" t="s">
        <v>87</v>
      </c>
      <c r="AW228" s="12" t="s">
        <v>32</v>
      </c>
      <c r="AX228" s="12" t="s">
        <v>77</v>
      </c>
      <c r="AY228" s="152" t="s">
        <v>262</v>
      </c>
    </row>
    <row r="229" spans="2:51" s="12" customFormat="1" ht="12">
      <c r="B229" s="150"/>
      <c r="D229" s="151" t="s">
        <v>270</v>
      </c>
      <c r="E229" s="152" t="s">
        <v>1</v>
      </c>
      <c r="F229" s="153" t="s">
        <v>4819</v>
      </c>
      <c r="H229" s="154">
        <v>1</v>
      </c>
      <c r="I229" s="155"/>
      <c r="L229" s="150"/>
      <c r="M229" s="156"/>
      <c r="T229" s="157"/>
      <c r="AT229" s="152" t="s">
        <v>270</v>
      </c>
      <c r="AU229" s="152" t="s">
        <v>87</v>
      </c>
      <c r="AV229" s="12" t="s">
        <v>87</v>
      </c>
      <c r="AW229" s="12" t="s">
        <v>32</v>
      </c>
      <c r="AX229" s="12" t="s">
        <v>77</v>
      </c>
      <c r="AY229" s="152" t="s">
        <v>262</v>
      </c>
    </row>
    <row r="230" spans="2:51" s="13" customFormat="1" ht="12">
      <c r="B230" s="158"/>
      <c r="D230" s="151" t="s">
        <v>270</v>
      </c>
      <c r="E230" s="159" t="s">
        <v>1</v>
      </c>
      <c r="F230" s="160" t="s">
        <v>273</v>
      </c>
      <c r="H230" s="161">
        <v>2</v>
      </c>
      <c r="I230" s="162"/>
      <c r="L230" s="158"/>
      <c r="M230" s="163"/>
      <c r="T230" s="164"/>
      <c r="AT230" s="159" t="s">
        <v>270</v>
      </c>
      <c r="AU230" s="159" t="s">
        <v>87</v>
      </c>
      <c r="AV230" s="13" t="s">
        <v>268</v>
      </c>
      <c r="AW230" s="13" t="s">
        <v>32</v>
      </c>
      <c r="AX230" s="13" t="s">
        <v>85</v>
      </c>
      <c r="AY230" s="159" t="s">
        <v>262</v>
      </c>
    </row>
    <row r="231" spans="2:65" s="1" customFormat="1" ht="16.5" customHeight="1">
      <c r="B231" s="32"/>
      <c r="C231" s="138" t="s">
        <v>413</v>
      </c>
      <c r="D231" s="138" t="s">
        <v>264</v>
      </c>
      <c r="E231" s="139" t="s">
        <v>4820</v>
      </c>
      <c r="F231" s="140" t="s">
        <v>4821</v>
      </c>
      <c r="G231" s="141" t="s">
        <v>675</v>
      </c>
      <c r="H231" s="142">
        <v>2</v>
      </c>
      <c r="I231" s="143"/>
      <c r="J231" s="142">
        <f>ROUND(I231*H231,2)</f>
        <v>0</v>
      </c>
      <c r="K231" s="140" t="s">
        <v>1</v>
      </c>
      <c r="L231" s="32"/>
      <c r="M231" s="144" t="s">
        <v>1</v>
      </c>
      <c r="N231" s="145" t="s">
        <v>42</v>
      </c>
      <c r="P231" s="146">
        <f>O231*H231</f>
        <v>0</v>
      </c>
      <c r="Q231" s="146">
        <v>0</v>
      </c>
      <c r="R231" s="146">
        <f>Q231*H231</f>
        <v>0</v>
      </c>
      <c r="S231" s="146">
        <v>0</v>
      </c>
      <c r="T231" s="147">
        <f>S231*H231</f>
        <v>0</v>
      </c>
      <c r="AR231" s="148" t="s">
        <v>268</v>
      </c>
      <c r="AT231" s="148" t="s">
        <v>264</v>
      </c>
      <c r="AU231" s="148" t="s">
        <v>87</v>
      </c>
      <c r="AY231" s="17" t="s">
        <v>262</v>
      </c>
      <c r="BE231" s="149">
        <f>IF(N231="základní",J231,0)</f>
        <v>0</v>
      </c>
      <c r="BF231" s="149">
        <f>IF(N231="snížená",J231,0)</f>
        <v>0</v>
      </c>
      <c r="BG231" s="149">
        <f>IF(N231="zákl. přenesená",J231,0)</f>
        <v>0</v>
      </c>
      <c r="BH231" s="149">
        <f>IF(N231="sníž. přenesená",J231,0)</f>
        <v>0</v>
      </c>
      <c r="BI231" s="149">
        <f>IF(N231="nulová",J231,0)</f>
        <v>0</v>
      </c>
      <c r="BJ231" s="17" t="s">
        <v>85</v>
      </c>
      <c r="BK231" s="149">
        <f>ROUND(I231*H231,2)</f>
        <v>0</v>
      </c>
      <c r="BL231" s="17" t="s">
        <v>268</v>
      </c>
      <c r="BM231" s="148" t="s">
        <v>549</v>
      </c>
    </row>
    <row r="232" spans="2:65" s="1" customFormat="1" ht="16.5" customHeight="1">
      <c r="B232" s="32"/>
      <c r="C232" s="138" t="s">
        <v>423</v>
      </c>
      <c r="D232" s="138" t="s">
        <v>264</v>
      </c>
      <c r="E232" s="139" t="s">
        <v>4822</v>
      </c>
      <c r="F232" s="140" t="s">
        <v>4823</v>
      </c>
      <c r="G232" s="141" t="s">
        <v>675</v>
      </c>
      <c r="H232" s="142">
        <v>1.55</v>
      </c>
      <c r="I232" s="143"/>
      <c r="J232" s="142">
        <f>ROUND(I232*H232,2)</f>
        <v>0</v>
      </c>
      <c r="K232" s="140" t="s">
        <v>1</v>
      </c>
      <c r="L232" s="32"/>
      <c r="M232" s="144" t="s">
        <v>1</v>
      </c>
      <c r="N232" s="145" t="s">
        <v>42</v>
      </c>
      <c r="P232" s="146">
        <f>O232*H232</f>
        <v>0</v>
      </c>
      <c r="Q232" s="146">
        <v>0</v>
      </c>
      <c r="R232" s="146">
        <f>Q232*H232</f>
        <v>0</v>
      </c>
      <c r="S232" s="146">
        <v>0</v>
      </c>
      <c r="T232" s="147">
        <f>S232*H232</f>
        <v>0</v>
      </c>
      <c r="AR232" s="148" t="s">
        <v>268</v>
      </c>
      <c r="AT232" s="148" t="s">
        <v>264</v>
      </c>
      <c r="AU232" s="148" t="s">
        <v>87</v>
      </c>
      <c r="AY232" s="17" t="s">
        <v>262</v>
      </c>
      <c r="BE232" s="149">
        <f>IF(N232="základní",J232,0)</f>
        <v>0</v>
      </c>
      <c r="BF232" s="149">
        <f>IF(N232="snížená",J232,0)</f>
        <v>0</v>
      </c>
      <c r="BG232" s="149">
        <f>IF(N232="zákl. přenesená",J232,0)</f>
        <v>0</v>
      </c>
      <c r="BH232" s="149">
        <f>IF(N232="sníž. přenesená",J232,0)</f>
        <v>0</v>
      </c>
      <c r="BI232" s="149">
        <f>IF(N232="nulová",J232,0)</f>
        <v>0</v>
      </c>
      <c r="BJ232" s="17" t="s">
        <v>85</v>
      </c>
      <c r="BK232" s="149">
        <f>ROUND(I232*H232,2)</f>
        <v>0</v>
      </c>
      <c r="BL232" s="17" t="s">
        <v>268</v>
      </c>
      <c r="BM232" s="148" t="s">
        <v>563</v>
      </c>
    </row>
    <row r="233" spans="2:51" s="14" customFormat="1" ht="12">
      <c r="B233" s="165"/>
      <c r="D233" s="151" t="s">
        <v>270</v>
      </c>
      <c r="E233" s="166" t="s">
        <v>1</v>
      </c>
      <c r="F233" s="167" t="s">
        <v>4764</v>
      </c>
      <c r="H233" s="166" t="s">
        <v>1</v>
      </c>
      <c r="I233" s="168"/>
      <c r="L233" s="165"/>
      <c r="M233" s="169"/>
      <c r="T233" s="170"/>
      <c r="AT233" s="166" t="s">
        <v>270</v>
      </c>
      <c r="AU233" s="166" t="s">
        <v>87</v>
      </c>
      <c r="AV233" s="14" t="s">
        <v>85</v>
      </c>
      <c r="AW233" s="14" t="s">
        <v>32</v>
      </c>
      <c r="AX233" s="14" t="s">
        <v>77</v>
      </c>
      <c r="AY233" s="166" t="s">
        <v>262</v>
      </c>
    </row>
    <row r="234" spans="2:51" s="12" customFormat="1" ht="12">
      <c r="B234" s="150"/>
      <c r="D234" s="151" t="s">
        <v>270</v>
      </c>
      <c r="E234" s="152" t="s">
        <v>1</v>
      </c>
      <c r="F234" s="153" t="s">
        <v>4824</v>
      </c>
      <c r="H234" s="154">
        <v>1.55</v>
      </c>
      <c r="I234" s="155"/>
      <c r="L234" s="150"/>
      <c r="M234" s="156"/>
      <c r="T234" s="157"/>
      <c r="AT234" s="152" t="s">
        <v>270</v>
      </c>
      <c r="AU234" s="152" t="s">
        <v>87</v>
      </c>
      <c r="AV234" s="12" t="s">
        <v>87</v>
      </c>
      <c r="AW234" s="12" t="s">
        <v>32</v>
      </c>
      <c r="AX234" s="12" t="s">
        <v>77</v>
      </c>
      <c r="AY234" s="152" t="s">
        <v>262</v>
      </c>
    </row>
    <row r="235" spans="2:51" s="13" customFormat="1" ht="12">
      <c r="B235" s="158"/>
      <c r="D235" s="151" t="s">
        <v>270</v>
      </c>
      <c r="E235" s="159" t="s">
        <v>1</v>
      </c>
      <c r="F235" s="160" t="s">
        <v>273</v>
      </c>
      <c r="H235" s="161">
        <v>1.55</v>
      </c>
      <c r="I235" s="162"/>
      <c r="L235" s="158"/>
      <c r="M235" s="163"/>
      <c r="T235" s="164"/>
      <c r="AT235" s="159" t="s">
        <v>270</v>
      </c>
      <c r="AU235" s="159" t="s">
        <v>87</v>
      </c>
      <c r="AV235" s="13" t="s">
        <v>268</v>
      </c>
      <c r="AW235" s="13" t="s">
        <v>32</v>
      </c>
      <c r="AX235" s="13" t="s">
        <v>85</v>
      </c>
      <c r="AY235" s="159" t="s">
        <v>262</v>
      </c>
    </row>
    <row r="236" spans="2:65" s="1" customFormat="1" ht="24.2" customHeight="1">
      <c r="B236" s="32"/>
      <c r="C236" s="138" t="s">
        <v>426</v>
      </c>
      <c r="D236" s="138" t="s">
        <v>264</v>
      </c>
      <c r="E236" s="139" t="s">
        <v>4825</v>
      </c>
      <c r="F236" s="140" t="s">
        <v>4826</v>
      </c>
      <c r="G236" s="141" t="s">
        <v>675</v>
      </c>
      <c r="H236" s="142">
        <v>2</v>
      </c>
      <c r="I236" s="143"/>
      <c r="J236" s="142">
        <f>ROUND(I236*H236,2)</f>
        <v>0</v>
      </c>
      <c r="K236" s="140" t="s">
        <v>1</v>
      </c>
      <c r="L236" s="32"/>
      <c r="M236" s="144" t="s">
        <v>1</v>
      </c>
      <c r="N236" s="145" t="s">
        <v>42</v>
      </c>
      <c r="P236" s="146">
        <f>O236*H236</f>
        <v>0</v>
      </c>
      <c r="Q236" s="146">
        <v>0</v>
      </c>
      <c r="R236" s="146">
        <f>Q236*H236</f>
        <v>0</v>
      </c>
      <c r="S236" s="146">
        <v>0</v>
      </c>
      <c r="T236" s="147">
        <f>S236*H236</f>
        <v>0</v>
      </c>
      <c r="AR236" s="148" t="s">
        <v>268</v>
      </c>
      <c r="AT236" s="148" t="s">
        <v>264</v>
      </c>
      <c r="AU236" s="148" t="s">
        <v>87</v>
      </c>
      <c r="AY236" s="17" t="s">
        <v>262</v>
      </c>
      <c r="BE236" s="149">
        <f>IF(N236="základní",J236,0)</f>
        <v>0</v>
      </c>
      <c r="BF236" s="149">
        <f>IF(N236="snížená",J236,0)</f>
        <v>0</v>
      </c>
      <c r="BG236" s="149">
        <f>IF(N236="zákl. přenesená",J236,0)</f>
        <v>0</v>
      </c>
      <c r="BH236" s="149">
        <f>IF(N236="sníž. přenesená",J236,0)</f>
        <v>0</v>
      </c>
      <c r="BI236" s="149">
        <f>IF(N236="nulová",J236,0)</f>
        <v>0</v>
      </c>
      <c r="BJ236" s="17" t="s">
        <v>85</v>
      </c>
      <c r="BK236" s="149">
        <f>ROUND(I236*H236,2)</f>
        <v>0</v>
      </c>
      <c r="BL236" s="17" t="s">
        <v>268</v>
      </c>
      <c r="BM236" s="148" t="s">
        <v>571</v>
      </c>
    </row>
    <row r="237" spans="2:65" s="1" customFormat="1" ht="16.5" customHeight="1">
      <c r="B237" s="32"/>
      <c r="C237" s="138" t="s">
        <v>431</v>
      </c>
      <c r="D237" s="138" t="s">
        <v>264</v>
      </c>
      <c r="E237" s="139" t="s">
        <v>4827</v>
      </c>
      <c r="F237" s="140" t="s">
        <v>4828</v>
      </c>
      <c r="G237" s="141" t="s">
        <v>675</v>
      </c>
      <c r="H237" s="142">
        <v>2.02</v>
      </c>
      <c r="I237" s="143"/>
      <c r="J237" s="142">
        <f>ROUND(I237*H237,2)</f>
        <v>0</v>
      </c>
      <c r="K237" s="140" t="s">
        <v>1</v>
      </c>
      <c r="L237" s="32"/>
      <c r="M237" s="144" t="s">
        <v>1</v>
      </c>
      <c r="N237" s="145" t="s">
        <v>42</v>
      </c>
      <c r="P237" s="146">
        <f>O237*H237</f>
        <v>0</v>
      </c>
      <c r="Q237" s="146">
        <v>0</v>
      </c>
      <c r="R237" s="146">
        <f>Q237*H237</f>
        <v>0</v>
      </c>
      <c r="S237" s="146">
        <v>0</v>
      </c>
      <c r="T237" s="147">
        <f>S237*H237</f>
        <v>0</v>
      </c>
      <c r="AR237" s="148" t="s">
        <v>268</v>
      </c>
      <c r="AT237" s="148" t="s">
        <v>264</v>
      </c>
      <c r="AU237" s="148" t="s">
        <v>87</v>
      </c>
      <c r="AY237" s="17" t="s">
        <v>262</v>
      </c>
      <c r="BE237" s="149">
        <f>IF(N237="základní",J237,0)</f>
        <v>0</v>
      </c>
      <c r="BF237" s="149">
        <f>IF(N237="snížená",J237,0)</f>
        <v>0</v>
      </c>
      <c r="BG237" s="149">
        <f>IF(N237="zákl. přenesená",J237,0)</f>
        <v>0</v>
      </c>
      <c r="BH237" s="149">
        <f>IF(N237="sníž. přenesená",J237,0)</f>
        <v>0</v>
      </c>
      <c r="BI237" s="149">
        <f>IF(N237="nulová",J237,0)</f>
        <v>0</v>
      </c>
      <c r="BJ237" s="17" t="s">
        <v>85</v>
      </c>
      <c r="BK237" s="149">
        <f>ROUND(I237*H237,2)</f>
        <v>0</v>
      </c>
      <c r="BL237" s="17" t="s">
        <v>268</v>
      </c>
      <c r="BM237" s="148" t="s">
        <v>583</v>
      </c>
    </row>
    <row r="238" spans="2:51" s="14" customFormat="1" ht="12">
      <c r="B238" s="165"/>
      <c r="D238" s="151" t="s">
        <v>270</v>
      </c>
      <c r="E238" s="166" t="s">
        <v>1</v>
      </c>
      <c r="F238" s="167" t="s">
        <v>4764</v>
      </c>
      <c r="H238" s="166" t="s">
        <v>1</v>
      </c>
      <c r="I238" s="168"/>
      <c r="L238" s="165"/>
      <c r="M238" s="169"/>
      <c r="T238" s="170"/>
      <c r="AT238" s="166" t="s">
        <v>270</v>
      </c>
      <c r="AU238" s="166" t="s">
        <v>87</v>
      </c>
      <c r="AV238" s="14" t="s">
        <v>85</v>
      </c>
      <c r="AW238" s="14" t="s">
        <v>32</v>
      </c>
      <c r="AX238" s="14" t="s">
        <v>77</v>
      </c>
      <c r="AY238" s="166" t="s">
        <v>262</v>
      </c>
    </row>
    <row r="239" spans="2:51" s="12" customFormat="1" ht="12">
      <c r="B239" s="150"/>
      <c r="D239" s="151" t="s">
        <v>270</v>
      </c>
      <c r="E239" s="152" t="s">
        <v>1</v>
      </c>
      <c r="F239" s="153" t="s">
        <v>4829</v>
      </c>
      <c r="H239" s="154">
        <v>2.02</v>
      </c>
      <c r="I239" s="155"/>
      <c r="L239" s="150"/>
      <c r="M239" s="156"/>
      <c r="T239" s="157"/>
      <c r="AT239" s="152" t="s">
        <v>270</v>
      </c>
      <c r="AU239" s="152" t="s">
        <v>87</v>
      </c>
      <c r="AV239" s="12" t="s">
        <v>87</v>
      </c>
      <c r="AW239" s="12" t="s">
        <v>32</v>
      </c>
      <c r="AX239" s="12" t="s">
        <v>77</v>
      </c>
      <c r="AY239" s="152" t="s">
        <v>262</v>
      </c>
    </row>
    <row r="240" spans="2:51" s="13" customFormat="1" ht="12">
      <c r="B240" s="158"/>
      <c r="D240" s="151" t="s">
        <v>270</v>
      </c>
      <c r="E240" s="159" t="s">
        <v>1</v>
      </c>
      <c r="F240" s="160" t="s">
        <v>273</v>
      </c>
      <c r="H240" s="161">
        <v>2.02</v>
      </c>
      <c r="I240" s="162"/>
      <c r="L240" s="158"/>
      <c r="M240" s="163"/>
      <c r="T240" s="164"/>
      <c r="AT240" s="159" t="s">
        <v>270</v>
      </c>
      <c r="AU240" s="159" t="s">
        <v>87</v>
      </c>
      <c r="AV240" s="13" t="s">
        <v>268</v>
      </c>
      <c r="AW240" s="13" t="s">
        <v>32</v>
      </c>
      <c r="AX240" s="13" t="s">
        <v>85</v>
      </c>
      <c r="AY240" s="159" t="s">
        <v>262</v>
      </c>
    </row>
    <row r="241" spans="2:65" s="1" customFormat="1" ht="16.5" customHeight="1">
      <c r="B241" s="32"/>
      <c r="C241" s="138" t="s">
        <v>436</v>
      </c>
      <c r="D241" s="138" t="s">
        <v>264</v>
      </c>
      <c r="E241" s="139" t="s">
        <v>4830</v>
      </c>
      <c r="F241" s="140" t="s">
        <v>4831</v>
      </c>
      <c r="G241" s="141" t="s">
        <v>675</v>
      </c>
      <c r="H241" s="142">
        <v>2.02</v>
      </c>
      <c r="I241" s="143"/>
      <c r="J241" s="142">
        <f>ROUND(I241*H241,2)</f>
        <v>0</v>
      </c>
      <c r="K241" s="140" t="s">
        <v>1</v>
      </c>
      <c r="L241" s="32"/>
      <c r="M241" s="144" t="s">
        <v>1</v>
      </c>
      <c r="N241" s="145" t="s">
        <v>42</v>
      </c>
      <c r="P241" s="146">
        <f>O241*H241</f>
        <v>0</v>
      </c>
      <c r="Q241" s="146">
        <v>0</v>
      </c>
      <c r="R241" s="146">
        <f>Q241*H241</f>
        <v>0</v>
      </c>
      <c r="S241" s="146">
        <v>0</v>
      </c>
      <c r="T241" s="147">
        <f>S241*H241</f>
        <v>0</v>
      </c>
      <c r="AR241" s="148" t="s">
        <v>268</v>
      </c>
      <c r="AT241" s="148" t="s">
        <v>264</v>
      </c>
      <c r="AU241" s="148" t="s">
        <v>87</v>
      </c>
      <c r="AY241" s="17" t="s">
        <v>262</v>
      </c>
      <c r="BE241" s="149">
        <f>IF(N241="základní",J241,0)</f>
        <v>0</v>
      </c>
      <c r="BF241" s="149">
        <f>IF(N241="snížená",J241,0)</f>
        <v>0</v>
      </c>
      <c r="BG241" s="149">
        <f>IF(N241="zákl. přenesená",J241,0)</f>
        <v>0</v>
      </c>
      <c r="BH241" s="149">
        <f>IF(N241="sníž. přenesená",J241,0)</f>
        <v>0</v>
      </c>
      <c r="BI241" s="149">
        <f>IF(N241="nulová",J241,0)</f>
        <v>0</v>
      </c>
      <c r="BJ241" s="17" t="s">
        <v>85</v>
      </c>
      <c r="BK241" s="149">
        <f>ROUND(I241*H241,2)</f>
        <v>0</v>
      </c>
      <c r="BL241" s="17" t="s">
        <v>268</v>
      </c>
      <c r="BM241" s="148" t="s">
        <v>606</v>
      </c>
    </row>
    <row r="242" spans="2:51" s="14" customFormat="1" ht="12">
      <c r="B242" s="165"/>
      <c r="D242" s="151" t="s">
        <v>270</v>
      </c>
      <c r="E242" s="166" t="s">
        <v>1</v>
      </c>
      <c r="F242" s="167" t="s">
        <v>4764</v>
      </c>
      <c r="H242" s="166" t="s">
        <v>1</v>
      </c>
      <c r="I242" s="168"/>
      <c r="L242" s="165"/>
      <c r="M242" s="169"/>
      <c r="T242" s="170"/>
      <c r="AT242" s="166" t="s">
        <v>270</v>
      </c>
      <c r="AU242" s="166" t="s">
        <v>87</v>
      </c>
      <c r="AV242" s="14" t="s">
        <v>85</v>
      </c>
      <c r="AW242" s="14" t="s">
        <v>32</v>
      </c>
      <c r="AX242" s="14" t="s">
        <v>77</v>
      </c>
      <c r="AY242" s="166" t="s">
        <v>262</v>
      </c>
    </row>
    <row r="243" spans="2:51" s="12" customFormat="1" ht="12">
      <c r="B243" s="150"/>
      <c r="D243" s="151" t="s">
        <v>270</v>
      </c>
      <c r="E243" s="152" t="s">
        <v>1</v>
      </c>
      <c r="F243" s="153" t="s">
        <v>4832</v>
      </c>
      <c r="H243" s="154">
        <v>2.02</v>
      </c>
      <c r="I243" s="155"/>
      <c r="L243" s="150"/>
      <c r="M243" s="156"/>
      <c r="T243" s="157"/>
      <c r="AT243" s="152" t="s">
        <v>270</v>
      </c>
      <c r="AU243" s="152" t="s">
        <v>87</v>
      </c>
      <c r="AV243" s="12" t="s">
        <v>87</v>
      </c>
      <c r="AW243" s="12" t="s">
        <v>32</v>
      </c>
      <c r="AX243" s="12" t="s">
        <v>77</v>
      </c>
      <c r="AY243" s="152" t="s">
        <v>262</v>
      </c>
    </row>
    <row r="244" spans="2:51" s="13" customFormat="1" ht="12">
      <c r="B244" s="158"/>
      <c r="D244" s="151" t="s">
        <v>270</v>
      </c>
      <c r="E244" s="159" t="s">
        <v>1</v>
      </c>
      <c r="F244" s="160" t="s">
        <v>273</v>
      </c>
      <c r="H244" s="161">
        <v>2.02</v>
      </c>
      <c r="I244" s="162"/>
      <c r="L244" s="158"/>
      <c r="M244" s="163"/>
      <c r="T244" s="164"/>
      <c r="AT244" s="159" t="s">
        <v>270</v>
      </c>
      <c r="AU244" s="159" t="s">
        <v>87</v>
      </c>
      <c r="AV244" s="13" t="s">
        <v>268</v>
      </c>
      <c r="AW244" s="13" t="s">
        <v>32</v>
      </c>
      <c r="AX244" s="13" t="s">
        <v>85</v>
      </c>
      <c r="AY244" s="159" t="s">
        <v>262</v>
      </c>
    </row>
    <row r="245" spans="2:65" s="1" customFormat="1" ht="24.2" customHeight="1">
      <c r="B245" s="32"/>
      <c r="C245" s="138" t="s">
        <v>441</v>
      </c>
      <c r="D245" s="138" t="s">
        <v>264</v>
      </c>
      <c r="E245" s="139" t="s">
        <v>4833</v>
      </c>
      <c r="F245" s="140" t="s">
        <v>4834</v>
      </c>
      <c r="G245" s="141" t="s">
        <v>675</v>
      </c>
      <c r="H245" s="142">
        <v>1.01</v>
      </c>
      <c r="I245" s="143"/>
      <c r="J245" s="142">
        <f>ROUND(I245*H245,2)</f>
        <v>0</v>
      </c>
      <c r="K245" s="140" t="s">
        <v>1</v>
      </c>
      <c r="L245" s="32"/>
      <c r="M245" s="144" t="s">
        <v>1</v>
      </c>
      <c r="N245" s="145" t="s">
        <v>42</v>
      </c>
      <c r="P245" s="146">
        <f>O245*H245</f>
        <v>0</v>
      </c>
      <c r="Q245" s="146">
        <v>0</v>
      </c>
      <c r="R245" s="146">
        <f>Q245*H245</f>
        <v>0</v>
      </c>
      <c r="S245" s="146">
        <v>0</v>
      </c>
      <c r="T245" s="147">
        <f>S245*H245</f>
        <v>0</v>
      </c>
      <c r="AR245" s="148" t="s">
        <v>268</v>
      </c>
      <c r="AT245" s="148" t="s">
        <v>264</v>
      </c>
      <c r="AU245" s="148" t="s">
        <v>87</v>
      </c>
      <c r="AY245" s="17" t="s">
        <v>262</v>
      </c>
      <c r="BE245" s="149">
        <f>IF(N245="základní",J245,0)</f>
        <v>0</v>
      </c>
      <c r="BF245" s="149">
        <f>IF(N245="snížená",J245,0)</f>
        <v>0</v>
      </c>
      <c r="BG245" s="149">
        <f>IF(N245="zákl. přenesená",J245,0)</f>
        <v>0</v>
      </c>
      <c r="BH245" s="149">
        <f>IF(N245="sníž. přenesená",J245,0)</f>
        <v>0</v>
      </c>
      <c r="BI245" s="149">
        <f>IF(N245="nulová",J245,0)</f>
        <v>0</v>
      </c>
      <c r="BJ245" s="17" t="s">
        <v>85</v>
      </c>
      <c r="BK245" s="149">
        <f>ROUND(I245*H245,2)</f>
        <v>0</v>
      </c>
      <c r="BL245" s="17" t="s">
        <v>268</v>
      </c>
      <c r="BM245" s="148" t="s">
        <v>622</v>
      </c>
    </row>
    <row r="246" spans="2:51" s="14" customFormat="1" ht="12">
      <c r="B246" s="165"/>
      <c r="D246" s="151" t="s">
        <v>270</v>
      </c>
      <c r="E246" s="166" t="s">
        <v>1</v>
      </c>
      <c r="F246" s="167" t="s">
        <v>4764</v>
      </c>
      <c r="H246" s="166" t="s">
        <v>1</v>
      </c>
      <c r="I246" s="168"/>
      <c r="L246" s="165"/>
      <c r="M246" s="169"/>
      <c r="T246" s="170"/>
      <c r="AT246" s="166" t="s">
        <v>270</v>
      </c>
      <c r="AU246" s="166" t="s">
        <v>87</v>
      </c>
      <c r="AV246" s="14" t="s">
        <v>85</v>
      </c>
      <c r="AW246" s="14" t="s">
        <v>32</v>
      </c>
      <c r="AX246" s="14" t="s">
        <v>77</v>
      </c>
      <c r="AY246" s="166" t="s">
        <v>262</v>
      </c>
    </row>
    <row r="247" spans="2:51" s="12" customFormat="1" ht="12">
      <c r="B247" s="150"/>
      <c r="D247" s="151" t="s">
        <v>270</v>
      </c>
      <c r="E247" s="152" t="s">
        <v>1</v>
      </c>
      <c r="F247" s="153" t="s">
        <v>4835</v>
      </c>
      <c r="H247" s="154">
        <v>1.01</v>
      </c>
      <c r="I247" s="155"/>
      <c r="L247" s="150"/>
      <c r="M247" s="156"/>
      <c r="T247" s="157"/>
      <c r="AT247" s="152" t="s">
        <v>270</v>
      </c>
      <c r="AU247" s="152" t="s">
        <v>87</v>
      </c>
      <c r="AV247" s="12" t="s">
        <v>87</v>
      </c>
      <c r="AW247" s="12" t="s">
        <v>32</v>
      </c>
      <c r="AX247" s="12" t="s">
        <v>77</v>
      </c>
      <c r="AY247" s="152" t="s">
        <v>262</v>
      </c>
    </row>
    <row r="248" spans="2:51" s="13" customFormat="1" ht="12">
      <c r="B248" s="158"/>
      <c r="D248" s="151" t="s">
        <v>270</v>
      </c>
      <c r="E248" s="159" t="s">
        <v>1</v>
      </c>
      <c r="F248" s="160" t="s">
        <v>273</v>
      </c>
      <c r="H248" s="161">
        <v>1.01</v>
      </c>
      <c r="I248" s="162"/>
      <c r="L248" s="158"/>
      <c r="M248" s="163"/>
      <c r="T248" s="164"/>
      <c r="AT248" s="159" t="s">
        <v>270</v>
      </c>
      <c r="AU248" s="159" t="s">
        <v>87</v>
      </c>
      <c r="AV248" s="13" t="s">
        <v>268</v>
      </c>
      <c r="AW248" s="13" t="s">
        <v>32</v>
      </c>
      <c r="AX248" s="13" t="s">
        <v>85</v>
      </c>
      <c r="AY248" s="159" t="s">
        <v>262</v>
      </c>
    </row>
    <row r="249" spans="2:65" s="1" customFormat="1" ht="24.2" customHeight="1">
      <c r="B249" s="32"/>
      <c r="C249" s="138" t="s">
        <v>446</v>
      </c>
      <c r="D249" s="138" t="s">
        <v>264</v>
      </c>
      <c r="E249" s="139" t="s">
        <v>4836</v>
      </c>
      <c r="F249" s="140" t="s">
        <v>4837</v>
      </c>
      <c r="G249" s="141" t="s">
        <v>675</v>
      </c>
      <c r="H249" s="142">
        <v>1.01</v>
      </c>
      <c r="I249" s="143"/>
      <c r="J249" s="142">
        <f>ROUND(I249*H249,2)</f>
        <v>0</v>
      </c>
      <c r="K249" s="140" t="s">
        <v>1</v>
      </c>
      <c r="L249" s="32"/>
      <c r="M249" s="144" t="s">
        <v>1</v>
      </c>
      <c r="N249" s="145" t="s">
        <v>42</v>
      </c>
      <c r="P249" s="146">
        <f>O249*H249</f>
        <v>0</v>
      </c>
      <c r="Q249" s="146">
        <v>0</v>
      </c>
      <c r="R249" s="146">
        <f>Q249*H249</f>
        <v>0</v>
      </c>
      <c r="S249" s="146">
        <v>0</v>
      </c>
      <c r="T249" s="147">
        <f>S249*H249</f>
        <v>0</v>
      </c>
      <c r="AR249" s="148" t="s">
        <v>268</v>
      </c>
      <c r="AT249" s="148" t="s">
        <v>264</v>
      </c>
      <c r="AU249" s="148" t="s">
        <v>87</v>
      </c>
      <c r="AY249" s="17" t="s">
        <v>262</v>
      </c>
      <c r="BE249" s="149">
        <f>IF(N249="základní",J249,0)</f>
        <v>0</v>
      </c>
      <c r="BF249" s="149">
        <f>IF(N249="snížená",J249,0)</f>
        <v>0</v>
      </c>
      <c r="BG249" s="149">
        <f>IF(N249="zákl. přenesená",J249,0)</f>
        <v>0</v>
      </c>
      <c r="BH249" s="149">
        <f>IF(N249="sníž. přenesená",J249,0)</f>
        <v>0</v>
      </c>
      <c r="BI249" s="149">
        <f>IF(N249="nulová",J249,0)</f>
        <v>0</v>
      </c>
      <c r="BJ249" s="17" t="s">
        <v>85</v>
      </c>
      <c r="BK249" s="149">
        <f>ROUND(I249*H249,2)</f>
        <v>0</v>
      </c>
      <c r="BL249" s="17" t="s">
        <v>268</v>
      </c>
      <c r="BM249" s="148" t="s">
        <v>637</v>
      </c>
    </row>
    <row r="250" spans="2:51" s="14" customFormat="1" ht="12">
      <c r="B250" s="165"/>
      <c r="D250" s="151" t="s">
        <v>270</v>
      </c>
      <c r="E250" s="166" t="s">
        <v>1</v>
      </c>
      <c r="F250" s="167" t="s">
        <v>4764</v>
      </c>
      <c r="H250" s="166" t="s">
        <v>1</v>
      </c>
      <c r="I250" s="168"/>
      <c r="L250" s="165"/>
      <c r="M250" s="169"/>
      <c r="T250" s="170"/>
      <c r="AT250" s="166" t="s">
        <v>270</v>
      </c>
      <c r="AU250" s="166" t="s">
        <v>87</v>
      </c>
      <c r="AV250" s="14" t="s">
        <v>85</v>
      </c>
      <c r="AW250" s="14" t="s">
        <v>32</v>
      </c>
      <c r="AX250" s="14" t="s">
        <v>77</v>
      </c>
      <c r="AY250" s="166" t="s">
        <v>262</v>
      </c>
    </row>
    <row r="251" spans="2:51" s="12" customFormat="1" ht="12">
      <c r="B251" s="150"/>
      <c r="D251" s="151" t="s">
        <v>270</v>
      </c>
      <c r="E251" s="152" t="s">
        <v>1</v>
      </c>
      <c r="F251" s="153" t="s">
        <v>4838</v>
      </c>
      <c r="H251" s="154">
        <v>1.01</v>
      </c>
      <c r="I251" s="155"/>
      <c r="L251" s="150"/>
      <c r="M251" s="156"/>
      <c r="T251" s="157"/>
      <c r="AT251" s="152" t="s">
        <v>270</v>
      </c>
      <c r="AU251" s="152" t="s">
        <v>87</v>
      </c>
      <c r="AV251" s="12" t="s">
        <v>87</v>
      </c>
      <c r="AW251" s="12" t="s">
        <v>32</v>
      </c>
      <c r="AX251" s="12" t="s">
        <v>77</v>
      </c>
      <c r="AY251" s="152" t="s">
        <v>262</v>
      </c>
    </row>
    <row r="252" spans="2:51" s="13" customFormat="1" ht="12">
      <c r="B252" s="158"/>
      <c r="D252" s="151" t="s">
        <v>270</v>
      </c>
      <c r="E252" s="159" t="s">
        <v>1</v>
      </c>
      <c r="F252" s="160" t="s">
        <v>273</v>
      </c>
      <c r="H252" s="161">
        <v>1.01</v>
      </c>
      <c r="I252" s="162"/>
      <c r="L252" s="158"/>
      <c r="M252" s="163"/>
      <c r="T252" s="164"/>
      <c r="AT252" s="159" t="s">
        <v>270</v>
      </c>
      <c r="AU252" s="159" t="s">
        <v>87</v>
      </c>
      <c r="AV252" s="13" t="s">
        <v>268</v>
      </c>
      <c r="AW252" s="13" t="s">
        <v>32</v>
      </c>
      <c r="AX252" s="13" t="s">
        <v>85</v>
      </c>
      <c r="AY252" s="159" t="s">
        <v>262</v>
      </c>
    </row>
    <row r="253" spans="2:65" s="1" customFormat="1" ht="21.75" customHeight="1">
      <c r="B253" s="32"/>
      <c r="C253" s="138" t="s">
        <v>451</v>
      </c>
      <c r="D253" s="138" t="s">
        <v>264</v>
      </c>
      <c r="E253" s="139" t="s">
        <v>4839</v>
      </c>
      <c r="F253" s="140" t="s">
        <v>4840</v>
      </c>
      <c r="G253" s="141" t="s">
        <v>675</v>
      </c>
      <c r="H253" s="142">
        <v>4.04</v>
      </c>
      <c r="I253" s="143"/>
      <c r="J253" s="142">
        <f>ROUND(I253*H253,2)</f>
        <v>0</v>
      </c>
      <c r="K253" s="140" t="s">
        <v>1</v>
      </c>
      <c r="L253" s="32"/>
      <c r="M253" s="144" t="s">
        <v>1</v>
      </c>
      <c r="N253" s="145" t="s">
        <v>42</v>
      </c>
      <c r="P253" s="146">
        <f>O253*H253</f>
        <v>0</v>
      </c>
      <c r="Q253" s="146">
        <v>0</v>
      </c>
      <c r="R253" s="146">
        <f>Q253*H253</f>
        <v>0</v>
      </c>
      <c r="S253" s="146">
        <v>0</v>
      </c>
      <c r="T253" s="147">
        <f>S253*H253</f>
        <v>0</v>
      </c>
      <c r="AR253" s="148" t="s">
        <v>268</v>
      </c>
      <c r="AT253" s="148" t="s">
        <v>264</v>
      </c>
      <c r="AU253" s="148" t="s">
        <v>87</v>
      </c>
      <c r="AY253" s="17" t="s">
        <v>262</v>
      </c>
      <c r="BE253" s="149">
        <f>IF(N253="základní",J253,0)</f>
        <v>0</v>
      </c>
      <c r="BF253" s="149">
        <f>IF(N253="snížená",J253,0)</f>
        <v>0</v>
      </c>
      <c r="BG253" s="149">
        <f>IF(N253="zákl. přenesená",J253,0)</f>
        <v>0</v>
      </c>
      <c r="BH253" s="149">
        <f>IF(N253="sníž. přenesená",J253,0)</f>
        <v>0</v>
      </c>
      <c r="BI253" s="149">
        <f>IF(N253="nulová",J253,0)</f>
        <v>0</v>
      </c>
      <c r="BJ253" s="17" t="s">
        <v>85</v>
      </c>
      <c r="BK253" s="149">
        <f>ROUND(I253*H253,2)</f>
        <v>0</v>
      </c>
      <c r="BL253" s="17" t="s">
        <v>268</v>
      </c>
      <c r="BM253" s="148" t="s">
        <v>647</v>
      </c>
    </row>
    <row r="254" spans="2:51" s="14" customFormat="1" ht="12">
      <c r="B254" s="165"/>
      <c r="D254" s="151" t="s">
        <v>270</v>
      </c>
      <c r="E254" s="166" t="s">
        <v>1</v>
      </c>
      <c r="F254" s="167" t="s">
        <v>4764</v>
      </c>
      <c r="H254" s="166" t="s">
        <v>1</v>
      </c>
      <c r="I254" s="168"/>
      <c r="L254" s="165"/>
      <c r="M254" s="169"/>
      <c r="T254" s="170"/>
      <c r="AT254" s="166" t="s">
        <v>270</v>
      </c>
      <c r="AU254" s="166" t="s">
        <v>87</v>
      </c>
      <c r="AV254" s="14" t="s">
        <v>85</v>
      </c>
      <c r="AW254" s="14" t="s">
        <v>32</v>
      </c>
      <c r="AX254" s="14" t="s">
        <v>77</v>
      </c>
      <c r="AY254" s="166" t="s">
        <v>262</v>
      </c>
    </row>
    <row r="255" spans="2:51" s="12" customFormat="1" ht="12">
      <c r="B255" s="150"/>
      <c r="D255" s="151" t="s">
        <v>270</v>
      </c>
      <c r="E255" s="152" t="s">
        <v>1</v>
      </c>
      <c r="F255" s="153" t="s">
        <v>4841</v>
      </c>
      <c r="H255" s="154">
        <v>4.04</v>
      </c>
      <c r="I255" s="155"/>
      <c r="L255" s="150"/>
      <c r="M255" s="156"/>
      <c r="T255" s="157"/>
      <c r="AT255" s="152" t="s">
        <v>270</v>
      </c>
      <c r="AU255" s="152" t="s">
        <v>87</v>
      </c>
      <c r="AV255" s="12" t="s">
        <v>87</v>
      </c>
      <c r="AW255" s="12" t="s">
        <v>32</v>
      </c>
      <c r="AX255" s="12" t="s">
        <v>77</v>
      </c>
      <c r="AY255" s="152" t="s">
        <v>262</v>
      </c>
    </row>
    <row r="256" spans="2:51" s="13" customFormat="1" ht="12">
      <c r="B256" s="158"/>
      <c r="D256" s="151" t="s">
        <v>270</v>
      </c>
      <c r="E256" s="159" t="s">
        <v>1</v>
      </c>
      <c r="F256" s="160" t="s">
        <v>273</v>
      </c>
      <c r="H256" s="161">
        <v>4.04</v>
      </c>
      <c r="I256" s="162"/>
      <c r="L256" s="158"/>
      <c r="M256" s="163"/>
      <c r="T256" s="164"/>
      <c r="AT256" s="159" t="s">
        <v>270</v>
      </c>
      <c r="AU256" s="159" t="s">
        <v>87</v>
      </c>
      <c r="AV256" s="13" t="s">
        <v>268</v>
      </c>
      <c r="AW256" s="13" t="s">
        <v>32</v>
      </c>
      <c r="AX256" s="13" t="s">
        <v>85</v>
      </c>
      <c r="AY256" s="159" t="s">
        <v>262</v>
      </c>
    </row>
    <row r="257" spans="2:63" s="11" customFormat="1" ht="22.9" customHeight="1">
      <c r="B257" s="126"/>
      <c r="D257" s="127" t="s">
        <v>76</v>
      </c>
      <c r="E257" s="136" t="s">
        <v>869</v>
      </c>
      <c r="F257" s="136" t="s">
        <v>4754</v>
      </c>
      <c r="I257" s="129"/>
      <c r="J257" s="137">
        <f>BK257</f>
        <v>0</v>
      </c>
      <c r="L257" s="126"/>
      <c r="M257" s="131"/>
      <c r="P257" s="132">
        <f>P258</f>
        <v>0</v>
      </c>
      <c r="R257" s="132">
        <f>R258</f>
        <v>0</v>
      </c>
      <c r="T257" s="133">
        <f>T258</f>
        <v>0</v>
      </c>
      <c r="AR257" s="127" t="s">
        <v>85</v>
      </c>
      <c r="AT257" s="134" t="s">
        <v>76</v>
      </c>
      <c r="AU257" s="134" t="s">
        <v>85</v>
      </c>
      <c r="AY257" s="127" t="s">
        <v>262</v>
      </c>
      <c r="BK257" s="135">
        <f>BK258</f>
        <v>0</v>
      </c>
    </row>
    <row r="258" spans="2:65" s="1" customFormat="1" ht="16.5" customHeight="1">
      <c r="B258" s="32"/>
      <c r="C258" s="138" t="s">
        <v>189</v>
      </c>
      <c r="D258" s="138" t="s">
        <v>264</v>
      </c>
      <c r="E258" s="139" t="s">
        <v>4755</v>
      </c>
      <c r="F258" s="140" t="s">
        <v>4756</v>
      </c>
      <c r="G258" s="141" t="s">
        <v>303</v>
      </c>
      <c r="H258" s="142">
        <v>11.35</v>
      </c>
      <c r="I258" s="143"/>
      <c r="J258" s="142">
        <f>ROUND(I258*H258,2)</f>
        <v>0</v>
      </c>
      <c r="K258" s="140" t="s">
        <v>1</v>
      </c>
      <c r="L258" s="32"/>
      <c r="M258" s="193" t="s">
        <v>1</v>
      </c>
      <c r="N258" s="194" t="s">
        <v>42</v>
      </c>
      <c r="O258" s="191"/>
      <c r="P258" s="195">
        <f>O258*H258</f>
        <v>0</v>
      </c>
      <c r="Q258" s="195">
        <v>0</v>
      </c>
      <c r="R258" s="195">
        <f>Q258*H258</f>
        <v>0</v>
      </c>
      <c r="S258" s="195">
        <v>0</v>
      </c>
      <c r="T258" s="196">
        <f>S258*H258</f>
        <v>0</v>
      </c>
      <c r="AR258" s="148" t="s">
        <v>268</v>
      </c>
      <c r="AT258" s="148" t="s">
        <v>264</v>
      </c>
      <c r="AU258" s="148" t="s">
        <v>87</v>
      </c>
      <c r="AY258" s="17" t="s">
        <v>262</v>
      </c>
      <c r="BE258" s="149">
        <f>IF(N258="základní",J258,0)</f>
        <v>0</v>
      </c>
      <c r="BF258" s="149">
        <f>IF(N258="snížená",J258,0)</f>
        <v>0</v>
      </c>
      <c r="BG258" s="149">
        <f>IF(N258="zákl. přenesená",J258,0)</f>
        <v>0</v>
      </c>
      <c r="BH258" s="149">
        <f>IF(N258="sníž. přenesená",J258,0)</f>
        <v>0</v>
      </c>
      <c r="BI258" s="149">
        <f>IF(N258="nulová",J258,0)</f>
        <v>0</v>
      </c>
      <c r="BJ258" s="17" t="s">
        <v>85</v>
      </c>
      <c r="BK258" s="149">
        <f>ROUND(I258*H258,2)</f>
        <v>0</v>
      </c>
      <c r="BL258" s="17" t="s">
        <v>268</v>
      </c>
      <c r="BM258" s="148" t="s">
        <v>655</v>
      </c>
    </row>
    <row r="259" spans="2:12" s="1" customFormat="1" ht="6.95" customHeight="1">
      <c r="B259" s="44"/>
      <c r="C259" s="45"/>
      <c r="D259" s="45"/>
      <c r="E259" s="45"/>
      <c r="F259" s="45"/>
      <c r="G259" s="45"/>
      <c r="H259" s="45"/>
      <c r="I259" s="45"/>
      <c r="J259" s="45"/>
      <c r="K259" s="45"/>
      <c r="L259" s="32"/>
    </row>
  </sheetData>
  <sheetProtection algorithmName="SHA-512" hashValue="6RUkctCvl0rpl0b/a1eRh1P6v51cWxc6sMwpnKSKVDP2eP5dB+Pr+KYu08EDLX9IK6o/pNoHJjAd7/sm1/KwRg==" saltValue="TuCoiRhOpDmDRroU5XMuCdVKKhq7tZ1IIvWcflNi+6mxeEchVIVu5rREmEMV3l5ubLXHlXuSTLJxsfZWHnFwig==" spinCount="100000" sheet="1" objects="1" scenarios="1" formatColumns="0" formatRows="0" autoFilter="0"/>
  <autoFilter ref="C128:K258"/>
  <mergeCells count="15">
    <mergeCell ref="E115:H115"/>
    <mergeCell ref="E119:H119"/>
    <mergeCell ref="E117:H117"/>
    <mergeCell ref="E121:H121"/>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Váňa</dc:creator>
  <cp:keywords/>
  <dc:description/>
  <cp:lastModifiedBy>Ivona Peštálová</cp:lastModifiedBy>
  <dcterms:created xsi:type="dcterms:W3CDTF">2023-09-25T08:38:40Z</dcterms:created>
  <dcterms:modified xsi:type="dcterms:W3CDTF">2023-09-25T14:22:09Z</dcterms:modified>
  <cp:category/>
  <cp:version/>
  <cp:contentType/>
  <cp:contentStatus/>
</cp:coreProperties>
</file>