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vel\Desktop\PD Tribuna Turnov 2023\"/>
    </mc:Choice>
  </mc:AlternateContent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1 2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2 Pol'!$A$1:$Y$142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5" i="1" l="1"/>
  <c r="I64" i="1"/>
  <c r="I63" i="1"/>
  <c r="I62" i="1"/>
  <c r="I61" i="1"/>
  <c r="I60" i="1"/>
  <c r="I59" i="1"/>
  <c r="I58" i="1"/>
  <c r="I57" i="1"/>
  <c r="I56" i="1"/>
  <c r="I55" i="1"/>
  <c r="I54" i="1"/>
  <c r="I53" i="1"/>
  <c r="G42" i="1"/>
  <c r="F42" i="1"/>
  <c r="G41" i="1"/>
  <c r="F41" i="1"/>
  <c r="G39" i="1"/>
  <c r="F39" i="1"/>
  <c r="G141" i="12"/>
  <c r="BA21" i="12"/>
  <c r="BA19" i="12"/>
  <c r="BA16" i="12"/>
  <c r="BA13" i="12"/>
  <c r="G8" i="12"/>
  <c r="O8" i="12"/>
  <c r="G9" i="12"/>
  <c r="I9" i="12"/>
  <c r="I8" i="12" s="1"/>
  <c r="K9" i="12"/>
  <c r="M9" i="12"/>
  <c r="O9" i="12"/>
  <c r="Q9" i="12"/>
  <c r="Q8" i="12" s="1"/>
  <c r="V9" i="12"/>
  <c r="G12" i="12"/>
  <c r="M12" i="12" s="1"/>
  <c r="I12" i="12"/>
  <c r="K12" i="12"/>
  <c r="K8" i="12" s="1"/>
  <c r="O12" i="12"/>
  <c r="Q12" i="12"/>
  <c r="V12" i="12"/>
  <c r="V8" i="12" s="1"/>
  <c r="G15" i="12"/>
  <c r="G14" i="12" s="1"/>
  <c r="I15" i="12"/>
  <c r="I14" i="12" s="1"/>
  <c r="K15" i="12"/>
  <c r="K14" i="12" s="1"/>
  <c r="O15" i="12"/>
  <c r="O14" i="12" s="1"/>
  <c r="Q15" i="12"/>
  <c r="Q14" i="12" s="1"/>
  <c r="V15" i="12"/>
  <c r="V14" i="12" s="1"/>
  <c r="G18" i="12"/>
  <c r="I18" i="12"/>
  <c r="K18" i="12"/>
  <c r="M18" i="12"/>
  <c r="O18" i="12"/>
  <c r="Q18" i="12"/>
  <c r="V18" i="12"/>
  <c r="G20" i="12"/>
  <c r="I20" i="12"/>
  <c r="K20" i="12"/>
  <c r="M20" i="12"/>
  <c r="O20" i="12"/>
  <c r="Q20" i="12"/>
  <c r="V20" i="12"/>
  <c r="G22" i="12"/>
  <c r="I22" i="12"/>
  <c r="K22" i="12"/>
  <c r="M22" i="12"/>
  <c r="O22" i="12"/>
  <c r="Q22" i="12"/>
  <c r="V22" i="12"/>
  <c r="G23" i="12"/>
  <c r="O23" i="12"/>
  <c r="G24" i="12"/>
  <c r="I24" i="12"/>
  <c r="I23" i="12" s="1"/>
  <c r="K24" i="12"/>
  <c r="K23" i="12" s="1"/>
  <c r="M24" i="12"/>
  <c r="M23" i="12" s="1"/>
  <c r="O24" i="12"/>
  <c r="Q24" i="12"/>
  <c r="Q23" i="12" s="1"/>
  <c r="V24" i="12"/>
  <c r="V23" i="12" s="1"/>
  <c r="G28" i="12"/>
  <c r="I28" i="12"/>
  <c r="K28" i="12"/>
  <c r="M28" i="12"/>
  <c r="O28" i="12"/>
  <c r="Q28" i="12"/>
  <c r="V28" i="12"/>
  <c r="G31" i="12"/>
  <c r="G30" i="12" s="1"/>
  <c r="I31" i="12"/>
  <c r="I30" i="12" s="1"/>
  <c r="K31" i="12"/>
  <c r="K30" i="12" s="1"/>
  <c r="O31" i="12"/>
  <c r="O30" i="12" s="1"/>
  <c r="Q31" i="12"/>
  <c r="Q30" i="12" s="1"/>
  <c r="V31" i="12"/>
  <c r="V30" i="12" s="1"/>
  <c r="G33" i="12"/>
  <c r="I33" i="12"/>
  <c r="K33" i="12"/>
  <c r="M33" i="12"/>
  <c r="O33" i="12"/>
  <c r="Q33" i="12"/>
  <c r="V33" i="12"/>
  <c r="G34" i="12"/>
  <c r="K34" i="12"/>
  <c r="O34" i="12"/>
  <c r="V34" i="12"/>
  <c r="G35" i="12"/>
  <c r="I35" i="12"/>
  <c r="I34" i="12" s="1"/>
  <c r="K35" i="12"/>
  <c r="M35" i="12"/>
  <c r="M34" i="12" s="1"/>
  <c r="O35" i="12"/>
  <c r="Q35" i="12"/>
  <c r="Q34" i="12" s="1"/>
  <c r="V35" i="12"/>
  <c r="G37" i="12"/>
  <c r="K37" i="12"/>
  <c r="O37" i="12"/>
  <c r="V37" i="12"/>
  <c r="G38" i="12"/>
  <c r="I38" i="12"/>
  <c r="I37" i="12" s="1"/>
  <c r="K38" i="12"/>
  <c r="M38" i="12"/>
  <c r="M37" i="12" s="1"/>
  <c r="O38" i="12"/>
  <c r="Q38" i="12"/>
  <c r="Q37" i="12" s="1"/>
  <c r="V38" i="12"/>
  <c r="G41" i="12"/>
  <c r="I41" i="12"/>
  <c r="I40" i="12" s="1"/>
  <c r="K41" i="12"/>
  <c r="M41" i="12"/>
  <c r="O41" i="12"/>
  <c r="Q41" i="12"/>
  <c r="Q40" i="12" s="1"/>
  <c r="V41" i="12"/>
  <c r="G43" i="12"/>
  <c r="G40" i="12" s="1"/>
  <c r="I43" i="12"/>
  <c r="K43" i="12"/>
  <c r="O43" i="12"/>
  <c r="O40" i="12" s="1"/>
  <c r="Q43" i="12"/>
  <c r="V43" i="12"/>
  <c r="G46" i="12"/>
  <c r="I46" i="12"/>
  <c r="K46" i="12"/>
  <c r="M46" i="12"/>
  <c r="O46" i="12"/>
  <c r="Q46" i="12"/>
  <c r="V46" i="12"/>
  <c r="G48" i="12"/>
  <c r="M48" i="12" s="1"/>
  <c r="I48" i="12"/>
  <c r="K48" i="12"/>
  <c r="K40" i="12" s="1"/>
  <c r="O48" i="12"/>
  <c r="Q48" i="12"/>
  <c r="V48" i="12"/>
  <c r="V40" i="12" s="1"/>
  <c r="G50" i="12"/>
  <c r="I50" i="12"/>
  <c r="K50" i="12"/>
  <c r="M50" i="12"/>
  <c r="O50" i="12"/>
  <c r="Q50" i="12"/>
  <c r="V50" i="12"/>
  <c r="G53" i="12"/>
  <c r="M53" i="12" s="1"/>
  <c r="I53" i="12"/>
  <c r="K53" i="12"/>
  <c r="O53" i="12"/>
  <c r="Q53" i="12"/>
  <c r="V53" i="12"/>
  <c r="G54" i="12"/>
  <c r="I54" i="12"/>
  <c r="K54" i="12"/>
  <c r="M54" i="12"/>
  <c r="O54" i="12"/>
  <c r="Q54" i="12"/>
  <c r="V54" i="12"/>
  <c r="G57" i="12"/>
  <c r="I57" i="12"/>
  <c r="I56" i="12" s="1"/>
  <c r="K57" i="12"/>
  <c r="M57" i="12"/>
  <c r="O57" i="12"/>
  <c r="Q57" i="12"/>
  <c r="Q56" i="12" s="1"/>
  <c r="V57" i="12"/>
  <c r="G59" i="12"/>
  <c r="G56" i="12" s="1"/>
  <c r="I59" i="12"/>
  <c r="K59" i="12"/>
  <c r="K56" i="12" s="1"/>
  <c r="O59" i="12"/>
  <c r="O56" i="12" s="1"/>
  <c r="Q59" i="12"/>
  <c r="V59" i="12"/>
  <c r="V56" i="12" s="1"/>
  <c r="G61" i="12"/>
  <c r="I61" i="12"/>
  <c r="K61" i="12"/>
  <c r="M61" i="12"/>
  <c r="O61" i="12"/>
  <c r="Q61" i="12"/>
  <c r="V61" i="12"/>
  <c r="G63" i="12"/>
  <c r="M63" i="12" s="1"/>
  <c r="I63" i="12"/>
  <c r="K63" i="12"/>
  <c r="O63" i="12"/>
  <c r="Q63" i="12"/>
  <c r="V63" i="12"/>
  <c r="G65" i="12"/>
  <c r="I65" i="12"/>
  <c r="K65" i="12"/>
  <c r="M65" i="12"/>
  <c r="O65" i="12"/>
  <c r="Q65" i="12"/>
  <c r="V65" i="12"/>
  <c r="G67" i="12"/>
  <c r="M67" i="12" s="1"/>
  <c r="I67" i="12"/>
  <c r="K67" i="12"/>
  <c r="O67" i="12"/>
  <c r="Q67" i="12"/>
  <c r="V67" i="12"/>
  <c r="G70" i="12"/>
  <c r="I70" i="12"/>
  <c r="K70" i="12"/>
  <c r="M70" i="12"/>
  <c r="O70" i="12"/>
  <c r="Q70" i="12"/>
  <c r="V70" i="12"/>
  <c r="G72" i="12"/>
  <c r="M72" i="12" s="1"/>
  <c r="I72" i="12"/>
  <c r="K72" i="12"/>
  <c r="O72" i="12"/>
  <c r="Q72" i="12"/>
  <c r="V72" i="12"/>
  <c r="G77" i="12"/>
  <c r="I77" i="12"/>
  <c r="K77" i="12"/>
  <c r="M77" i="12"/>
  <c r="O77" i="12"/>
  <c r="Q77" i="12"/>
  <c r="V77" i="12"/>
  <c r="G79" i="12"/>
  <c r="M79" i="12" s="1"/>
  <c r="I79" i="12"/>
  <c r="K79" i="12"/>
  <c r="O79" i="12"/>
  <c r="Q79" i="12"/>
  <c r="V79" i="12"/>
  <c r="G81" i="12"/>
  <c r="I81" i="12"/>
  <c r="K81" i="12"/>
  <c r="M81" i="12"/>
  <c r="O81" i="12"/>
  <c r="Q81" i="12"/>
  <c r="V81" i="12"/>
  <c r="G84" i="12"/>
  <c r="M84" i="12" s="1"/>
  <c r="I84" i="12"/>
  <c r="K84" i="12"/>
  <c r="O84" i="12"/>
  <c r="Q84" i="12"/>
  <c r="V84" i="12"/>
  <c r="G87" i="12"/>
  <c r="G86" i="12" s="1"/>
  <c r="I87" i="12"/>
  <c r="K87" i="12"/>
  <c r="K86" i="12" s="1"/>
  <c r="O87" i="12"/>
  <c r="O86" i="12" s="1"/>
  <c r="Q87" i="12"/>
  <c r="V87" i="12"/>
  <c r="V86" i="12" s="1"/>
  <c r="G89" i="12"/>
  <c r="I89" i="12"/>
  <c r="I86" i="12" s="1"/>
  <c r="K89" i="12"/>
  <c r="M89" i="12"/>
  <c r="O89" i="12"/>
  <c r="Q89" i="12"/>
  <c r="Q86" i="12" s="1"/>
  <c r="V89" i="12"/>
  <c r="G91" i="12"/>
  <c r="M91" i="12" s="1"/>
  <c r="I91" i="12"/>
  <c r="K91" i="12"/>
  <c r="O91" i="12"/>
  <c r="Q91" i="12"/>
  <c r="V91" i="12"/>
  <c r="G93" i="12"/>
  <c r="I93" i="12"/>
  <c r="K93" i="12"/>
  <c r="M93" i="12"/>
  <c r="O93" i="12"/>
  <c r="Q93" i="12"/>
  <c r="V93" i="12"/>
  <c r="G96" i="12"/>
  <c r="M96" i="12" s="1"/>
  <c r="I96" i="12"/>
  <c r="K96" i="12"/>
  <c r="O96" i="12"/>
  <c r="Q96" i="12"/>
  <c r="V96" i="12"/>
  <c r="G97" i="12"/>
  <c r="I97" i="12"/>
  <c r="K97" i="12"/>
  <c r="M97" i="12"/>
  <c r="O97" i="12"/>
  <c r="Q97" i="12"/>
  <c r="V97" i="12"/>
  <c r="G98" i="12"/>
  <c r="M98" i="12" s="1"/>
  <c r="I98" i="12"/>
  <c r="K98" i="12"/>
  <c r="O98" i="12"/>
  <c r="Q98" i="12"/>
  <c r="V98" i="12"/>
  <c r="G100" i="12"/>
  <c r="I100" i="12"/>
  <c r="K100" i="12"/>
  <c r="M100" i="12"/>
  <c r="O100" i="12"/>
  <c r="Q100" i="12"/>
  <c r="V100" i="12"/>
  <c r="G102" i="12"/>
  <c r="M102" i="12" s="1"/>
  <c r="I102" i="12"/>
  <c r="K102" i="12"/>
  <c r="O102" i="12"/>
  <c r="Q102" i="12"/>
  <c r="V102" i="12"/>
  <c r="I104" i="12"/>
  <c r="Q104" i="12"/>
  <c r="G105" i="12"/>
  <c r="M105" i="12" s="1"/>
  <c r="M104" i="12" s="1"/>
  <c r="I105" i="12"/>
  <c r="K105" i="12"/>
  <c r="K104" i="12" s="1"/>
  <c r="O105" i="12"/>
  <c r="O104" i="12" s="1"/>
  <c r="Q105" i="12"/>
  <c r="V105" i="12"/>
  <c r="V104" i="12" s="1"/>
  <c r="G107" i="12"/>
  <c r="G106" i="12" s="1"/>
  <c r="I107" i="12"/>
  <c r="K107" i="12"/>
  <c r="K106" i="12" s="1"/>
  <c r="O107" i="12"/>
  <c r="O106" i="12" s="1"/>
  <c r="Q107" i="12"/>
  <c r="V107" i="12"/>
  <c r="V106" i="12" s="1"/>
  <c r="G116" i="12"/>
  <c r="I116" i="12"/>
  <c r="I106" i="12" s="1"/>
  <c r="K116" i="12"/>
  <c r="M116" i="12"/>
  <c r="O116" i="12"/>
  <c r="Q116" i="12"/>
  <c r="Q106" i="12" s="1"/>
  <c r="V116" i="12"/>
  <c r="G125" i="12"/>
  <c r="M125" i="12" s="1"/>
  <c r="I125" i="12"/>
  <c r="K125" i="12"/>
  <c r="O125" i="12"/>
  <c r="Q125" i="12"/>
  <c r="V125" i="12"/>
  <c r="G132" i="12"/>
  <c r="G131" i="12" s="1"/>
  <c r="I132" i="12"/>
  <c r="K132" i="12"/>
  <c r="K131" i="12" s="1"/>
  <c r="O132" i="12"/>
  <c r="O131" i="12" s="1"/>
  <c r="Q132" i="12"/>
  <c r="V132" i="12"/>
  <c r="V131" i="12" s="1"/>
  <c r="G133" i="12"/>
  <c r="I133" i="12"/>
  <c r="I131" i="12" s="1"/>
  <c r="K133" i="12"/>
  <c r="M133" i="12"/>
  <c r="O133" i="12"/>
  <c r="Q133" i="12"/>
  <c r="Q131" i="12" s="1"/>
  <c r="V133" i="12"/>
  <c r="G134" i="12"/>
  <c r="M134" i="12" s="1"/>
  <c r="I134" i="12"/>
  <c r="K134" i="12"/>
  <c r="O134" i="12"/>
  <c r="Q134" i="12"/>
  <c r="V134" i="12"/>
  <c r="G136" i="12"/>
  <c r="G135" i="12" s="1"/>
  <c r="I136" i="12"/>
  <c r="K136" i="12"/>
  <c r="K135" i="12" s="1"/>
  <c r="O136" i="12"/>
  <c r="O135" i="12" s="1"/>
  <c r="Q136" i="12"/>
  <c r="V136" i="12"/>
  <c r="V135" i="12" s="1"/>
  <c r="G138" i="12"/>
  <c r="I138" i="12"/>
  <c r="I135" i="12" s="1"/>
  <c r="K138" i="12"/>
  <c r="M138" i="12"/>
  <c r="O138" i="12"/>
  <c r="Q138" i="12"/>
  <c r="Q135" i="12" s="1"/>
  <c r="V138" i="12"/>
  <c r="AE141" i="12"/>
  <c r="AF141" i="12"/>
  <c r="I20" i="1"/>
  <c r="I19" i="1"/>
  <c r="I18" i="1"/>
  <c r="I17" i="1"/>
  <c r="I16" i="1"/>
  <c r="I66" i="1"/>
  <c r="J65" i="1" s="1"/>
  <c r="F43" i="1"/>
  <c r="G43" i="1"/>
  <c r="G25" i="1" s="1"/>
  <c r="A25" i="1" s="1"/>
  <c r="H42" i="1"/>
  <c r="I42" i="1" s="1"/>
  <c r="H41" i="1"/>
  <c r="I41" i="1" s="1"/>
  <c r="H40" i="1"/>
  <c r="H39" i="1"/>
  <c r="I39" i="1" s="1"/>
  <c r="I43" i="1" s="1"/>
  <c r="J63" i="1" l="1"/>
  <c r="J54" i="1"/>
  <c r="J56" i="1"/>
  <c r="J58" i="1"/>
  <c r="J55" i="1"/>
  <c r="J57" i="1"/>
  <c r="J62" i="1"/>
  <c r="J64" i="1"/>
  <c r="J53" i="1"/>
  <c r="J60" i="1"/>
  <c r="G28" i="1"/>
  <c r="G26" i="1"/>
  <c r="A26" i="1"/>
  <c r="G23" i="1"/>
  <c r="M8" i="12"/>
  <c r="M40" i="12"/>
  <c r="M136" i="12"/>
  <c r="M135" i="12" s="1"/>
  <c r="M132" i="12"/>
  <c r="M131" i="12" s="1"/>
  <c r="M107" i="12"/>
  <c r="M106" i="12" s="1"/>
  <c r="G104" i="12"/>
  <c r="M87" i="12"/>
  <c r="M86" i="12" s="1"/>
  <c r="M59" i="12"/>
  <c r="M56" i="12" s="1"/>
  <c r="M43" i="12"/>
  <c r="M31" i="12"/>
  <c r="M30" i="12" s="1"/>
  <c r="M15" i="12"/>
  <c r="M14" i="12" s="1"/>
  <c r="J59" i="1"/>
  <c r="J61" i="1"/>
  <c r="J41" i="1"/>
  <c r="J39" i="1"/>
  <c r="J43" i="1" s="1"/>
  <c r="J42" i="1"/>
  <c r="H43" i="1"/>
  <c r="I21" i="1"/>
  <c r="J28" i="1"/>
  <c r="J26" i="1"/>
  <c r="G38" i="1"/>
  <c r="F38" i="1"/>
  <c r="J23" i="1"/>
  <c r="J24" i="1"/>
  <c r="J25" i="1"/>
  <c r="J27" i="1"/>
  <c r="E24" i="1"/>
  <c r="E26" i="1"/>
  <c r="J66" i="1" l="1"/>
  <c r="A23" i="1"/>
  <c r="A24" i="1" l="1"/>
  <c r="G24" i="1"/>
  <c r="A27" i="1" s="1"/>
  <c r="A29" i="1" l="1"/>
  <c r="G29" i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Pavel Šafář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<sst xmlns="http://schemas.openxmlformats.org/spreadsheetml/2006/main" count="790" uniqueCount="312">
  <si>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</si>
  <si>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</si>
  <si>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</si>
  <si>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</si>
  <si>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</si>
  <si>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</si>
  <si>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</si>
  <si>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</si>
  <si>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</si>
  <si>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</si>
  <si>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</si>
  <si>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</si>
  <si>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</si>
  <si>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</si>
  <si>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</si>
  <si>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</si>
  <si>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</si>
  <si>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</si>
  <si>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</si>
  <si>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</si>
  <si>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</si>
  <si>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</si>
  <si>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</si>
  <si>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</si>
  <si>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</si>
  <si>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</si>
  <si>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</si>
  <si>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</si>
  <si>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</si>
  <si>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</si>
  <si>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</si>
  <si>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</si>
  <si>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</si>
  <si>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</si>
  <si>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</si>
  <si>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</si>
  <si>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</si>
  <si>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</si>
  <si>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</si>
  <si>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</si>
  <si>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</si>
  <si>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</si>
  <si>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</si>
  <si>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</t>
  </si>
  <si>
    <t>Oprava tribuny - srpen 2023 - včetně odvodu dešťové vody</t>
  </si>
  <si>
    <t>1</t>
  </si>
  <si>
    <t>Oprava tribuny</t>
  </si>
  <si>
    <t>Objekt:</t>
  </si>
  <si>
    <t>Rozpočet:</t>
  </si>
  <si>
    <t>1270</t>
  </si>
  <si>
    <t>Oprava tribuny Fotbal Turnov</t>
  </si>
  <si>
    <t>Stavba</t>
  </si>
  <si>
    <t>Stavební objekt</t>
  </si>
  <si>
    <t>Celkem za stavbu</t>
  </si>
  <si>
    <t>CZK</t>
  </si>
  <si>
    <t>#POPS</t>
  </si>
  <si>
    <t>Popis stavby: 1270 - Oprava tribuny Fotbal Turnov</t>
  </si>
  <si>
    <t>#POPO</t>
  </si>
  <si>
    <t>Popis objektu: 1 - Oprava tribuny</t>
  </si>
  <si>
    <t>#POPR</t>
  </si>
  <si>
    <t>Popis rozpočtu: 2 - Oprava tribuny - srpen 2023 - včetně odvodu dešťové vody</t>
  </si>
  <si>
    <t>Rekapitulace dílů</t>
  </si>
  <si>
    <t>Typ dílu</t>
  </si>
  <si>
    <t>Zemní práce</t>
  </si>
  <si>
    <t>8</t>
  </si>
  <si>
    <t>Trubní vedení</t>
  </si>
  <si>
    <t>93</t>
  </si>
  <si>
    <t>Dokončovací práce inženýrských staveb</t>
  </si>
  <si>
    <t>94</t>
  </si>
  <si>
    <t>Lešení a stavební výtahy</t>
  </si>
  <si>
    <t>95</t>
  </si>
  <si>
    <t>Dokončovací konstrukce na pozemních stavbách</t>
  </si>
  <si>
    <t>99</t>
  </si>
  <si>
    <t>Staveništní přesun hmot</t>
  </si>
  <si>
    <t>712</t>
  </si>
  <si>
    <t>Povlakové krytiny</t>
  </si>
  <si>
    <t>762</t>
  </si>
  <si>
    <t>Konstrukce tesařské</t>
  </si>
  <si>
    <t>764</t>
  </si>
  <si>
    <t>Konstrukce klempířské</t>
  </si>
  <si>
    <t>767</t>
  </si>
  <si>
    <t>Konstrukce zámečnické</t>
  </si>
  <si>
    <t>783</t>
  </si>
  <si>
    <t>Nátěry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</si>
  <si>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</si>
  <si>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</si>
  <si>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</si>
  <si>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</si>
  <si>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</si>
  <si>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</si>
  <si>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</si>
  <si>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</si>
  <si>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</si>
  <si>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</si>
  <si>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</si>
  <si>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</si>
  <si>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</si>
  <si>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</si>
  <si>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</si>
  <si>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</si>
  <si>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</si>
  <si>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</si>
  <si>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</si>
  <si>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</si>
  <si>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</si>
  <si>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</si>
  <si>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</si>
  <si>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</si>
  <si>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</si>
  <si>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</si>
  <si>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</si>
  <si>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</si>
  <si>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</si>
  <si>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</si>
  <si>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</si>
  <si>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</si>
  <si>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</si>
  <si>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</si>
  <si>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199000002R00</t>
  </si>
  <si>
    <t>Poplatky za skládku horniny 1- 4, skupina 17 05 04 z Katalogu odpadů</t>
  </si>
  <si>
    <t>m3</t>
  </si>
  <si>
    <t>800-1</t>
  </si>
  <si>
    <t>RTS 23/ I</t>
  </si>
  <si>
    <t>Práce</t>
  </si>
  <si>
    <t>Běžná</t>
  </si>
  <si>
    <t>POL1_</t>
  </si>
  <si>
    <t>přebytečný výkopek kanalizace : 52*0,6</t>
  </si>
  <si>
    <t>VV</t>
  </si>
  <si>
    <t>vpustě, šachty : 6</t>
  </si>
  <si>
    <t>133100010RAB</t>
  </si>
  <si>
    <t>Hloubení šachet v hornině 1 ÷ 4, odvoz do 5 000 m, uložení na skládku</t>
  </si>
  <si>
    <t>AP-HSV</t>
  </si>
  <si>
    <t>Agregovaná položka</t>
  </si>
  <si>
    <t>POL2_</t>
  </si>
  <si>
    <t>se svislým přemístěním, s naložením na dopravní prostředek, s odvozem  a uložením na skládku, bez poplatku za skládku, včetně zřízení a odstranění pažení a rozepření.</t>
  </si>
  <si>
    <t>SPI</t>
  </si>
  <si>
    <t>831350013RAA</t>
  </si>
  <si>
    <t>Kanalizace z trub plastových D 200 mm, hloubka 2,0 m</t>
  </si>
  <si>
    <t>m</t>
  </si>
  <si>
    <t>hloubení rýh zapažených, šířky do 200 cm, hloubky 2 m, v hornině 3 (včetně příplatku za lepivost), pažení a rozepření rýh příložné (pro jakoukoliv mezerovitost) včetně přepažování rozepření a odstranění, s uložením materiálu do 3 m od okraje výkopu, svislé přemístění výkopku, s naložením přebytku po zásypu (0,08 - 2,22 m3/m rýhy) na dopravní prostředek, s odvozem do 6 km a uložením na skládku, lože pod potrubí z písku a štěrkopísku do 63 mm, dodávka a montáž potrubí z trub PVC hrdlových, obsyp potrubí kamenivem fr. 4-8 mm,  zhutnění, zásyp rýhy vytěženou zeminou, s uložením ve vrstvách, se zhutněním.</t>
  </si>
  <si>
    <t>odvod dešťové vody : 52</t>
  </si>
  <si>
    <t>894411020RAG</t>
  </si>
  <si>
    <t>Šachty z betonových dílců vpusť uliční z dílců DN 450  s kalovým košem, hloubka 1,59 m, s výtokem DN 150, litinová mříž 500 x 500 mm 40 t</t>
  </si>
  <si>
    <t>kus</t>
  </si>
  <si>
    <t>kanalizační, obložením dna betonem C 25/30 z cementu portlandského nebo struskoportlandského, podkladní prstenec z prostého betonu C -/7,5 pod poklop do výšky 10 cm, dodávka a osazení poklopu litinového kruhového včetně rámu.</t>
  </si>
  <si>
    <t>894431223RA0</t>
  </si>
  <si>
    <t>Šachty plastové plastové šachty z dílců D 400 mm, dno s jedním přítokem, D 110 mm, délka šachtové roury 2,00 m, poklop litina 12,5 t</t>
  </si>
  <si>
    <t>Plastové dno, šachta z korugované trouby, těsnění, šachtová roura teleskopická, čtvercový rám do teleskopické trouby, poklop litinový.</t>
  </si>
  <si>
    <t>POP</t>
  </si>
  <si>
    <t>28611336.AR1</t>
  </si>
  <si>
    <t>Klapka koncová PVC d 200 mm</t>
  </si>
  <si>
    <t>Vlastní</t>
  </si>
  <si>
    <t>Specifikace</t>
  </si>
  <si>
    <t>POL3_</t>
  </si>
  <si>
    <t>935112111R00</t>
  </si>
  <si>
    <t>Osazení příkopového žlabu se zřízením lože tl. 100 mm z betonu C 8/10, z betonových příkopových tvárnic, šířky do 500 mm</t>
  </si>
  <si>
    <t>822-1</t>
  </si>
  <si>
    <t>s vyplněním a zatřením spár cementovou maltou, se zřízením lože tl. 10 cm</t>
  </si>
  <si>
    <t>Včetně  dodání hmot pro lože a vyplnění spár.</t>
  </si>
  <si>
    <t>dle situace : 53</t>
  </si>
  <si>
    <t>59227002R</t>
  </si>
  <si>
    <t>deska žlabová beton; l = 497 mm; š = 80 mm; v = 247 mm; barva přírodní</t>
  </si>
  <si>
    <t>SPCM</t>
  </si>
  <si>
    <t>dle situace : 53/0,247*1,1</t>
  </si>
  <si>
    <t>941955102R00</t>
  </si>
  <si>
    <t>Lešení lehké pracovní pomocné ve schodišti, o výšce lešeňové podlahy přes 1,5 do 3,5 m</t>
  </si>
  <si>
    <t>m2</t>
  </si>
  <si>
    <t>800-3</t>
  </si>
  <si>
    <t>100 % : 441,5</t>
  </si>
  <si>
    <t>180456180200R1</t>
  </si>
  <si>
    <t>Montážní plošina přívěsná za auto</t>
  </si>
  <si>
    <t>Sh</t>
  </si>
  <si>
    <t>Indiv</t>
  </si>
  <si>
    <t>Stroj</t>
  </si>
  <si>
    <t>POL6_</t>
  </si>
  <si>
    <t>913      R00</t>
  </si>
  <si>
    <t>Hzs - Stavební dělník</t>
  </si>
  <si>
    <t>h</t>
  </si>
  <si>
    <t>nespecifikované práce : 200</t>
  </si>
  <si>
    <t>999281108R00</t>
  </si>
  <si>
    <t xml:space="preserve">Přesun hmot pro opravy a údržbu objektů pro opravy a údržbu dosavadních objektů včetně vnějších plášťů  výšky do 12 m,  </t>
  </si>
  <si>
    <t>t</t>
  </si>
  <si>
    <t>801-4</t>
  </si>
  <si>
    <t>Přesun hmot</t>
  </si>
  <si>
    <t>POL7_</t>
  </si>
  <si>
    <t>oborů 801, 803, 811 a 812</t>
  </si>
  <si>
    <t>712300833RT1</t>
  </si>
  <si>
    <t>Odstranění povlakové krytiny a mechu na střechách plochých do 10° povlakové krytiny  třívrstvé, z ploch jednotlivě do 10 m</t>
  </si>
  <si>
    <t>800-711</t>
  </si>
  <si>
    <t>plocha střechy : 441,5</t>
  </si>
  <si>
    <t>712300834RT1</t>
  </si>
  <si>
    <t>Odstranění povlakové krytiny a mechu na střechách plochých do 10° povlakové krytiny  každé další vrstvy, z ploch jednotlivě do 10 m</t>
  </si>
  <si>
    <t>plocha střechy : 441,5*2</t>
  </si>
  <si>
    <t xml:space="preserve">v průměru 5 vrstev : </t>
  </si>
  <si>
    <t>712341659RT1</t>
  </si>
  <si>
    <t>Povlakové krytiny střech do 10° pásy přitavením bodově, 1 vrstva, bez dodávky pásu</t>
  </si>
  <si>
    <t>712391586R00</t>
  </si>
  <si>
    <t>Povlakové krytiny střech do 10° ostatní přibití pásů AIP, NAIP nebo foĺie  nastřelovacími hřeby</t>
  </si>
  <si>
    <t>62857042RXX</t>
  </si>
  <si>
    <t>Pás modifikovaný asfalt jednovrstvý  tl. 4,5 mm</t>
  </si>
  <si>
    <t xml:space="preserve">podrobná specifikace asfaltového pásu v PD : </t>
  </si>
  <si>
    <t>plocha střechy : 441,5*1,15</t>
  </si>
  <si>
    <t>62861539R111</t>
  </si>
  <si>
    <t>Kotevní prvky dle dodavatele střešní krytiny</t>
  </si>
  <si>
    <t xml:space="preserve">ks    </t>
  </si>
  <si>
    <t>998712102R00</t>
  </si>
  <si>
    <t>Přesun hmot pro povlakové krytiny v objektech výšky přes 6 do 12 m</t>
  </si>
  <si>
    <t>50 m vodorovně</t>
  </si>
  <si>
    <t>762331912R00</t>
  </si>
  <si>
    <t>Vázané konstrukce krovů vyřezání střešní vazby  průřezové plochy řeziva do 120 cm2, délky vyřezané části krovu přes 3 do 5 m</t>
  </si>
  <si>
    <t>800-762</t>
  </si>
  <si>
    <t>předpoklad dle znaleckého posudku - prvky vazníků : 100</t>
  </si>
  <si>
    <t>762331922R00</t>
  </si>
  <si>
    <t>Vázané konstrukce krovů vyřezání střešní vazby  průřezové plochy řeziva přes 120 do 224 cm2, délky vyřezané části krovu přes 3 do 5 m</t>
  </si>
  <si>
    <t>vlašské krokve : 500</t>
  </si>
  <si>
    <t>762332931RV1</t>
  </si>
  <si>
    <t>Vázané konstrukce krovů doplnění části střešní vazby z hranolků, hranolů včetně dodávky řeziva  průřezové plochy do 120 cm2, bez dodávky řeziva</t>
  </si>
  <si>
    <t>předpoklad dle znaleckého posudku - prvky vazníků 100/100 : 100</t>
  </si>
  <si>
    <t>náběhový klín : 50+9*2</t>
  </si>
  <si>
    <t>762332932RV1</t>
  </si>
  <si>
    <t>Vázané konstrukce krovů doplnění části střešní vazby z hranolků, hranolů včetně dodávky řeziva  průřezové plochy přes 120 do 224 cm2, bez dodávky řeziva</t>
  </si>
  <si>
    <t>vlašské krokve 100/160 : 500</t>
  </si>
  <si>
    <t>762341210R00</t>
  </si>
  <si>
    <t xml:space="preserve">Montáž bednění střech rovných o sklonu do 60° z prken hrubých na sraz tloušťky do 32 mm včetně vyřezání otvorů ,  </t>
  </si>
  <si>
    <t>bednění</t>
  </si>
  <si>
    <t>762341811R00</t>
  </si>
  <si>
    <t>Demontáž bednění a laťování bednění střech rovných, obloukových, o sklonu do 60 stupňů včetně všech nadstřešních konstrukcí z prken hrubých</t>
  </si>
  <si>
    <t>762395000R00</t>
  </si>
  <si>
    <t>Spojovací a ochranné prostředky svory, prkna, hřebíky, pásová ocel, vruty, impregnace</t>
  </si>
  <si>
    <t>bednění : 441,5*1,25*0,028</t>
  </si>
  <si>
    <t>předpoklad dle znaleckého posudku - prvky vazníků 100/100 : 100*0,1*0,1*1,1</t>
  </si>
  <si>
    <t>vlašské krokve 100/160 : 520*0,1*0,16*1,1</t>
  </si>
  <si>
    <t>náběhový klín : (50+9*2)*0,06*0,14*1,1</t>
  </si>
  <si>
    <t>60511081R</t>
  </si>
  <si>
    <t>Prkno dřevina: jehličnatá; jakost: II</t>
  </si>
  <si>
    <t>plocha střechy : 441,5*1,25*0,024</t>
  </si>
  <si>
    <t>605152001R</t>
  </si>
  <si>
    <t>Hranolek dřevina: SM</t>
  </si>
  <si>
    <t>60515833R</t>
  </si>
  <si>
    <t>Dřevo konstrukční rostlé (KVH) dřevina: SM; tl. = 100,0 mm; šířka = 160 mm; nepohledové (NSi); tř. pevnosti C24</t>
  </si>
  <si>
    <t>998762102R00</t>
  </si>
  <si>
    <t>Přesun hmot pro konstrukce tesařské v objektech výšky do 12 m</t>
  </si>
  <si>
    <t>764323220R00</t>
  </si>
  <si>
    <t>Oplechování z pozinkovaného plechu výroba a montáž oplechování, včetně zhotovení rohů, spojů a dilatací  okapů na střechách s živičnou krytinou a podkladním plechem, rš 250 mm</t>
  </si>
  <si>
    <t>800-764</t>
  </si>
  <si>
    <t>okapnice : 50</t>
  </si>
  <si>
    <t>764391210R00</t>
  </si>
  <si>
    <t>Ostatní střešní prvky z pozinkovaného plechu dodávka a montáž   závětrné lišty, rš 250 mm</t>
  </si>
  <si>
    <t>závětrná lišta : 50+9*2</t>
  </si>
  <si>
    <t>764778123RT2</t>
  </si>
  <si>
    <t>Odpadní trouby kruhové, průměr 120 mm, z lakovaného hliníkového plechu, v barvě červené, zelené, stříbrné, bílé, oříškové, dodávka a montáž</t>
  </si>
  <si>
    <t>včetně objímek, kolen a zednické výpomoci.</t>
  </si>
  <si>
    <t>764778114RT1</t>
  </si>
  <si>
    <t>Žlaby podokapní půlkruhové, z hliníkového lakovaného plechu v barvě tmavě hnědé, antracitové, světle šedé, rš 400 mm, dodávka a montáž</t>
  </si>
  <si>
    <t>včetně háků, čel, rohů, rovných hrdel a dilatací</t>
  </si>
  <si>
    <t>včetně háků a čela.</t>
  </si>
  <si>
    <t>764778108RT1</t>
  </si>
  <si>
    <t>Ostatní prvky ke žlabům a odpadním troubám kotlík žlabový kulatý, z lakovaného hliníkového plechu v barvě tmavě hnědé, antracitové, světle šedé, o průměru 120 mm, pro žlab rš 400 mm, dodávka a montáž</t>
  </si>
  <si>
    <t>764778120R00</t>
  </si>
  <si>
    <t>Ostatní prvky ke žlabům a odpadním troubám dilatace s návalkou, se záslepkou, pro půlkulatý žlab, z lakovaného hliníkového plechu v barvě přírodní hliník, rš 400 mm, dodávka a montáž</t>
  </si>
  <si>
    <t>764778312R00X</t>
  </si>
  <si>
    <t>Lemování okraje střechy, lak. Al plech tl. 0,7 mm, RŠ 245 mm</t>
  </si>
  <si>
    <t>764778312R01X</t>
  </si>
  <si>
    <t>Lemování okapní hrany, lak. Al plech tl. 0,7 mm, RŠ 245 mm</t>
  </si>
  <si>
    <t>998764102R00</t>
  </si>
  <si>
    <t>Přesun hmot pro konstrukce klempířské v objektech výšky do 12 m</t>
  </si>
  <si>
    <t>76784111</t>
  </si>
  <si>
    <t>Záchytný systém dle PD</t>
  </si>
  <si>
    <t>soubor</t>
  </si>
  <si>
    <t>622904112R00</t>
  </si>
  <si>
    <t>Očištění fasád tlakovou vodou, složitost fasády 1 - 2</t>
  </si>
  <si>
    <t>801-1</t>
  </si>
  <si>
    <t>Začátek provozního součtu</t>
  </si>
  <si>
    <t xml:space="preserve">  prvky konstrukce : </t>
  </si>
  <si>
    <t xml:space="preserve">  sloupy : 7*6*4</t>
  </si>
  <si>
    <t xml:space="preserve">  7*3*4</t>
  </si>
  <si>
    <t xml:space="preserve">  příčníky : 13*10*3</t>
  </si>
  <si>
    <t xml:space="preserve">  podelmíky : 52*2*3</t>
  </si>
  <si>
    <t>Konec provozního součtu</t>
  </si>
  <si>
    <t>954</t>
  </si>
  <si>
    <t>783711101R00</t>
  </si>
  <si>
    <t>Nátěry tesařských konstrukcí olejové napuštěním</t>
  </si>
  <si>
    <t>800-783</t>
  </si>
  <si>
    <t>783782221R00</t>
  </si>
  <si>
    <t>Nátěry tesařských konstrukcí ochranné biocidní (proti hmyzu), dvojnásobný</t>
  </si>
  <si>
    <t>včetně montáže, dodávky a demontáže lešení.</t>
  </si>
  <si>
    <t>bednění : 441,5*1,25*2+441,5/0,15*0,028*2</t>
  </si>
  <si>
    <t>předpoklad dle znaleckého posudku - prvky vazníků 100/100 : 100*0,1*4*1,1</t>
  </si>
  <si>
    <t>vlašské krokve 100/160 : 520*(0,1+0,16)*2*1,1</t>
  </si>
  <si>
    <t>náběhový klín : (50+9*2)*(0,06+0,14)*2*1,1</t>
  </si>
  <si>
    <t>979990121R00</t>
  </si>
  <si>
    <t>Poplatek za skládku za uložení, asfaltové pásy,  , skupina 17 03 02 z Katalogu odpadů</t>
  </si>
  <si>
    <t>801-3</t>
  </si>
  <si>
    <t>979990161R00</t>
  </si>
  <si>
    <t>Poplatek za skládku za uložení, dřevo,  , skupina 17 02 01 z Katalogu odpadů</t>
  </si>
  <si>
    <t>979100011RA0</t>
  </si>
  <si>
    <t>Odvozy suti a vybouraných hmot Odvoz suti a vyb.hmot do 10 km, vnitrost. 15 m</t>
  </si>
  <si>
    <t>RTS 22/ II</t>
  </si>
  <si>
    <t>Přesun suti</t>
  </si>
  <si>
    <t>POL8_</t>
  </si>
  <si>
    <t>005121 R</t>
  </si>
  <si>
    <t>Zařízení staveniště</t>
  </si>
  <si>
    <t>Soubor</t>
  </si>
  <si>
    <t>VRN</t>
  </si>
  <si>
    <t>POL99_0</t>
  </si>
  <si>
    <t>Veškeré náklady spojené s vybudováním, provozem a odstraněním zařízení staveniště.</t>
  </si>
  <si>
    <t>005124010R</t>
  </si>
  <si>
    <t>Koordinační činnost</t>
  </si>
  <si>
    <t>POL99_2</t>
  </si>
  <si>
    <t>Koordinace stavebních a technologických dodávek stavby.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</si>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</sst>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21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6" fillId="0" borderId="18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8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165" fontId="19" fillId="0" borderId="0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dQ5eV0igzYQ7RTVOP4HVJGCoh+blTR0zjjLGJY5SfdI5gmdUV3Od+Jt2TpDwhOkQsu8j+BI7YzTP4iunHeh+jA==" saltValue="oibBjM0kjbpYLnseSdVuh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22</v>
      </c>
      <c r="C2" s="113"/>
      <c r="D2" s="114" t="s">
        <v>49</v>
      </c>
      <c r="E2" s="115" t="s">
        <v>50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47</v>
      </c>
      <c r="C3" s="113"/>
      <c r="D3" s="119" t="s">
        <v>45</v>
      </c>
      <c r="E3" s="120" t="s">
        <v>46</v>
      </c>
      <c r="F3" s="121"/>
      <c r="G3" s="121"/>
      <c r="H3" s="121"/>
      <c r="I3" s="121"/>
      <c r="J3" s="122"/>
    </row>
    <row r="4" spans="1:15" ht="23.25" customHeight="1" x14ac:dyDescent="0.2">
      <c r="A4" s="111">
        <v>1619</v>
      </c>
      <c r="B4" s="123" t="s">
        <v>48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6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SUMIF(F53:F65,A16,I53:I65)+SUMIF(F53:F65,"PSU",I53:I65)</f>
        <v>0</v>
      </c>
      <c r="J16" s="85"/>
    </row>
    <row r="17" spans="1:10" ht="23.25" customHeight="1" x14ac:dyDescent="0.2">
      <c r="A17" s="196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SUMIF(F53:F65,A17,I53:I65)</f>
        <v>0</v>
      </c>
      <c r="J17" s="85"/>
    </row>
    <row r="18" spans="1:10" ht="23.25" customHeight="1" x14ac:dyDescent="0.2">
      <c r="A18" s="196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SUMIF(F53:F65,A18,I53:I65)</f>
        <v>0</v>
      </c>
      <c r="J18" s="85"/>
    </row>
    <row r="19" spans="1:10" ht="23.25" customHeight="1" x14ac:dyDescent="0.2">
      <c r="A19" s="196" t="s">
        <v>87</v>
      </c>
      <c r="B19" s="38" t="s">
        <v>27</v>
      </c>
      <c r="C19" s="62"/>
      <c r="D19" s="63"/>
      <c r="E19" s="83"/>
      <c r="F19" s="84"/>
      <c r="G19" s="83"/>
      <c r="H19" s="84"/>
      <c r="I19" s="83">
        <f>SUMIF(F53:F65,A19,I53:I65)</f>
        <v>0</v>
      </c>
      <c r="J19" s="85"/>
    </row>
    <row r="20" spans="1:10" ht="23.25" customHeight="1" x14ac:dyDescent="0.2">
      <c r="A20" s="196" t="s">
        <v>88</v>
      </c>
      <c r="B20" s="38" t="s">
        <v>28</v>
      </c>
      <c r="C20" s="62"/>
      <c r="D20" s="63"/>
      <c r="E20" s="83"/>
      <c r="F20" s="84"/>
      <c r="G20" s="83"/>
      <c r="H20" s="84"/>
      <c r="I20" s="83">
        <f>SUMIF(F53:F65,A20,I53:I65)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5" t="s">
        <v>23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35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hidden="1" customHeight="1" x14ac:dyDescent="0.2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6">
        <v>1</v>
      </c>
      <c r="B39" s="146" t="s">
        <v>51</v>
      </c>
      <c r="C39" s="147"/>
      <c r="D39" s="147"/>
      <c r="E39" s="147"/>
      <c r="F39" s="148">
        <f>'1 2 Pol'!AE141</f>
        <v>0</v>
      </c>
      <c r="G39" s="149">
        <f>'1 2 Pol'!AF141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10" ht="25.5" hidden="1" customHeight="1" x14ac:dyDescent="0.2">
      <c r="A40" s="136">
        <v>2</v>
      </c>
      <c r="B40" s="152"/>
      <c r="C40" s="153" t="s">
        <v>52</v>
      </c>
      <c r="D40" s="153"/>
      <c r="E40" s="153"/>
      <c r="F40" s="154"/>
      <c r="G40" s="155"/>
      <c r="H40" s="155">
        <f>(F40*SazbaDPH1/100)+(G40*SazbaDPH2/100)</f>
        <v>0</v>
      </c>
      <c r="I40" s="155"/>
      <c r="J40" s="156"/>
    </row>
    <row r="41" spans="1:10" ht="25.5" hidden="1" customHeight="1" x14ac:dyDescent="0.2">
      <c r="A41" s="136">
        <v>2</v>
      </c>
      <c r="B41" s="152" t="s">
        <v>45</v>
      </c>
      <c r="C41" s="153" t="s">
        <v>46</v>
      </c>
      <c r="D41" s="153"/>
      <c r="E41" s="153"/>
      <c r="F41" s="154">
        <f>'1 2 Pol'!AE141</f>
        <v>0</v>
      </c>
      <c r="G41" s="155">
        <f>'1 2 Pol'!AF141</f>
        <v>0</v>
      </c>
      <c r="H41" s="155">
        <f>(F41*SazbaDPH1/100)+(G41*SazbaDPH2/100)</f>
        <v>0</v>
      </c>
      <c r="I41" s="155">
        <f>F41+G41+H41</f>
        <v>0</v>
      </c>
      <c r="J41" s="156" t="str">
        <f>IF(CenaCelkemVypocet=0,"",I41/CenaCelkemVypocet*100)</f>
        <v/>
      </c>
    </row>
    <row r="42" spans="1:10" ht="25.5" hidden="1" customHeight="1" x14ac:dyDescent="0.2">
      <c r="A42" s="136">
        <v>3</v>
      </c>
      <c r="B42" s="157" t="s">
        <v>43</v>
      </c>
      <c r="C42" s="147" t="s">
        <v>44</v>
      </c>
      <c r="D42" s="147"/>
      <c r="E42" s="147"/>
      <c r="F42" s="158">
        <f>'1 2 Pol'!AE141</f>
        <v>0</v>
      </c>
      <c r="G42" s="150">
        <f>'1 2 Pol'!AF141</f>
        <v>0</v>
      </c>
      <c r="H42" s="150">
        <f>(F42*SazbaDPH1/100)+(G42*SazbaDPH2/100)</f>
        <v>0</v>
      </c>
      <c r="I42" s="150">
        <f>F42+G42+H42</f>
        <v>0</v>
      </c>
      <c r="J42" s="151" t="str">
        <f>IF(CenaCelkemVypocet=0,"",I42/CenaCelkemVypocet*100)</f>
        <v/>
      </c>
    </row>
    <row r="43" spans="1:10" ht="25.5" hidden="1" customHeight="1" x14ac:dyDescent="0.2">
      <c r="A43" s="136"/>
      <c r="B43" s="159" t="s">
        <v>53</v>
      </c>
      <c r="C43" s="160"/>
      <c r="D43" s="160"/>
      <c r="E43" s="161"/>
      <c r="F43" s="162">
        <f>SUMIF(A39:A42,"=1",F39:F42)</f>
        <v>0</v>
      </c>
      <c r="G43" s="163">
        <f>SUMIF(A39:A42,"=1",G39:G42)</f>
        <v>0</v>
      </c>
      <c r="H43" s="163">
        <f>SUMIF(A39:A42,"=1",H39:H42)</f>
        <v>0</v>
      </c>
      <c r="I43" s="163">
        <f>SUMIF(A39:A42,"=1",I39:I42)</f>
        <v>0</v>
      </c>
      <c r="J43" s="164">
        <f>SUMIF(A39:A42,"=1",J39:J42)</f>
        <v>0</v>
      </c>
    </row>
    <row r="45" spans="1:10" x14ac:dyDescent="0.2">
      <c r="A45" t="s">
        <v>55</v>
      </c>
      <c r="B45" t="s">
        <v>56</v>
      </c>
    </row>
    <row r="46" spans="1:10" x14ac:dyDescent="0.2">
      <c r="A46" t="s">
        <v>57</v>
      </c>
      <c r="B46" t="s">
        <v>58</v>
      </c>
    </row>
    <row r="47" spans="1:10" x14ac:dyDescent="0.2">
      <c r="A47" t="s">
        <v>59</v>
      </c>
      <c r="B47" t="s">
        <v>60</v>
      </c>
    </row>
    <row r="50" spans="1:10" ht="15.75" x14ac:dyDescent="0.25">
      <c r="B50" s="175" t="s">
        <v>61</v>
      </c>
    </row>
    <row r="52" spans="1:10" ht="25.5" customHeight="1" x14ac:dyDescent="0.2">
      <c r="A52" s="177"/>
      <c r="B52" s="180" t="s">
        <v>17</v>
      </c>
      <c r="C52" s="180" t="s">
        <v>5</v>
      </c>
      <c r="D52" s="181"/>
      <c r="E52" s="181"/>
      <c r="F52" s="182" t="s">
        <v>62</v>
      </c>
      <c r="G52" s="182"/>
      <c r="H52" s="182"/>
      <c r="I52" s="182" t="s">
        <v>29</v>
      </c>
      <c r="J52" s="182" t="s">
        <v>0</v>
      </c>
    </row>
    <row r="53" spans="1:10" ht="36.75" customHeight="1" x14ac:dyDescent="0.2">
      <c r="A53" s="178"/>
      <c r="B53" s="183" t="s">
        <v>45</v>
      </c>
      <c r="C53" s="184" t="s">
        <v>63</v>
      </c>
      <c r="D53" s="185"/>
      <c r="E53" s="185"/>
      <c r="F53" s="192" t="s">
        <v>24</v>
      </c>
      <c r="G53" s="193"/>
      <c r="H53" s="193"/>
      <c r="I53" s="193">
        <f>'1 2 Pol'!G8</f>
        <v>0</v>
      </c>
      <c r="J53" s="189" t="str">
        <f>IF(I66=0,"",I53/I66*100)</f>
        <v/>
      </c>
    </row>
    <row r="54" spans="1:10" ht="36.75" customHeight="1" x14ac:dyDescent="0.2">
      <c r="A54" s="178"/>
      <c r="B54" s="183" t="s">
        <v>64</v>
      </c>
      <c r="C54" s="184" t="s">
        <v>65</v>
      </c>
      <c r="D54" s="185"/>
      <c r="E54" s="185"/>
      <c r="F54" s="192" t="s">
        <v>24</v>
      </c>
      <c r="G54" s="193"/>
      <c r="H54" s="193"/>
      <c r="I54" s="193">
        <f>'1 2 Pol'!G14</f>
        <v>0</v>
      </c>
      <c r="J54" s="189" t="str">
        <f>IF(I66=0,"",I54/I66*100)</f>
        <v/>
      </c>
    </row>
    <row r="55" spans="1:10" ht="36.75" customHeight="1" x14ac:dyDescent="0.2">
      <c r="A55" s="178"/>
      <c r="B55" s="183" t="s">
        <v>66</v>
      </c>
      <c r="C55" s="184" t="s">
        <v>67</v>
      </c>
      <c r="D55" s="185"/>
      <c r="E55" s="185"/>
      <c r="F55" s="192" t="s">
        <v>24</v>
      </c>
      <c r="G55" s="193"/>
      <c r="H55" s="193"/>
      <c r="I55" s="193">
        <f>'1 2 Pol'!G23</f>
        <v>0</v>
      </c>
      <c r="J55" s="189" t="str">
        <f>IF(I66=0,"",I55/I66*100)</f>
        <v/>
      </c>
    </row>
    <row r="56" spans="1:10" ht="36.75" customHeight="1" x14ac:dyDescent="0.2">
      <c r="A56" s="178"/>
      <c r="B56" s="183" t="s">
        <v>68</v>
      </c>
      <c r="C56" s="184" t="s">
        <v>69</v>
      </c>
      <c r="D56" s="185"/>
      <c r="E56" s="185"/>
      <c r="F56" s="192" t="s">
        <v>24</v>
      </c>
      <c r="G56" s="193"/>
      <c r="H56" s="193"/>
      <c r="I56" s="193">
        <f>'1 2 Pol'!G30</f>
        <v>0</v>
      </c>
      <c r="J56" s="189" t="str">
        <f>IF(I66=0,"",I56/I66*100)</f>
        <v/>
      </c>
    </row>
    <row r="57" spans="1:10" ht="36.75" customHeight="1" x14ac:dyDescent="0.2">
      <c r="A57" s="178"/>
      <c r="B57" s="183" t="s">
        <v>70</v>
      </c>
      <c r="C57" s="184" t="s">
        <v>71</v>
      </c>
      <c r="D57" s="185"/>
      <c r="E57" s="185"/>
      <c r="F57" s="192" t="s">
        <v>24</v>
      </c>
      <c r="G57" s="193"/>
      <c r="H57" s="193"/>
      <c r="I57" s="193">
        <f>'1 2 Pol'!G34</f>
        <v>0</v>
      </c>
      <c r="J57" s="189" t="str">
        <f>IF(I66=0,"",I57/I66*100)</f>
        <v/>
      </c>
    </row>
    <row r="58" spans="1:10" ht="36.75" customHeight="1" x14ac:dyDescent="0.2">
      <c r="A58" s="178"/>
      <c r="B58" s="183" t="s">
        <v>72</v>
      </c>
      <c r="C58" s="184" t="s">
        <v>73</v>
      </c>
      <c r="D58" s="185"/>
      <c r="E58" s="185"/>
      <c r="F58" s="192" t="s">
        <v>24</v>
      </c>
      <c r="G58" s="193"/>
      <c r="H58" s="193"/>
      <c r="I58" s="193">
        <f>'1 2 Pol'!G37</f>
        <v>0</v>
      </c>
      <c r="J58" s="189" t="str">
        <f>IF(I66=0,"",I58/I66*100)</f>
        <v/>
      </c>
    </row>
    <row r="59" spans="1:10" ht="36.75" customHeight="1" x14ac:dyDescent="0.2">
      <c r="A59" s="178"/>
      <c r="B59" s="183" t="s">
        <v>74</v>
      </c>
      <c r="C59" s="184" t="s">
        <v>75</v>
      </c>
      <c r="D59" s="185"/>
      <c r="E59" s="185"/>
      <c r="F59" s="192" t="s">
        <v>25</v>
      </c>
      <c r="G59" s="193"/>
      <c r="H59" s="193"/>
      <c r="I59" s="193">
        <f>'1 2 Pol'!G40</f>
        <v>0</v>
      </c>
      <c r="J59" s="189" t="str">
        <f>IF(I66=0,"",I59/I66*100)</f>
        <v/>
      </c>
    </row>
    <row r="60" spans="1:10" ht="36.75" customHeight="1" x14ac:dyDescent="0.2">
      <c r="A60" s="178"/>
      <c r="B60" s="183" t="s">
        <v>76</v>
      </c>
      <c r="C60" s="184" t="s">
        <v>77</v>
      </c>
      <c r="D60" s="185"/>
      <c r="E60" s="185"/>
      <c r="F60" s="192" t="s">
        <v>25</v>
      </c>
      <c r="G60" s="193"/>
      <c r="H60" s="193"/>
      <c r="I60" s="193">
        <f>'1 2 Pol'!G56</f>
        <v>0</v>
      </c>
      <c r="J60" s="189" t="str">
        <f>IF(I66=0,"",I60/I66*100)</f>
        <v/>
      </c>
    </row>
    <row r="61" spans="1:10" ht="36.75" customHeight="1" x14ac:dyDescent="0.2">
      <c r="A61" s="178"/>
      <c r="B61" s="183" t="s">
        <v>78</v>
      </c>
      <c r="C61" s="184" t="s">
        <v>79</v>
      </c>
      <c r="D61" s="185"/>
      <c r="E61" s="185"/>
      <c r="F61" s="192" t="s">
        <v>25</v>
      </c>
      <c r="G61" s="193"/>
      <c r="H61" s="193"/>
      <c r="I61" s="193">
        <f>'1 2 Pol'!G86</f>
        <v>0</v>
      </c>
      <c r="J61" s="189" t="str">
        <f>IF(I66=0,"",I61/I66*100)</f>
        <v/>
      </c>
    </row>
    <row r="62" spans="1:10" ht="36.75" customHeight="1" x14ac:dyDescent="0.2">
      <c r="A62" s="178"/>
      <c r="B62" s="183" t="s">
        <v>80</v>
      </c>
      <c r="C62" s="184" t="s">
        <v>81</v>
      </c>
      <c r="D62" s="185"/>
      <c r="E62" s="185"/>
      <c r="F62" s="192" t="s">
        <v>25</v>
      </c>
      <c r="G62" s="193"/>
      <c r="H62" s="193"/>
      <c r="I62" s="193">
        <f>'1 2 Pol'!G104</f>
        <v>0</v>
      </c>
      <c r="J62" s="189" t="str">
        <f>IF(I66=0,"",I62/I66*100)</f>
        <v/>
      </c>
    </row>
    <row r="63" spans="1:10" ht="36.75" customHeight="1" x14ac:dyDescent="0.2">
      <c r="A63" s="178"/>
      <c r="B63" s="183" t="s">
        <v>82</v>
      </c>
      <c r="C63" s="184" t="s">
        <v>83</v>
      </c>
      <c r="D63" s="185"/>
      <c r="E63" s="185"/>
      <c r="F63" s="192" t="s">
        <v>25</v>
      </c>
      <c r="G63" s="193"/>
      <c r="H63" s="193"/>
      <c r="I63" s="193">
        <f>'1 2 Pol'!G106</f>
        <v>0</v>
      </c>
      <c r="J63" s="189" t="str">
        <f>IF(I66=0,"",I63/I66*100)</f>
        <v/>
      </c>
    </row>
    <row r="64" spans="1:10" ht="36.75" customHeight="1" x14ac:dyDescent="0.2">
      <c r="A64" s="178"/>
      <c r="B64" s="183" t="s">
        <v>84</v>
      </c>
      <c r="C64" s="184" t="s">
        <v>85</v>
      </c>
      <c r="D64" s="185"/>
      <c r="E64" s="185"/>
      <c r="F64" s="192" t="s">
        <v>86</v>
      </c>
      <c r="G64" s="193"/>
      <c r="H64" s="193"/>
      <c r="I64" s="193">
        <f>'1 2 Pol'!G131</f>
        <v>0</v>
      </c>
      <c r="J64" s="189" t="str">
        <f>IF(I66=0,"",I64/I66*100)</f>
        <v/>
      </c>
    </row>
    <row r="65" spans="1:10" ht="36.75" customHeight="1" x14ac:dyDescent="0.2">
      <c r="A65" s="178"/>
      <c r="B65" s="183" t="s">
        <v>87</v>
      </c>
      <c r="C65" s="184" t="s">
        <v>27</v>
      </c>
      <c r="D65" s="185"/>
      <c r="E65" s="185"/>
      <c r="F65" s="192" t="s">
        <v>87</v>
      </c>
      <c r="G65" s="193"/>
      <c r="H65" s="193"/>
      <c r="I65" s="193">
        <f>'1 2 Pol'!G135</f>
        <v>0</v>
      </c>
      <c r="J65" s="189" t="str">
        <f>IF(I66=0,"",I65/I66*100)</f>
        <v/>
      </c>
    </row>
    <row r="66" spans="1:10" ht="25.5" customHeight="1" x14ac:dyDescent="0.2">
      <c r="A66" s="179"/>
      <c r="B66" s="186" t="s">
        <v>1</v>
      </c>
      <c r="C66" s="187"/>
      <c r="D66" s="188"/>
      <c r="E66" s="188"/>
      <c r="F66" s="194"/>
      <c r="G66" s="195"/>
      <c r="H66" s="195"/>
      <c r="I66" s="195">
        <f>SUM(I53:I65)</f>
        <v>0</v>
      </c>
      <c r="J66" s="190">
        <f>SUM(J53:J65)</f>
        <v>0</v>
      </c>
    </row>
    <row r="67" spans="1:10" x14ac:dyDescent="0.2">
      <c r="F67" s="135"/>
      <c r="G67" s="135"/>
      <c r="H67" s="135"/>
      <c r="I67" s="135"/>
      <c r="J67" s="191"/>
    </row>
    <row r="68" spans="1:10" x14ac:dyDescent="0.2">
      <c r="F68" s="135"/>
      <c r="G68" s="135"/>
      <c r="H68" s="135"/>
      <c r="I68" s="135"/>
      <c r="J68" s="191"/>
    </row>
    <row r="69" spans="1:10" x14ac:dyDescent="0.2">
      <c r="F69" s="135"/>
      <c r="G69" s="135"/>
      <c r="H69" s="135"/>
      <c r="I69" s="135"/>
      <c r="J69" s="191"/>
    </row>
  </sheetData>
  <sheetProtection algorithmName="SHA-512" hashValue="JIWZiOvQELcNxprY/fgUa1ASsPUnbEesUB9lfMg5joZQVQR8LWn6+Kq+S5tpb8FaHJdZ8XPqBzmVCM1Jtmv07g==" saltValue="/nn5LNrmnIWJn1wXxvWeY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C63:E63"/>
    <mergeCell ref="C64:E64"/>
    <mergeCell ref="C65:E65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scale="98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NPtJj6jACzAAQ+UO+LhAWgKtmf0TfWL1XytQ/eno0B2oC1X4Hx4TgcXNhYZjKyMT1zr4mxdO2AUmbDS5/nXfzw==" saltValue="+zfgYoWCrZsXmHq59jwgq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zoomScaleNormal="100"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89</v>
      </c>
      <c r="B1" s="197"/>
      <c r="C1" s="197"/>
      <c r="D1" s="197"/>
      <c r="E1" s="197"/>
      <c r="F1" s="197"/>
      <c r="G1" s="197"/>
      <c r="AG1" t="s">
        <v>90</v>
      </c>
    </row>
    <row r="2" spans="1:60" ht="24.95" customHeight="1" x14ac:dyDescent="0.2">
      <c r="A2" s="198" t="s">
        <v>7</v>
      </c>
      <c r="B2" s="49" t="s">
        <v>49</v>
      </c>
      <c r="C2" s="201" t="s">
        <v>50</v>
      </c>
      <c r="D2" s="199"/>
      <c r="E2" s="199"/>
      <c r="F2" s="199"/>
      <c r="G2" s="200"/>
      <c r="AG2" t="s">
        <v>91</v>
      </c>
    </row>
    <row r="3" spans="1:60" ht="24.95" customHeight="1" x14ac:dyDescent="0.2">
      <c r="A3" s="198" t="s">
        <v>8</v>
      </c>
      <c r="B3" s="49" t="s">
        <v>45</v>
      </c>
      <c r="C3" s="201" t="s">
        <v>46</v>
      </c>
      <c r="D3" s="199"/>
      <c r="E3" s="199"/>
      <c r="F3" s="199"/>
      <c r="G3" s="200"/>
      <c r="AC3" s="176" t="s">
        <v>91</v>
      </c>
      <c r="AG3" t="s">
        <v>92</v>
      </c>
    </row>
    <row r="4" spans="1:60" ht="24.95" customHeight="1" x14ac:dyDescent="0.2">
      <c r="A4" s="202" t="s">
        <v>9</v>
      </c>
      <c r="B4" s="203" t="s">
        <v>43</v>
      </c>
      <c r="C4" s="204" t="s">
        <v>44</v>
      </c>
      <c r="D4" s="205"/>
      <c r="E4" s="205"/>
      <c r="F4" s="205"/>
      <c r="G4" s="206"/>
      <c r="AG4" t="s">
        <v>93</v>
      </c>
    </row>
    <row r="5" spans="1:60" x14ac:dyDescent="0.2">
      <c r="D5" s="10"/>
    </row>
    <row r="6" spans="1:60" ht="38.25" x14ac:dyDescent="0.2">
      <c r="A6" s="208" t="s">
        <v>94</v>
      </c>
      <c r="B6" s="210" t="s">
        <v>95</v>
      </c>
      <c r="C6" s="210" t="s">
        <v>96</v>
      </c>
      <c r="D6" s="209" t="s">
        <v>97</v>
      </c>
      <c r="E6" s="208" t="s">
        <v>98</v>
      </c>
      <c r="F6" s="207" t="s">
        <v>99</v>
      </c>
      <c r="G6" s="208" t="s">
        <v>29</v>
      </c>
      <c r="H6" s="211" t="s">
        <v>30</v>
      </c>
      <c r="I6" s="211" t="s">
        <v>100</v>
      </c>
      <c r="J6" s="211" t="s">
        <v>31</v>
      </c>
      <c r="K6" s="211" t="s">
        <v>101</v>
      </c>
      <c r="L6" s="211" t="s">
        <v>102</v>
      </c>
      <c r="M6" s="211" t="s">
        <v>103</v>
      </c>
      <c r="N6" s="211" t="s">
        <v>104</v>
      </c>
      <c r="O6" s="211" t="s">
        <v>105</v>
      </c>
      <c r="P6" s="211" t="s">
        <v>106</v>
      </c>
      <c r="Q6" s="211" t="s">
        <v>107</v>
      </c>
      <c r="R6" s="211" t="s">
        <v>108</v>
      </c>
      <c r="S6" s="211" t="s">
        <v>109</v>
      </c>
      <c r="T6" s="211" t="s">
        <v>110</v>
      </c>
      <c r="U6" s="211" t="s">
        <v>111</v>
      </c>
      <c r="V6" s="211" t="s">
        <v>112</v>
      </c>
      <c r="W6" s="211" t="s">
        <v>113</v>
      </c>
      <c r="X6" s="211" t="s">
        <v>114</v>
      </c>
      <c r="Y6" s="211" t="s">
        <v>115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28" t="s">
        <v>116</v>
      </c>
      <c r="B8" s="229" t="s">
        <v>45</v>
      </c>
      <c r="C8" s="253" t="s">
        <v>63</v>
      </c>
      <c r="D8" s="230"/>
      <c r="E8" s="231"/>
      <c r="F8" s="232"/>
      <c r="G8" s="232">
        <f>SUMIF(AG9:AG13,"&lt;&gt;NOR",G9:G13)</f>
        <v>0</v>
      </c>
      <c r="H8" s="232"/>
      <c r="I8" s="232">
        <f>SUM(I9:I13)</f>
        <v>0</v>
      </c>
      <c r="J8" s="232"/>
      <c r="K8" s="232">
        <f>SUM(K9:K13)</f>
        <v>0</v>
      </c>
      <c r="L8" s="232"/>
      <c r="M8" s="232">
        <f>SUM(M9:M13)</f>
        <v>0</v>
      </c>
      <c r="N8" s="231"/>
      <c r="O8" s="231">
        <f>SUM(O9:O13)</f>
        <v>0</v>
      </c>
      <c r="P8" s="231"/>
      <c r="Q8" s="231">
        <f>SUM(Q9:Q13)</f>
        <v>0</v>
      </c>
      <c r="R8" s="232"/>
      <c r="S8" s="232"/>
      <c r="T8" s="233"/>
      <c r="U8" s="227"/>
      <c r="V8" s="227">
        <f>SUM(V9:V13)</f>
        <v>0</v>
      </c>
      <c r="W8" s="227"/>
      <c r="X8" s="227"/>
      <c r="Y8" s="227"/>
      <c r="AG8" t="s">
        <v>117</v>
      </c>
    </row>
    <row r="9" spans="1:60" outlineLevel="1" x14ac:dyDescent="0.2">
      <c r="A9" s="235">
        <v>1</v>
      </c>
      <c r="B9" s="236" t="s">
        <v>118</v>
      </c>
      <c r="C9" s="254" t="s">
        <v>119</v>
      </c>
      <c r="D9" s="237" t="s">
        <v>120</v>
      </c>
      <c r="E9" s="238">
        <v>37.200000000000003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38">
        <v>0</v>
      </c>
      <c r="O9" s="238">
        <f>ROUND(E9*N9,2)</f>
        <v>0</v>
      </c>
      <c r="P9" s="238">
        <v>0</v>
      </c>
      <c r="Q9" s="238">
        <f>ROUND(E9*P9,2)</f>
        <v>0</v>
      </c>
      <c r="R9" s="240" t="s">
        <v>121</v>
      </c>
      <c r="S9" s="240" t="s">
        <v>122</v>
      </c>
      <c r="T9" s="241" t="s">
        <v>122</v>
      </c>
      <c r="U9" s="222">
        <v>0</v>
      </c>
      <c r="V9" s="222">
        <f>ROUND(E9*U9,2)</f>
        <v>0</v>
      </c>
      <c r="W9" s="222"/>
      <c r="X9" s="222" t="s">
        <v>123</v>
      </c>
      <c r="Y9" s="222" t="s">
        <v>124</v>
      </c>
      <c r="Z9" s="212"/>
      <c r="AA9" s="212"/>
      <c r="AB9" s="212"/>
      <c r="AC9" s="212"/>
      <c r="AD9" s="212"/>
      <c r="AE9" s="212"/>
      <c r="AF9" s="212"/>
      <c r="AG9" s="212" t="s">
        <v>125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19"/>
      <c r="B10" s="220"/>
      <c r="C10" s="255" t="s">
        <v>126</v>
      </c>
      <c r="D10" s="223"/>
      <c r="E10" s="224">
        <v>31.2</v>
      </c>
      <c r="F10" s="222"/>
      <c r="G10" s="222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22"/>
      <c r="Z10" s="212"/>
      <c r="AA10" s="212"/>
      <c r="AB10" s="212"/>
      <c r="AC10" s="212"/>
      <c r="AD10" s="212"/>
      <c r="AE10" s="212"/>
      <c r="AF10" s="212"/>
      <c r="AG10" s="212" t="s">
        <v>127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3" x14ac:dyDescent="0.2">
      <c r="A11" s="219"/>
      <c r="B11" s="220"/>
      <c r="C11" s="255" t="s">
        <v>128</v>
      </c>
      <c r="D11" s="223"/>
      <c r="E11" s="224">
        <v>6</v>
      </c>
      <c r="F11" s="222"/>
      <c r="G11" s="222"/>
      <c r="H11" s="222"/>
      <c r="I11" s="222"/>
      <c r="J11" s="222"/>
      <c r="K11" s="222"/>
      <c r="L11" s="222"/>
      <c r="M11" s="222"/>
      <c r="N11" s="221"/>
      <c r="O11" s="221"/>
      <c r="P11" s="221"/>
      <c r="Q11" s="221"/>
      <c r="R11" s="222"/>
      <c r="S11" s="222"/>
      <c r="T11" s="222"/>
      <c r="U11" s="222"/>
      <c r="V11" s="222"/>
      <c r="W11" s="222"/>
      <c r="X11" s="222"/>
      <c r="Y11" s="222"/>
      <c r="Z11" s="212"/>
      <c r="AA11" s="212"/>
      <c r="AB11" s="212"/>
      <c r="AC11" s="212"/>
      <c r="AD11" s="212"/>
      <c r="AE11" s="212"/>
      <c r="AF11" s="212"/>
      <c r="AG11" s="212" t="s">
        <v>127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35">
        <v>2</v>
      </c>
      <c r="B12" s="236" t="s">
        <v>129</v>
      </c>
      <c r="C12" s="254" t="s">
        <v>130</v>
      </c>
      <c r="D12" s="237" t="s">
        <v>120</v>
      </c>
      <c r="E12" s="238">
        <v>6</v>
      </c>
      <c r="F12" s="239"/>
      <c r="G12" s="240">
        <f>ROUND(E12*F12,2)</f>
        <v>0</v>
      </c>
      <c r="H12" s="239"/>
      <c r="I12" s="240">
        <f>ROUND(E12*H12,2)</f>
        <v>0</v>
      </c>
      <c r="J12" s="239"/>
      <c r="K12" s="240">
        <f>ROUND(E12*J12,2)</f>
        <v>0</v>
      </c>
      <c r="L12" s="240">
        <v>21</v>
      </c>
      <c r="M12" s="240">
        <f>G12*(1+L12/100)</f>
        <v>0</v>
      </c>
      <c r="N12" s="238">
        <v>7.3999999999999999E-4</v>
      </c>
      <c r="O12" s="238">
        <f>ROUND(E12*N12,2)</f>
        <v>0</v>
      </c>
      <c r="P12" s="238">
        <v>0</v>
      </c>
      <c r="Q12" s="238">
        <f>ROUND(E12*P12,2)</f>
        <v>0</v>
      </c>
      <c r="R12" s="240" t="s">
        <v>131</v>
      </c>
      <c r="S12" s="240" t="s">
        <v>122</v>
      </c>
      <c r="T12" s="241" t="s">
        <v>122</v>
      </c>
      <c r="U12" s="222">
        <v>0</v>
      </c>
      <c r="V12" s="222">
        <f>ROUND(E12*U12,2)</f>
        <v>0</v>
      </c>
      <c r="W12" s="222"/>
      <c r="X12" s="222" t="s">
        <v>132</v>
      </c>
      <c r="Y12" s="222" t="s">
        <v>124</v>
      </c>
      <c r="Z12" s="212"/>
      <c r="AA12" s="212"/>
      <c r="AB12" s="212"/>
      <c r="AC12" s="212"/>
      <c r="AD12" s="212"/>
      <c r="AE12" s="212"/>
      <c r="AF12" s="212"/>
      <c r="AG12" s="212" t="s">
        <v>133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22.5" outlineLevel="2" x14ac:dyDescent="0.2">
      <c r="A13" s="219"/>
      <c r="B13" s="220"/>
      <c r="C13" s="256" t="s">
        <v>134</v>
      </c>
      <c r="D13" s="243"/>
      <c r="E13" s="243"/>
      <c r="F13" s="243"/>
      <c r="G13" s="243"/>
      <c r="H13" s="222"/>
      <c r="I13" s="222"/>
      <c r="J13" s="222"/>
      <c r="K13" s="222"/>
      <c r="L13" s="222"/>
      <c r="M13" s="222"/>
      <c r="N13" s="221"/>
      <c r="O13" s="221"/>
      <c r="P13" s="221"/>
      <c r="Q13" s="221"/>
      <c r="R13" s="222"/>
      <c r="S13" s="222"/>
      <c r="T13" s="222"/>
      <c r="U13" s="222"/>
      <c r="V13" s="222"/>
      <c r="W13" s="222"/>
      <c r="X13" s="222"/>
      <c r="Y13" s="222"/>
      <c r="Z13" s="212"/>
      <c r="AA13" s="212"/>
      <c r="AB13" s="212"/>
      <c r="AC13" s="212"/>
      <c r="AD13" s="212"/>
      <c r="AE13" s="212"/>
      <c r="AF13" s="212"/>
      <c r="AG13" s="212" t="s">
        <v>135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42" t="str">
        <f>C13</f>
        <v>se svislým přemístěním, s naložením na dopravní prostředek, s odvozem  a uložením na skládku, bez poplatku za skládku, včetně zřízení a odstranění pažení a rozepření.</v>
      </c>
      <c r="BB13" s="212"/>
      <c r="BC13" s="212"/>
      <c r="BD13" s="212"/>
      <c r="BE13" s="212"/>
      <c r="BF13" s="212"/>
      <c r="BG13" s="212"/>
      <c r="BH13" s="212"/>
    </row>
    <row r="14" spans="1:60" x14ac:dyDescent="0.2">
      <c r="A14" s="228" t="s">
        <v>116</v>
      </c>
      <c r="B14" s="229" t="s">
        <v>64</v>
      </c>
      <c r="C14" s="253" t="s">
        <v>65</v>
      </c>
      <c r="D14" s="230"/>
      <c r="E14" s="231"/>
      <c r="F14" s="232"/>
      <c r="G14" s="232">
        <f>SUMIF(AG15:AG22,"&lt;&gt;NOR",G15:G22)</f>
        <v>0</v>
      </c>
      <c r="H14" s="232"/>
      <c r="I14" s="232">
        <f>SUM(I15:I22)</f>
        <v>0</v>
      </c>
      <c r="J14" s="232"/>
      <c r="K14" s="232">
        <f>SUM(K15:K22)</f>
        <v>0</v>
      </c>
      <c r="L14" s="232"/>
      <c r="M14" s="232">
        <f>SUM(M15:M22)</f>
        <v>0</v>
      </c>
      <c r="N14" s="231"/>
      <c r="O14" s="231">
        <f>SUM(O15:O22)</f>
        <v>51.25</v>
      </c>
      <c r="P14" s="231"/>
      <c r="Q14" s="231">
        <f>SUM(Q15:Q22)</f>
        <v>0</v>
      </c>
      <c r="R14" s="232"/>
      <c r="S14" s="232"/>
      <c r="T14" s="233"/>
      <c r="U14" s="227"/>
      <c r="V14" s="227">
        <f>SUM(V15:V22)</f>
        <v>0</v>
      </c>
      <c r="W14" s="227"/>
      <c r="X14" s="227"/>
      <c r="Y14" s="227"/>
      <c r="AG14" t="s">
        <v>117</v>
      </c>
    </row>
    <row r="15" spans="1:60" outlineLevel="1" x14ac:dyDescent="0.2">
      <c r="A15" s="235">
        <v>3</v>
      </c>
      <c r="B15" s="236" t="s">
        <v>136</v>
      </c>
      <c r="C15" s="254" t="s">
        <v>137</v>
      </c>
      <c r="D15" s="237" t="s">
        <v>138</v>
      </c>
      <c r="E15" s="238">
        <v>52</v>
      </c>
      <c r="F15" s="239"/>
      <c r="G15" s="240">
        <f>ROUND(E15*F15,2)</f>
        <v>0</v>
      </c>
      <c r="H15" s="239"/>
      <c r="I15" s="240">
        <f>ROUND(E15*H15,2)</f>
        <v>0</v>
      </c>
      <c r="J15" s="239"/>
      <c r="K15" s="240">
        <f>ROUND(E15*J15,2)</f>
        <v>0</v>
      </c>
      <c r="L15" s="240">
        <v>21</v>
      </c>
      <c r="M15" s="240">
        <f>G15*(1+L15/100)</f>
        <v>0</v>
      </c>
      <c r="N15" s="238">
        <v>0.96862999999999999</v>
      </c>
      <c r="O15" s="238">
        <f>ROUND(E15*N15,2)</f>
        <v>50.37</v>
      </c>
      <c r="P15" s="238">
        <v>0</v>
      </c>
      <c r="Q15" s="238">
        <f>ROUND(E15*P15,2)</f>
        <v>0</v>
      </c>
      <c r="R15" s="240" t="s">
        <v>131</v>
      </c>
      <c r="S15" s="240" t="s">
        <v>122</v>
      </c>
      <c r="T15" s="241" t="s">
        <v>122</v>
      </c>
      <c r="U15" s="222">
        <v>0</v>
      </c>
      <c r="V15" s="222">
        <f>ROUND(E15*U15,2)</f>
        <v>0</v>
      </c>
      <c r="W15" s="222"/>
      <c r="X15" s="222" t="s">
        <v>132</v>
      </c>
      <c r="Y15" s="222" t="s">
        <v>124</v>
      </c>
      <c r="Z15" s="212"/>
      <c r="AA15" s="212"/>
      <c r="AB15" s="212"/>
      <c r="AC15" s="212"/>
      <c r="AD15" s="212"/>
      <c r="AE15" s="212"/>
      <c r="AF15" s="212"/>
      <c r="AG15" s="212" t="s">
        <v>133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56.25" outlineLevel="2" x14ac:dyDescent="0.2">
      <c r="A16" s="219"/>
      <c r="B16" s="220"/>
      <c r="C16" s="256" t="s">
        <v>139</v>
      </c>
      <c r="D16" s="243"/>
      <c r="E16" s="243"/>
      <c r="F16" s="243"/>
      <c r="G16" s="243"/>
      <c r="H16" s="222"/>
      <c r="I16" s="222"/>
      <c r="J16" s="222"/>
      <c r="K16" s="222"/>
      <c r="L16" s="222"/>
      <c r="M16" s="222"/>
      <c r="N16" s="221"/>
      <c r="O16" s="221"/>
      <c r="P16" s="221"/>
      <c r="Q16" s="221"/>
      <c r="R16" s="222"/>
      <c r="S16" s="222"/>
      <c r="T16" s="222"/>
      <c r="U16" s="222"/>
      <c r="V16" s="222"/>
      <c r="W16" s="222"/>
      <c r="X16" s="222"/>
      <c r="Y16" s="222"/>
      <c r="Z16" s="212"/>
      <c r="AA16" s="212"/>
      <c r="AB16" s="212"/>
      <c r="AC16" s="212"/>
      <c r="AD16" s="212"/>
      <c r="AE16" s="212"/>
      <c r="AF16" s="212"/>
      <c r="AG16" s="212" t="s">
        <v>135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42" t="str">
        <f>C16</f>
        <v>hloubení rýh zapažených, šířky do 200 cm, hloubky 2 m, v hornině 3 (včetně příplatku za lepivost), pažení a rozepření rýh příložné (pro jakoukoliv mezerovitost) včetně přepažování rozepření a odstranění, s uložením materiálu do 3 m od okraje výkopu, svislé přemístění výkopku, s naložením přebytku po zásypu (0,08 - 2,22 m3/m rýhy) na dopravní prostředek, s odvozem do 6 km a uložením na skládku, lože pod potrubí z písku a štěrkopísku do 63 mm, dodávka a montáž potrubí z trub PVC hrdlových, obsyp potrubí kamenivem fr. 4-8 mm,  zhutnění, zásyp rýhy vytěženou zeminou, s uložením ve vrstvách, se zhutněním.</v>
      </c>
      <c r="BB16" s="212"/>
      <c r="BC16" s="212"/>
      <c r="BD16" s="212"/>
      <c r="BE16" s="212"/>
      <c r="BF16" s="212"/>
      <c r="BG16" s="212"/>
      <c r="BH16" s="212"/>
    </row>
    <row r="17" spans="1:60" outlineLevel="2" x14ac:dyDescent="0.2">
      <c r="A17" s="219"/>
      <c r="B17" s="220"/>
      <c r="C17" s="255" t="s">
        <v>140</v>
      </c>
      <c r="D17" s="223"/>
      <c r="E17" s="224">
        <v>52</v>
      </c>
      <c r="F17" s="222"/>
      <c r="G17" s="222"/>
      <c r="H17" s="222"/>
      <c r="I17" s="222"/>
      <c r="J17" s="222"/>
      <c r="K17" s="222"/>
      <c r="L17" s="222"/>
      <c r="M17" s="222"/>
      <c r="N17" s="221"/>
      <c r="O17" s="221"/>
      <c r="P17" s="221"/>
      <c r="Q17" s="221"/>
      <c r="R17" s="222"/>
      <c r="S17" s="222"/>
      <c r="T17" s="222"/>
      <c r="U17" s="222"/>
      <c r="V17" s="222"/>
      <c r="W17" s="222"/>
      <c r="X17" s="222"/>
      <c r="Y17" s="222"/>
      <c r="Z17" s="212"/>
      <c r="AA17" s="212"/>
      <c r="AB17" s="212"/>
      <c r="AC17" s="212"/>
      <c r="AD17" s="212"/>
      <c r="AE17" s="212"/>
      <c r="AF17" s="212"/>
      <c r="AG17" s="212" t="s">
        <v>127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ht="22.5" outlineLevel="1" x14ac:dyDescent="0.2">
      <c r="A18" s="235">
        <v>4</v>
      </c>
      <c r="B18" s="236" t="s">
        <v>141</v>
      </c>
      <c r="C18" s="254" t="s">
        <v>142</v>
      </c>
      <c r="D18" s="237" t="s">
        <v>143</v>
      </c>
      <c r="E18" s="238">
        <v>1</v>
      </c>
      <c r="F18" s="239"/>
      <c r="G18" s="240">
        <f>ROUND(E18*F18,2)</f>
        <v>0</v>
      </c>
      <c r="H18" s="239"/>
      <c r="I18" s="240">
        <f>ROUND(E18*H18,2)</f>
        <v>0</v>
      </c>
      <c r="J18" s="239"/>
      <c r="K18" s="240">
        <f>ROUND(E18*J18,2)</f>
        <v>0</v>
      </c>
      <c r="L18" s="240">
        <v>21</v>
      </c>
      <c r="M18" s="240">
        <f>G18*(1+L18/100)</f>
        <v>0</v>
      </c>
      <c r="N18" s="238">
        <v>0.79342000000000001</v>
      </c>
      <c r="O18" s="238">
        <f>ROUND(E18*N18,2)</f>
        <v>0.79</v>
      </c>
      <c r="P18" s="238">
        <v>0</v>
      </c>
      <c r="Q18" s="238">
        <f>ROUND(E18*P18,2)</f>
        <v>0</v>
      </c>
      <c r="R18" s="240" t="s">
        <v>131</v>
      </c>
      <c r="S18" s="240" t="s">
        <v>122</v>
      </c>
      <c r="T18" s="241" t="s">
        <v>122</v>
      </c>
      <c r="U18" s="222">
        <v>0</v>
      </c>
      <c r="V18" s="222">
        <f>ROUND(E18*U18,2)</f>
        <v>0</v>
      </c>
      <c r="W18" s="222"/>
      <c r="X18" s="222" t="s">
        <v>132</v>
      </c>
      <c r="Y18" s="222" t="s">
        <v>124</v>
      </c>
      <c r="Z18" s="212"/>
      <c r="AA18" s="212"/>
      <c r="AB18" s="212"/>
      <c r="AC18" s="212"/>
      <c r="AD18" s="212"/>
      <c r="AE18" s="212"/>
      <c r="AF18" s="212"/>
      <c r="AG18" s="212" t="s">
        <v>133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ht="22.5" outlineLevel="2" x14ac:dyDescent="0.2">
      <c r="A19" s="219"/>
      <c r="B19" s="220"/>
      <c r="C19" s="256" t="s">
        <v>144</v>
      </c>
      <c r="D19" s="243"/>
      <c r="E19" s="243"/>
      <c r="F19" s="243"/>
      <c r="G19" s="243"/>
      <c r="H19" s="222"/>
      <c r="I19" s="222"/>
      <c r="J19" s="222"/>
      <c r="K19" s="222"/>
      <c r="L19" s="222"/>
      <c r="M19" s="222"/>
      <c r="N19" s="221"/>
      <c r="O19" s="221"/>
      <c r="P19" s="221"/>
      <c r="Q19" s="221"/>
      <c r="R19" s="222"/>
      <c r="S19" s="222"/>
      <c r="T19" s="222"/>
      <c r="U19" s="222"/>
      <c r="V19" s="222"/>
      <c r="W19" s="222"/>
      <c r="X19" s="222"/>
      <c r="Y19" s="222"/>
      <c r="Z19" s="212"/>
      <c r="AA19" s="212"/>
      <c r="AB19" s="212"/>
      <c r="AC19" s="212"/>
      <c r="AD19" s="212"/>
      <c r="AE19" s="212"/>
      <c r="AF19" s="212"/>
      <c r="AG19" s="212" t="s">
        <v>135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42" t="str">
        <f>C19</f>
        <v>kanalizační, obložením dna betonem C 25/30 z cementu portlandského nebo struskoportlandského, podkladní prstenec z prostého betonu C -/7,5 pod poklop do výšky 10 cm, dodávka a osazení poklopu litinového kruhového včetně rámu.</v>
      </c>
      <c r="BB19" s="212"/>
      <c r="BC19" s="212"/>
      <c r="BD19" s="212"/>
      <c r="BE19" s="212"/>
      <c r="BF19" s="212"/>
      <c r="BG19" s="212"/>
      <c r="BH19" s="212"/>
    </row>
    <row r="20" spans="1:60" ht="22.5" outlineLevel="1" x14ac:dyDescent="0.2">
      <c r="A20" s="235">
        <v>5</v>
      </c>
      <c r="B20" s="236" t="s">
        <v>145</v>
      </c>
      <c r="C20" s="254" t="s">
        <v>146</v>
      </c>
      <c r="D20" s="237" t="s">
        <v>143</v>
      </c>
      <c r="E20" s="238">
        <v>2</v>
      </c>
      <c r="F20" s="239"/>
      <c r="G20" s="240">
        <f>ROUND(E20*F20,2)</f>
        <v>0</v>
      </c>
      <c r="H20" s="239"/>
      <c r="I20" s="240">
        <f>ROUND(E20*H20,2)</f>
        <v>0</v>
      </c>
      <c r="J20" s="239"/>
      <c r="K20" s="240">
        <f>ROUND(E20*J20,2)</f>
        <v>0</v>
      </c>
      <c r="L20" s="240">
        <v>21</v>
      </c>
      <c r="M20" s="240">
        <f>G20*(1+L20/100)</f>
        <v>0</v>
      </c>
      <c r="N20" s="238">
        <v>4.3740000000000001E-2</v>
      </c>
      <c r="O20" s="238">
        <f>ROUND(E20*N20,2)</f>
        <v>0.09</v>
      </c>
      <c r="P20" s="238">
        <v>0</v>
      </c>
      <c r="Q20" s="238">
        <f>ROUND(E20*P20,2)</f>
        <v>0</v>
      </c>
      <c r="R20" s="240" t="s">
        <v>131</v>
      </c>
      <c r="S20" s="240" t="s">
        <v>122</v>
      </c>
      <c r="T20" s="241" t="s">
        <v>122</v>
      </c>
      <c r="U20" s="222">
        <v>0</v>
      </c>
      <c r="V20" s="222">
        <f>ROUND(E20*U20,2)</f>
        <v>0</v>
      </c>
      <c r="W20" s="222"/>
      <c r="X20" s="222" t="s">
        <v>132</v>
      </c>
      <c r="Y20" s="222" t="s">
        <v>124</v>
      </c>
      <c r="Z20" s="212"/>
      <c r="AA20" s="212"/>
      <c r="AB20" s="212"/>
      <c r="AC20" s="212"/>
      <c r="AD20" s="212"/>
      <c r="AE20" s="212"/>
      <c r="AF20" s="212"/>
      <c r="AG20" s="212" t="s">
        <v>133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2" x14ac:dyDescent="0.2">
      <c r="A21" s="219"/>
      <c r="B21" s="220"/>
      <c r="C21" s="257" t="s">
        <v>147</v>
      </c>
      <c r="D21" s="244"/>
      <c r="E21" s="244"/>
      <c r="F21" s="244"/>
      <c r="G21" s="244"/>
      <c r="H21" s="222"/>
      <c r="I21" s="222"/>
      <c r="J21" s="222"/>
      <c r="K21" s="222"/>
      <c r="L21" s="222"/>
      <c r="M21" s="222"/>
      <c r="N21" s="221"/>
      <c r="O21" s="221"/>
      <c r="P21" s="221"/>
      <c r="Q21" s="221"/>
      <c r="R21" s="222"/>
      <c r="S21" s="222"/>
      <c r="T21" s="222"/>
      <c r="U21" s="222"/>
      <c r="V21" s="222"/>
      <c r="W21" s="222"/>
      <c r="X21" s="222"/>
      <c r="Y21" s="222"/>
      <c r="Z21" s="212"/>
      <c r="AA21" s="212"/>
      <c r="AB21" s="212"/>
      <c r="AC21" s="212"/>
      <c r="AD21" s="212"/>
      <c r="AE21" s="212"/>
      <c r="AF21" s="212"/>
      <c r="AG21" s="212" t="s">
        <v>148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42" t="str">
        <f>C21</f>
        <v>Plastové dno, šachta z korugované trouby, těsnění, šachtová roura teleskopická, čtvercový rám do teleskopické trouby, poklop litinový.</v>
      </c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45">
        <v>6</v>
      </c>
      <c r="B22" s="246" t="s">
        <v>149</v>
      </c>
      <c r="C22" s="258" t="s">
        <v>150</v>
      </c>
      <c r="D22" s="247" t="s">
        <v>143</v>
      </c>
      <c r="E22" s="248">
        <v>1</v>
      </c>
      <c r="F22" s="249"/>
      <c r="G22" s="250">
        <f>ROUND(E22*F22,2)</f>
        <v>0</v>
      </c>
      <c r="H22" s="249"/>
      <c r="I22" s="250">
        <f>ROUND(E22*H22,2)</f>
        <v>0</v>
      </c>
      <c r="J22" s="249"/>
      <c r="K22" s="250">
        <f>ROUND(E22*J22,2)</f>
        <v>0</v>
      </c>
      <c r="L22" s="250">
        <v>21</v>
      </c>
      <c r="M22" s="250">
        <f>G22*(1+L22/100)</f>
        <v>0</v>
      </c>
      <c r="N22" s="248">
        <v>0</v>
      </c>
      <c r="O22" s="248">
        <f>ROUND(E22*N22,2)</f>
        <v>0</v>
      </c>
      <c r="P22" s="248">
        <v>0</v>
      </c>
      <c r="Q22" s="248">
        <f>ROUND(E22*P22,2)</f>
        <v>0</v>
      </c>
      <c r="R22" s="250"/>
      <c r="S22" s="250" t="s">
        <v>151</v>
      </c>
      <c r="T22" s="251" t="s">
        <v>122</v>
      </c>
      <c r="U22" s="222">
        <v>0</v>
      </c>
      <c r="V22" s="222">
        <f>ROUND(E22*U22,2)</f>
        <v>0</v>
      </c>
      <c r="W22" s="222"/>
      <c r="X22" s="222" t="s">
        <v>152</v>
      </c>
      <c r="Y22" s="222" t="s">
        <v>124</v>
      </c>
      <c r="Z22" s="212"/>
      <c r="AA22" s="212"/>
      <c r="AB22" s="212"/>
      <c r="AC22" s="212"/>
      <c r="AD22" s="212"/>
      <c r="AE22" s="212"/>
      <c r="AF22" s="212"/>
      <c r="AG22" s="212" t="s">
        <v>153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x14ac:dyDescent="0.2">
      <c r="A23" s="228" t="s">
        <v>116</v>
      </c>
      <c r="B23" s="229" t="s">
        <v>66</v>
      </c>
      <c r="C23" s="253" t="s">
        <v>67</v>
      </c>
      <c r="D23" s="230"/>
      <c r="E23" s="231"/>
      <c r="F23" s="232"/>
      <c r="G23" s="232">
        <f>SUMIF(AG24:AG29,"&lt;&gt;NOR",G24:G29)</f>
        <v>0</v>
      </c>
      <c r="H23" s="232"/>
      <c r="I23" s="232">
        <f>SUM(I24:I29)</f>
        <v>0</v>
      </c>
      <c r="J23" s="232"/>
      <c r="K23" s="232">
        <f>SUM(K24:K29)</f>
        <v>0</v>
      </c>
      <c r="L23" s="232"/>
      <c r="M23" s="232">
        <f>SUM(M24:M29)</f>
        <v>0</v>
      </c>
      <c r="N23" s="231"/>
      <c r="O23" s="231">
        <f>SUM(O24:O29)</f>
        <v>12.58</v>
      </c>
      <c r="P23" s="231"/>
      <c r="Q23" s="231">
        <f>SUM(Q24:Q29)</f>
        <v>0</v>
      </c>
      <c r="R23" s="232"/>
      <c r="S23" s="232"/>
      <c r="T23" s="233"/>
      <c r="U23" s="227"/>
      <c r="V23" s="227">
        <f>SUM(V24:V29)</f>
        <v>9.86</v>
      </c>
      <c r="W23" s="227"/>
      <c r="X23" s="227"/>
      <c r="Y23" s="227"/>
      <c r="AG23" t="s">
        <v>117</v>
      </c>
    </row>
    <row r="24" spans="1:60" ht="22.5" outlineLevel="1" x14ac:dyDescent="0.2">
      <c r="A24" s="235">
        <v>7</v>
      </c>
      <c r="B24" s="236" t="s">
        <v>154</v>
      </c>
      <c r="C24" s="254" t="s">
        <v>155</v>
      </c>
      <c r="D24" s="237" t="s">
        <v>138</v>
      </c>
      <c r="E24" s="238">
        <v>53</v>
      </c>
      <c r="F24" s="239"/>
      <c r="G24" s="240">
        <f>ROUND(E24*F24,2)</f>
        <v>0</v>
      </c>
      <c r="H24" s="239"/>
      <c r="I24" s="240">
        <f>ROUND(E24*H24,2)</f>
        <v>0</v>
      </c>
      <c r="J24" s="239"/>
      <c r="K24" s="240">
        <f>ROUND(E24*J24,2)</f>
        <v>0</v>
      </c>
      <c r="L24" s="240">
        <v>21</v>
      </c>
      <c r="M24" s="240">
        <f>G24*(1+L24/100)</f>
        <v>0</v>
      </c>
      <c r="N24" s="238">
        <v>0.14565</v>
      </c>
      <c r="O24" s="238">
        <f>ROUND(E24*N24,2)</f>
        <v>7.72</v>
      </c>
      <c r="P24" s="238">
        <v>0</v>
      </c>
      <c r="Q24" s="238">
        <f>ROUND(E24*P24,2)</f>
        <v>0</v>
      </c>
      <c r="R24" s="240" t="s">
        <v>156</v>
      </c>
      <c r="S24" s="240" t="s">
        <v>122</v>
      </c>
      <c r="T24" s="241" t="s">
        <v>122</v>
      </c>
      <c r="U24" s="222">
        <v>0.186</v>
      </c>
      <c r="V24" s="222">
        <f>ROUND(E24*U24,2)</f>
        <v>9.86</v>
      </c>
      <c r="W24" s="222"/>
      <c r="X24" s="222" t="s">
        <v>123</v>
      </c>
      <c r="Y24" s="222" t="s">
        <v>124</v>
      </c>
      <c r="Z24" s="212"/>
      <c r="AA24" s="212"/>
      <c r="AB24" s="212"/>
      <c r="AC24" s="212"/>
      <c r="AD24" s="212"/>
      <c r="AE24" s="212"/>
      <c r="AF24" s="212"/>
      <c r="AG24" s="212" t="s">
        <v>125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2" x14ac:dyDescent="0.2">
      <c r="A25" s="219"/>
      <c r="B25" s="220"/>
      <c r="C25" s="256" t="s">
        <v>157</v>
      </c>
      <c r="D25" s="243"/>
      <c r="E25" s="243"/>
      <c r="F25" s="243"/>
      <c r="G25" s="243"/>
      <c r="H25" s="222"/>
      <c r="I25" s="222"/>
      <c r="J25" s="222"/>
      <c r="K25" s="222"/>
      <c r="L25" s="222"/>
      <c r="M25" s="222"/>
      <c r="N25" s="221"/>
      <c r="O25" s="221"/>
      <c r="P25" s="221"/>
      <c r="Q25" s="221"/>
      <c r="R25" s="222"/>
      <c r="S25" s="222"/>
      <c r="T25" s="222"/>
      <c r="U25" s="222"/>
      <c r="V25" s="222"/>
      <c r="W25" s="222"/>
      <c r="X25" s="222"/>
      <c r="Y25" s="222"/>
      <c r="Z25" s="212"/>
      <c r="AA25" s="212"/>
      <c r="AB25" s="212"/>
      <c r="AC25" s="212"/>
      <c r="AD25" s="212"/>
      <c r="AE25" s="212"/>
      <c r="AF25" s="212"/>
      <c r="AG25" s="212" t="s">
        <v>135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2" x14ac:dyDescent="0.2">
      <c r="A26" s="219"/>
      <c r="B26" s="220"/>
      <c r="C26" s="259" t="s">
        <v>158</v>
      </c>
      <c r="D26" s="252"/>
      <c r="E26" s="252"/>
      <c r="F26" s="252"/>
      <c r="G26" s="252"/>
      <c r="H26" s="222"/>
      <c r="I26" s="222"/>
      <c r="J26" s="222"/>
      <c r="K26" s="222"/>
      <c r="L26" s="222"/>
      <c r="M26" s="222"/>
      <c r="N26" s="221"/>
      <c r="O26" s="221"/>
      <c r="P26" s="221"/>
      <c r="Q26" s="221"/>
      <c r="R26" s="222"/>
      <c r="S26" s="222"/>
      <c r="T26" s="222"/>
      <c r="U26" s="222"/>
      <c r="V26" s="222"/>
      <c r="W26" s="222"/>
      <c r="X26" s="222"/>
      <c r="Y26" s="222"/>
      <c r="Z26" s="212"/>
      <c r="AA26" s="212"/>
      <c r="AB26" s="212"/>
      <c r="AC26" s="212"/>
      <c r="AD26" s="212"/>
      <c r="AE26" s="212"/>
      <c r="AF26" s="212"/>
      <c r="AG26" s="212" t="s">
        <v>148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2" x14ac:dyDescent="0.2">
      <c r="A27" s="219"/>
      <c r="B27" s="220"/>
      <c r="C27" s="255" t="s">
        <v>159</v>
      </c>
      <c r="D27" s="223"/>
      <c r="E27" s="224">
        <v>53</v>
      </c>
      <c r="F27" s="222"/>
      <c r="G27" s="222"/>
      <c r="H27" s="222"/>
      <c r="I27" s="222"/>
      <c r="J27" s="222"/>
      <c r="K27" s="222"/>
      <c r="L27" s="222"/>
      <c r="M27" s="222"/>
      <c r="N27" s="221"/>
      <c r="O27" s="221"/>
      <c r="P27" s="221"/>
      <c r="Q27" s="221"/>
      <c r="R27" s="222"/>
      <c r="S27" s="222"/>
      <c r="T27" s="222"/>
      <c r="U27" s="222"/>
      <c r="V27" s="222"/>
      <c r="W27" s="222"/>
      <c r="X27" s="222"/>
      <c r="Y27" s="222"/>
      <c r="Z27" s="212"/>
      <c r="AA27" s="212"/>
      <c r="AB27" s="212"/>
      <c r="AC27" s="212"/>
      <c r="AD27" s="212"/>
      <c r="AE27" s="212"/>
      <c r="AF27" s="212"/>
      <c r="AG27" s="212" t="s">
        <v>127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35">
        <v>8</v>
      </c>
      <c r="B28" s="236" t="s">
        <v>160</v>
      </c>
      <c r="C28" s="254" t="s">
        <v>161</v>
      </c>
      <c r="D28" s="237" t="s">
        <v>143</v>
      </c>
      <c r="E28" s="238">
        <v>236.03238999999999</v>
      </c>
      <c r="F28" s="239"/>
      <c r="G28" s="240">
        <f>ROUND(E28*F28,2)</f>
        <v>0</v>
      </c>
      <c r="H28" s="239"/>
      <c r="I28" s="240">
        <f>ROUND(E28*H28,2)</f>
        <v>0</v>
      </c>
      <c r="J28" s="239"/>
      <c r="K28" s="240">
        <f>ROUND(E28*J28,2)</f>
        <v>0</v>
      </c>
      <c r="L28" s="240">
        <v>21</v>
      </c>
      <c r="M28" s="240">
        <f>G28*(1+L28/100)</f>
        <v>0</v>
      </c>
      <c r="N28" s="238">
        <v>2.06E-2</v>
      </c>
      <c r="O28" s="238">
        <f>ROUND(E28*N28,2)</f>
        <v>4.8600000000000003</v>
      </c>
      <c r="P28" s="238">
        <v>0</v>
      </c>
      <c r="Q28" s="238">
        <f>ROUND(E28*P28,2)</f>
        <v>0</v>
      </c>
      <c r="R28" s="240" t="s">
        <v>162</v>
      </c>
      <c r="S28" s="240" t="s">
        <v>122</v>
      </c>
      <c r="T28" s="241" t="s">
        <v>122</v>
      </c>
      <c r="U28" s="222">
        <v>0</v>
      </c>
      <c r="V28" s="222">
        <f>ROUND(E28*U28,2)</f>
        <v>0</v>
      </c>
      <c r="W28" s="222"/>
      <c r="X28" s="222" t="s">
        <v>152</v>
      </c>
      <c r="Y28" s="222" t="s">
        <v>124</v>
      </c>
      <c r="Z28" s="212"/>
      <c r="AA28" s="212"/>
      <c r="AB28" s="212"/>
      <c r="AC28" s="212"/>
      <c r="AD28" s="212"/>
      <c r="AE28" s="212"/>
      <c r="AF28" s="212"/>
      <c r="AG28" s="212" t="s">
        <v>153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2" x14ac:dyDescent="0.2">
      <c r="A29" s="219"/>
      <c r="B29" s="220"/>
      <c r="C29" s="255" t="s">
        <v>163</v>
      </c>
      <c r="D29" s="223"/>
      <c r="E29" s="224">
        <v>236.03238999999999</v>
      </c>
      <c r="F29" s="222"/>
      <c r="G29" s="222"/>
      <c r="H29" s="222"/>
      <c r="I29" s="222"/>
      <c r="J29" s="222"/>
      <c r="K29" s="222"/>
      <c r="L29" s="222"/>
      <c r="M29" s="222"/>
      <c r="N29" s="221"/>
      <c r="O29" s="221"/>
      <c r="P29" s="221"/>
      <c r="Q29" s="221"/>
      <c r="R29" s="222"/>
      <c r="S29" s="222"/>
      <c r="T29" s="222"/>
      <c r="U29" s="222"/>
      <c r="V29" s="222"/>
      <c r="W29" s="222"/>
      <c r="X29" s="222"/>
      <c r="Y29" s="222"/>
      <c r="Z29" s="212"/>
      <c r="AA29" s="212"/>
      <c r="AB29" s="212"/>
      <c r="AC29" s="212"/>
      <c r="AD29" s="212"/>
      <c r="AE29" s="212"/>
      <c r="AF29" s="212"/>
      <c r="AG29" s="212" t="s">
        <v>127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x14ac:dyDescent="0.2">
      <c r="A30" s="228" t="s">
        <v>116</v>
      </c>
      <c r="B30" s="229" t="s">
        <v>68</v>
      </c>
      <c r="C30" s="253" t="s">
        <v>69</v>
      </c>
      <c r="D30" s="230"/>
      <c r="E30" s="231"/>
      <c r="F30" s="232"/>
      <c r="G30" s="232">
        <f>SUMIF(AG31:AG33,"&lt;&gt;NOR",G31:G33)</f>
        <v>0</v>
      </c>
      <c r="H30" s="232"/>
      <c r="I30" s="232">
        <f>SUM(I31:I33)</f>
        <v>0</v>
      </c>
      <c r="J30" s="232"/>
      <c r="K30" s="232">
        <f>SUM(K31:K33)</f>
        <v>0</v>
      </c>
      <c r="L30" s="232"/>
      <c r="M30" s="232">
        <f>SUM(M31:M33)</f>
        <v>0</v>
      </c>
      <c r="N30" s="231"/>
      <c r="O30" s="231">
        <f>SUM(O31:O33)</f>
        <v>2.59</v>
      </c>
      <c r="P30" s="231"/>
      <c r="Q30" s="231">
        <f>SUM(Q31:Q33)</f>
        <v>0</v>
      </c>
      <c r="R30" s="232"/>
      <c r="S30" s="232"/>
      <c r="T30" s="233"/>
      <c r="U30" s="227"/>
      <c r="V30" s="227">
        <f>SUM(V31:V33)</f>
        <v>120.09</v>
      </c>
      <c r="W30" s="227"/>
      <c r="X30" s="227"/>
      <c r="Y30" s="227"/>
      <c r="AG30" t="s">
        <v>117</v>
      </c>
    </row>
    <row r="31" spans="1:60" ht="22.5" outlineLevel="1" x14ac:dyDescent="0.2">
      <c r="A31" s="235">
        <v>9</v>
      </c>
      <c r="B31" s="236" t="s">
        <v>164</v>
      </c>
      <c r="C31" s="254" t="s">
        <v>165</v>
      </c>
      <c r="D31" s="237" t="s">
        <v>166</v>
      </c>
      <c r="E31" s="238">
        <v>441.5</v>
      </c>
      <c r="F31" s="239"/>
      <c r="G31" s="240">
        <f>ROUND(E31*F31,2)</f>
        <v>0</v>
      </c>
      <c r="H31" s="239"/>
      <c r="I31" s="240">
        <f>ROUND(E31*H31,2)</f>
        <v>0</v>
      </c>
      <c r="J31" s="239"/>
      <c r="K31" s="240">
        <f>ROUND(E31*J31,2)</f>
        <v>0</v>
      </c>
      <c r="L31" s="240">
        <v>21</v>
      </c>
      <c r="M31" s="240">
        <f>G31*(1+L31/100)</f>
        <v>0</v>
      </c>
      <c r="N31" s="238">
        <v>5.8599999999999998E-3</v>
      </c>
      <c r="O31" s="238">
        <f>ROUND(E31*N31,2)</f>
        <v>2.59</v>
      </c>
      <c r="P31" s="238">
        <v>0</v>
      </c>
      <c r="Q31" s="238">
        <f>ROUND(E31*P31,2)</f>
        <v>0</v>
      </c>
      <c r="R31" s="240" t="s">
        <v>167</v>
      </c>
      <c r="S31" s="240" t="s">
        <v>122</v>
      </c>
      <c r="T31" s="241" t="s">
        <v>122</v>
      </c>
      <c r="U31" s="222">
        <v>0.27200000000000002</v>
      </c>
      <c r="V31" s="222">
        <f>ROUND(E31*U31,2)</f>
        <v>120.09</v>
      </c>
      <c r="W31" s="222"/>
      <c r="X31" s="222" t="s">
        <v>123</v>
      </c>
      <c r="Y31" s="222" t="s">
        <v>124</v>
      </c>
      <c r="Z31" s="212"/>
      <c r="AA31" s="212"/>
      <c r="AB31" s="212"/>
      <c r="AC31" s="212"/>
      <c r="AD31" s="212"/>
      <c r="AE31" s="212"/>
      <c r="AF31" s="212"/>
      <c r="AG31" s="212" t="s">
        <v>125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2" x14ac:dyDescent="0.2">
      <c r="A32" s="219"/>
      <c r="B32" s="220"/>
      <c r="C32" s="255" t="s">
        <v>168</v>
      </c>
      <c r="D32" s="223"/>
      <c r="E32" s="224">
        <v>441.5</v>
      </c>
      <c r="F32" s="222"/>
      <c r="G32" s="222"/>
      <c r="H32" s="222"/>
      <c r="I32" s="222"/>
      <c r="J32" s="222"/>
      <c r="K32" s="222"/>
      <c r="L32" s="222"/>
      <c r="M32" s="222"/>
      <c r="N32" s="221"/>
      <c r="O32" s="221"/>
      <c r="P32" s="221"/>
      <c r="Q32" s="221"/>
      <c r="R32" s="222"/>
      <c r="S32" s="222"/>
      <c r="T32" s="222"/>
      <c r="U32" s="222"/>
      <c r="V32" s="222"/>
      <c r="W32" s="222"/>
      <c r="X32" s="222"/>
      <c r="Y32" s="222"/>
      <c r="Z32" s="212"/>
      <c r="AA32" s="212"/>
      <c r="AB32" s="212"/>
      <c r="AC32" s="212"/>
      <c r="AD32" s="212"/>
      <c r="AE32" s="212"/>
      <c r="AF32" s="212"/>
      <c r="AG32" s="212" t="s">
        <v>127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45">
        <v>10</v>
      </c>
      <c r="B33" s="246" t="s">
        <v>169</v>
      </c>
      <c r="C33" s="258" t="s">
        <v>170</v>
      </c>
      <c r="D33" s="247" t="s">
        <v>171</v>
      </c>
      <c r="E33" s="248">
        <v>60</v>
      </c>
      <c r="F33" s="249"/>
      <c r="G33" s="250">
        <f>ROUND(E33*F33,2)</f>
        <v>0</v>
      </c>
      <c r="H33" s="249"/>
      <c r="I33" s="250">
        <f>ROUND(E33*H33,2)</f>
        <v>0</v>
      </c>
      <c r="J33" s="249"/>
      <c r="K33" s="250">
        <f>ROUND(E33*J33,2)</f>
        <v>0</v>
      </c>
      <c r="L33" s="250">
        <v>21</v>
      </c>
      <c r="M33" s="250">
        <f>G33*(1+L33/100)</f>
        <v>0</v>
      </c>
      <c r="N33" s="248">
        <v>0</v>
      </c>
      <c r="O33" s="248">
        <f>ROUND(E33*N33,2)</f>
        <v>0</v>
      </c>
      <c r="P33" s="248">
        <v>0</v>
      </c>
      <c r="Q33" s="248">
        <f>ROUND(E33*P33,2)</f>
        <v>0</v>
      </c>
      <c r="R33" s="250"/>
      <c r="S33" s="250" t="s">
        <v>151</v>
      </c>
      <c r="T33" s="251" t="s">
        <v>172</v>
      </c>
      <c r="U33" s="222">
        <v>0</v>
      </c>
      <c r="V33" s="222">
        <f>ROUND(E33*U33,2)</f>
        <v>0</v>
      </c>
      <c r="W33" s="222"/>
      <c r="X33" s="222" t="s">
        <v>173</v>
      </c>
      <c r="Y33" s="222" t="s">
        <v>124</v>
      </c>
      <c r="Z33" s="212"/>
      <c r="AA33" s="212"/>
      <c r="AB33" s="212"/>
      <c r="AC33" s="212"/>
      <c r="AD33" s="212"/>
      <c r="AE33" s="212"/>
      <c r="AF33" s="212"/>
      <c r="AG33" s="212" t="s">
        <v>174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x14ac:dyDescent="0.2">
      <c r="A34" s="228" t="s">
        <v>116</v>
      </c>
      <c r="B34" s="229" t="s">
        <v>70</v>
      </c>
      <c r="C34" s="253" t="s">
        <v>71</v>
      </c>
      <c r="D34" s="230"/>
      <c r="E34" s="231"/>
      <c r="F34" s="232"/>
      <c r="G34" s="232">
        <f>SUMIF(AG35:AG36,"&lt;&gt;NOR",G35:G36)</f>
        <v>0</v>
      </c>
      <c r="H34" s="232"/>
      <c r="I34" s="232">
        <f>SUM(I35:I36)</f>
        <v>0</v>
      </c>
      <c r="J34" s="232"/>
      <c r="K34" s="232">
        <f>SUM(K35:K36)</f>
        <v>0</v>
      </c>
      <c r="L34" s="232"/>
      <c r="M34" s="232">
        <f>SUM(M35:M36)</f>
        <v>0</v>
      </c>
      <c r="N34" s="231"/>
      <c r="O34" s="231">
        <f>SUM(O35:O36)</f>
        <v>0</v>
      </c>
      <c r="P34" s="231"/>
      <c r="Q34" s="231">
        <f>SUM(Q35:Q36)</f>
        <v>0</v>
      </c>
      <c r="R34" s="232"/>
      <c r="S34" s="232"/>
      <c r="T34" s="233"/>
      <c r="U34" s="227"/>
      <c r="V34" s="227">
        <f>SUM(V35:V36)</f>
        <v>200</v>
      </c>
      <c r="W34" s="227"/>
      <c r="X34" s="227"/>
      <c r="Y34" s="227"/>
      <c r="AG34" t="s">
        <v>117</v>
      </c>
    </row>
    <row r="35" spans="1:60" outlineLevel="1" x14ac:dyDescent="0.2">
      <c r="A35" s="235">
        <v>11</v>
      </c>
      <c r="B35" s="236" t="s">
        <v>175</v>
      </c>
      <c r="C35" s="254" t="s">
        <v>176</v>
      </c>
      <c r="D35" s="237" t="s">
        <v>177</v>
      </c>
      <c r="E35" s="238">
        <v>200</v>
      </c>
      <c r="F35" s="239"/>
      <c r="G35" s="240">
        <f>ROUND(E35*F35,2)</f>
        <v>0</v>
      </c>
      <c r="H35" s="239"/>
      <c r="I35" s="240">
        <f>ROUND(E35*H35,2)</f>
        <v>0</v>
      </c>
      <c r="J35" s="239"/>
      <c r="K35" s="240">
        <f>ROUND(E35*J35,2)</f>
        <v>0</v>
      </c>
      <c r="L35" s="240">
        <v>21</v>
      </c>
      <c r="M35" s="240">
        <f>G35*(1+L35/100)</f>
        <v>0</v>
      </c>
      <c r="N35" s="238">
        <v>0</v>
      </c>
      <c r="O35" s="238">
        <f>ROUND(E35*N35,2)</f>
        <v>0</v>
      </c>
      <c r="P35" s="238">
        <v>0</v>
      </c>
      <c r="Q35" s="238">
        <f>ROUND(E35*P35,2)</f>
        <v>0</v>
      </c>
      <c r="R35" s="240"/>
      <c r="S35" s="240" t="s">
        <v>122</v>
      </c>
      <c r="T35" s="241" t="s">
        <v>122</v>
      </c>
      <c r="U35" s="222">
        <v>1</v>
      </c>
      <c r="V35" s="222">
        <f>ROUND(E35*U35,2)</f>
        <v>200</v>
      </c>
      <c r="W35" s="222"/>
      <c r="X35" s="222" t="s">
        <v>123</v>
      </c>
      <c r="Y35" s="222" t="s">
        <v>124</v>
      </c>
      <c r="Z35" s="212"/>
      <c r="AA35" s="212"/>
      <c r="AB35" s="212"/>
      <c r="AC35" s="212"/>
      <c r="AD35" s="212"/>
      <c r="AE35" s="212"/>
      <c r="AF35" s="212"/>
      <c r="AG35" s="212" t="s">
        <v>125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2" x14ac:dyDescent="0.2">
      <c r="A36" s="219"/>
      <c r="B36" s="220"/>
      <c r="C36" s="255" t="s">
        <v>178</v>
      </c>
      <c r="D36" s="223"/>
      <c r="E36" s="224">
        <v>200</v>
      </c>
      <c r="F36" s="222"/>
      <c r="G36" s="222"/>
      <c r="H36" s="222"/>
      <c r="I36" s="222"/>
      <c r="J36" s="222"/>
      <c r="K36" s="222"/>
      <c r="L36" s="222"/>
      <c r="M36" s="222"/>
      <c r="N36" s="221"/>
      <c r="O36" s="221"/>
      <c r="P36" s="221"/>
      <c r="Q36" s="221"/>
      <c r="R36" s="222"/>
      <c r="S36" s="222"/>
      <c r="T36" s="222"/>
      <c r="U36" s="222"/>
      <c r="V36" s="222"/>
      <c r="W36" s="222"/>
      <c r="X36" s="222"/>
      <c r="Y36" s="222"/>
      <c r="Z36" s="212"/>
      <c r="AA36" s="212"/>
      <c r="AB36" s="212"/>
      <c r="AC36" s="212"/>
      <c r="AD36" s="212"/>
      <c r="AE36" s="212"/>
      <c r="AF36" s="212"/>
      <c r="AG36" s="212" t="s">
        <v>127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x14ac:dyDescent="0.2">
      <c r="A37" s="228" t="s">
        <v>116</v>
      </c>
      <c r="B37" s="229" t="s">
        <v>72</v>
      </c>
      <c r="C37" s="253" t="s">
        <v>73</v>
      </c>
      <c r="D37" s="230"/>
      <c r="E37" s="231"/>
      <c r="F37" s="232"/>
      <c r="G37" s="232">
        <f>SUMIF(AG38:AG39,"&lt;&gt;NOR",G38:G39)</f>
        <v>0</v>
      </c>
      <c r="H37" s="232"/>
      <c r="I37" s="232">
        <f>SUM(I38:I39)</f>
        <v>0</v>
      </c>
      <c r="J37" s="232"/>
      <c r="K37" s="232">
        <f>SUM(K38:K39)</f>
        <v>0</v>
      </c>
      <c r="L37" s="232"/>
      <c r="M37" s="232">
        <f>SUM(M38:M39)</f>
        <v>0</v>
      </c>
      <c r="N37" s="231"/>
      <c r="O37" s="231">
        <f>SUM(O38:O39)</f>
        <v>0</v>
      </c>
      <c r="P37" s="231"/>
      <c r="Q37" s="231">
        <f>SUM(Q38:Q39)</f>
        <v>0</v>
      </c>
      <c r="R37" s="232"/>
      <c r="S37" s="232"/>
      <c r="T37" s="233"/>
      <c r="U37" s="227"/>
      <c r="V37" s="227">
        <f>SUM(V38:V39)</f>
        <v>28.7</v>
      </c>
      <c r="W37" s="227"/>
      <c r="X37" s="227"/>
      <c r="Y37" s="227"/>
      <c r="AG37" t="s">
        <v>117</v>
      </c>
    </row>
    <row r="38" spans="1:60" ht="22.5" outlineLevel="1" x14ac:dyDescent="0.2">
      <c r="A38" s="235">
        <v>12</v>
      </c>
      <c r="B38" s="236" t="s">
        <v>179</v>
      </c>
      <c r="C38" s="254" t="s">
        <v>180</v>
      </c>
      <c r="D38" s="237" t="s">
        <v>181</v>
      </c>
      <c r="E38" s="238">
        <v>15.16891</v>
      </c>
      <c r="F38" s="239"/>
      <c r="G38" s="240">
        <f>ROUND(E38*F38,2)</f>
        <v>0</v>
      </c>
      <c r="H38" s="239"/>
      <c r="I38" s="240">
        <f>ROUND(E38*H38,2)</f>
        <v>0</v>
      </c>
      <c r="J38" s="239"/>
      <c r="K38" s="240">
        <f>ROUND(E38*J38,2)</f>
        <v>0</v>
      </c>
      <c r="L38" s="240">
        <v>21</v>
      </c>
      <c r="M38" s="240">
        <f>G38*(1+L38/100)</f>
        <v>0</v>
      </c>
      <c r="N38" s="238">
        <v>0</v>
      </c>
      <c r="O38" s="238">
        <f>ROUND(E38*N38,2)</f>
        <v>0</v>
      </c>
      <c r="P38" s="238">
        <v>0</v>
      </c>
      <c r="Q38" s="238">
        <f>ROUND(E38*P38,2)</f>
        <v>0</v>
      </c>
      <c r="R38" s="240" t="s">
        <v>182</v>
      </c>
      <c r="S38" s="240" t="s">
        <v>122</v>
      </c>
      <c r="T38" s="241" t="s">
        <v>122</v>
      </c>
      <c r="U38" s="222">
        <v>1.8919999999999999</v>
      </c>
      <c r="V38" s="222">
        <f>ROUND(E38*U38,2)</f>
        <v>28.7</v>
      </c>
      <c r="W38" s="222"/>
      <c r="X38" s="222" t="s">
        <v>183</v>
      </c>
      <c r="Y38" s="222" t="s">
        <v>124</v>
      </c>
      <c r="Z38" s="212"/>
      <c r="AA38" s="212"/>
      <c r="AB38" s="212"/>
      <c r="AC38" s="212"/>
      <c r="AD38" s="212"/>
      <c r="AE38" s="212"/>
      <c r="AF38" s="212"/>
      <c r="AG38" s="212" t="s">
        <v>184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2" x14ac:dyDescent="0.2">
      <c r="A39" s="219"/>
      <c r="B39" s="220"/>
      <c r="C39" s="256" t="s">
        <v>185</v>
      </c>
      <c r="D39" s="243"/>
      <c r="E39" s="243"/>
      <c r="F39" s="243"/>
      <c r="G39" s="243"/>
      <c r="H39" s="222"/>
      <c r="I39" s="222"/>
      <c r="J39" s="222"/>
      <c r="K39" s="222"/>
      <c r="L39" s="222"/>
      <c r="M39" s="222"/>
      <c r="N39" s="221"/>
      <c r="O39" s="221"/>
      <c r="P39" s="221"/>
      <c r="Q39" s="221"/>
      <c r="R39" s="222"/>
      <c r="S39" s="222"/>
      <c r="T39" s="222"/>
      <c r="U39" s="222"/>
      <c r="V39" s="222"/>
      <c r="W39" s="222"/>
      <c r="X39" s="222"/>
      <c r="Y39" s="222"/>
      <c r="Z39" s="212"/>
      <c r="AA39" s="212"/>
      <c r="AB39" s="212"/>
      <c r="AC39" s="212"/>
      <c r="AD39" s="212"/>
      <c r="AE39" s="212"/>
      <c r="AF39" s="212"/>
      <c r="AG39" s="212" t="s">
        <v>135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x14ac:dyDescent="0.2">
      <c r="A40" s="228" t="s">
        <v>116</v>
      </c>
      <c r="B40" s="229" t="s">
        <v>74</v>
      </c>
      <c r="C40" s="253" t="s">
        <v>75</v>
      </c>
      <c r="D40" s="230"/>
      <c r="E40" s="231"/>
      <c r="F40" s="232"/>
      <c r="G40" s="232">
        <f>SUMIF(AG41:AG55,"&lt;&gt;NOR",G41:G55)</f>
        <v>0</v>
      </c>
      <c r="H40" s="232"/>
      <c r="I40" s="232">
        <f>SUM(I41:I55)</f>
        <v>0</v>
      </c>
      <c r="J40" s="232"/>
      <c r="K40" s="232">
        <f>SUM(K41:K55)</f>
        <v>0</v>
      </c>
      <c r="L40" s="232"/>
      <c r="M40" s="232">
        <f>SUM(M41:M55)</f>
        <v>0</v>
      </c>
      <c r="N40" s="231"/>
      <c r="O40" s="231">
        <f>SUM(O41:O55)</f>
        <v>4.5999999999999996</v>
      </c>
      <c r="P40" s="231"/>
      <c r="Q40" s="231">
        <f>SUM(Q41:Q55)</f>
        <v>11.48</v>
      </c>
      <c r="R40" s="232"/>
      <c r="S40" s="232"/>
      <c r="T40" s="233"/>
      <c r="U40" s="227"/>
      <c r="V40" s="227">
        <f>SUM(V41:V55)</f>
        <v>171.20000000000002</v>
      </c>
      <c r="W40" s="227"/>
      <c r="X40" s="227"/>
      <c r="Y40" s="227"/>
      <c r="AG40" t="s">
        <v>117</v>
      </c>
    </row>
    <row r="41" spans="1:60" ht="22.5" outlineLevel="1" x14ac:dyDescent="0.2">
      <c r="A41" s="235">
        <v>13</v>
      </c>
      <c r="B41" s="236" t="s">
        <v>186</v>
      </c>
      <c r="C41" s="254" t="s">
        <v>187</v>
      </c>
      <c r="D41" s="237" t="s">
        <v>166</v>
      </c>
      <c r="E41" s="238">
        <v>441.5</v>
      </c>
      <c r="F41" s="239"/>
      <c r="G41" s="240">
        <f>ROUND(E41*F41,2)</f>
        <v>0</v>
      </c>
      <c r="H41" s="239"/>
      <c r="I41" s="240">
        <f>ROUND(E41*H41,2)</f>
        <v>0</v>
      </c>
      <c r="J41" s="239"/>
      <c r="K41" s="240">
        <f>ROUND(E41*J41,2)</f>
        <v>0</v>
      </c>
      <c r="L41" s="240">
        <v>21</v>
      </c>
      <c r="M41" s="240">
        <f>G41*(1+L41/100)</f>
        <v>0</v>
      </c>
      <c r="N41" s="238">
        <v>0</v>
      </c>
      <c r="O41" s="238">
        <f>ROUND(E41*N41,2)</f>
        <v>0</v>
      </c>
      <c r="P41" s="238">
        <v>1.4E-2</v>
      </c>
      <c r="Q41" s="238">
        <f>ROUND(E41*P41,2)</f>
        <v>6.18</v>
      </c>
      <c r="R41" s="240" t="s">
        <v>188</v>
      </c>
      <c r="S41" s="240" t="s">
        <v>122</v>
      </c>
      <c r="T41" s="241" t="s">
        <v>122</v>
      </c>
      <c r="U41" s="222">
        <v>8.5000000000000006E-2</v>
      </c>
      <c r="V41" s="222">
        <f>ROUND(E41*U41,2)</f>
        <v>37.53</v>
      </c>
      <c r="W41" s="222"/>
      <c r="X41" s="222" t="s">
        <v>123</v>
      </c>
      <c r="Y41" s="222" t="s">
        <v>124</v>
      </c>
      <c r="Z41" s="212"/>
      <c r="AA41" s="212"/>
      <c r="AB41" s="212"/>
      <c r="AC41" s="212"/>
      <c r="AD41" s="212"/>
      <c r="AE41" s="212"/>
      <c r="AF41" s="212"/>
      <c r="AG41" s="212" t="s">
        <v>125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2" x14ac:dyDescent="0.2">
      <c r="A42" s="219"/>
      <c r="B42" s="220"/>
      <c r="C42" s="255" t="s">
        <v>189</v>
      </c>
      <c r="D42" s="223"/>
      <c r="E42" s="224">
        <v>441.5</v>
      </c>
      <c r="F42" s="222"/>
      <c r="G42" s="222"/>
      <c r="H42" s="222"/>
      <c r="I42" s="222"/>
      <c r="J42" s="222"/>
      <c r="K42" s="222"/>
      <c r="L42" s="222"/>
      <c r="M42" s="222"/>
      <c r="N42" s="221"/>
      <c r="O42" s="221"/>
      <c r="P42" s="221"/>
      <c r="Q42" s="221"/>
      <c r="R42" s="222"/>
      <c r="S42" s="222"/>
      <c r="T42" s="222"/>
      <c r="U42" s="222"/>
      <c r="V42" s="222"/>
      <c r="W42" s="222"/>
      <c r="X42" s="222"/>
      <c r="Y42" s="222"/>
      <c r="Z42" s="212"/>
      <c r="AA42" s="212"/>
      <c r="AB42" s="212"/>
      <c r="AC42" s="212"/>
      <c r="AD42" s="212"/>
      <c r="AE42" s="212"/>
      <c r="AF42" s="212"/>
      <c r="AG42" s="212" t="s">
        <v>127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ht="22.5" outlineLevel="1" x14ac:dyDescent="0.2">
      <c r="A43" s="235">
        <v>14</v>
      </c>
      <c r="B43" s="236" t="s">
        <v>190</v>
      </c>
      <c r="C43" s="254" t="s">
        <v>191</v>
      </c>
      <c r="D43" s="237" t="s">
        <v>166</v>
      </c>
      <c r="E43" s="238">
        <v>883</v>
      </c>
      <c r="F43" s="239"/>
      <c r="G43" s="240">
        <f>ROUND(E43*F43,2)</f>
        <v>0</v>
      </c>
      <c r="H43" s="239"/>
      <c r="I43" s="240">
        <f>ROUND(E43*H43,2)</f>
        <v>0</v>
      </c>
      <c r="J43" s="239"/>
      <c r="K43" s="240">
        <f>ROUND(E43*J43,2)</f>
        <v>0</v>
      </c>
      <c r="L43" s="240">
        <v>21</v>
      </c>
      <c r="M43" s="240">
        <f>G43*(1+L43/100)</f>
        <v>0</v>
      </c>
      <c r="N43" s="238">
        <v>0</v>
      </c>
      <c r="O43" s="238">
        <f>ROUND(E43*N43,2)</f>
        <v>0</v>
      </c>
      <c r="P43" s="238">
        <v>6.0000000000000001E-3</v>
      </c>
      <c r="Q43" s="238">
        <f>ROUND(E43*P43,2)</f>
        <v>5.3</v>
      </c>
      <c r="R43" s="240" t="s">
        <v>188</v>
      </c>
      <c r="S43" s="240" t="s">
        <v>122</v>
      </c>
      <c r="T43" s="241" t="s">
        <v>122</v>
      </c>
      <c r="U43" s="222">
        <v>8.0000000000000002E-3</v>
      </c>
      <c r="V43" s="222">
        <f>ROUND(E43*U43,2)</f>
        <v>7.06</v>
      </c>
      <c r="W43" s="222"/>
      <c r="X43" s="222" t="s">
        <v>123</v>
      </c>
      <c r="Y43" s="222" t="s">
        <v>124</v>
      </c>
      <c r="Z43" s="212"/>
      <c r="AA43" s="212"/>
      <c r="AB43" s="212"/>
      <c r="AC43" s="212"/>
      <c r="AD43" s="212"/>
      <c r="AE43" s="212"/>
      <c r="AF43" s="212"/>
      <c r="AG43" s="212" t="s">
        <v>125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2" x14ac:dyDescent="0.2">
      <c r="A44" s="219"/>
      <c r="B44" s="220"/>
      <c r="C44" s="255" t="s">
        <v>192</v>
      </c>
      <c r="D44" s="223"/>
      <c r="E44" s="224">
        <v>883</v>
      </c>
      <c r="F44" s="222"/>
      <c r="G44" s="222"/>
      <c r="H44" s="222"/>
      <c r="I44" s="222"/>
      <c r="J44" s="222"/>
      <c r="K44" s="222"/>
      <c r="L44" s="222"/>
      <c r="M44" s="222"/>
      <c r="N44" s="221"/>
      <c r="O44" s="221"/>
      <c r="P44" s="221"/>
      <c r="Q44" s="221"/>
      <c r="R44" s="222"/>
      <c r="S44" s="222"/>
      <c r="T44" s="222"/>
      <c r="U44" s="222"/>
      <c r="V44" s="222"/>
      <c r="W44" s="222"/>
      <c r="X44" s="222"/>
      <c r="Y44" s="222"/>
      <c r="Z44" s="212"/>
      <c r="AA44" s="212"/>
      <c r="AB44" s="212"/>
      <c r="AC44" s="212"/>
      <c r="AD44" s="212"/>
      <c r="AE44" s="212"/>
      <c r="AF44" s="212"/>
      <c r="AG44" s="212" t="s">
        <v>127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3" x14ac:dyDescent="0.2">
      <c r="A45" s="219"/>
      <c r="B45" s="220"/>
      <c r="C45" s="255" t="s">
        <v>193</v>
      </c>
      <c r="D45" s="223"/>
      <c r="E45" s="224"/>
      <c r="F45" s="222"/>
      <c r="G45" s="222"/>
      <c r="H45" s="222"/>
      <c r="I45" s="222"/>
      <c r="J45" s="222"/>
      <c r="K45" s="222"/>
      <c r="L45" s="222"/>
      <c r="M45" s="222"/>
      <c r="N45" s="221"/>
      <c r="O45" s="221"/>
      <c r="P45" s="221"/>
      <c r="Q45" s="221"/>
      <c r="R45" s="222"/>
      <c r="S45" s="222"/>
      <c r="T45" s="222"/>
      <c r="U45" s="222"/>
      <c r="V45" s="222"/>
      <c r="W45" s="222"/>
      <c r="X45" s="222"/>
      <c r="Y45" s="222"/>
      <c r="Z45" s="212"/>
      <c r="AA45" s="212"/>
      <c r="AB45" s="212"/>
      <c r="AC45" s="212"/>
      <c r="AD45" s="212"/>
      <c r="AE45" s="212"/>
      <c r="AF45" s="212"/>
      <c r="AG45" s="212" t="s">
        <v>127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35">
        <v>15</v>
      </c>
      <c r="B46" s="236" t="s">
        <v>194</v>
      </c>
      <c r="C46" s="254" t="s">
        <v>195</v>
      </c>
      <c r="D46" s="237" t="s">
        <v>166</v>
      </c>
      <c r="E46" s="238">
        <v>441.5</v>
      </c>
      <c r="F46" s="239"/>
      <c r="G46" s="240">
        <f>ROUND(E46*F46,2)</f>
        <v>0</v>
      </c>
      <c r="H46" s="239"/>
      <c r="I46" s="240">
        <f>ROUND(E46*H46,2)</f>
        <v>0</v>
      </c>
      <c r="J46" s="239"/>
      <c r="K46" s="240">
        <f>ROUND(E46*J46,2)</f>
        <v>0</v>
      </c>
      <c r="L46" s="240">
        <v>21</v>
      </c>
      <c r="M46" s="240">
        <f>G46*(1+L46/100)</f>
        <v>0</v>
      </c>
      <c r="N46" s="238">
        <v>3.6000000000000002E-4</v>
      </c>
      <c r="O46" s="238">
        <f>ROUND(E46*N46,2)</f>
        <v>0.16</v>
      </c>
      <c r="P46" s="238">
        <v>0</v>
      </c>
      <c r="Q46" s="238">
        <f>ROUND(E46*P46,2)</f>
        <v>0</v>
      </c>
      <c r="R46" s="240" t="s">
        <v>188</v>
      </c>
      <c r="S46" s="240" t="s">
        <v>122</v>
      </c>
      <c r="T46" s="241" t="s">
        <v>122</v>
      </c>
      <c r="U46" s="222">
        <v>0.18</v>
      </c>
      <c r="V46" s="222">
        <f>ROUND(E46*U46,2)</f>
        <v>79.47</v>
      </c>
      <c r="W46" s="222"/>
      <c r="X46" s="222" t="s">
        <v>123</v>
      </c>
      <c r="Y46" s="222" t="s">
        <v>124</v>
      </c>
      <c r="Z46" s="212"/>
      <c r="AA46" s="212"/>
      <c r="AB46" s="212"/>
      <c r="AC46" s="212"/>
      <c r="AD46" s="212"/>
      <c r="AE46" s="212"/>
      <c r="AF46" s="212"/>
      <c r="AG46" s="212" t="s">
        <v>125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2" x14ac:dyDescent="0.2">
      <c r="A47" s="219"/>
      <c r="B47" s="220"/>
      <c r="C47" s="255" t="s">
        <v>189</v>
      </c>
      <c r="D47" s="223"/>
      <c r="E47" s="224">
        <v>441.5</v>
      </c>
      <c r="F47" s="222"/>
      <c r="G47" s="222"/>
      <c r="H47" s="222"/>
      <c r="I47" s="222"/>
      <c r="J47" s="222"/>
      <c r="K47" s="222"/>
      <c r="L47" s="222"/>
      <c r="M47" s="222"/>
      <c r="N47" s="221"/>
      <c r="O47" s="221"/>
      <c r="P47" s="221"/>
      <c r="Q47" s="221"/>
      <c r="R47" s="222"/>
      <c r="S47" s="222"/>
      <c r="T47" s="222"/>
      <c r="U47" s="222"/>
      <c r="V47" s="222"/>
      <c r="W47" s="222"/>
      <c r="X47" s="222"/>
      <c r="Y47" s="222"/>
      <c r="Z47" s="212"/>
      <c r="AA47" s="212"/>
      <c r="AB47" s="212"/>
      <c r="AC47" s="212"/>
      <c r="AD47" s="212"/>
      <c r="AE47" s="212"/>
      <c r="AF47" s="212"/>
      <c r="AG47" s="212" t="s">
        <v>127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ht="22.5" outlineLevel="1" x14ac:dyDescent="0.2">
      <c r="A48" s="235">
        <v>16</v>
      </c>
      <c r="B48" s="236" t="s">
        <v>196</v>
      </c>
      <c r="C48" s="254" t="s">
        <v>197</v>
      </c>
      <c r="D48" s="237" t="s">
        <v>166</v>
      </c>
      <c r="E48" s="238">
        <v>441.5</v>
      </c>
      <c r="F48" s="239"/>
      <c r="G48" s="240">
        <f>ROUND(E48*F48,2)</f>
        <v>0</v>
      </c>
      <c r="H48" s="239"/>
      <c r="I48" s="240">
        <f>ROUND(E48*H48,2)</f>
        <v>0</v>
      </c>
      <c r="J48" s="239"/>
      <c r="K48" s="240">
        <f>ROUND(E48*J48,2)</f>
        <v>0</v>
      </c>
      <c r="L48" s="240">
        <v>21</v>
      </c>
      <c r="M48" s="240">
        <f>G48*(1+L48/100)</f>
        <v>0</v>
      </c>
      <c r="N48" s="238">
        <v>9.0000000000000006E-5</v>
      </c>
      <c r="O48" s="238">
        <f>ROUND(E48*N48,2)</f>
        <v>0.04</v>
      </c>
      <c r="P48" s="238">
        <v>0</v>
      </c>
      <c r="Q48" s="238">
        <f>ROUND(E48*P48,2)</f>
        <v>0</v>
      </c>
      <c r="R48" s="240" t="s">
        <v>188</v>
      </c>
      <c r="S48" s="240" t="s">
        <v>122</v>
      </c>
      <c r="T48" s="241" t="s">
        <v>122</v>
      </c>
      <c r="U48" s="222">
        <v>0.09</v>
      </c>
      <c r="V48" s="222">
        <f>ROUND(E48*U48,2)</f>
        <v>39.74</v>
      </c>
      <c r="W48" s="222"/>
      <c r="X48" s="222" t="s">
        <v>123</v>
      </c>
      <c r="Y48" s="222" t="s">
        <v>124</v>
      </c>
      <c r="Z48" s="212"/>
      <c r="AA48" s="212"/>
      <c r="AB48" s="212"/>
      <c r="AC48" s="212"/>
      <c r="AD48" s="212"/>
      <c r="AE48" s="212"/>
      <c r="AF48" s="212"/>
      <c r="AG48" s="212" t="s">
        <v>125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2" x14ac:dyDescent="0.2">
      <c r="A49" s="219"/>
      <c r="B49" s="220"/>
      <c r="C49" s="255" t="s">
        <v>189</v>
      </c>
      <c r="D49" s="223"/>
      <c r="E49" s="224">
        <v>441.5</v>
      </c>
      <c r="F49" s="222"/>
      <c r="G49" s="222"/>
      <c r="H49" s="222"/>
      <c r="I49" s="222"/>
      <c r="J49" s="222"/>
      <c r="K49" s="222"/>
      <c r="L49" s="222"/>
      <c r="M49" s="222"/>
      <c r="N49" s="221"/>
      <c r="O49" s="221"/>
      <c r="P49" s="221"/>
      <c r="Q49" s="221"/>
      <c r="R49" s="222"/>
      <c r="S49" s="222"/>
      <c r="T49" s="222"/>
      <c r="U49" s="222"/>
      <c r="V49" s="222"/>
      <c r="W49" s="222"/>
      <c r="X49" s="222"/>
      <c r="Y49" s="222"/>
      <c r="Z49" s="212"/>
      <c r="AA49" s="212"/>
      <c r="AB49" s="212"/>
      <c r="AC49" s="212"/>
      <c r="AD49" s="212"/>
      <c r="AE49" s="212"/>
      <c r="AF49" s="212"/>
      <c r="AG49" s="212" t="s">
        <v>127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35">
        <v>17</v>
      </c>
      <c r="B50" s="236" t="s">
        <v>198</v>
      </c>
      <c r="C50" s="254" t="s">
        <v>199</v>
      </c>
      <c r="D50" s="237" t="s">
        <v>166</v>
      </c>
      <c r="E50" s="238">
        <v>507.72500000000002</v>
      </c>
      <c r="F50" s="239"/>
      <c r="G50" s="240">
        <f>ROUND(E50*F50,2)</f>
        <v>0</v>
      </c>
      <c r="H50" s="239"/>
      <c r="I50" s="240">
        <f>ROUND(E50*H50,2)</f>
        <v>0</v>
      </c>
      <c r="J50" s="239"/>
      <c r="K50" s="240">
        <f>ROUND(E50*J50,2)</f>
        <v>0</v>
      </c>
      <c r="L50" s="240">
        <v>21</v>
      </c>
      <c r="M50" s="240">
        <f>G50*(1+L50/100)</f>
        <v>0</v>
      </c>
      <c r="N50" s="238">
        <v>6.1999999999999998E-3</v>
      </c>
      <c r="O50" s="238">
        <f>ROUND(E50*N50,2)</f>
        <v>3.15</v>
      </c>
      <c r="P50" s="238">
        <v>0</v>
      </c>
      <c r="Q50" s="238">
        <f>ROUND(E50*P50,2)</f>
        <v>0</v>
      </c>
      <c r="R50" s="240"/>
      <c r="S50" s="240" t="s">
        <v>151</v>
      </c>
      <c r="T50" s="241" t="s">
        <v>172</v>
      </c>
      <c r="U50" s="222">
        <v>0</v>
      </c>
      <c r="V50" s="222">
        <f>ROUND(E50*U50,2)</f>
        <v>0</v>
      </c>
      <c r="W50" s="222"/>
      <c r="X50" s="222" t="s">
        <v>152</v>
      </c>
      <c r="Y50" s="222" t="s">
        <v>124</v>
      </c>
      <c r="Z50" s="212"/>
      <c r="AA50" s="212"/>
      <c r="AB50" s="212"/>
      <c r="AC50" s="212"/>
      <c r="AD50" s="212"/>
      <c r="AE50" s="212"/>
      <c r="AF50" s="212"/>
      <c r="AG50" s="212" t="s">
        <v>153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2" x14ac:dyDescent="0.2">
      <c r="A51" s="219"/>
      <c r="B51" s="220"/>
      <c r="C51" s="255" t="s">
        <v>200</v>
      </c>
      <c r="D51" s="223"/>
      <c r="E51" s="224"/>
      <c r="F51" s="222"/>
      <c r="G51" s="222"/>
      <c r="H51" s="222"/>
      <c r="I51" s="222"/>
      <c r="J51" s="222"/>
      <c r="K51" s="222"/>
      <c r="L51" s="222"/>
      <c r="M51" s="222"/>
      <c r="N51" s="221"/>
      <c r="O51" s="221"/>
      <c r="P51" s="221"/>
      <c r="Q51" s="221"/>
      <c r="R51" s="222"/>
      <c r="S51" s="222"/>
      <c r="T51" s="222"/>
      <c r="U51" s="222"/>
      <c r="V51" s="222"/>
      <c r="W51" s="222"/>
      <c r="X51" s="222"/>
      <c r="Y51" s="222"/>
      <c r="Z51" s="212"/>
      <c r="AA51" s="212"/>
      <c r="AB51" s="212"/>
      <c r="AC51" s="212"/>
      <c r="AD51" s="212"/>
      <c r="AE51" s="212"/>
      <c r="AF51" s="212"/>
      <c r="AG51" s="212" t="s">
        <v>127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3" x14ac:dyDescent="0.2">
      <c r="A52" s="219"/>
      <c r="B52" s="220"/>
      <c r="C52" s="255" t="s">
        <v>201</v>
      </c>
      <c r="D52" s="223"/>
      <c r="E52" s="224">
        <v>507.72500000000002</v>
      </c>
      <c r="F52" s="222"/>
      <c r="G52" s="222"/>
      <c r="H52" s="222"/>
      <c r="I52" s="222"/>
      <c r="J52" s="222"/>
      <c r="K52" s="222"/>
      <c r="L52" s="222"/>
      <c r="M52" s="222"/>
      <c r="N52" s="221"/>
      <c r="O52" s="221"/>
      <c r="P52" s="221"/>
      <c r="Q52" s="221"/>
      <c r="R52" s="222"/>
      <c r="S52" s="222"/>
      <c r="T52" s="222"/>
      <c r="U52" s="222"/>
      <c r="V52" s="222"/>
      <c r="W52" s="222"/>
      <c r="X52" s="222"/>
      <c r="Y52" s="222"/>
      <c r="Z52" s="212"/>
      <c r="AA52" s="212"/>
      <c r="AB52" s="212"/>
      <c r="AC52" s="212"/>
      <c r="AD52" s="212"/>
      <c r="AE52" s="212"/>
      <c r="AF52" s="212"/>
      <c r="AG52" s="212" t="s">
        <v>127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45">
        <v>18</v>
      </c>
      <c r="B53" s="246" t="s">
        <v>202</v>
      </c>
      <c r="C53" s="258" t="s">
        <v>203</v>
      </c>
      <c r="D53" s="247" t="s">
        <v>204</v>
      </c>
      <c r="E53" s="248">
        <v>2500</v>
      </c>
      <c r="F53" s="249"/>
      <c r="G53" s="250">
        <f>ROUND(E53*F53,2)</f>
        <v>0</v>
      </c>
      <c r="H53" s="249"/>
      <c r="I53" s="250">
        <f>ROUND(E53*H53,2)</f>
        <v>0</v>
      </c>
      <c r="J53" s="249"/>
      <c r="K53" s="250">
        <f>ROUND(E53*J53,2)</f>
        <v>0</v>
      </c>
      <c r="L53" s="250">
        <v>21</v>
      </c>
      <c r="M53" s="250">
        <f>G53*(1+L53/100)</f>
        <v>0</v>
      </c>
      <c r="N53" s="248">
        <v>5.0000000000000001E-4</v>
      </c>
      <c r="O53" s="248">
        <f>ROUND(E53*N53,2)</f>
        <v>1.25</v>
      </c>
      <c r="P53" s="248">
        <v>0</v>
      </c>
      <c r="Q53" s="248">
        <f>ROUND(E53*P53,2)</f>
        <v>0</v>
      </c>
      <c r="R53" s="250"/>
      <c r="S53" s="250" t="s">
        <v>151</v>
      </c>
      <c r="T53" s="251" t="s">
        <v>172</v>
      </c>
      <c r="U53" s="222">
        <v>0</v>
      </c>
      <c r="V53" s="222">
        <f>ROUND(E53*U53,2)</f>
        <v>0</v>
      </c>
      <c r="W53" s="222"/>
      <c r="X53" s="222" t="s">
        <v>152</v>
      </c>
      <c r="Y53" s="222" t="s">
        <v>124</v>
      </c>
      <c r="Z53" s="212"/>
      <c r="AA53" s="212"/>
      <c r="AB53" s="212"/>
      <c r="AC53" s="212"/>
      <c r="AD53" s="212"/>
      <c r="AE53" s="212"/>
      <c r="AF53" s="212"/>
      <c r="AG53" s="212" t="s">
        <v>153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35">
        <v>19</v>
      </c>
      <c r="B54" s="236" t="s">
        <v>205</v>
      </c>
      <c r="C54" s="254" t="s">
        <v>206</v>
      </c>
      <c r="D54" s="237" t="s">
        <v>181</v>
      </c>
      <c r="E54" s="238">
        <v>4.5965699999999998</v>
      </c>
      <c r="F54" s="239"/>
      <c r="G54" s="240">
        <f>ROUND(E54*F54,2)</f>
        <v>0</v>
      </c>
      <c r="H54" s="239"/>
      <c r="I54" s="240">
        <f>ROUND(E54*H54,2)</f>
        <v>0</v>
      </c>
      <c r="J54" s="239"/>
      <c r="K54" s="240">
        <f>ROUND(E54*J54,2)</f>
        <v>0</v>
      </c>
      <c r="L54" s="240">
        <v>21</v>
      </c>
      <c r="M54" s="240">
        <f>G54*(1+L54/100)</f>
        <v>0</v>
      </c>
      <c r="N54" s="238">
        <v>0</v>
      </c>
      <c r="O54" s="238">
        <f>ROUND(E54*N54,2)</f>
        <v>0</v>
      </c>
      <c r="P54" s="238">
        <v>0</v>
      </c>
      <c r="Q54" s="238">
        <f>ROUND(E54*P54,2)</f>
        <v>0</v>
      </c>
      <c r="R54" s="240" t="s">
        <v>188</v>
      </c>
      <c r="S54" s="240" t="s">
        <v>122</v>
      </c>
      <c r="T54" s="241" t="s">
        <v>122</v>
      </c>
      <c r="U54" s="222">
        <v>1.609</v>
      </c>
      <c r="V54" s="222">
        <f>ROUND(E54*U54,2)</f>
        <v>7.4</v>
      </c>
      <c r="W54" s="222"/>
      <c r="X54" s="222" t="s">
        <v>183</v>
      </c>
      <c r="Y54" s="222" t="s">
        <v>124</v>
      </c>
      <c r="Z54" s="212"/>
      <c r="AA54" s="212"/>
      <c r="AB54" s="212"/>
      <c r="AC54" s="212"/>
      <c r="AD54" s="212"/>
      <c r="AE54" s="212"/>
      <c r="AF54" s="212"/>
      <c r="AG54" s="212" t="s">
        <v>184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2" x14ac:dyDescent="0.2">
      <c r="A55" s="219"/>
      <c r="B55" s="220"/>
      <c r="C55" s="256" t="s">
        <v>207</v>
      </c>
      <c r="D55" s="243"/>
      <c r="E55" s="243"/>
      <c r="F55" s="243"/>
      <c r="G55" s="243"/>
      <c r="H55" s="222"/>
      <c r="I55" s="222"/>
      <c r="J55" s="222"/>
      <c r="K55" s="222"/>
      <c r="L55" s="222"/>
      <c r="M55" s="222"/>
      <c r="N55" s="221"/>
      <c r="O55" s="221"/>
      <c r="P55" s="221"/>
      <c r="Q55" s="221"/>
      <c r="R55" s="222"/>
      <c r="S55" s="222"/>
      <c r="T55" s="222"/>
      <c r="U55" s="222"/>
      <c r="V55" s="222"/>
      <c r="W55" s="222"/>
      <c r="X55" s="222"/>
      <c r="Y55" s="222"/>
      <c r="Z55" s="212"/>
      <c r="AA55" s="212"/>
      <c r="AB55" s="212"/>
      <c r="AC55" s="212"/>
      <c r="AD55" s="212"/>
      <c r="AE55" s="212"/>
      <c r="AF55" s="212"/>
      <c r="AG55" s="212" t="s">
        <v>135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x14ac:dyDescent="0.2">
      <c r="A56" s="228" t="s">
        <v>116</v>
      </c>
      <c r="B56" s="229" t="s">
        <v>76</v>
      </c>
      <c r="C56" s="253" t="s">
        <v>77</v>
      </c>
      <c r="D56" s="230"/>
      <c r="E56" s="231"/>
      <c r="F56" s="232"/>
      <c r="G56" s="232">
        <f>SUMIF(AG57:AG85,"&lt;&gt;NOR",G57:G85)</f>
        <v>0</v>
      </c>
      <c r="H56" s="232"/>
      <c r="I56" s="232">
        <f>SUM(I57:I85)</f>
        <v>0</v>
      </c>
      <c r="J56" s="232"/>
      <c r="K56" s="232">
        <f>SUM(K57:K85)</f>
        <v>0</v>
      </c>
      <c r="L56" s="232"/>
      <c r="M56" s="232">
        <f>SUM(M57:M85)</f>
        <v>0</v>
      </c>
      <c r="N56" s="231"/>
      <c r="O56" s="231">
        <f>SUM(O57:O85)</f>
        <v>13.559999999999999</v>
      </c>
      <c r="P56" s="231"/>
      <c r="Q56" s="231">
        <f>SUM(Q57:Q85)</f>
        <v>13.440000000000001</v>
      </c>
      <c r="R56" s="232"/>
      <c r="S56" s="232"/>
      <c r="T56" s="233"/>
      <c r="U56" s="227"/>
      <c r="V56" s="227">
        <f>SUM(V57:V85)</f>
        <v>609.7700000000001</v>
      </c>
      <c r="W56" s="227"/>
      <c r="X56" s="227"/>
      <c r="Y56" s="227"/>
      <c r="AG56" t="s">
        <v>117</v>
      </c>
    </row>
    <row r="57" spans="1:60" ht="22.5" outlineLevel="1" x14ac:dyDescent="0.2">
      <c r="A57" s="235">
        <v>20</v>
      </c>
      <c r="B57" s="236" t="s">
        <v>208</v>
      </c>
      <c r="C57" s="254" t="s">
        <v>209</v>
      </c>
      <c r="D57" s="237" t="s">
        <v>138</v>
      </c>
      <c r="E57" s="238">
        <v>100</v>
      </c>
      <c r="F57" s="239"/>
      <c r="G57" s="240">
        <f>ROUND(E57*F57,2)</f>
        <v>0</v>
      </c>
      <c r="H57" s="239"/>
      <c r="I57" s="240">
        <f>ROUND(E57*H57,2)</f>
        <v>0</v>
      </c>
      <c r="J57" s="239"/>
      <c r="K57" s="240">
        <f>ROUND(E57*J57,2)</f>
        <v>0</v>
      </c>
      <c r="L57" s="240">
        <v>21</v>
      </c>
      <c r="M57" s="240">
        <f>G57*(1+L57/100)</f>
        <v>0</v>
      </c>
      <c r="N57" s="238">
        <v>1.6000000000000001E-4</v>
      </c>
      <c r="O57" s="238">
        <f>ROUND(E57*N57,2)</f>
        <v>0.02</v>
      </c>
      <c r="P57" s="238">
        <v>6.6E-3</v>
      </c>
      <c r="Q57" s="238">
        <f>ROUND(E57*P57,2)</f>
        <v>0.66</v>
      </c>
      <c r="R57" s="240" t="s">
        <v>210</v>
      </c>
      <c r="S57" s="240" t="s">
        <v>122</v>
      </c>
      <c r="T57" s="241" t="s">
        <v>122</v>
      </c>
      <c r="U57" s="222">
        <v>0.23069999999999999</v>
      </c>
      <c r="V57" s="222">
        <f>ROUND(E57*U57,2)</f>
        <v>23.07</v>
      </c>
      <c r="W57" s="222"/>
      <c r="X57" s="222" t="s">
        <v>123</v>
      </c>
      <c r="Y57" s="222" t="s">
        <v>124</v>
      </c>
      <c r="Z57" s="212"/>
      <c r="AA57" s="212"/>
      <c r="AB57" s="212"/>
      <c r="AC57" s="212"/>
      <c r="AD57" s="212"/>
      <c r="AE57" s="212"/>
      <c r="AF57" s="212"/>
      <c r="AG57" s="212" t="s">
        <v>125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2" x14ac:dyDescent="0.2">
      <c r="A58" s="219"/>
      <c r="B58" s="220"/>
      <c r="C58" s="255" t="s">
        <v>211</v>
      </c>
      <c r="D58" s="223"/>
      <c r="E58" s="224">
        <v>100</v>
      </c>
      <c r="F58" s="222"/>
      <c r="G58" s="222"/>
      <c r="H58" s="222"/>
      <c r="I58" s="222"/>
      <c r="J58" s="222"/>
      <c r="K58" s="222"/>
      <c r="L58" s="222"/>
      <c r="M58" s="222"/>
      <c r="N58" s="221"/>
      <c r="O58" s="221"/>
      <c r="P58" s="221"/>
      <c r="Q58" s="221"/>
      <c r="R58" s="222"/>
      <c r="S58" s="222"/>
      <c r="T58" s="222"/>
      <c r="U58" s="222"/>
      <c r="V58" s="222"/>
      <c r="W58" s="222"/>
      <c r="X58" s="222"/>
      <c r="Y58" s="222"/>
      <c r="Z58" s="212"/>
      <c r="AA58" s="212"/>
      <c r="AB58" s="212"/>
      <c r="AC58" s="212"/>
      <c r="AD58" s="212"/>
      <c r="AE58" s="212"/>
      <c r="AF58" s="212"/>
      <c r="AG58" s="212" t="s">
        <v>127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ht="22.5" outlineLevel="1" x14ac:dyDescent="0.2">
      <c r="A59" s="235">
        <v>21</v>
      </c>
      <c r="B59" s="236" t="s">
        <v>212</v>
      </c>
      <c r="C59" s="254" t="s">
        <v>213</v>
      </c>
      <c r="D59" s="237" t="s">
        <v>138</v>
      </c>
      <c r="E59" s="238">
        <v>500</v>
      </c>
      <c r="F59" s="239"/>
      <c r="G59" s="240">
        <f>ROUND(E59*F59,2)</f>
        <v>0</v>
      </c>
      <c r="H59" s="239"/>
      <c r="I59" s="240">
        <f>ROUND(E59*H59,2)</f>
        <v>0</v>
      </c>
      <c r="J59" s="239"/>
      <c r="K59" s="240">
        <f>ROUND(E59*J59,2)</f>
        <v>0</v>
      </c>
      <c r="L59" s="240">
        <v>21</v>
      </c>
      <c r="M59" s="240">
        <f>G59*(1+L59/100)</f>
        <v>0</v>
      </c>
      <c r="N59" s="238">
        <v>1.6000000000000001E-4</v>
      </c>
      <c r="O59" s="238">
        <f>ROUND(E59*N59,2)</f>
        <v>0.08</v>
      </c>
      <c r="P59" s="238">
        <v>1.2319999999999999E-2</v>
      </c>
      <c r="Q59" s="238">
        <f>ROUND(E59*P59,2)</f>
        <v>6.16</v>
      </c>
      <c r="R59" s="240" t="s">
        <v>210</v>
      </c>
      <c r="S59" s="240" t="s">
        <v>122</v>
      </c>
      <c r="T59" s="241" t="s">
        <v>122</v>
      </c>
      <c r="U59" s="222">
        <v>0.27779999999999999</v>
      </c>
      <c r="V59" s="222">
        <f>ROUND(E59*U59,2)</f>
        <v>138.9</v>
      </c>
      <c r="W59" s="222"/>
      <c r="X59" s="222" t="s">
        <v>123</v>
      </c>
      <c r="Y59" s="222" t="s">
        <v>124</v>
      </c>
      <c r="Z59" s="212"/>
      <c r="AA59" s="212"/>
      <c r="AB59" s="212"/>
      <c r="AC59" s="212"/>
      <c r="AD59" s="212"/>
      <c r="AE59" s="212"/>
      <c r="AF59" s="212"/>
      <c r="AG59" s="212" t="s">
        <v>125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2" x14ac:dyDescent="0.2">
      <c r="A60" s="219"/>
      <c r="B60" s="220"/>
      <c r="C60" s="255" t="s">
        <v>214</v>
      </c>
      <c r="D60" s="223"/>
      <c r="E60" s="224">
        <v>500</v>
      </c>
      <c r="F60" s="222"/>
      <c r="G60" s="222"/>
      <c r="H60" s="222"/>
      <c r="I60" s="222"/>
      <c r="J60" s="222"/>
      <c r="K60" s="222"/>
      <c r="L60" s="222"/>
      <c r="M60" s="222"/>
      <c r="N60" s="221"/>
      <c r="O60" s="221"/>
      <c r="P60" s="221"/>
      <c r="Q60" s="221"/>
      <c r="R60" s="222"/>
      <c r="S60" s="222"/>
      <c r="T60" s="222"/>
      <c r="U60" s="222"/>
      <c r="V60" s="222"/>
      <c r="W60" s="222"/>
      <c r="X60" s="222"/>
      <c r="Y60" s="222"/>
      <c r="Z60" s="212"/>
      <c r="AA60" s="212"/>
      <c r="AB60" s="212"/>
      <c r="AC60" s="212"/>
      <c r="AD60" s="212"/>
      <c r="AE60" s="212"/>
      <c r="AF60" s="212"/>
      <c r="AG60" s="212" t="s">
        <v>127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ht="22.5" outlineLevel="1" x14ac:dyDescent="0.2">
      <c r="A61" s="235">
        <v>22</v>
      </c>
      <c r="B61" s="236" t="s">
        <v>215</v>
      </c>
      <c r="C61" s="254" t="s">
        <v>216</v>
      </c>
      <c r="D61" s="237" t="s">
        <v>138</v>
      </c>
      <c r="E61" s="238">
        <v>100</v>
      </c>
      <c r="F61" s="239"/>
      <c r="G61" s="240">
        <f>ROUND(E61*F61,2)</f>
        <v>0</v>
      </c>
      <c r="H61" s="239"/>
      <c r="I61" s="240">
        <f>ROUND(E61*H61,2)</f>
        <v>0</v>
      </c>
      <c r="J61" s="239"/>
      <c r="K61" s="240">
        <f>ROUND(E61*J61,2)</f>
        <v>0</v>
      </c>
      <c r="L61" s="240">
        <v>21</v>
      </c>
      <c r="M61" s="240">
        <f>G61*(1+L61/100)</f>
        <v>0</v>
      </c>
      <c r="N61" s="238">
        <v>6.9999999999999994E-5</v>
      </c>
      <c r="O61" s="238">
        <f>ROUND(E61*N61,2)</f>
        <v>0.01</v>
      </c>
      <c r="P61" s="238">
        <v>0</v>
      </c>
      <c r="Q61" s="238">
        <f>ROUND(E61*P61,2)</f>
        <v>0</v>
      </c>
      <c r="R61" s="240" t="s">
        <v>210</v>
      </c>
      <c r="S61" s="240" t="s">
        <v>122</v>
      </c>
      <c r="T61" s="241" t="s">
        <v>122</v>
      </c>
      <c r="U61" s="222">
        <v>0.34</v>
      </c>
      <c r="V61" s="222">
        <f>ROUND(E61*U61,2)</f>
        <v>34</v>
      </c>
      <c r="W61" s="222"/>
      <c r="X61" s="222" t="s">
        <v>123</v>
      </c>
      <c r="Y61" s="222" t="s">
        <v>124</v>
      </c>
      <c r="Z61" s="212"/>
      <c r="AA61" s="212"/>
      <c r="AB61" s="212"/>
      <c r="AC61" s="212"/>
      <c r="AD61" s="212"/>
      <c r="AE61" s="212"/>
      <c r="AF61" s="212"/>
      <c r="AG61" s="212" t="s">
        <v>125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2" x14ac:dyDescent="0.2">
      <c r="A62" s="219"/>
      <c r="B62" s="220"/>
      <c r="C62" s="255" t="s">
        <v>217</v>
      </c>
      <c r="D62" s="223"/>
      <c r="E62" s="224">
        <v>100</v>
      </c>
      <c r="F62" s="222"/>
      <c r="G62" s="222"/>
      <c r="H62" s="222"/>
      <c r="I62" s="222"/>
      <c r="J62" s="222"/>
      <c r="K62" s="222"/>
      <c r="L62" s="222"/>
      <c r="M62" s="222"/>
      <c r="N62" s="221"/>
      <c r="O62" s="221"/>
      <c r="P62" s="221"/>
      <c r="Q62" s="221"/>
      <c r="R62" s="222"/>
      <c r="S62" s="222"/>
      <c r="T62" s="222"/>
      <c r="U62" s="222"/>
      <c r="V62" s="222"/>
      <c r="W62" s="222"/>
      <c r="X62" s="222"/>
      <c r="Y62" s="222"/>
      <c r="Z62" s="212"/>
      <c r="AA62" s="212"/>
      <c r="AB62" s="212"/>
      <c r="AC62" s="212"/>
      <c r="AD62" s="212"/>
      <c r="AE62" s="212"/>
      <c r="AF62" s="212"/>
      <c r="AG62" s="212" t="s">
        <v>127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ht="22.5" outlineLevel="1" x14ac:dyDescent="0.2">
      <c r="A63" s="235">
        <v>23</v>
      </c>
      <c r="B63" s="236" t="s">
        <v>215</v>
      </c>
      <c r="C63" s="254" t="s">
        <v>216</v>
      </c>
      <c r="D63" s="237" t="s">
        <v>138</v>
      </c>
      <c r="E63" s="238">
        <v>68</v>
      </c>
      <c r="F63" s="239"/>
      <c r="G63" s="240">
        <f>ROUND(E63*F63,2)</f>
        <v>0</v>
      </c>
      <c r="H63" s="239"/>
      <c r="I63" s="240">
        <f>ROUND(E63*H63,2)</f>
        <v>0</v>
      </c>
      <c r="J63" s="239"/>
      <c r="K63" s="240">
        <f>ROUND(E63*J63,2)</f>
        <v>0</v>
      </c>
      <c r="L63" s="240">
        <v>21</v>
      </c>
      <c r="M63" s="240">
        <f>G63*(1+L63/100)</f>
        <v>0</v>
      </c>
      <c r="N63" s="238">
        <v>6.9999999999999994E-5</v>
      </c>
      <c r="O63" s="238">
        <f>ROUND(E63*N63,2)</f>
        <v>0</v>
      </c>
      <c r="P63" s="238">
        <v>0</v>
      </c>
      <c r="Q63" s="238">
        <f>ROUND(E63*P63,2)</f>
        <v>0</v>
      </c>
      <c r="R63" s="240" t="s">
        <v>210</v>
      </c>
      <c r="S63" s="240" t="s">
        <v>122</v>
      </c>
      <c r="T63" s="241" t="s">
        <v>122</v>
      </c>
      <c r="U63" s="222">
        <v>0.34</v>
      </c>
      <c r="V63" s="222">
        <f>ROUND(E63*U63,2)</f>
        <v>23.12</v>
      </c>
      <c r="W63" s="222"/>
      <c r="X63" s="222" t="s">
        <v>123</v>
      </c>
      <c r="Y63" s="222" t="s">
        <v>124</v>
      </c>
      <c r="Z63" s="212"/>
      <c r="AA63" s="212"/>
      <c r="AB63" s="212"/>
      <c r="AC63" s="212"/>
      <c r="AD63" s="212"/>
      <c r="AE63" s="212"/>
      <c r="AF63" s="212"/>
      <c r="AG63" s="212" t="s">
        <v>125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2" x14ac:dyDescent="0.2">
      <c r="A64" s="219"/>
      <c r="B64" s="220"/>
      <c r="C64" s="255" t="s">
        <v>218</v>
      </c>
      <c r="D64" s="223"/>
      <c r="E64" s="224">
        <v>68</v>
      </c>
      <c r="F64" s="222"/>
      <c r="G64" s="222"/>
      <c r="H64" s="222"/>
      <c r="I64" s="222"/>
      <c r="J64" s="222"/>
      <c r="K64" s="222"/>
      <c r="L64" s="222"/>
      <c r="M64" s="222"/>
      <c r="N64" s="221"/>
      <c r="O64" s="221"/>
      <c r="P64" s="221"/>
      <c r="Q64" s="221"/>
      <c r="R64" s="222"/>
      <c r="S64" s="222"/>
      <c r="T64" s="222"/>
      <c r="U64" s="222"/>
      <c r="V64" s="222"/>
      <c r="W64" s="222"/>
      <c r="X64" s="222"/>
      <c r="Y64" s="222"/>
      <c r="Z64" s="212"/>
      <c r="AA64" s="212"/>
      <c r="AB64" s="212"/>
      <c r="AC64" s="212"/>
      <c r="AD64" s="212"/>
      <c r="AE64" s="212"/>
      <c r="AF64" s="212"/>
      <c r="AG64" s="212" t="s">
        <v>127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ht="22.5" outlineLevel="1" x14ac:dyDescent="0.2">
      <c r="A65" s="235">
        <v>24</v>
      </c>
      <c r="B65" s="236" t="s">
        <v>219</v>
      </c>
      <c r="C65" s="254" t="s">
        <v>220</v>
      </c>
      <c r="D65" s="237" t="s">
        <v>138</v>
      </c>
      <c r="E65" s="238">
        <v>500</v>
      </c>
      <c r="F65" s="239"/>
      <c r="G65" s="240">
        <f>ROUND(E65*F65,2)</f>
        <v>0</v>
      </c>
      <c r="H65" s="239"/>
      <c r="I65" s="240">
        <f>ROUND(E65*H65,2)</f>
        <v>0</v>
      </c>
      <c r="J65" s="239"/>
      <c r="K65" s="240">
        <f>ROUND(E65*J65,2)</f>
        <v>0</v>
      </c>
      <c r="L65" s="240">
        <v>21</v>
      </c>
      <c r="M65" s="240">
        <f>G65*(1+L65/100)</f>
        <v>0</v>
      </c>
      <c r="N65" s="238">
        <v>9.0000000000000006E-5</v>
      </c>
      <c r="O65" s="238">
        <f>ROUND(E65*N65,2)</f>
        <v>0.05</v>
      </c>
      <c r="P65" s="238">
        <v>0</v>
      </c>
      <c r="Q65" s="238">
        <f>ROUND(E65*P65,2)</f>
        <v>0</v>
      </c>
      <c r="R65" s="240" t="s">
        <v>210</v>
      </c>
      <c r="S65" s="240" t="s">
        <v>122</v>
      </c>
      <c r="T65" s="241" t="s">
        <v>122</v>
      </c>
      <c r="U65" s="222">
        <v>0.41599999999999998</v>
      </c>
      <c r="V65" s="222">
        <f>ROUND(E65*U65,2)</f>
        <v>208</v>
      </c>
      <c r="W65" s="222"/>
      <c r="X65" s="222" t="s">
        <v>123</v>
      </c>
      <c r="Y65" s="222" t="s">
        <v>124</v>
      </c>
      <c r="Z65" s="212"/>
      <c r="AA65" s="212"/>
      <c r="AB65" s="212"/>
      <c r="AC65" s="212"/>
      <c r="AD65" s="212"/>
      <c r="AE65" s="212"/>
      <c r="AF65" s="212"/>
      <c r="AG65" s="212" t="s">
        <v>125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2" x14ac:dyDescent="0.2">
      <c r="A66" s="219"/>
      <c r="B66" s="220"/>
      <c r="C66" s="255" t="s">
        <v>221</v>
      </c>
      <c r="D66" s="223"/>
      <c r="E66" s="224">
        <v>500</v>
      </c>
      <c r="F66" s="222"/>
      <c r="G66" s="222"/>
      <c r="H66" s="222"/>
      <c r="I66" s="222"/>
      <c r="J66" s="222"/>
      <c r="K66" s="222"/>
      <c r="L66" s="222"/>
      <c r="M66" s="222"/>
      <c r="N66" s="221"/>
      <c r="O66" s="221"/>
      <c r="P66" s="221"/>
      <c r="Q66" s="221"/>
      <c r="R66" s="222"/>
      <c r="S66" s="222"/>
      <c r="T66" s="222"/>
      <c r="U66" s="222"/>
      <c r="V66" s="222"/>
      <c r="W66" s="222"/>
      <c r="X66" s="222"/>
      <c r="Y66" s="222"/>
      <c r="Z66" s="212"/>
      <c r="AA66" s="212"/>
      <c r="AB66" s="212"/>
      <c r="AC66" s="212"/>
      <c r="AD66" s="212"/>
      <c r="AE66" s="212"/>
      <c r="AF66" s="212"/>
      <c r="AG66" s="212" t="s">
        <v>127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ht="22.5" outlineLevel="1" x14ac:dyDescent="0.2">
      <c r="A67" s="235">
        <v>25</v>
      </c>
      <c r="B67" s="236" t="s">
        <v>222</v>
      </c>
      <c r="C67" s="254" t="s">
        <v>223</v>
      </c>
      <c r="D67" s="237" t="s">
        <v>166</v>
      </c>
      <c r="E67" s="238">
        <v>441.5</v>
      </c>
      <c r="F67" s="239"/>
      <c r="G67" s="240">
        <f>ROUND(E67*F67,2)</f>
        <v>0</v>
      </c>
      <c r="H67" s="239"/>
      <c r="I67" s="240">
        <f>ROUND(E67*H67,2)</f>
        <v>0</v>
      </c>
      <c r="J67" s="239"/>
      <c r="K67" s="240">
        <f>ROUND(E67*J67,2)</f>
        <v>0</v>
      </c>
      <c r="L67" s="240">
        <v>21</v>
      </c>
      <c r="M67" s="240">
        <f>G67*(1+L67/100)</f>
        <v>0</v>
      </c>
      <c r="N67" s="238">
        <v>0</v>
      </c>
      <c r="O67" s="238">
        <f>ROUND(E67*N67,2)</f>
        <v>0</v>
      </c>
      <c r="P67" s="238">
        <v>0</v>
      </c>
      <c r="Q67" s="238">
        <f>ROUND(E67*P67,2)</f>
        <v>0</v>
      </c>
      <c r="R67" s="240" t="s">
        <v>210</v>
      </c>
      <c r="S67" s="240" t="s">
        <v>122</v>
      </c>
      <c r="T67" s="241" t="s">
        <v>122</v>
      </c>
      <c r="U67" s="222">
        <v>0.27</v>
      </c>
      <c r="V67" s="222">
        <f>ROUND(E67*U67,2)</f>
        <v>119.21</v>
      </c>
      <c r="W67" s="222"/>
      <c r="X67" s="222" t="s">
        <v>123</v>
      </c>
      <c r="Y67" s="222" t="s">
        <v>124</v>
      </c>
      <c r="Z67" s="212"/>
      <c r="AA67" s="212"/>
      <c r="AB67" s="212"/>
      <c r="AC67" s="212"/>
      <c r="AD67" s="212"/>
      <c r="AE67" s="212"/>
      <c r="AF67" s="212"/>
      <c r="AG67" s="212" t="s">
        <v>125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2" x14ac:dyDescent="0.2">
      <c r="A68" s="219"/>
      <c r="B68" s="220"/>
      <c r="C68" s="256" t="s">
        <v>224</v>
      </c>
      <c r="D68" s="243"/>
      <c r="E68" s="243"/>
      <c r="F68" s="243"/>
      <c r="G68" s="243"/>
      <c r="H68" s="222"/>
      <c r="I68" s="222"/>
      <c r="J68" s="222"/>
      <c r="K68" s="222"/>
      <c r="L68" s="222"/>
      <c r="M68" s="222"/>
      <c r="N68" s="221"/>
      <c r="O68" s="221"/>
      <c r="P68" s="221"/>
      <c r="Q68" s="221"/>
      <c r="R68" s="222"/>
      <c r="S68" s="222"/>
      <c r="T68" s="222"/>
      <c r="U68" s="222"/>
      <c r="V68" s="222"/>
      <c r="W68" s="222"/>
      <c r="X68" s="222"/>
      <c r="Y68" s="222"/>
      <c r="Z68" s="212"/>
      <c r="AA68" s="212"/>
      <c r="AB68" s="212"/>
      <c r="AC68" s="212"/>
      <c r="AD68" s="212"/>
      <c r="AE68" s="212"/>
      <c r="AF68" s="212"/>
      <c r="AG68" s="212" t="s">
        <v>135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2" x14ac:dyDescent="0.2">
      <c r="A69" s="219"/>
      <c r="B69" s="220"/>
      <c r="C69" s="255" t="s">
        <v>189</v>
      </c>
      <c r="D69" s="223"/>
      <c r="E69" s="224">
        <v>441.5</v>
      </c>
      <c r="F69" s="222"/>
      <c r="G69" s="222"/>
      <c r="H69" s="222"/>
      <c r="I69" s="222"/>
      <c r="J69" s="222"/>
      <c r="K69" s="222"/>
      <c r="L69" s="222"/>
      <c r="M69" s="222"/>
      <c r="N69" s="221"/>
      <c r="O69" s="221"/>
      <c r="P69" s="221"/>
      <c r="Q69" s="221"/>
      <c r="R69" s="222"/>
      <c r="S69" s="222"/>
      <c r="T69" s="222"/>
      <c r="U69" s="222"/>
      <c r="V69" s="222"/>
      <c r="W69" s="222"/>
      <c r="X69" s="222"/>
      <c r="Y69" s="222"/>
      <c r="Z69" s="212"/>
      <c r="AA69" s="212"/>
      <c r="AB69" s="212"/>
      <c r="AC69" s="212"/>
      <c r="AD69" s="212"/>
      <c r="AE69" s="212"/>
      <c r="AF69" s="212"/>
      <c r="AG69" s="212" t="s">
        <v>127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ht="22.5" outlineLevel="1" x14ac:dyDescent="0.2">
      <c r="A70" s="235">
        <v>26</v>
      </c>
      <c r="B70" s="236" t="s">
        <v>225</v>
      </c>
      <c r="C70" s="254" t="s">
        <v>226</v>
      </c>
      <c r="D70" s="237" t="s">
        <v>166</v>
      </c>
      <c r="E70" s="238">
        <v>441.5</v>
      </c>
      <c r="F70" s="239"/>
      <c r="G70" s="240">
        <f>ROUND(E70*F70,2)</f>
        <v>0</v>
      </c>
      <c r="H70" s="239"/>
      <c r="I70" s="240">
        <f>ROUND(E70*H70,2)</f>
        <v>0</v>
      </c>
      <c r="J70" s="239"/>
      <c r="K70" s="240">
        <f>ROUND(E70*J70,2)</f>
        <v>0</v>
      </c>
      <c r="L70" s="240">
        <v>21</v>
      </c>
      <c r="M70" s="240">
        <f>G70*(1+L70/100)</f>
        <v>0</v>
      </c>
      <c r="N70" s="238">
        <v>0</v>
      </c>
      <c r="O70" s="238">
        <f>ROUND(E70*N70,2)</f>
        <v>0</v>
      </c>
      <c r="P70" s="238">
        <v>1.4999999999999999E-2</v>
      </c>
      <c r="Q70" s="238">
        <f>ROUND(E70*P70,2)</f>
        <v>6.62</v>
      </c>
      <c r="R70" s="240" t="s">
        <v>210</v>
      </c>
      <c r="S70" s="240" t="s">
        <v>122</v>
      </c>
      <c r="T70" s="241" t="s">
        <v>122</v>
      </c>
      <c r="U70" s="222">
        <v>0.09</v>
      </c>
      <c r="V70" s="222">
        <f>ROUND(E70*U70,2)</f>
        <v>39.74</v>
      </c>
      <c r="W70" s="222"/>
      <c r="X70" s="222" t="s">
        <v>123</v>
      </c>
      <c r="Y70" s="222" t="s">
        <v>124</v>
      </c>
      <c r="Z70" s="212"/>
      <c r="AA70" s="212"/>
      <c r="AB70" s="212"/>
      <c r="AC70" s="212"/>
      <c r="AD70" s="212"/>
      <c r="AE70" s="212"/>
      <c r="AF70" s="212"/>
      <c r="AG70" s="212" t="s">
        <v>125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2" x14ac:dyDescent="0.2">
      <c r="A71" s="219"/>
      <c r="B71" s="220"/>
      <c r="C71" s="255" t="s">
        <v>189</v>
      </c>
      <c r="D71" s="223"/>
      <c r="E71" s="224">
        <v>441.5</v>
      </c>
      <c r="F71" s="222"/>
      <c r="G71" s="222"/>
      <c r="H71" s="222"/>
      <c r="I71" s="222"/>
      <c r="J71" s="222"/>
      <c r="K71" s="222"/>
      <c r="L71" s="222"/>
      <c r="M71" s="222"/>
      <c r="N71" s="221"/>
      <c r="O71" s="221"/>
      <c r="P71" s="221"/>
      <c r="Q71" s="221"/>
      <c r="R71" s="222"/>
      <c r="S71" s="222"/>
      <c r="T71" s="222"/>
      <c r="U71" s="222"/>
      <c r="V71" s="222"/>
      <c r="W71" s="222"/>
      <c r="X71" s="222"/>
      <c r="Y71" s="222"/>
      <c r="Z71" s="212"/>
      <c r="AA71" s="212"/>
      <c r="AB71" s="212"/>
      <c r="AC71" s="212"/>
      <c r="AD71" s="212"/>
      <c r="AE71" s="212"/>
      <c r="AF71" s="212"/>
      <c r="AG71" s="212" t="s">
        <v>127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35">
        <v>27</v>
      </c>
      <c r="B72" s="236" t="s">
        <v>227</v>
      </c>
      <c r="C72" s="254" t="s">
        <v>228</v>
      </c>
      <c r="D72" s="237" t="s">
        <v>120</v>
      </c>
      <c r="E72" s="238">
        <v>26.332820000000002</v>
      </c>
      <c r="F72" s="239"/>
      <c r="G72" s="240">
        <f>ROUND(E72*F72,2)</f>
        <v>0</v>
      </c>
      <c r="H72" s="239"/>
      <c r="I72" s="240">
        <f>ROUND(E72*H72,2)</f>
        <v>0</v>
      </c>
      <c r="J72" s="239"/>
      <c r="K72" s="240">
        <f>ROUND(E72*J72,2)</f>
        <v>0</v>
      </c>
      <c r="L72" s="240">
        <v>21</v>
      </c>
      <c r="M72" s="240">
        <f>G72*(1+L72/100)</f>
        <v>0</v>
      </c>
      <c r="N72" s="238">
        <v>2.3570000000000001E-2</v>
      </c>
      <c r="O72" s="238">
        <f>ROUND(E72*N72,2)</f>
        <v>0.62</v>
      </c>
      <c r="P72" s="238">
        <v>0</v>
      </c>
      <c r="Q72" s="238">
        <f>ROUND(E72*P72,2)</f>
        <v>0</v>
      </c>
      <c r="R72" s="240" t="s">
        <v>210</v>
      </c>
      <c r="S72" s="240" t="s">
        <v>122</v>
      </c>
      <c r="T72" s="241" t="s">
        <v>122</v>
      </c>
      <c r="U72" s="222">
        <v>0</v>
      </c>
      <c r="V72" s="222">
        <f>ROUND(E72*U72,2)</f>
        <v>0</v>
      </c>
      <c r="W72" s="222"/>
      <c r="X72" s="222" t="s">
        <v>123</v>
      </c>
      <c r="Y72" s="222" t="s">
        <v>124</v>
      </c>
      <c r="Z72" s="212"/>
      <c r="AA72" s="212"/>
      <c r="AB72" s="212"/>
      <c r="AC72" s="212"/>
      <c r="AD72" s="212"/>
      <c r="AE72" s="212"/>
      <c r="AF72" s="212"/>
      <c r="AG72" s="212" t="s">
        <v>125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2" x14ac:dyDescent="0.2">
      <c r="A73" s="219"/>
      <c r="B73" s="220"/>
      <c r="C73" s="255" t="s">
        <v>229</v>
      </c>
      <c r="D73" s="223"/>
      <c r="E73" s="224">
        <v>15.452500000000001</v>
      </c>
      <c r="F73" s="222"/>
      <c r="G73" s="222"/>
      <c r="H73" s="222"/>
      <c r="I73" s="222"/>
      <c r="J73" s="222"/>
      <c r="K73" s="222"/>
      <c r="L73" s="222"/>
      <c r="M73" s="222"/>
      <c r="N73" s="221"/>
      <c r="O73" s="221"/>
      <c r="P73" s="221"/>
      <c r="Q73" s="221"/>
      <c r="R73" s="222"/>
      <c r="S73" s="222"/>
      <c r="T73" s="222"/>
      <c r="U73" s="222"/>
      <c r="V73" s="222"/>
      <c r="W73" s="222"/>
      <c r="X73" s="222"/>
      <c r="Y73" s="222"/>
      <c r="Z73" s="212"/>
      <c r="AA73" s="212"/>
      <c r="AB73" s="212"/>
      <c r="AC73" s="212"/>
      <c r="AD73" s="212"/>
      <c r="AE73" s="212"/>
      <c r="AF73" s="212"/>
      <c r="AG73" s="212" t="s">
        <v>127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3" x14ac:dyDescent="0.2">
      <c r="A74" s="219"/>
      <c r="B74" s="220"/>
      <c r="C74" s="255" t="s">
        <v>230</v>
      </c>
      <c r="D74" s="223"/>
      <c r="E74" s="224">
        <v>1.1000000000000001</v>
      </c>
      <c r="F74" s="222"/>
      <c r="G74" s="222"/>
      <c r="H74" s="222"/>
      <c r="I74" s="222"/>
      <c r="J74" s="222"/>
      <c r="K74" s="222"/>
      <c r="L74" s="222"/>
      <c r="M74" s="222"/>
      <c r="N74" s="221"/>
      <c r="O74" s="221"/>
      <c r="P74" s="221"/>
      <c r="Q74" s="221"/>
      <c r="R74" s="222"/>
      <c r="S74" s="222"/>
      <c r="T74" s="222"/>
      <c r="U74" s="222"/>
      <c r="V74" s="222"/>
      <c r="W74" s="222"/>
      <c r="X74" s="222"/>
      <c r="Y74" s="222"/>
      <c r="Z74" s="212"/>
      <c r="AA74" s="212"/>
      <c r="AB74" s="212"/>
      <c r="AC74" s="212"/>
      <c r="AD74" s="212"/>
      <c r="AE74" s="212"/>
      <c r="AF74" s="212"/>
      <c r="AG74" s="212" t="s">
        <v>127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3" x14ac:dyDescent="0.2">
      <c r="A75" s="219"/>
      <c r="B75" s="220"/>
      <c r="C75" s="255" t="s">
        <v>231</v>
      </c>
      <c r="D75" s="223"/>
      <c r="E75" s="224">
        <v>9.1519999999999992</v>
      </c>
      <c r="F75" s="222"/>
      <c r="G75" s="222"/>
      <c r="H75" s="222"/>
      <c r="I75" s="222"/>
      <c r="J75" s="222"/>
      <c r="K75" s="222"/>
      <c r="L75" s="222"/>
      <c r="M75" s="222"/>
      <c r="N75" s="221"/>
      <c r="O75" s="221"/>
      <c r="P75" s="221"/>
      <c r="Q75" s="221"/>
      <c r="R75" s="222"/>
      <c r="S75" s="222"/>
      <c r="T75" s="222"/>
      <c r="U75" s="222"/>
      <c r="V75" s="222"/>
      <c r="W75" s="222"/>
      <c r="X75" s="222"/>
      <c r="Y75" s="222"/>
      <c r="Z75" s="212"/>
      <c r="AA75" s="212"/>
      <c r="AB75" s="212"/>
      <c r="AC75" s="212"/>
      <c r="AD75" s="212"/>
      <c r="AE75" s="212"/>
      <c r="AF75" s="212"/>
      <c r="AG75" s="212" t="s">
        <v>127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3" x14ac:dyDescent="0.2">
      <c r="A76" s="219"/>
      <c r="B76" s="220"/>
      <c r="C76" s="255" t="s">
        <v>232</v>
      </c>
      <c r="D76" s="223"/>
      <c r="E76" s="224">
        <v>0.62831999999999999</v>
      </c>
      <c r="F76" s="222"/>
      <c r="G76" s="222"/>
      <c r="H76" s="222"/>
      <c r="I76" s="222"/>
      <c r="J76" s="222"/>
      <c r="K76" s="222"/>
      <c r="L76" s="222"/>
      <c r="M76" s="222"/>
      <c r="N76" s="221"/>
      <c r="O76" s="221"/>
      <c r="P76" s="221"/>
      <c r="Q76" s="221"/>
      <c r="R76" s="222"/>
      <c r="S76" s="222"/>
      <c r="T76" s="222"/>
      <c r="U76" s="222"/>
      <c r="V76" s="222"/>
      <c r="W76" s="222"/>
      <c r="X76" s="222"/>
      <c r="Y76" s="222"/>
      <c r="Z76" s="212"/>
      <c r="AA76" s="212"/>
      <c r="AB76" s="212"/>
      <c r="AC76" s="212"/>
      <c r="AD76" s="212"/>
      <c r="AE76" s="212"/>
      <c r="AF76" s="212"/>
      <c r="AG76" s="212" t="s">
        <v>127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35">
        <v>28</v>
      </c>
      <c r="B77" s="236" t="s">
        <v>233</v>
      </c>
      <c r="C77" s="254" t="s">
        <v>234</v>
      </c>
      <c r="D77" s="237" t="s">
        <v>120</v>
      </c>
      <c r="E77" s="238">
        <v>13.244999999999999</v>
      </c>
      <c r="F77" s="239"/>
      <c r="G77" s="240">
        <f>ROUND(E77*F77,2)</f>
        <v>0</v>
      </c>
      <c r="H77" s="239"/>
      <c r="I77" s="240">
        <f>ROUND(E77*H77,2)</f>
        <v>0</v>
      </c>
      <c r="J77" s="239"/>
      <c r="K77" s="240">
        <f>ROUND(E77*J77,2)</f>
        <v>0</v>
      </c>
      <c r="L77" s="240">
        <v>21</v>
      </c>
      <c r="M77" s="240">
        <f>G77*(1+L77/100)</f>
        <v>0</v>
      </c>
      <c r="N77" s="238">
        <v>0.55000000000000004</v>
      </c>
      <c r="O77" s="238">
        <f>ROUND(E77*N77,2)</f>
        <v>7.28</v>
      </c>
      <c r="P77" s="238">
        <v>0</v>
      </c>
      <c r="Q77" s="238">
        <f>ROUND(E77*P77,2)</f>
        <v>0</v>
      </c>
      <c r="R77" s="240" t="s">
        <v>162</v>
      </c>
      <c r="S77" s="240" t="s">
        <v>122</v>
      </c>
      <c r="T77" s="241" t="s">
        <v>172</v>
      </c>
      <c r="U77" s="222">
        <v>0</v>
      </c>
      <c r="V77" s="222">
        <f>ROUND(E77*U77,2)</f>
        <v>0</v>
      </c>
      <c r="W77" s="222"/>
      <c r="X77" s="222" t="s">
        <v>152</v>
      </c>
      <c r="Y77" s="222" t="s">
        <v>124</v>
      </c>
      <c r="Z77" s="212"/>
      <c r="AA77" s="212"/>
      <c r="AB77" s="212"/>
      <c r="AC77" s="212"/>
      <c r="AD77" s="212"/>
      <c r="AE77" s="212"/>
      <c r="AF77" s="212"/>
      <c r="AG77" s="212" t="s">
        <v>153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2" x14ac:dyDescent="0.2">
      <c r="A78" s="219"/>
      <c r="B78" s="220"/>
      <c r="C78" s="255" t="s">
        <v>235</v>
      </c>
      <c r="D78" s="223"/>
      <c r="E78" s="224">
        <v>13.244999999999999</v>
      </c>
      <c r="F78" s="222"/>
      <c r="G78" s="222"/>
      <c r="H78" s="222"/>
      <c r="I78" s="222"/>
      <c r="J78" s="222"/>
      <c r="K78" s="222"/>
      <c r="L78" s="222"/>
      <c r="M78" s="222"/>
      <c r="N78" s="221"/>
      <c r="O78" s="221"/>
      <c r="P78" s="221"/>
      <c r="Q78" s="221"/>
      <c r="R78" s="222"/>
      <c r="S78" s="222"/>
      <c r="T78" s="222"/>
      <c r="U78" s="222"/>
      <c r="V78" s="222"/>
      <c r="W78" s="222"/>
      <c r="X78" s="222"/>
      <c r="Y78" s="222"/>
      <c r="Z78" s="212"/>
      <c r="AA78" s="212"/>
      <c r="AB78" s="212"/>
      <c r="AC78" s="212"/>
      <c r="AD78" s="212"/>
      <c r="AE78" s="212"/>
      <c r="AF78" s="212"/>
      <c r="AG78" s="212" t="s">
        <v>127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35">
        <v>29</v>
      </c>
      <c r="B79" s="236" t="s">
        <v>236</v>
      </c>
      <c r="C79" s="254" t="s">
        <v>237</v>
      </c>
      <c r="D79" s="237" t="s">
        <v>120</v>
      </c>
      <c r="E79" s="238">
        <v>1.1000000000000001</v>
      </c>
      <c r="F79" s="239"/>
      <c r="G79" s="240">
        <f>ROUND(E79*F79,2)</f>
        <v>0</v>
      </c>
      <c r="H79" s="239"/>
      <c r="I79" s="240">
        <f>ROUND(E79*H79,2)</f>
        <v>0</v>
      </c>
      <c r="J79" s="239"/>
      <c r="K79" s="240">
        <f>ROUND(E79*J79,2)</f>
        <v>0</v>
      </c>
      <c r="L79" s="240">
        <v>21</v>
      </c>
      <c r="M79" s="240">
        <f>G79*(1+L79/100)</f>
        <v>0</v>
      </c>
      <c r="N79" s="238">
        <v>0.55000000000000004</v>
      </c>
      <c r="O79" s="238">
        <f>ROUND(E79*N79,2)</f>
        <v>0.61</v>
      </c>
      <c r="P79" s="238">
        <v>0</v>
      </c>
      <c r="Q79" s="238">
        <f>ROUND(E79*P79,2)</f>
        <v>0</v>
      </c>
      <c r="R79" s="240" t="s">
        <v>162</v>
      </c>
      <c r="S79" s="240" t="s">
        <v>122</v>
      </c>
      <c r="T79" s="241" t="s">
        <v>122</v>
      </c>
      <c r="U79" s="222">
        <v>0</v>
      </c>
      <c r="V79" s="222">
        <f>ROUND(E79*U79,2)</f>
        <v>0</v>
      </c>
      <c r="W79" s="222"/>
      <c r="X79" s="222" t="s">
        <v>152</v>
      </c>
      <c r="Y79" s="222" t="s">
        <v>124</v>
      </c>
      <c r="Z79" s="212"/>
      <c r="AA79" s="212"/>
      <c r="AB79" s="212"/>
      <c r="AC79" s="212"/>
      <c r="AD79" s="212"/>
      <c r="AE79" s="212"/>
      <c r="AF79" s="212"/>
      <c r="AG79" s="212" t="s">
        <v>153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2" x14ac:dyDescent="0.2">
      <c r="A80" s="219"/>
      <c r="B80" s="220"/>
      <c r="C80" s="255" t="s">
        <v>230</v>
      </c>
      <c r="D80" s="223"/>
      <c r="E80" s="224">
        <v>1.1000000000000001</v>
      </c>
      <c r="F80" s="222"/>
      <c r="G80" s="222"/>
      <c r="H80" s="222"/>
      <c r="I80" s="222"/>
      <c r="J80" s="222"/>
      <c r="K80" s="222"/>
      <c r="L80" s="222"/>
      <c r="M80" s="222"/>
      <c r="N80" s="221"/>
      <c r="O80" s="221"/>
      <c r="P80" s="221"/>
      <c r="Q80" s="221"/>
      <c r="R80" s="222"/>
      <c r="S80" s="222"/>
      <c r="T80" s="222"/>
      <c r="U80" s="222"/>
      <c r="V80" s="222"/>
      <c r="W80" s="222"/>
      <c r="X80" s="222"/>
      <c r="Y80" s="222"/>
      <c r="Z80" s="212"/>
      <c r="AA80" s="212"/>
      <c r="AB80" s="212"/>
      <c r="AC80" s="212"/>
      <c r="AD80" s="212"/>
      <c r="AE80" s="212"/>
      <c r="AF80" s="212"/>
      <c r="AG80" s="212" t="s">
        <v>127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ht="22.5" outlineLevel="1" x14ac:dyDescent="0.2">
      <c r="A81" s="235">
        <v>30</v>
      </c>
      <c r="B81" s="236" t="s">
        <v>238</v>
      </c>
      <c r="C81" s="254" t="s">
        <v>239</v>
      </c>
      <c r="D81" s="237" t="s">
        <v>120</v>
      </c>
      <c r="E81" s="238">
        <v>9.7803199999999997</v>
      </c>
      <c r="F81" s="239"/>
      <c r="G81" s="240">
        <f>ROUND(E81*F81,2)</f>
        <v>0</v>
      </c>
      <c r="H81" s="239"/>
      <c r="I81" s="240">
        <f>ROUND(E81*H81,2)</f>
        <v>0</v>
      </c>
      <c r="J81" s="239"/>
      <c r="K81" s="240">
        <f>ROUND(E81*J81,2)</f>
        <v>0</v>
      </c>
      <c r="L81" s="240">
        <v>21</v>
      </c>
      <c r="M81" s="240">
        <f>G81*(1+L81/100)</f>
        <v>0</v>
      </c>
      <c r="N81" s="238">
        <v>0.5</v>
      </c>
      <c r="O81" s="238">
        <f>ROUND(E81*N81,2)</f>
        <v>4.8899999999999997</v>
      </c>
      <c r="P81" s="238">
        <v>0</v>
      </c>
      <c r="Q81" s="238">
        <f>ROUND(E81*P81,2)</f>
        <v>0</v>
      </c>
      <c r="R81" s="240" t="s">
        <v>162</v>
      </c>
      <c r="S81" s="240" t="s">
        <v>122</v>
      </c>
      <c r="T81" s="241" t="s">
        <v>122</v>
      </c>
      <c r="U81" s="222">
        <v>0</v>
      </c>
      <c r="V81" s="222">
        <f>ROUND(E81*U81,2)</f>
        <v>0</v>
      </c>
      <c r="W81" s="222"/>
      <c r="X81" s="222" t="s">
        <v>152</v>
      </c>
      <c r="Y81" s="222" t="s">
        <v>124</v>
      </c>
      <c r="Z81" s="212"/>
      <c r="AA81" s="212"/>
      <c r="AB81" s="212"/>
      <c r="AC81" s="212"/>
      <c r="AD81" s="212"/>
      <c r="AE81" s="212"/>
      <c r="AF81" s="212"/>
      <c r="AG81" s="212" t="s">
        <v>153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2" x14ac:dyDescent="0.2">
      <c r="A82" s="219"/>
      <c r="B82" s="220"/>
      <c r="C82" s="255" t="s">
        <v>231</v>
      </c>
      <c r="D82" s="223"/>
      <c r="E82" s="224">
        <v>9.1519999999999992</v>
      </c>
      <c r="F82" s="222"/>
      <c r="G82" s="222"/>
      <c r="H82" s="222"/>
      <c r="I82" s="222"/>
      <c r="J82" s="222"/>
      <c r="K82" s="222"/>
      <c r="L82" s="222"/>
      <c r="M82" s="222"/>
      <c r="N82" s="221"/>
      <c r="O82" s="221"/>
      <c r="P82" s="221"/>
      <c r="Q82" s="221"/>
      <c r="R82" s="222"/>
      <c r="S82" s="222"/>
      <c r="T82" s="222"/>
      <c r="U82" s="222"/>
      <c r="V82" s="222"/>
      <c r="W82" s="222"/>
      <c r="X82" s="222"/>
      <c r="Y82" s="222"/>
      <c r="Z82" s="212"/>
      <c r="AA82" s="212"/>
      <c r="AB82" s="212"/>
      <c r="AC82" s="212"/>
      <c r="AD82" s="212"/>
      <c r="AE82" s="212"/>
      <c r="AF82" s="212"/>
      <c r="AG82" s="212" t="s">
        <v>127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3" x14ac:dyDescent="0.2">
      <c r="A83" s="219"/>
      <c r="B83" s="220"/>
      <c r="C83" s="255" t="s">
        <v>232</v>
      </c>
      <c r="D83" s="223"/>
      <c r="E83" s="224">
        <v>0.62831999999999999</v>
      </c>
      <c r="F83" s="222"/>
      <c r="G83" s="222"/>
      <c r="H83" s="222"/>
      <c r="I83" s="222"/>
      <c r="J83" s="222"/>
      <c r="K83" s="222"/>
      <c r="L83" s="222"/>
      <c r="M83" s="222"/>
      <c r="N83" s="221"/>
      <c r="O83" s="221"/>
      <c r="P83" s="221"/>
      <c r="Q83" s="221"/>
      <c r="R83" s="222"/>
      <c r="S83" s="222"/>
      <c r="T83" s="222"/>
      <c r="U83" s="222"/>
      <c r="V83" s="222"/>
      <c r="W83" s="222"/>
      <c r="X83" s="222"/>
      <c r="Y83" s="222"/>
      <c r="Z83" s="212"/>
      <c r="AA83" s="212"/>
      <c r="AB83" s="212"/>
      <c r="AC83" s="212"/>
      <c r="AD83" s="212"/>
      <c r="AE83" s="212"/>
      <c r="AF83" s="212"/>
      <c r="AG83" s="212" t="s">
        <v>127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35">
        <v>31</v>
      </c>
      <c r="B84" s="236" t="s">
        <v>240</v>
      </c>
      <c r="C84" s="254" t="s">
        <v>241</v>
      </c>
      <c r="D84" s="237" t="s">
        <v>181</v>
      </c>
      <c r="E84" s="238">
        <v>13.553330000000001</v>
      </c>
      <c r="F84" s="239"/>
      <c r="G84" s="240">
        <f>ROUND(E84*F84,2)</f>
        <v>0</v>
      </c>
      <c r="H84" s="239"/>
      <c r="I84" s="240">
        <f>ROUND(E84*H84,2)</f>
        <v>0</v>
      </c>
      <c r="J84" s="239"/>
      <c r="K84" s="240">
        <f>ROUND(E84*J84,2)</f>
        <v>0</v>
      </c>
      <c r="L84" s="240">
        <v>21</v>
      </c>
      <c r="M84" s="240">
        <f>G84*(1+L84/100)</f>
        <v>0</v>
      </c>
      <c r="N84" s="238">
        <v>0</v>
      </c>
      <c r="O84" s="238">
        <f>ROUND(E84*N84,2)</f>
        <v>0</v>
      </c>
      <c r="P84" s="238">
        <v>0</v>
      </c>
      <c r="Q84" s="238">
        <f>ROUND(E84*P84,2)</f>
        <v>0</v>
      </c>
      <c r="R84" s="240" t="s">
        <v>210</v>
      </c>
      <c r="S84" s="240" t="s">
        <v>122</v>
      </c>
      <c r="T84" s="241" t="s">
        <v>122</v>
      </c>
      <c r="U84" s="222">
        <v>1.7509999999999999</v>
      </c>
      <c r="V84" s="222">
        <f>ROUND(E84*U84,2)</f>
        <v>23.73</v>
      </c>
      <c r="W84" s="222"/>
      <c r="X84" s="222" t="s">
        <v>183</v>
      </c>
      <c r="Y84" s="222" t="s">
        <v>124</v>
      </c>
      <c r="Z84" s="212"/>
      <c r="AA84" s="212"/>
      <c r="AB84" s="212"/>
      <c r="AC84" s="212"/>
      <c r="AD84" s="212"/>
      <c r="AE84" s="212"/>
      <c r="AF84" s="212"/>
      <c r="AG84" s="212" t="s">
        <v>184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2" x14ac:dyDescent="0.2">
      <c r="A85" s="219"/>
      <c r="B85" s="220"/>
      <c r="C85" s="256" t="s">
        <v>207</v>
      </c>
      <c r="D85" s="243"/>
      <c r="E85" s="243"/>
      <c r="F85" s="243"/>
      <c r="G85" s="243"/>
      <c r="H85" s="222"/>
      <c r="I85" s="222"/>
      <c r="J85" s="222"/>
      <c r="K85" s="222"/>
      <c r="L85" s="222"/>
      <c r="M85" s="222"/>
      <c r="N85" s="221"/>
      <c r="O85" s="221"/>
      <c r="P85" s="221"/>
      <c r="Q85" s="221"/>
      <c r="R85" s="222"/>
      <c r="S85" s="222"/>
      <c r="T85" s="222"/>
      <c r="U85" s="222"/>
      <c r="V85" s="222"/>
      <c r="W85" s="222"/>
      <c r="X85" s="222"/>
      <c r="Y85" s="222"/>
      <c r="Z85" s="212"/>
      <c r="AA85" s="212"/>
      <c r="AB85" s="212"/>
      <c r="AC85" s="212"/>
      <c r="AD85" s="212"/>
      <c r="AE85" s="212"/>
      <c r="AF85" s="212"/>
      <c r="AG85" s="212" t="s">
        <v>135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x14ac:dyDescent="0.2">
      <c r="A86" s="228" t="s">
        <v>116</v>
      </c>
      <c r="B86" s="229" t="s">
        <v>78</v>
      </c>
      <c r="C86" s="253" t="s">
        <v>79</v>
      </c>
      <c r="D86" s="230"/>
      <c r="E86" s="231"/>
      <c r="F86" s="232"/>
      <c r="G86" s="232">
        <f>SUMIF(AG87:AG103,"&lt;&gt;NOR",G87:G103)</f>
        <v>0</v>
      </c>
      <c r="H86" s="232"/>
      <c r="I86" s="232">
        <f>SUM(I87:I103)</f>
        <v>0</v>
      </c>
      <c r="J86" s="232"/>
      <c r="K86" s="232">
        <f>SUM(K87:K103)</f>
        <v>0</v>
      </c>
      <c r="L86" s="232"/>
      <c r="M86" s="232">
        <f>SUM(M87:M103)</f>
        <v>0</v>
      </c>
      <c r="N86" s="231"/>
      <c r="O86" s="231">
        <f>SUM(O87:O103)</f>
        <v>0.57000000000000006</v>
      </c>
      <c r="P86" s="231"/>
      <c r="Q86" s="231">
        <f>SUM(Q87:Q103)</f>
        <v>0</v>
      </c>
      <c r="R86" s="232"/>
      <c r="S86" s="232"/>
      <c r="T86" s="233"/>
      <c r="U86" s="227"/>
      <c r="V86" s="227">
        <f>SUM(V87:V103)</f>
        <v>196.89</v>
      </c>
      <c r="W86" s="227"/>
      <c r="X86" s="227"/>
      <c r="Y86" s="227"/>
      <c r="AG86" t="s">
        <v>117</v>
      </c>
    </row>
    <row r="87" spans="1:60" ht="33.75" outlineLevel="1" x14ac:dyDescent="0.2">
      <c r="A87" s="235">
        <v>32</v>
      </c>
      <c r="B87" s="236" t="s">
        <v>242</v>
      </c>
      <c r="C87" s="254" t="s">
        <v>243</v>
      </c>
      <c r="D87" s="237" t="s">
        <v>138</v>
      </c>
      <c r="E87" s="238">
        <v>50</v>
      </c>
      <c r="F87" s="239"/>
      <c r="G87" s="240">
        <f>ROUND(E87*F87,2)</f>
        <v>0</v>
      </c>
      <c r="H87" s="239"/>
      <c r="I87" s="240">
        <f>ROUND(E87*H87,2)</f>
        <v>0</v>
      </c>
      <c r="J87" s="239"/>
      <c r="K87" s="240">
        <f>ROUND(E87*J87,2)</f>
        <v>0</v>
      </c>
      <c r="L87" s="240">
        <v>21</v>
      </c>
      <c r="M87" s="240">
        <f>G87*(1+L87/100)</f>
        <v>0</v>
      </c>
      <c r="N87" s="238">
        <v>3.1900000000000001E-3</v>
      </c>
      <c r="O87" s="238">
        <f>ROUND(E87*N87,2)</f>
        <v>0.16</v>
      </c>
      <c r="P87" s="238">
        <v>0</v>
      </c>
      <c r="Q87" s="238">
        <f>ROUND(E87*P87,2)</f>
        <v>0</v>
      </c>
      <c r="R87" s="240" t="s">
        <v>244</v>
      </c>
      <c r="S87" s="240" t="s">
        <v>122</v>
      </c>
      <c r="T87" s="241" t="s">
        <v>122</v>
      </c>
      <c r="U87" s="222">
        <v>0.62824999999999998</v>
      </c>
      <c r="V87" s="222">
        <f>ROUND(E87*U87,2)</f>
        <v>31.41</v>
      </c>
      <c r="W87" s="222"/>
      <c r="X87" s="222" t="s">
        <v>123</v>
      </c>
      <c r="Y87" s="222" t="s">
        <v>124</v>
      </c>
      <c r="Z87" s="212"/>
      <c r="AA87" s="212"/>
      <c r="AB87" s="212"/>
      <c r="AC87" s="212"/>
      <c r="AD87" s="212"/>
      <c r="AE87" s="212"/>
      <c r="AF87" s="212"/>
      <c r="AG87" s="212" t="s">
        <v>125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2" x14ac:dyDescent="0.2">
      <c r="A88" s="219"/>
      <c r="B88" s="220"/>
      <c r="C88" s="255" t="s">
        <v>245</v>
      </c>
      <c r="D88" s="223"/>
      <c r="E88" s="224">
        <v>50</v>
      </c>
      <c r="F88" s="222"/>
      <c r="G88" s="222"/>
      <c r="H88" s="222"/>
      <c r="I88" s="222"/>
      <c r="J88" s="222"/>
      <c r="K88" s="222"/>
      <c r="L88" s="222"/>
      <c r="M88" s="222"/>
      <c r="N88" s="221"/>
      <c r="O88" s="221"/>
      <c r="P88" s="221"/>
      <c r="Q88" s="221"/>
      <c r="R88" s="222"/>
      <c r="S88" s="222"/>
      <c r="T88" s="222"/>
      <c r="U88" s="222"/>
      <c r="V88" s="222"/>
      <c r="W88" s="222"/>
      <c r="X88" s="222"/>
      <c r="Y88" s="222"/>
      <c r="Z88" s="212"/>
      <c r="AA88" s="212"/>
      <c r="AB88" s="212"/>
      <c r="AC88" s="212"/>
      <c r="AD88" s="212"/>
      <c r="AE88" s="212"/>
      <c r="AF88" s="212"/>
      <c r="AG88" s="212" t="s">
        <v>127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ht="22.5" outlineLevel="1" x14ac:dyDescent="0.2">
      <c r="A89" s="235">
        <v>33</v>
      </c>
      <c r="B89" s="236" t="s">
        <v>246</v>
      </c>
      <c r="C89" s="254" t="s">
        <v>247</v>
      </c>
      <c r="D89" s="237" t="s">
        <v>138</v>
      </c>
      <c r="E89" s="238">
        <v>68</v>
      </c>
      <c r="F89" s="239"/>
      <c r="G89" s="240">
        <f>ROUND(E89*F89,2)</f>
        <v>0</v>
      </c>
      <c r="H89" s="239"/>
      <c r="I89" s="240">
        <f>ROUND(E89*H89,2)</f>
        <v>0</v>
      </c>
      <c r="J89" s="239"/>
      <c r="K89" s="240">
        <f>ROUND(E89*J89,2)</f>
        <v>0</v>
      </c>
      <c r="L89" s="240">
        <v>21</v>
      </c>
      <c r="M89" s="240">
        <f>G89*(1+L89/100)</f>
        <v>0</v>
      </c>
      <c r="N89" s="238">
        <v>2.5000000000000001E-3</v>
      </c>
      <c r="O89" s="238">
        <f>ROUND(E89*N89,2)</f>
        <v>0.17</v>
      </c>
      <c r="P89" s="238">
        <v>0</v>
      </c>
      <c r="Q89" s="238">
        <f>ROUND(E89*P89,2)</f>
        <v>0</v>
      </c>
      <c r="R89" s="240" t="s">
        <v>244</v>
      </c>
      <c r="S89" s="240" t="s">
        <v>122</v>
      </c>
      <c r="T89" s="241" t="s">
        <v>122</v>
      </c>
      <c r="U89" s="222">
        <v>0.55000000000000004</v>
      </c>
      <c r="V89" s="222">
        <f>ROUND(E89*U89,2)</f>
        <v>37.4</v>
      </c>
      <c r="W89" s="222"/>
      <c r="X89" s="222" t="s">
        <v>123</v>
      </c>
      <c r="Y89" s="222" t="s">
        <v>124</v>
      </c>
      <c r="Z89" s="212"/>
      <c r="AA89" s="212"/>
      <c r="AB89" s="212"/>
      <c r="AC89" s="212"/>
      <c r="AD89" s="212"/>
      <c r="AE89" s="212"/>
      <c r="AF89" s="212"/>
      <c r="AG89" s="212" t="s">
        <v>125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2" x14ac:dyDescent="0.2">
      <c r="A90" s="219"/>
      <c r="B90" s="220"/>
      <c r="C90" s="255" t="s">
        <v>248</v>
      </c>
      <c r="D90" s="223"/>
      <c r="E90" s="224">
        <v>68</v>
      </c>
      <c r="F90" s="222"/>
      <c r="G90" s="222"/>
      <c r="H90" s="222"/>
      <c r="I90" s="222"/>
      <c r="J90" s="222"/>
      <c r="K90" s="222"/>
      <c r="L90" s="222"/>
      <c r="M90" s="222"/>
      <c r="N90" s="221"/>
      <c r="O90" s="221"/>
      <c r="P90" s="221"/>
      <c r="Q90" s="221"/>
      <c r="R90" s="222"/>
      <c r="S90" s="222"/>
      <c r="T90" s="222"/>
      <c r="U90" s="222"/>
      <c r="V90" s="222"/>
      <c r="W90" s="222"/>
      <c r="X90" s="222"/>
      <c r="Y90" s="222"/>
      <c r="Z90" s="212"/>
      <c r="AA90" s="212"/>
      <c r="AB90" s="212"/>
      <c r="AC90" s="212"/>
      <c r="AD90" s="212"/>
      <c r="AE90" s="212"/>
      <c r="AF90" s="212"/>
      <c r="AG90" s="212" t="s">
        <v>127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ht="22.5" outlineLevel="1" x14ac:dyDescent="0.2">
      <c r="A91" s="235">
        <v>34</v>
      </c>
      <c r="B91" s="236" t="s">
        <v>249</v>
      </c>
      <c r="C91" s="254" t="s">
        <v>250</v>
      </c>
      <c r="D91" s="237" t="s">
        <v>138</v>
      </c>
      <c r="E91" s="238">
        <v>8</v>
      </c>
      <c r="F91" s="239"/>
      <c r="G91" s="240">
        <f>ROUND(E91*F91,2)</f>
        <v>0</v>
      </c>
      <c r="H91" s="239"/>
      <c r="I91" s="240">
        <f>ROUND(E91*H91,2)</f>
        <v>0</v>
      </c>
      <c r="J91" s="239"/>
      <c r="K91" s="240">
        <f>ROUND(E91*J91,2)</f>
        <v>0</v>
      </c>
      <c r="L91" s="240">
        <v>21</v>
      </c>
      <c r="M91" s="240">
        <f>G91*(1+L91/100)</f>
        <v>0</v>
      </c>
      <c r="N91" s="238">
        <v>2.6700000000000001E-3</v>
      </c>
      <c r="O91" s="238">
        <f>ROUND(E91*N91,2)</f>
        <v>0.02</v>
      </c>
      <c r="P91" s="238">
        <v>0</v>
      </c>
      <c r="Q91" s="238">
        <f>ROUND(E91*P91,2)</f>
        <v>0</v>
      </c>
      <c r="R91" s="240" t="s">
        <v>244</v>
      </c>
      <c r="S91" s="240" t="s">
        <v>122</v>
      </c>
      <c r="T91" s="241" t="s">
        <v>122</v>
      </c>
      <c r="U91" s="222">
        <v>0.29399999999999998</v>
      </c>
      <c r="V91" s="222">
        <f>ROUND(E91*U91,2)</f>
        <v>2.35</v>
      </c>
      <c r="W91" s="222"/>
      <c r="X91" s="222" t="s">
        <v>123</v>
      </c>
      <c r="Y91" s="222" t="s">
        <v>124</v>
      </c>
      <c r="Z91" s="212"/>
      <c r="AA91" s="212"/>
      <c r="AB91" s="212"/>
      <c r="AC91" s="212"/>
      <c r="AD91" s="212"/>
      <c r="AE91" s="212"/>
      <c r="AF91" s="212"/>
      <c r="AG91" s="212" t="s">
        <v>125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2" x14ac:dyDescent="0.2">
      <c r="A92" s="219"/>
      <c r="B92" s="220"/>
      <c r="C92" s="257" t="s">
        <v>251</v>
      </c>
      <c r="D92" s="244"/>
      <c r="E92" s="244"/>
      <c r="F92" s="244"/>
      <c r="G92" s="244"/>
      <c r="H92" s="222"/>
      <c r="I92" s="222"/>
      <c r="J92" s="222"/>
      <c r="K92" s="222"/>
      <c r="L92" s="222"/>
      <c r="M92" s="222"/>
      <c r="N92" s="221"/>
      <c r="O92" s="221"/>
      <c r="P92" s="221"/>
      <c r="Q92" s="221"/>
      <c r="R92" s="222"/>
      <c r="S92" s="222"/>
      <c r="T92" s="222"/>
      <c r="U92" s="222"/>
      <c r="V92" s="222"/>
      <c r="W92" s="222"/>
      <c r="X92" s="222"/>
      <c r="Y92" s="222"/>
      <c r="Z92" s="212"/>
      <c r="AA92" s="212"/>
      <c r="AB92" s="212"/>
      <c r="AC92" s="212"/>
      <c r="AD92" s="212"/>
      <c r="AE92" s="212"/>
      <c r="AF92" s="212"/>
      <c r="AG92" s="212" t="s">
        <v>148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ht="22.5" outlineLevel="1" x14ac:dyDescent="0.2">
      <c r="A93" s="235">
        <v>35</v>
      </c>
      <c r="B93" s="236" t="s">
        <v>252</v>
      </c>
      <c r="C93" s="254" t="s">
        <v>253</v>
      </c>
      <c r="D93" s="237" t="s">
        <v>138</v>
      </c>
      <c r="E93" s="238">
        <v>50</v>
      </c>
      <c r="F93" s="239"/>
      <c r="G93" s="240">
        <f>ROUND(E93*F93,2)</f>
        <v>0</v>
      </c>
      <c r="H93" s="239"/>
      <c r="I93" s="240">
        <f>ROUND(E93*H93,2)</f>
        <v>0</v>
      </c>
      <c r="J93" s="239"/>
      <c r="K93" s="240">
        <f>ROUND(E93*J93,2)</f>
        <v>0</v>
      </c>
      <c r="L93" s="240">
        <v>21</v>
      </c>
      <c r="M93" s="240">
        <f>G93*(1+L93/100)</f>
        <v>0</v>
      </c>
      <c r="N93" s="238">
        <v>1.6900000000000001E-3</v>
      </c>
      <c r="O93" s="238">
        <f>ROUND(E93*N93,2)</f>
        <v>0.08</v>
      </c>
      <c r="P93" s="238">
        <v>0</v>
      </c>
      <c r="Q93" s="238">
        <f>ROUND(E93*P93,2)</f>
        <v>0</v>
      </c>
      <c r="R93" s="240" t="s">
        <v>244</v>
      </c>
      <c r="S93" s="240" t="s">
        <v>122</v>
      </c>
      <c r="T93" s="241" t="s">
        <v>122</v>
      </c>
      <c r="U93" s="222">
        <v>0.56399999999999995</v>
      </c>
      <c r="V93" s="222">
        <f>ROUND(E93*U93,2)</f>
        <v>28.2</v>
      </c>
      <c r="W93" s="222"/>
      <c r="X93" s="222" t="s">
        <v>123</v>
      </c>
      <c r="Y93" s="222" t="s">
        <v>124</v>
      </c>
      <c r="Z93" s="212"/>
      <c r="AA93" s="212"/>
      <c r="AB93" s="212"/>
      <c r="AC93" s="212"/>
      <c r="AD93" s="212"/>
      <c r="AE93" s="212"/>
      <c r="AF93" s="212"/>
      <c r="AG93" s="212" t="s">
        <v>125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2" x14ac:dyDescent="0.2">
      <c r="A94" s="219"/>
      <c r="B94" s="220"/>
      <c r="C94" s="256" t="s">
        <v>254</v>
      </c>
      <c r="D94" s="243"/>
      <c r="E94" s="243"/>
      <c r="F94" s="243"/>
      <c r="G94" s="243"/>
      <c r="H94" s="222"/>
      <c r="I94" s="222"/>
      <c r="J94" s="222"/>
      <c r="K94" s="222"/>
      <c r="L94" s="222"/>
      <c r="M94" s="222"/>
      <c r="N94" s="221"/>
      <c r="O94" s="221"/>
      <c r="P94" s="221"/>
      <c r="Q94" s="221"/>
      <c r="R94" s="222"/>
      <c r="S94" s="222"/>
      <c r="T94" s="222"/>
      <c r="U94" s="222"/>
      <c r="V94" s="222"/>
      <c r="W94" s="222"/>
      <c r="X94" s="222"/>
      <c r="Y94" s="222"/>
      <c r="Z94" s="212"/>
      <c r="AA94" s="212"/>
      <c r="AB94" s="212"/>
      <c r="AC94" s="212"/>
      <c r="AD94" s="212"/>
      <c r="AE94" s="212"/>
      <c r="AF94" s="212"/>
      <c r="AG94" s="212" t="s">
        <v>135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2" x14ac:dyDescent="0.2">
      <c r="A95" s="219"/>
      <c r="B95" s="220"/>
      <c r="C95" s="259" t="s">
        <v>255</v>
      </c>
      <c r="D95" s="252"/>
      <c r="E95" s="252"/>
      <c r="F95" s="252"/>
      <c r="G95" s="252"/>
      <c r="H95" s="222"/>
      <c r="I95" s="222"/>
      <c r="J95" s="222"/>
      <c r="K95" s="222"/>
      <c r="L95" s="222"/>
      <c r="M95" s="222"/>
      <c r="N95" s="221"/>
      <c r="O95" s="221"/>
      <c r="P95" s="221"/>
      <c r="Q95" s="221"/>
      <c r="R95" s="222"/>
      <c r="S95" s="222"/>
      <c r="T95" s="222"/>
      <c r="U95" s="222"/>
      <c r="V95" s="222"/>
      <c r="W95" s="222"/>
      <c r="X95" s="222"/>
      <c r="Y95" s="222"/>
      <c r="Z95" s="212"/>
      <c r="AA95" s="212"/>
      <c r="AB95" s="212"/>
      <c r="AC95" s="212"/>
      <c r="AD95" s="212"/>
      <c r="AE95" s="212"/>
      <c r="AF95" s="212"/>
      <c r="AG95" s="212" t="s">
        <v>148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ht="33.75" outlineLevel="1" x14ac:dyDescent="0.2">
      <c r="A96" s="245">
        <v>36</v>
      </c>
      <c r="B96" s="246" t="s">
        <v>256</v>
      </c>
      <c r="C96" s="258" t="s">
        <v>257</v>
      </c>
      <c r="D96" s="247" t="s">
        <v>143</v>
      </c>
      <c r="E96" s="248">
        <v>2</v>
      </c>
      <c r="F96" s="249"/>
      <c r="G96" s="250">
        <f>ROUND(E96*F96,2)</f>
        <v>0</v>
      </c>
      <c r="H96" s="249"/>
      <c r="I96" s="250">
        <f>ROUND(E96*H96,2)</f>
        <v>0</v>
      </c>
      <c r="J96" s="249"/>
      <c r="K96" s="250">
        <f>ROUND(E96*J96,2)</f>
        <v>0</v>
      </c>
      <c r="L96" s="250">
        <v>21</v>
      </c>
      <c r="M96" s="250">
        <f>G96*(1+L96/100)</f>
        <v>0</v>
      </c>
      <c r="N96" s="248">
        <v>4.0999999999999999E-4</v>
      </c>
      <c r="O96" s="248">
        <f>ROUND(E96*N96,2)</f>
        <v>0</v>
      </c>
      <c r="P96" s="248">
        <v>0</v>
      </c>
      <c r="Q96" s="248">
        <f>ROUND(E96*P96,2)</f>
        <v>0</v>
      </c>
      <c r="R96" s="250" t="s">
        <v>244</v>
      </c>
      <c r="S96" s="250" t="s">
        <v>122</v>
      </c>
      <c r="T96" s="251" t="s">
        <v>122</v>
      </c>
      <c r="U96" s="222">
        <v>0.45</v>
      </c>
      <c r="V96" s="222">
        <f>ROUND(E96*U96,2)</f>
        <v>0.9</v>
      </c>
      <c r="W96" s="222"/>
      <c r="X96" s="222" t="s">
        <v>123</v>
      </c>
      <c r="Y96" s="222" t="s">
        <v>124</v>
      </c>
      <c r="Z96" s="212"/>
      <c r="AA96" s="212"/>
      <c r="AB96" s="212"/>
      <c r="AC96" s="212"/>
      <c r="AD96" s="212"/>
      <c r="AE96" s="212"/>
      <c r="AF96" s="212"/>
      <c r="AG96" s="212" t="s">
        <v>125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ht="33.75" outlineLevel="1" x14ac:dyDescent="0.2">
      <c r="A97" s="245">
        <v>37</v>
      </c>
      <c r="B97" s="246" t="s">
        <v>258</v>
      </c>
      <c r="C97" s="258" t="s">
        <v>259</v>
      </c>
      <c r="D97" s="247" t="s">
        <v>143</v>
      </c>
      <c r="E97" s="248">
        <v>6</v>
      </c>
      <c r="F97" s="249"/>
      <c r="G97" s="250">
        <f>ROUND(E97*F97,2)</f>
        <v>0</v>
      </c>
      <c r="H97" s="249"/>
      <c r="I97" s="250">
        <f>ROUND(E97*H97,2)</f>
        <v>0</v>
      </c>
      <c r="J97" s="249"/>
      <c r="K97" s="250">
        <f>ROUND(E97*J97,2)</f>
        <v>0</v>
      </c>
      <c r="L97" s="250">
        <v>21</v>
      </c>
      <c r="M97" s="250">
        <f>G97*(1+L97/100)</f>
        <v>0</v>
      </c>
      <c r="N97" s="248">
        <v>0</v>
      </c>
      <c r="O97" s="248">
        <f>ROUND(E97*N97,2)</f>
        <v>0</v>
      </c>
      <c r="P97" s="248">
        <v>0</v>
      </c>
      <c r="Q97" s="248">
        <f>ROUND(E97*P97,2)</f>
        <v>0</v>
      </c>
      <c r="R97" s="250" t="s">
        <v>244</v>
      </c>
      <c r="S97" s="250" t="s">
        <v>122</v>
      </c>
      <c r="T97" s="251" t="s">
        <v>122</v>
      </c>
      <c r="U97" s="222">
        <v>0.1</v>
      </c>
      <c r="V97" s="222">
        <f>ROUND(E97*U97,2)</f>
        <v>0.6</v>
      </c>
      <c r="W97" s="222"/>
      <c r="X97" s="222" t="s">
        <v>123</v>
      </c>
      <c r="Y97" s="222" t="s">
        <v>124</v>
      </c>
      <c r="Z97" s="212"/>
      <c r="AA97" s="212"/>
      <c r="AB97" s="212"/>
      <c r="AC97" s="212"/>
      <c r="AD97" s="212"/>
      <c r="AE97" s="212"/>
      <c r="AF97" s="212"/>
      <c r="AG97" s="212" t="s">
        <v>125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">
      <c r="A98" s="235">
        <v>38</v>
      </c>
      <c r="B98" s="236" t="s">
        <v>260</v>
      </c>
      <c r="C98" s="254" t="s">
        <v>261</v>
      </c>
      <c r="D98" s="237" t="s">
        <v>138</v>
      </c>
      <c r="E98" s="238">
        <v>68</v>
      </c>
      <c r="F98" s="239"/>
      <c r="G98" s="240">
        <f>ROUND(E98*F98,2)</f>
        <v>0</v>
      </c>
      <c r="H98" s="239"/>
      <c r="I98" s="240">
        <f>ROUND(E98*H98,2)</f>
        <v>0</v>
      </c>
      <c r="J98" s="239"/>
      <c r="K98" s="240">
        <f>ROUND(E98*J98,2)</f>
        <v>0</v>
      </c>
      <c r="L98" s="240">
        <v>21</v>
      </c>
      <c r="M98" s="240">
        <f>G98*(1+L98/100)</f>
        <v>0</v>
      </c>
      <c r="N98" s="238">
        <v>1.24E-3</v>
      </c>
      <c r="O98" s="238">
        <f>ROUND(E98*N98,2)</f>
        <v>0.08</v>
      </c>
      <c r="P98" s="238">
        <v>0</v>
      </c>
      <c r="Q98" s="238">
        <f>ROUND(E98*P98,2)</f>
        <v>0</v>
      </c>
      <c r="R98" s="240"/>
      <c r="S98" s="240" t="s">
        <v>151</v>
      </c>
      <c r="T98" s="241" t="s">
        <v>172</v>
      </c>
      <c r="U98" s="222">
        <v>0.79</v>
      </c>
      <c r="V98" s="222">
        <f>ROUND(E98*U98,2)</f>
        <v>53.72</v>
      </c>
      <c r="W98" s="222"/>
      <c r="X98" s="222" t="s">
        <v>123</v>
      </c>
      <c r="Y98" s="222" t="s">
        <v>124</v>
      </c>
      <c r="Z98" s="212"/>
      <c r="AA98" s="212"/>
      <c r="AB98" s="212"/>
      <c r="AC98" s="212"/>
      <c r="AD98" s="212"/>
      <c r="AE98" s="212"/>
      <c r="AF98" s="212"/>
      <c r="AG98" s="212" t="s">
        <v>125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2" x14ac:dyDescent="0.2">
      <c r="A99" s="219"/>
      <c r="B99" s="220"/>
      <c r="C99" s="255" t="s">
        <v>248</v>
      </c>
      <c r="D99" s="223"/>
      <c r="E99" s="224">
        <v>68</v>
      </c>
      <c r="F99" s="222"/>
      <c r="G99" s="222"/>
      <c r="H99" s="222"/>
      <c r="I99" s="222"/>
      <c r="J99" s="222"/>
      <c r="K99" s="222"/>
      <c r="L99" s="222"/>
      <c r="M99" s="222"/>
      <c r="N99" s="221"/>
      <c r="O99" s="221"/>
      <c r="P99" s="221"/>
      <c r="Q99" s="221"/>
      <c r="R99" s="222"/>
      <c r="S99" s="222"/>
      <c r="T99" s="222"/>
      <c r="U99" s="222"/>
      <c r="V99" s="222"/>
      <c r="W99" s="222"/>
      <c r="X99" s="222"/>
      <c r="Y99" s="222"/>
      <c r="Z99" s="212"/>
      <c r="AA99" s="212"/>
      <c r="AB99" s="212"/>
      <c r="AC99" s="212"/>
      <c r="AD99" s="212"/>
      <c r="AE99" s="212"/>
      <c r="AF99" s="212"/>
      <c r="AG99" s="212" t="s">
        <v>127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35">
        <v>39</v>
      </c>
      <c r="B100" s="236" t="s">
        <v>262</v>
      </c>
      <c r="C100" s="254" t="s">
        <v>263</v>
      </c>
      <c r="D100" s="237" t="s">
        <v>138</v>
      </c>
      <c r="E100" s="238">
        <v>50</v>
      </c>
      <c r="F100" s="239"/>
      <c r="G100" s="240">
        <f>ROUND(E100*F100,2)</f>
        <v>0</v>
      </c>
      <c r="H100" s="239"/>
      <c r="I100" s="240">
        <f>ROUND(E100*H100,2)</f>
        <v>0</v>
      </c>
      <c r="J100" s="239"/>
      <c r="K100" s="240">
        <f>ROUND(E100*J100,2)</f>
        <v>0</v>
      </c>
      <c r="L100" s="240">
        <v>21</v>
      </c>
      <c r="M100" s="240">
        <f>G100*(1+L100/100)</f>
        <v>0</v>
      </c>
      <c r="N100" s="238">
        <v>1.24E-3</v>
      </c>
      <c r="O100" s="238">
        <f>ROUND(E100*N100,2)</f>
        <v>0.06</v>
      </c>
      <c r="P100" s="238">
        <v>0</v>
      </c>
      <c r="Q100" s="238">
        <f>ROUND(E100*P100,2)</f>
        <v>0</v>
      </c>
      <c r="R100" s="240"/>
      <c r="S100" s="240" t="s">
        <v>151</v>
      </c>
      <c r="T100" s="241" t="s">
        <v>172</v>
      </c>
      <c r="U100" s="222">
        <v>0.79</v>
      </c>
      <c r="V100" s="222">
        <f>ROUND(E100*U100,2)</f>
        <v>39.5</v>
      </c>
      <c r="W100" s="222"/>
      <c r="X100" s="222" t="s">
        <v>123</v>
      </c>
      <c r="Y100" s="222" t="s">
        <v>124</v>
      </c>
      <c r="Z100" s="212"/>
      <c r="AA100" s="212"/>
      <c r="AB100" s="212"/>
      <c r="AC100" s="212"/>
      <c r="AD100" s="212"/>
      <c r="AE100" s="212"/>
      <c r="AF100" s="212"/>
      <c r="AG100" s="212" t="s">
        <v>125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2" x14ac:dyDescent="0.2">
      <c r="A101" s="219"/>
      <c r="B101" s="220"/>
      <c r="C101" s="255" t="s">
        <v>245</v>
      </c>
      <c r="D101" s="223"/>
      <c r="E101" s="224">
        <v>50</v>
      </c>
      <c r="F101" s="222"/>
      <c r="G101" s="222"/>
      <c r="H101" s="222"/>
      <c r="I101" s="222"/>
      <c r="J101" s="222"/>
      <c r="K101" s="222"/>
      <c r="L101" s="222"/>
      <c r="M101" s="222"/>
      <c r="N101" s="221"/>
      <c r="O101" s="221"/>
      <c r="P101" s="221"/>
      <c r="Q101" s="221"/>
      <c r="R101" s="222"/>
      <c r="S101" s="222"/>
      <c r="T101" s="222"/>
      <c r="U101" s="222"/>
      <c r="V101" s="222"/>
      <c r="W101" s="222"/>
      <c r="X101" s="222"/>
      <c r="Y101" s="222"/>
      <c r="Z101" s="212"/>
      <c r="AA101" s="212"/>
      <c r="AB101" s="212"/>
      <c r="AC101" s="212"/>
      <c r="AD101" s="212"/>
      <c r="AE101" s="212"/>
      <c r="AF101" s="212"/>
      <c r="AG101" s="212" t="s">
        <v>127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35">
        <v>40</v>
      </c>
      <c r="B102" s="236" t="s">
        <v>264</v>
      </c>
      <c r="C102" s="254" t="s">
        <v>265</v>
      </c>
      <c r="D102" s="237" t="s">
        <v>181</v>
      </c>
      <c r="E102" s="238">
        <v>0.58250000000000002</v>
      </c>
      <c r="F102" s="239"/>
      <c r="G102" s="240">
        <f>ROUND(E102*F102,2)</f>
        <v>0</v>
      </c>
      <c r="H102" s="239"/>
      <c r="I102" s="240">
        <f>ROUND(E102*H102,2)</f>
        <v>0</v>
      </c>
      <c r="J102" s="239"/>
      <c r="K102" s="240">
        <f>ROUND(E102*J102,2)</f>
        <v>0</v>
      </c>
      <c r="L102" s="240">
        <v>21</v>
      </c>
      <c r="M102" s="240">
        <f>G102*(1+L102/100)</f>
        <v>0</v>
      </c>
      <c r="N102" s="238">
        <v>0</v>
      </c>
      <c r="O102" s="238">
        <f>ROUND(E102*N102,2)</f>
        <v>0</v>
      </c>
      <c r="P102" s="238">
        <v>0</v>
      </c>
      <c r="Q102" s="238">
        <f>ROUND(E102*P102,2)</f>
        <v>0</v>
      </c>
      <c r="R102" s="240" t="s">
        <v>244</v>
      </c>
      <c r="S102" s="240" t="s">
        <v>122</v>
      </c>
      <c r="T102" s="241" t="s">
        <v>122</v>
      </c>
      <c r="U102" s="222">
        <v>4.82</v>
      </c>
      <c r="V102" s="222">
        <f>ROUND(E102*U102,2)</f>
        <v>2.81</v>
      </c>
      <c r="W102" s="222"/>
      <c r="X102" s="222" t="s">
        <v>183</v>
      </c>
      <c r="Y102" s="222" t="s">
        <v>124</v>
      </c>
      <c r="Z102" s="212"/>
      <c r="AA102" s="212"/>
      <c r="AB102" s="212"/>
      <c r="AC102" s="212"/>
      <c r="AD102" s="212"/>
      <c r="AE102" s="212"/>
      <c r="AF102" s="212"/>
      <c r="AG102" s="212" t="s">
        <v>184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2" x14ac:dyDescent="0.2">
      <c r="A103" s="219"/>
      <c r="B103" s="220"/>
      <c r="C103" s="256" t="s">
        <v>207</v>
      </c>
      <c r="D103" s="243"/>
      <c r="E103" s="243"/>
      <c r="F103" s="243"/>
      <c r="G103" s="243"/>
      <c r="H103" s="222"/>
      <c r="I103" s="222"/>
      <c r="J103" s="222"/>
      <c r="K103" s="222"/>
      <c r="L103" s="222"/>
      <c r="M103" s="222"/>
      <c r="N103" s="221"/>
      <c r="O103" s="221"/>
      <c r="P103" s="221"/>
      <c r="Q103" s="221"/>
      <c r="R103" s="222"/>
      <c r="S103" s="222"/>
      <c r="T103" s="222"/>
      <c r="U103" s="222"/>
      <c r="V103" s="222"/>
      <c r="W103" s="222"/>
      <c r="X103" s="222"/>
      <c r="Y103" s="222"/>
      <c r="Z103" s="212"/>
      <c r="AA103" s="212"/>
      <c r="AB103" s="212"/>
      <c r="AC103" s="212"/>
      <c r="AD103" s="212"/>
      <c r="AE103" s="212"/>
      <c r="AF103" s="212"/>
      <c r="AG103" s="212" t="s">
        <v>135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x14ac:dyDescent="0.2">
      <c r="A104" s="228" t="s">
        <v>116</v>
      </c>
      <c r="B104" s="229" t="s">
        <v>80</v>
      </c>
      <c r="C104" s="253" t="s">
        <v>81</v>
      </c>
      <c r="D104" s="230"/>
      <c r="E104" s="231"/>
      <c r="F104" s="232"/>
      <c r="G104" s="232">
        <f>SUMIF(AG105:AG105,"&lt;&gt;NOR",G105:G105)</f>
        <v>0</v>
      </c>
      <c r="H104" s="232"/>
      <c r="I104" s="232">
        <f>SUM(I105:I105)</f>
        <v>0</v>
      </c>
      <c r="J104" s="232"/>
      <c r="K104" s="232">
        <f>SUM(K105:K105)</f>
        <v>0</v>
      </c>
      <c r="L104" s="232"/>
      <c r="M104" s="232">
        <f>SUM(M105:M105)</f>
        <v>0</v>
      </c>
      <c r="N104" s="231"/>
      <c r="O104" s="231">
        <f>SUM(O105:O105)</f>
        <v>0</v>
      </c>
      <c r="P104" s="231"/>
      <c r="Q104" s="231">
        <f>SUM(Q105:Q105)</f>
        <v>0</v>
      </c>
      <c r="R104" s="232"/>
      <c r="S104" s="232"/>
      <c r="T104" s="233"/>
      <c r="U104" s="227"/>
      <c r="V104" s="227">
        <f>SUM(V105:V105)</f>
        <v>2.64</v>
      </c>
      <c r="W104" s="227"/>
      <c r="X104" s="227"/>
      <c r="Y104" s="227"/>
      <c r="AG104" t="s">
        <v>117</v>
      </c>
    </row>
    <row r="105" spans="1:60" outlineLevel="1" x14ac:dyDescent="0.2">
      <c r="A105" s="245">
        <v>41</v>
      </c>
      <c r="B105" s="246" t="s">
        <v>266</v>
      </c>
      <c r="C105" s="258" t="s">
        <v>267</v>
      </c>
      <c r="D105" s="247" t="s">
        <v>268</v>
      </c>
      <c r="E105" s="248">
        <v>1</v>
      </c>
      <c r="F105" s="249"/>
      <c r="G105" s="250">
        <f>ROUND(E105*F105,2)</f>
        <v>0</v>
      </c>
      <c r="H105" s="249"/>
      <c r="I105" s="250">
        <f>ROUND(E105*H105,2)</f>
        <v>0</v>
      </c>
      <c r="J105" s="249"/>
      <c r="K105" s="250">
        <f>ROUND(E105*J105,2)</f>
        <v>0</v>
      </c>
      <c r="L105" s="250">
        <v>21</v>
      </c>
      <c r="M105" s="250">
        <f>G105*(1+L105/100)</f>
        <v>0</v>
      </c>
      <c r="N105" s="248">
        <v>2.4099999999999998E-3</v>
      </c>
      <c r="O105" s="248">
        <f>ROUND(E105*N105,2)</f>
        <v>0</v>
      </c>
      <c r="P105" s="248">
        <v>0</v>
      </c>
      <c r="Q105" s="248">
        <f>ROUND(E105*P105,2)</f>
        <v>0</v>
      </c>
      <c r="R105" s="250"/>
      <c r="S105" s="250" t="s">
        <v>151</v>
      </c>
      <c r="T105" s="251" t="s">
        <v>172</v>
      </c>
      <c r="U105" s="222">
        <v>2.64</v>
      </c>
      <c r="V105" s="222">
        <f>ROUND(E105*U105,2)</f>
        <v>2.64</v>
      </c>
      <c r="W105" s="222"/>
      <c r="X105" s="222" t="s">
        <v>123</v>
      </c>
      <c r="Y105" s="222" t="s">
        <v>124</v>
      </c>
      <c r="Z105" s="212"/>
      <c r="AA105" s="212"/>
      <c r="AB105" s="212"/>
      <c r="AC105" s="212"/>
      <c r="AD105" s="212"/>
      <c r="AE105" s="212"/>
      <c r="AF105" s="212"/>
      <c r="AG105" s="212" t="s">
        <v>125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x14ac:dyDescent="0.2">
      <c r="A106" s="228" t="s">
        <v>116</v>
      </c>
      <c r="B106" s="229" t="s">
        <v>82</v>
      </c>
      <c r="C106" s="253" t="s">
        <v>83</v>
      </c>
      <c r="D106" s="230"/>
      <c r="E106" s="231"/>
      <c r="F106" s="232"/>
      <c r="G106" s="232">
        <f>SUMIF(AG107:AG130,"&lt;&gt;NOR",G107:G130)</f>
        <v>0</v>
      </c>
      <c r="H106" s="232"/>
      <c r="I106" s="232">
        <f>SUM(I107:I130)</f>
        <v>0</v>
      </c>
      <c r="J106" s="232"/>
      <c r="K106" s="232">
        <f>SUM(K107:K130)</f>
        <v>0</v>
      </c>
      <c r="L106" s="232"/>
      <c r="M106" s="232">
        <f>SUM(M107:M130)</f>
        <v>0</v>
      </c>
      <c r="N106" s="231"/>
      <c r="O106" s="231">
        <f>SUM(O107:O130)</f>
        <v>0.4</v>
      </c>
      <c r="P106" s="231"/>
      <c r="Q106" s="231">
        <f>SUM(Q107:Q130)</f>
        <v>0</v>
      </c>
      <c r="R106" s="232"/>
      <c r="S106" s="232"/>
      <c r="T106" s="233"/>
      <c r="U106" s="227"/>
      <c r="V106" s="227">
        <f>SUM(V107:V130)</f>
        <v>391.68</v>
      </c>
      <c r="W106" s="227"/>
      <c r="X106" s="227"/>
      <c r="Y106" s="227"/>
      <c r="AG106" t="s">
        <v>117</v>
      </c>
    </row>
    <row r="107" spans="1:60" outlineLevel="1" x14ac:dyDescent="0.2">
      <c r="A107" s="235">
        <v>42</v>
      </c>
      <c r="B107" s="236" t="s">
        <v>269</v>
      </c>
      <c r="C107" s="254" t="s">
        <v>270</v>
      </c>
      <c r="D107" s="237" t="s">
        <v>166</v>
      </c>
      <c r="E107" s="238">
        <v>954</v>
      </c>
      <c r="F107" s="239"/>
      <c r="G107" s="240">
        <f>ROUND(E107*F107,2)</f>
        <v>0</v>
      </c>
      <c r="H107" s="239"/>
      <c r="I107" s="240">
        <f>ROUND(E107*H107,2)</f>
        <v>0</v>
      </c>
      <c r="J107" s="239"/>
      <c r="K107" s="240">
        <f>ROUND(E107*J107,2)</f>
        <v>0</v>
      </c>
      <c r="L107" s="240">
        <v>21</v>
      </c>
      <c r="M107" s="240">
        <f>G107*(1+L107/100)</f>
        <v>0</v>
      </c>
      <c r="N107" s="238">
        <v>2.0000000000000002E-5</v>
      </c>
      <c r="O107" s="238">
        <f>ROUND(E107*N107,2)</f>
        <v>0.02</v>
      </c>
      <c r="P107" s="238">
        <v>0</v>
      </c>
      <c r="Q107" s="238">
        <f>ROUND(E107*P107,2)</f>
        <v>0</v>
      </c>
      <c r="R107" s="240" t="s">
        <v>271</v>
      </c>
      <c r="S107" s="240" t="s">
        <v>122</v>
      </c>
      <c r="T107" s="241" t="s">
        <v>122</v>
      </c>
      <c r="U107" s="222">
        <v>0.11</v>
      </c>
      <c r="V107" s="222">
        <f>ROUND(E107*U107,2)</f>
        <v>104.94</v>
      </c>
      <c r="W107" s="222"/>
      <c r="X107" s="222" t="s">
        <v>123</v>
      </c>
      <c r="Y107" s="222" t="s">
        <v>124</v>
      </c>
      <c r="Z107" s="212"/>
      <c r="AA107" s="212"/>
      <c r="AB107" s="212"/>
      <c r="AC107" s="212"/>
      <c r="AD107" s="212"/>
      <c r="AE107" s="212"/>
      <c r="AF107" s="212"/>
      <c r="AG107" s="212" t="s">
        <v>125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2" x14ac:dyDescent="0.2">
      <c r="A108" s="219"/>
      <c r="B108" s="220"/>
      <c r="C108" s="260" t="s">
        <v>272</v>
      </c>
      <c r="D108" s="225"/>
      <c r="E108" s="226"/>
      <c r="F108" s="222"/>
      <c r="G108" s="222"/>
      <c r="H108" s="222"/>
      <c r="I108" s="222"/>
      <c r="J108" s="222"/>
      <c r="K108" s="222"/>
      <c r="L108" s="222"/>
      <c r="M108" s="222"/>
      <c r="N108" s="221"/>
      <c r="O108" s="221"/>
      <c r="P108" s="221"/>
      <c r="Q108" s="221"/>
      <c r="R108" s="222"/>
      <c r="S108" s="222"/>
      <c r="T108" s="222"/>
      <c r="U108" s="222"/>
      <c r="V108" s="222"/>
      <c r="W108" s="222"/>
      <c r="X108" s="222"/>
      <c r="Y108" s="222"/>
      <c r="Z108" s="212"/>
      <c r="AA108" s="212"/>
      <c r="AB108" s="212"/>
      <c r="AC108" s="212"/>
      <c r="AD108" s="212"/>
      <c r="AE108" s="212"/>
      <c r="AF108" s="212"/>
      <c r="AG108" s="212" t="s">
        <v>127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3" x14ac:dyDescent="0.2">
      <c r="A109" s="219"/>
      <c r="B109" s="220"/>
      <c r="C109" s="261" t="s">
        <v>273</v>
      </c>
      <c r="D109" s="225"/>
      <c r="E109" s="226"/>
      <c r="F109" s="222"/>
      <c r="G109" s="222"/>
      <c r="H109" s="222"/>
      <c r="I109" s="222"/>
      <c r="J109" s="222"/>
      <c r="K109" s="222"/>
      <c r="L109" s="222"/>
      <c r="M109" s="222"/>
      <c r="N109" s="221"/>
      <c r="O109" s="221"/>
      <c r="P109" s="221"/>
      <c r="Q109" s="221"/>
      <c r="R109" s="222"/>
      <c r="S109" s="222"/>
      <c r="T109" s="222"/>
      <c r="U109" s="222"/>
      <c r="V109" s="222"/>
      <c r="W109" s="222"/>
      <c r="X109" s="222"/>
      <c r="Y109" s="222"/>
      <c r="Z109" s="212"/>
      <c r="AA109" s="212"/>
      <c r="AB109" s="212"/>
      <c r="AC109" s="212"/>
      <c r="AD109" s="212"/>
      <c r="AE109" s="212"/>
      <c r="AF109" s="212"/>
      <c r="AG109" s="212" t="s">
        <v>127</v>
      </c>
      <c r="AH109" s="212">
        <v>2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3" x14ac:dyDescent="0.2">
      <c r="A110" s="219"/>
      <c r="B110" s="220"/>
      <c r="C110" s="261" t="s">
        <v>274</v>
      </c>
      <c r="D110" s="225"/>
      <c r="E110" s="226">
        <v>168</v>
      </c>
      <c r="F110" s="222"/>
      <c r="G110" s="222"/>
      <c r="H110" s="222"/>
      <c r="I110" s="222"/>
      <c r="J110" s="222"/>
      <c r="K110" s="222"/>
      <c r="L110" s="222"/>
      <c r="M110" s="222"/>
      <c r="N110" s="221"/>
      <c r="O110" s="221"/>
      <c r="P110" s="221"/>
      <c r="Q110" s="221"/>
      <c r="R110" s="222"/>
      <c r="S110" s="222"/>
      <c r="T110" s="222"/>
      <c r="U110" s="222"/>
      <c r="V110" s="222"/>
      <c r="W110" s="222"/>
      <c r="X110" s="222"/>
      <c r="Y110" s="222"/>
      <c r="Z110" s="212"/>
      <c r="AA110" s="212"/>
      <c r="AB110" s="212"/>
      <c r="AC110" s="212"/>
      <c r="AD110" s="212"/>
      <c r="AE110" s="212"/>
      <c r="AF110" s="212"/>
      <c r="AG110" s="212" t="s">
        <v>127</v>
      </c>
      <c r="AH110" s="212">
        <v>2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3" x14ac:dyDescent="0.2">
      <c r="A111" s="219"/>
      <c r="B111" s="220"/>
      <c r="C111" s="261" t="s">
        <v>275</v>
      </c>
      <c r="D111" s="225"/>
      <c r="E111" s="226">
        <v>84</v>
      </c>
      <c r="F111" s="222"/>
      <c r="G111" s="222"/>
      <c r="H111" s="222"/>
      <c r="I111" s="222"/>
      <c r="J111" s="222"/>
      <c r="K111" s="222"/>
      <c r="L111" s="222"/>
      <c r="M111" s="222"/>
      <c r="N111" s="221"/>
      <c r="O111" s="221"/>
      <c r="P111" s="221"/>
      <c r="Q111" s="221"/>
      <c r="R111" s="222"/>
      <c r="S111" s="222"/>
      <c r="T111" s="222"/>
      <c r="U111" s="222"/>
      <c r="V111" s="222"/>
      <c r="W111" s="222"/>
      <c r="X111" s="222"/>
      <c r="Y111" s="222"/>
      <c r="Z111" s="212"/>
      <c r="AA111" s="212"/>
      <c r="AB111" s="212"/>
      <c r="AC111" s="212"/>
      <c r="AD111" s="212"/>
      <c r="AE111" s="212"/>
      <c r="AF111" s="212"/>
      <c r="AG111" s="212" t="s">
        <v>127</v>
      </c>
      <c r="AH111" s="212">
        <v>2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3" x14ac:dyDescent="0.2">
      <c r="A112" s="219"/>
      <c r="B112" s="220"/>
      <c r="C112" s="261" t="s">
        <v>276</v>
      </c>
      <c r="D112" s="225"/>
      <c r="E112" s="226">
        <v>390</v>
      </c>
      <c r="F112" s="222"/>
      <c r="G112" s="222"/>
      <c r="H112" s="222"/>
      <c r="I112" s="222"/>
      <c r="J112" s="222"/>
      <c r="K112" s="222"/>
      <c r="L112" s="222"/>
      <c r="M112" s="222"/>
      <c r="N112" s="221"/>
      <c r="O112" s="221"/>
      <c r="P112" s="221"/>
      <c r="Q112" s="221"/>
      <c r="R112" s="222"/>
      <c r="S112" s="222"/>
      <c r="T112" s="222"/>
      <c r="U112" s="222"/>
      <c r="V112" s="222"/>
      <c r="W112" s="222"/>
      <c r="X112" s="222"/>
      <c r="Y112" s="222"/>
      <c r="Z112" s="212"/>
      <c r="AA112" s="212"/>
      <c r="AB112" s="212"/>
      <c r="AC112" s="212"/>
      <c r="AD112" s="212"/>
      <c r="AE112" s="212"/>
      <c r="AF112" s="212"/>
      <c r="AG112" s="212" t="s">
        <v>127</v>
      </c>
      <c r="AH112" s="212">
        <v>2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3" x14ac:dyDescent="0.2">
      <c r="A113" s="219"/>
      <c r="B113" s="220"/>
      <c r="C113" s="261" t="s">
        <v>277</v>
      </c>
      <c r="D113" s="225"/>
      <c r="E113" s="226">
        <v>312</v>
      </c>
      <c r="F113" s="222"/>
      <c r="G113" s="222"/>
      <c r="H113" s="222"/>
      <c r="I113" s="222"/>
      <c r="J113" s="222"/>
      <c r="K113" s="222"/>
      <c r="L113" s="222"/>
      <c r="M113" s="222"/>
      <c r="N113" s="221"/>
      <c r="O113" s="221"/>
      <c r="P113" s="221"/>
      <c r="Q113" s="221"/>
      <c r="R113" s="222"/>
      <c r="S113" s="222"/>
      <c r="T113" s="222"/>
      <c r="U113" s="222"/>
      <c r="V113" s="222"/>
      <c r="W113" s="222"/>
      <c r="X113" s="222"/>
      <c r="Y113" s="222"/>
      <c r="Z113" s="212"/>
      <c r="AA113" s="212"/>
      <c r="AB113" s="212"/>
      <c r="AC113" s="212"/>
      <c r="AD113" s="212"/>
      <c r="AE113" s="212"/>
      <c r="AF113" s="212"/>
      <c r="AG113" s="212" t="s">
        <v>127</v>
      </c>
      <c r="AH113" s="212">
        <v>2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3" x14ac:dyDescent="0.2">
      <c r="A114" s="219"/>
      <c r="B114" s="220"/>
      <c r="C114" s="260" t="s">
        <v>278</v>
      </c>
      <c r="D114" s="225"/>
      <c r="E114" s="226"/>
      <c r="F114" s="222"/>
      <c r="G114" s="222"/>
      <c r="H114" s="222"/>
      <c r="I114" s="222"/>
      <c r="J114" s="222"/>
      <c r="K114" s="222"/>
      <c r="L114" s="222"/>
      <c r="M114" s="222"/>
      <c r="N114" s="221"/>
      <c r="O114" s="221"/>
      <c r="P114" s="221"/>
      <c r="Q114" s="221"/>
      <c r="R114" s="222"/>
      <c r="S114" s="222"/>
      <c r="T114" s="222"/>
      <c r="U114" s="222"/>
      <c r="V114" s="222"/>
      <c r="W114" s="222"/>
      <c r="X114" s="222"/>
      <c r="Y114" s="222"/>
      <c r="Z114" s="212"/>
      <c r="AA114" s="212"/>
      <c r="AB114" s="212"/>
      <c r="AC114" s="212"/>
      <c r="AD114" s="212"/>
      <c r="AE114" s="212"/>
      <c r="AF114" s="212"/>
      <c r="AG114" s="212" t="s">
        <v>127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3" x14ac:dyDescent="0.2">
      <c r="A115" s="219"/>
      <c r="B115" s="220"/>
      <c r="C115" s="255" t="s">
        <v>279</v>
      </c>
      <c r="D115" s="223"/>
      <c r="E115" s="224">
        <v>954</v>
      </c>
      <c r="F115" s="222"/>
      <c r="G115" s="222"/>
      <c r="H115" s="222"/>
      <c r="I115" s="222"/>
      <c r="J115" s="222"/>
      <c r="K115" s="222"/>
      <c r="L115" s="222"/>
      <c r="M115" s="222"/>
      <c r="N115" s="221"/>
      <c r="O115" s="221"/>
      <c r="P115" s="221"/>
      <c r="Q115" s="221"/>
      <c r="R115" s="222"/>
      <c r="S115" s="222"/>
      <c r="T115" s="222"/>
      <c r="U115" s="222"/>
      <c r="V115" s="222"/>
      <c r="W115" s="222"/>
      <c r="X115" s="222"/>
      <c r="Y115" s="222"/>
      <c r="Z115" s="212"/>
      <c r="AA115" s="212"/>
      <c r="AB115" s="212"/>
      <c r="AC115" s="212"/>
      <c r="AD115" s="212"/>
      <c r="AE115" s="212"/>
      <c r="AF115" s="212"/>
      <c r="AG115" s="212" t="s">
        <v>127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">
      <c r="A116" s="235">
        <v>43</v>
      </c>
      <c r="B116" s="236" t="s">
        <v>280</v>
      </c>
      <c r="C116" s="254" t="s">
        <v>281</v>
      </c>
      <c r="D116" s="237" t="s">
        <v>166</v>
      </c>
      <c r="E116" s="238">
        <v>954</v>
      </c>
      <c r="F116" s="239"/>
      <c r="G116" s="240">
        <f>ROUND(E116*F116,2)</f>
        <v>0</v>
      </c>
      <c r="H116" s="239"/>
      <c r="I116" s="240">
        <f>ROUND(E116*H116,2)</f>
        <v>0</v>
      </c>
      <c r="J116" s="239"/>
      <c r="K116" s="240">
        <f>ROUND(E116*J116,2)</f>
        <v>0</v>
      </c>
      <c r="L116" s="240">
        <v>21</v>
      </c>
      <c r="M116" s="240">
        <f>G116*(1+L116/100)</f>
        <v>0</v>
      </c>
      <c r="N116" s="238">
        <v>1.2999999999999999E-4</v>
      </c>
      <c r="O116" s="238">
        <f>ROUND(E116*N116,2)</f>
        <v>0.12</v>
      </c>
      <c r="P116" s="238">
        <v>0</v>
      </c>
      <c r="Q116" s="238">
        <f>ROUND(E116*P116,2)</f>
        <v>0</v>
      </c>
      <c r="R116" s="240" t="s">
        <v>282</v>
      </c>
      <c r="S116" s="240" t="s">
        <v>122</v>
      </c>
      <c r="T116" s="241" t="s">
        <v>122</v>
      </c>
      <c r="U116" s="222">
        <v>4.1000000000000002E-2</v>
      </c>
      <c r="V116" s="222">
        <f>ROUND(E116*U116,2)</f>
        <v>39.11</v>
      </c>
      <c r="W116" s="222"/>
      <c r="X116" s="222" t="s">
        <v>123</v>
      </c>
      <c r="Y116" s="222" t="s">
        <v>124</v>
      </c>
      <c r="Z116" s="212"/>
      <c r="AA116" s="212"/>
      <c r="AB116" s="212"/>
      <c r="AC116" s="212"/>
      <c r="AD116" s="212"/>
      <c r="AE116" s="212"/>
      <c r="AF116" s="212"/>
      <c r="AG116" s="212" t="s">
        <v>125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2" x14ac:dyDescent="0.2">
      <c r="A117" s="219"/>
      <c r="B117" s="220"/>
      <c r="C117" s="260" t="s">
        <v>272</v>
      </c>
      <c r="D117" s="225"/>
      <c r="E117" s="226"/>
      <c r="F117" s="222"/>
      <c r="G117" s="222"/>
      <c r="H117" s="222"/>
      <c r="I117" s="222"/>
      <c r="J117" s="222"/>
      <c r="K117" s="222"/>
      <c r="L117" s="222"/>
      <c r="M117" s="222"/>
      <c r="N117" s="221"/>
      <c r="O117" s="221"/>
      <c r="P117" s="221"/>
      <c r="Q117" s="221"/>
      <c r="R117" s="222"/>
      <c r="S117" s="222"/>
      <c r="T117" s="222"/>
      <c r="U117" s="222"/>
      <c r="V117" s="222"/>
      <c r="W117" s="222"/>
      <c r="X117" s="222"/>
      <c r="Y117" s="222"/>
      <c r="Z117" s="212"/>
      <c r="AA117" s="212"/>
      <c r="AB117" s="212"/>
      <c r="AC117" s="212"/>
      <c r="AD117" s="212"/>
      <c r="AE117" s="212"/>
      <c r="AF117" s="212"/>
      <c r="AG117" s="212" t="s">
        <v>127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3" x14ac:dyDescent="0.2">
      <c r="A118" s="219"/>
      <c r="B118" s="220"/>
      <c r="C118" s="261" t="s">
        <v>273</v>
      </c>
      <c r="D118" s="225"/>
      <c r="E118" s="226"/>
      <c r="F118" s="222"/>
      <c r="G118" s="222"/>
      <c r="H118" s="222"/>
      <c r="I118" s="222"/>
      <c r="J118" s="222"/>
      <c r="K118" s="222"/>
      <c r="L118" s="222"/>
      <c r="M118" s="222"/>
      <c r="N118" s="221"/>
      <c r="O118" s="221"/>
      <c r="P118" s="221"/>
      <c r="Q118" s="221"/>
      <c r="R118" s="222"/>
      <c r="S118" s="222"/>
      <c r="T118" s="222"/>
      <c r="U118" s="222"/>
      <c r="V118" s="222"/>
      <c r="W118" s="222"/>
      <c r="X118" s="222"/>
      <c r="Y118" s="222"/>
      <c r="Z118" s="212"/>
      <c r="AA118" s="212"/>
      <c r="AB118" s="212"/>
      <c r="AC118" s="212"/>
      <c r="AD118" s="212"/>
      <c r="AE118" s="212"/>
      <c r="AF118" s="212"/>
      <c r="AG118" s="212" t="s">
        <v>127</v>
      </c>
      <c r="AH118" s="212">
        <v>2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3" x14ac:dyDescent="0.2">
      <c r="A119" s="219"/>
      <c r="B119" s="220"/>
      <c r="C119" s="261" t="s">
        <v>274</v>
      </c>
      <c r="D119" s="225"/>
      <c r="E119" s="226">
        <v>168</v>
      </c>
      <c r="F119" s="222"/>
      <c r="G119" s="222"/>
      <c r="H119" s="222"/>
      <c r="I119" s="222"/>
      <c r="J119" s="222"/>
      <c r="K119" s="222"/>
      <c r="L119" s="222"/>
      <c r="M119" s="222"/>
      <c r="N119" s="221"/>
      <c r="O119" s="221"/>
      <c r="P119" s="221"/>
      <c r="Q119" s="221"/>
      <c r="R119" s="222"/>
      <c r="S119" s="222"/>
      <c r="T119" s="222"/>
      <c r="U119" s="222"/>
      <c r="V119" s="222"/>
      <c r="W119" s="222"/>
      <c r="X119" s="222"/>
      <c r="Y119" s="222"/>
      <c r="Z119" s="212"/>
      <c r="AA119" s="212"/>
      <c r="AB119" s="212"/>
      <c r="AC119" s="212"/>
      <c r="AD119" s="212"/>
      <c r="AE119" s="212"/>
      <c r="AF119" s="212"/>
      <c r="AG119" s="212" t="s">
        <v>127</v>
      </c>
      <c r="AH119" s="212">
        <v>2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3" x14ac:dyDescent="0.2">
      <c r="A120" s="219"/>
      <c r="B120" s="220"/>
      <c r="C120" s="261" t="s">
        <v>275</v>
      </c>
      <c r="D120" s="225"/>
      <c r="E120" s="226">
        <v>84</v>
      </c>
      <c r="F120" s="222"/>
      <c r="G120" s="222"/>
      <c r="H120" s="222"/>
      <c r="I120" s="222"/>
      <c r="J120" s="222"/>
      <c r="K120" s="222"/>
      <c r="L120" s="222"/>
      <c r="M120" s="222"/>
      <c r="N120" s="221"/>
      <c r="O120" s="221"/>
      <c r="P120" s="221"/>
      <c r="Q120" s="221"/>
      <c r="R120" s="222"/>
      <c r="S120" s="222"/>
      <c r="T120" s="222"/>
      <c r="U120" s="222"/>
      <c r="V120" s="222"/>
      <c r="W120" s="222"/>
      <c r="X120" s="222"/>
      <c r="Y120" s="222"/>
      <c r="Z120" s="212"/>
      <c r="AA120" s="212"/>
      <c r="AB120" s="212"/>
      <c r="AC120" s="212"/>
      <c r="AD120" s="212"/>
      <c r="AE120" s="212"/>
      <c r="AF120" s="212"/>
      <c r="AG120" s="212" t="s">
        <v>127</v>
      </c>
      <c r="AH120" s="212">
        <v>2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3" x14ac:dyDescent="0.2">
      <c r="A121" s="219"/>
      <c r="B121" s="220"/>
      <c r="C121" s="261" t="s">
        <v>276</v>
      </c>
      <c r="D121" s="225"/>
      <c r="E121" s="226">
        <v>390</v>
      </c>
      <c r="F121" s="222"/>
      <c r="G121" s="222"/>
      <c r="H121" s="222"/>
      <c r="I121" s="222"/>
      <c r="J121" s="222"/>
      <c r="K121" s="222"/>
      <c r="L121" s="222"/>
      <c r="M121" s="222"/>
      <c r="N121" s="221"/>
      <c r="O121" s="221"/>
      <c r="P121" s="221"/>
      <c r="Q121" s="221"/>
      <c r="R121" s="222"/>
      <c r="S121" s="222"/>
      <c r="T121" s="222"/>
      <c r="U121" s="222"/>
      <c r="V121" s="222"/>
      <c r="W121" s="222"/>
      <c r="X121" s="222"/>
      <c r="Y121" s="222"/>
      <c r="Z121" s="212"/>
      <c r="AA121" s="212"/>
      <c r="AB121" s="212"/>
      <c r="AC121" s="212"/>
      <c r="AD121" s="212"/>
      <c r="AE121" s="212"/>
      <c r="AF121" s="212"/>
      <c r="AG121" s="212" t="s">
        <v>127</v>
      </c>
      <c r="AH121" s="212">
        <v>2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3" x14ac:dyDescent="0.2">
      <c r="A122" s="219"/>
      <c r="B122" s="220"/>
      <c r="C122" s="261" t="s">
        <v>277</v>
      </c>
      <c r="D122" s="225"/>
      <c r="E122" s="226">
        <v>312</v>
      </c>
      <c r="F122" s="222"/>
      <c r="G122" s="222"/>
      <c r="H122" s="222"/>
      <c r="I122" s="222"/>
      <c r="J122" s="222"/>
      <c r="K122" s="222"/>
      <c r="L122" s="222"/>
      <c r="M122" s="222"/>
      <c r="N122" s="221"/>
      <c r="O122" s="221"/>
      <c r="P122" s="221"/>
      <c r="Q122" s="221"/>
      <c r="R122" s="222"/>
      <c r="S122" s="222"/>
      <c r="T122" s="222"/>
      <c r="U122" s="222"/>
      <c r="V122" s="222"/>
      <c r="W122" s="222"/>
      <c r="X122" s="222"/>
      <c r="Y122" s="222"/>
      <c r="Z122" s="212"/>
      <c r="AA122" s="212"/>
      <c r="AB122" s="212"/>
      <c r="AC122" s="212"/>
      <c r="AD122" s="212"/>
      <c r="AE122" s="212"/>
      <c r="AF122" s="212"/>
      <c r="AG122" s="212" t="s">
        <v>127</v>
      </c>
      <c r="AH122" s="212">
        <v>2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3" x14ac:dyDescent="0.2">
      <c r="A123" s="219"/>
      <c r="B123" s="220"/>
      <c r="C123" s="260" t="s">
        <v>278</v>
      </c>
      <c r="D123" s="225"/>
      <c r="E123" s="226"/>
      <c r="F123" s="222"/>
      <c r="G123" s="222"/>
      <c r="H123" s="222"/>
      <c r="I123" s="222"/>
      <c r="J123" s="222"/>
      <c r="K123" s="222"/>
      <c r="L123" s="222"/>
      <c r="M123" s="222"/>
      <c r="N123" s="221"/>
      <c r="O123" s="221"/>
      <c r="P123" s="221"/>
      <c r="Q123" s="221"/>
      <c r="R123" s="222"/>
      <c r="S123" s="222"/>
      <c r="T123" s="222"/>
      <c r="U123" s="222"/>
      <c r="V123" s="222"/>
      <c r="W123" s="222"/>
      <c r="X123" s="222"/>
      <c r="Y123" s="222"/>
      <c r="Z123" s="212"/>
      <c r="AA123" s="212"/>
      <c r="AB123" s="212"/>
      <c r="AC123" s="212"/>
      <c r="AD123" s="212"/>
      <c r="AE123" s="212"/>
      <c r="AF123" s="212"/>
      <c r="AG123" s="212" t="s">
        <v>127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3" x14ac:dyDescent="0.2">
      <c r="A124" s="219"/>
      <c r="B124" s="220"/>
      <c r="C124" s="255" t="s">
        <v>279</v>
      </c>
      <c r="D124" s="223"/>
      <c r="E124" s="224">
        <v>954</v>
      </c>
      <c r="F124" s="222"/>
      <c r="G124" s="222"/>
      <c r="H124" s="222"/>
      <c r="I124" s="222"/>
      <c r="J124" s="222"/>
      <c r="K124" s="222"/>
      <c r="L124" s="222"/>
      <c r="M124" s="222"/>
      <c r="N124" s="221"/>
      <c r="O124" s="221"/>
      <c r="P124" s="221"/>
      <c r="Q124" s="221"/>
      <c r="R124" s="222"/>
      <c r="S124" s="222"/>
      <c r="T124" s="222"/>
      <c r="U124" s="222"/>
      <c r="V124" s="222"/>
      <c r="W124" s="222"/>
      <c r="X124" s="222"/>
      <c r="Y124" s="222"/>
      <c r="Z124" s="212"/>
      <c r="AA124" s="212"/>
      <c r="AB124" s="212"/>
      <c r="AC124" s="212"/>
      <c r="AD124" s="212"/>
      <c r="AE124" s="212"/>
      <c r="AF124" s="212"/>
      <c r="AG124" s="212" t="s">
        <v>127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 x14ac:dyDescent="0.2">
      <c r="A125" s="235">
        <v>44</v>
      </c>
      <c r="B125" s="236" t="s">
        <v>283</v>
      </c>
      <c r="C125" s="254" t="s">
        <v>284</v>
      </c>
      <c r="D125" s="237" t="s">
        <v>166</v>
      </c>
      <c r="E125" s="238">
        <v>1639.93667</v>
      </c>
      <c r="F125" s="239"/>
      <c r="G125" s="240">
        <f>ROUND(E125*F125,2)</f>
        <v>0</v>
      </c>
      <c r="H125" s="239"/>
      <c r="I125" s="240">
        <f>ROUND(E125*H125,2)</f>
        <v>0</v>
      </c>
      <c r="J125" s="239"/>
      <c r="K125" s="240">
        <f>ROUND(E125*J125,2)</f>
        <v>0</v>
      </c>
      <c r="L125" s="240">
        <v>21</v>
      </c>
      <c r="M125" s="240">
        <f>G125*(1+L125/100)</f>
        <v>0</v>
      </c>
      <c r="N125" s="238">
        <v>1.6000000000000001E-4</v>
      </c>
      <c r="O125" s="238">
        <f>ROUND(E125*N125,2)</f>
        <v>0.26</v>
      </c>
      <c r="P125" s="238">
        <v>0</v>
      </c>
      <c r="Q125" s="238">
        <f>ROUND(E125*P125,2)</f>
        <v>0</v>
      </c>
      <c r="R125" s="240" t="s">
        <v>282</v>
      </c>
      <c r="S125" s="240" t="s">
        <v>122</v>
      </c>
      <c r="T125" s="241" t="s">
        <v>122</v>
      </c>
      <c r="U125" s="222">
        <v>0.151</v>
      </c>
      <c r="V125" s="222">
        <f>ROUND(E125*U125,2)</f>
        <v>247.63</v>
      </c>
      <c r="W125" s="222"/>
      <c r="X125" s="222" t="s">
        <v>123</v>
      </c>
      <c r="Y125" s="222" t="s">
        <v>124</v>
      </c>
      <c r="Z125" s="212"/>
      <c r="AA125" s="212"/>
      <c r="AB125" s="212"/>
      <c r="AC125" s="212"/>
      <c r="AD125" s="212"/>
      <c r="AE125" s="212"/>
      <c r="AF125" s="212"/>
      <c r="AG125" s="212" t="s">
        <v>125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2" x14ac:dyDescent="0.2">
      <c r="A126" s="219"/>
      <c r="B126" s="220"/>
      <c r="C126" s="257" t="s">
        <v>285</v>
      </c>
      <c r="D126" s="244"/>
      <c r="E126" s="244"/>
      <c r="F126" s="244"/>
      <c r="G126" s="244"/>
      <c r="H126" s="222"/>
      <c r="I126" s="222"/>
      <c r="J126" s="222"/>
      <c r="K126" s="222"/>
      <c r="L126" s="222"/>
      <c r="M126" s="222"/>
      <c r="N126" s="221"/>
      <c r="O126" s="221"/>
      <c r="P126" s="221"/>
      <c r="Q126" s="221"/>
      <c r="R126" s="222"/>
      <c r="S126" s="222"/>
      <c r="T126" s="222"/>
      <c r="U126" s="222"/>
      <c r="V126" s="222"/>
      <c r="W126" s="222"/>
      <c r="X126" s="222"/>
      <c r="Y126" s="222"/>
      <c r="Z126" s="212"/>
      <c r="AA126" s="212"/>
      <c r="AB126" s="212"/>
      <c r="AC126" s="212"/>
      <c r="AD126" s="212"/>
      <c r="AE126" s="212"/>
      <c r="AF126" s="212"/>
      <c r="AG126" s="212" t="s">
        <v>148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2" x14ac:dyDescent="0.2">
      <c r="A127" s="219"/>
      <c r="B127" s="220"/>
      <c r="C127" s="255" t="s">
        <v>286</v>
      </c>
      <c r="D127" s="223"/>
      <c r="E127" s="224">
        <v>1268.5766699999999</v>
      </c>
      <c r="F127" s="222"/>
      <c r="G127" s="222"/>
      <c r="H127" s="222"/>
      <c r="I127" s="222"/>
      <c r="J127" s="222"/>
      <c r="K127" s="222"/>
      <c r="L127" s="222"/>
      <c r="M127" s="222"/>
      <c r="N127" s="221"/>
      <c r="O127" s="221"/>
      <c r="P127" s="221"/>
      <c r="Q127" s="221"/>
      <c r="R127" s="222"/>
      <c r="S127" s="222"/>
      <c r="T127" s="222"/>
      <c r="U127" s="222"/>
      <c r="V127" s="222"/>
      <c r="W127" s="222"/>
      <c r="X127" s="222"/>
      <c r="Y127" s="222"/>
      <c r="Z127" s="212"/>
      <c r="AA127" s="212"/>
      <c r="AB127" s="212"/>
      <c r="AC127" s="212"/>
      <c r="AD127" s="212"/>
      <c r="AE127" s="212"/>
      <c r="AF127" s="212"/>
      <c r="AG127" s="212" t="s">
        <v>127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3" x14ac:dyDescent="0.2">
      <c r="A128" s="219"/>
      <c r="B128" s="220"/>
      <c r="C128" s="255" t="s">
        <v>287</v>
      </c>
      <c r="D128" s="223"/>
      <c r="E128" s="224">
        <v>44</v>
      </c>
      <c r="F128" s="222"/>
      <c r="G128" s="222"/>
      <c r="H128" s="222"/>
      <c r="I128" s="222"/>
      <c r="J128" s="222"/>
      <c r="K128" s="222"/>
      <c r="L128" s="222"/>
      <c r="M128" s="222"/>
      <c r="N128" s="221"/>
      <c r="O128" s="221"/>
      <c r="P128" s="221"/>
      <c r="Q128" s="221"/>
      <c r="R128" s="222"/>
      <c r="S128" s="222"/>
      <c r="T128" s="222"/>
      <c r="U128" s="222"/>
      <c r="V128" s="222"/>
      <c r="W128" s="222"/>
      <c r="X128" s="222"/>
      <c r="Y128" s="222"/>
      <c r="Z128" s="212"/>
      <c r="AA128" s="212"/>
      <c r="AB128" s="212"/>
      <c r="AC128" s="212"/>
      <c r="AD128" s="212"/>
      <c r="AE128" s="212"/>
      <c r="AF128" s="212"/>
      <c r="AG128" s="212" t="s">
        <v>127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3" x14ac:dyDescent="0.2">
      <c r="A129" s="219"/>
      <c r="B129" s="220"/>
      <c r="C129" s="255" t="s">
        <v>288</v>
      </c>
      <c r="D129" s="223"/>
      <c r="E129" s="224">
        <v>297.44</v>
      </c>
      <c r="F129" s="222"/>
      <c r="G129" s="222"/>
      <c r="H129" s="222"/>
      <c r="I129" s="222"/>
      <c r="J129" s="222"/>
      <c r="K129" s="222"/>
      <c r="L129" s="222"/>
      <c r="M129" s="222"/>
      <c r="N129" s="221"/>
      <c r="O129" s="221"/>
      <c r="P129" s="221"/>
      <c r="Q129" s="221"/>
      <c r="R129" s="222"/>
      <c r="S129" s="222"/>
      <c r="T129" s="222"/>
      <c r="U129" s="222"/>
      <c r="V129" s="222"/>
      <c r="W129" s="222"/>
      <c r="X129" s="222"/>
      <c r="Y129" s="222"/>
      <c r="Z129" s="212"/>
      <c r="AA129" s="212"/>
      <c r="AB129" s="212"/>
      <c r="AC129" s="212"/>
      <c r="AD129" s="212"/>
      <c r="AE129" s="212"/>
      <c r="AF129" s="212"/>
      <c r="AG129" s="212" t="s">
        <v>127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3" x14ac:dyDescent="0.2">
      <c r="A130" s="219"/>
      <c r="B130" s="220"/>
      <c r="C130" s="255" t="s">
        <v>289</v>
      </c>
      <c r="D130" s="223"/>
      <c r="E130" s="224">
        <v>29.92</v>
      </c>
      <c r="F130" s="222"/>
      <c r="G130" s="222"/>
      <c r="H130" s="222"/>
      <c r="I130" s="222"/>
      <c r="J130" s="222"/>
      <c r="K130" s="222"/>
      <c r="L130" s="222"/>
      <c r="M130" s="222"/>
      <c r="N130" s="221"/>
      <c r="O130" s="221"/>
      <c r="P130" s="221"/>
      <c r="Q130" s="221"/>
      <c r="R130" s="222"/>
      <c r="S130" s="222"/>
      <c r="T130" s="222"/>
      <c r="U130" s="222"/>
      <c r="V130" s="222"/>
      <c r="W130" s="222"/>
      <c r="X130" s="222"/>
      <c r="Y130" s="222"/>
      <c r="Z130" s="212"/>
      <c r="AA130" s="212"/>
      <c r="AB130" s="212"/>
      <c r="AC130" s="212"/>
      <c r="AD130" s="212"/>
      <c r="AE130" s="212"/>
      <c r="AF130" s="212"/>
      <c r="AG130" s="212" t="s">
        <v>127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x14ac:dyDescent="0.2">
      <c r="A131" s="228" t="s">
        <v>116</v>
      </c>
      <c r="B131" s="229" t="s">
        <v>84</v>
      </c>
      <c r="C131" s="253" t="s">
        <v>85</v>
      </c>
      <c r="D131" s="230"/>
      <c r="E131" s="231"/>
      <c r="F131" s="232"/>
      <c r="G131" s="232">
        <f>SUMIF(AG132:AG134,"&lt;&gt;NOR",G132:G134)</f>
        <v>0</v>
      </c>
      <c r="H131" s="232"/>
      <c r="I131" s="232">
        <f>SUM(I132:I134)</f>
        <v>0</v>
      </c>
      <c r="J131" s="232"/>
      <c r="K131" s="232">
        <f>SUM(K132:K134)</f>
        <v>0</v>
      </c>
      <c r="L131" s="232"/>
      <c r="M131" s="232">
        <f>SUM(M132:M134)</f>
        <v>0</v>
      </c>
      <c r="N131" s="231"/>
      <c r="O131" s="231">
        <f>SUM(O132:O134)</f>
        <v>0</v>
      </c>
      <c r="P131" s="231"/>
      <c r="Q131" s="231">
        <f>SUM(Q132:Q134)</f>
        <v>0</v>
      </c>
      <c r="R131" s="232"/>
      <c r="S131" s="232"/>
      <c r="T131" s="233"/>
      <c r="U131" s="227"/>
      <c r="V131" s="227">
        <f>SUM(V132:V134)</f>
        <v>61.56</v>
      </c>
      <c r="W131" s="227"/>
      <c r="X131" s="227"/>
      <c r="Y131" s="227"/>
      <c r="AG131" t="s">
        <v>117</v>
      </c>
    </row>
    <row r="132" spans="1:60" outlineLevel="1" x14ac:dyDescent="0.2">
      <c r="A132" s="245">
        <v>45</v>
      </c>
      <c r="B132" s="246" t="s">
        <v>290</v>
      </c>
      <c r="C132" s="258" t="s">
        <v>291</v>
      </c>
      <c r="D132" s="247" t="s">
        <v>181</v>
      </c>
      <c r="E132" s="248">
        <v>11.48</v>
      </c>
      <c r="F132" s="249"/>
      <c r="G132" s="250">
        <f>ROUND(E132*F132,2)</f>
        <v>0</v>
      </c>
      <c r="H132" s="249"/>
      <c r="I132" s="250">
        <f>ROUND(E132*H132,2)</f>
        <v>0</v>
      </c>
      <c r="J132" s="249"/>
      <c r="K132" s="250">
        <f>ROUND(E132*J132,2)</f>
        <v>0</v>
      </c>
      <c r="L132" s="250">
        <v>21</v>
      </c>
      <c r="M132" s="250">
        <f>G132*(1+L132/100)</f>
        <v>0</v>
      </c>
      <c r="N132" s="248">
        <v>0</v>
      </c>
      <c r="O132" s="248">
        <f>ROUND(E132*N132,2)</f>
        <v>0</v>
      </c>
      <c r="P132" s="248">
        <v>0</v>
      </c>
      <c r="Q132" s="248">
        <f>ROUND(E132*P132,2)</f>
        <v>0</v>
      </c>
      <c r="R132" s="250" t="s">
        <v>292</v>
      </c>
      <c r="S132" s="250" t="s">
        <v>122</v>
      </c>
      <c r="T132" s="251" t="s">
        <v>122</v>
      </c>
      <c r="U132" s="222">
        <v>0</v>
      </c>
      <c r="V132" s="222">
        <f>ROUND(E132*U132,2)</f>
        <v>0</v>
      </c>
      <c r="W132" s="222"/>
      <c r="X132" s="222" t="s">
        <v>123</v>
      </c>
      <c r="Y132" s="222" t="s">
        <v>124</v>
      </c>
      <c r="Z132" s="212"/>
      <c r="AA132" s="212"/>
      <c r="AB132" s="212"/>
      <c r="AC132" s="212"/>
      <c r="AD132" s="212"/>
      <c r="AE132" s="212"/>
      <c r="AF132" s="212"/>
      <c r="AG132" s="212" t="s">
        <v>125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 x14ac:dyDescent="0.2">
      <c r="A133" s="245">
        <v>46</v>
      </c>
      <c r="B133" s="246" t="s">
        <v>293</v>
      </c>
      <c r="C133" s="258" t="s">
        <v>294</v>
      </c>
      <c r="D133" s="247" t="s">
        <v>181</v>
      </c>
      <c r="E133" s="248">
        <v>13.44</v>
      </c>
      <c r="F133" s="249"/>
      <c r="G133" s="250">
        <f>ROUND(E133*F133,2)</f>
        <v>0</v>
      </c>
      <c r="H133" s="249"/>
      <c r="I133" s="250">
        <f>ROUND(E133*H133,2)</f>
        <v>0</v>
      </c>
      <c r="J133" s="249"/>
      <c r="K133" s="250">
        <f>ROUND(E133*J133,2)</f>
        <v>0</v>
      </c>
      <c r="L133" s="250">
        <v>21</v>
      </c>
      <c r="M133" s="250">
        <f>G133*(1+L133/100)</f>
        <v>0</v>
      </c>
      <c r="N133" s="248">
        <v>0</v>
      </c>
      <c r="O133" s="248">
        <f>ROUND(E133*N133,2)</f>
        <v>0</v>
      </c>
      <c r="P133" s="248">
        <v>0</v>
      </c>
      <c r="Q133" s="248">
        <f>ROUND(E133*P133,2)</f>
        <v>0</v>
      </c>
      <c r="R133" s="250" t="s">
        <v>292</v>
      </c>
      <c r="S133" s="250" t="s">
        <v>122</v>
      </c>
      <c r="T133" s="251" t="s">
        <v>122</v>
      </c>
      <c r="U133" s="222">
        <v>0</v>
      </c>
      <c r="V133" s="222">
        <f>ROUND(E133*U133,2)</f>
        <v>0</v>
      </c>
      <c r="W133" s="222"/>
      <c r="X133" s="222" t="s">
        <v>123</v>
      </c>
      <c r="Y133" s="222" t="s">
        <v>124</v>
      </c>
      <c r="Z133" s="212"/>
      <c r="AA133" s="212"/>
      <c r="AB133" s="212"/>
      <c r="AC133" s="212"/>
      <c r="AD133" s="212"/>
      <c r="AE133" s="212"/>
      <c r="AF133" s="212"/>
      <c r="AG133" s="212" t="s">
        <v>125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">
      <c r="A134" s="245">
        <v>47</v>
      </c>
      <c r="B134" s="246" t="s">
        <v>295</v>
      </c>
      <c r="C134" s="258" t="s">
        <v>296</v>
      </c>
      <c r="D134" s="247" t="s">
        <v>181</v>
      </c>
      <c r="E134" s="248">
        <v>24.921500000000002</v>
      </c>
      <c r="F134" s="249"/>
      <c r="G134" s="250">
        <f>ROUND(E134*F134,2)</f>
        <v>0</v>
      </c>
      <c r="H134" s="249"/>
      <c r="I134" s="250">
        <f>ROUND(E134*H134,2)</f>
        <v>0</v>
      </c>
      <c r="J134" s="249"/>
      <c r="K134" s="250">
        <f>ROUND(E134*J134,2)</f>
        <v>0</v>
      </c>
      <c r="L134" s="250">
        <v>21</v>
      </c>
      <c r="M134" s="250">
        <f>G134*(1+L134/100)</f>
        <v>0</v>
      </c>
      <c r="N134" s="248">
        <v>0</v>
      </c>
      <c r="O134" s="248">
        <f>ROUND(E134*N134,2)</f>
        <v>0</v>
      </c>
      <c r="P134" s="248">
        <v>0</v>
      </c>
      <c r="Q134" s="248">
        <f>ROUND(E134*P134,2)</f>
        <v>0</v>
      </c>
      <c r="R134" s="250" t="s">
        <v>131</v>
      </c>
      <c r="S134" s="250" t="s">
        <v>151</v>
      </c>
      <c r="T134" s="251" t="s">
        <v>297</v>
      </c>
      <c r="U134" s="222">
        <v>2.4700000000000002</v>
      </c>
      <c r="V134" s="222">
        <f>ROUND(E134*U134,2)</f>
        <v>61.56</v>
      </c>
      <c r="W134" s="222"/>
      <c r="X134" s="222" t="s">
        <v>298</v>
      </c>
      <c r="Y134" s="222" t="s">
        <v>124</v>
      </c>
      <c r="Z134" s="212"/>
      <c r="AA134" s="212"/>
      <c r="AB134" s="212"/>
      <c r="AC134" s="212"/>
      <c r="AD134" s="212"/>
      <c r="AE134" s="212"/>
      <c r="AF134" s="212"/>
      <c r="AG134" s="212" t="s">
        <v>299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x14ac:dyDescent="0.2">
      <c r="A135" s="228" t="s">
        <v>116</v>
      </c>
      <c r="B135" s="229" t="s">
        <v>87</v>
      </c>
      <c r="C135" s="253" t="s">
        <v>27</v>
      </c>
      <c r="D135" s="230"/>
      <c r="E135" s="231"/>
      <c r="F135" s="232"/>
      <c r="G135" s="232">
        <f>SUMIF(AG136:AG139,"&lt;&gt;NOR",G136:G139)</f>
        <v>0</v>
      </c>
      <c r="H135" s="232"/>
      <c r="I135" s="232">
        <f>SUM(I136:I139)</f>
        <v>0</v>
      </c>
      <c r="J135" s="232"/>
      <c r="K135" s="232">
        <f>SUM(K136:K139)</f>
        <v>0</v>
      </c>
      <c r="L135" s="232"/>
      <c r="M135" s="232">
        <f>SUM(M136:M139)</f>
        <v>0</v>
      </c>
      <c r="N135" s="231"/>
      <c r="O135" s="231">
        <f>SUM(O136:O139)</f>
        <v>0</v>
      </c>
      <c r="P135" s="231"/>
      <c r="Q135" s="231">
        <f>SUM(Q136:Q139)</f>
        <v>0</v>
      </c>
      <c r="R135" s="232"/>
      <c r="S135" s="232"/>
      <c r="T135" s="233"/>
      <c r="U135" s="227"/>
      <c r="V135" s="227">
        <f>SUM(V136:V139)</f>
        <v>0</v>
      </c>
      <c r="W135" s="227"/>
      <c r="X135" s="227"/>
      <c r="Y135" s="227"/>
      <c r="AG135" t="s">
        <v>117</v>
      </c>
    </row>
    <row r="136" spans="1:60" outlineLevel="1" x14ac:dyDescent="0.2">
      <c r="A136" s="235">
        <v>48</v>
      </c>
      <c r="B136" s="236" t="s">
        <v>300</v>
      </c>
      <c r="C136" s="254" t="s">
        <v>301</v>
      </c>
      <c r="D136" s="237" t="s">
        <v>302</v>
      </c>
      <c r="E136" s="238">
        <v>1</v>
      </c>
      <c r="F136" s="239"/>
      <c r="G136" s="240">
        <f>ROUND(E136*F136,2)</f>
        <v>0</v>
      </c>
      <c r="H136" s="239"/>
      <c r="I136" s="240">
        <f>ROUND(E136*H136,2)</f>
        <v>0</v>
      </c>
      <c r="J136" s="239"/>
      <c r="K136" s="240">
        <f>ROUND(E136*J136,2)</f>
        <v>0</v>
      </c>
      <c r="L136" s="240">
        <v>21</v>
      </c>
      <c r="M136" s="240">
        <f>G136*(1+L136/100)</f>
        <v>0</v>
      </c>
      <c r="N136" s="238">
        <v>0</v>
      </c>
      <c r="O136" s="238">
        <f>ROUND(E136*N136,2)</f>
        <v>0</v>
      </c>
      <c r="P136" s="238">
        <v>0</v>
      </c>
      <c r="Q136" s="238">
        <f>ROUND(E136*P136,2)</f>
        <v>0</v>
      </c>
      <c r="R136" s="240"/>
      <c r="S136" s="240" t="s">
        <v>122</v>
      </c>
      <c r="T136" s="241" t="s">
        <v>172</v>
      </c>
      <c r="U136" s="222">
        <v>0</v>
      </c>
      <c r="V136" s="222">
        <f>ROUND(E136*U136,2)</f>
        <v>0</v>
      </c>
      <c r="W136" s="222"/>
      <c r="X136" s="222" t="s">
        <v>303</v>
      </c>
      <c r="Y136" s="222" t="s">
        <v>124</v>
      </c>
      <c r="Z136" s="212"/>
      <c r="AA136" s="212"/>
      <c r="AB136" s="212"/>
      <c r="AC136" s="212"/>
      <c r="AD136" s="212"/>
      <c r="AE136" s="212"/>
      <c r="AF136" s="212"/>
      <c r="AG136" s="212" t="s">
        <v>304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2" x14ac:dyDescent="0.2">
      <c r="A137" s="219"/>
      <c r="B137" s="220"/>
      <c r="C137" s="257" t="s">
        <v>305</v>
      </c>
      <c r="D137" s="244"/>
      <c r="E137" s="244"/>
      <c r="F137" s="244"/>
      <c r="G137" s="244"/>
      <c r="H137" s="222"/>
      <c r="I137" s="222"/>
      <c r="J137" s="222"/>
      <c r="K137" s="222"/>
      <c r="L137" s="222"/>
      <c r="M137" s="222"/>
      <c r="N137" s="221"/>
      <c r="O137" s="221"/>
      <c r="P137" s="221"/>
      <c r="Q137" s="221"/>
      <c r="R137" s="222"/>
      <c r="S137" s="222"/>
      <c r="T137" s="222"/>
      <c r="U137" s="222"/>
      <c r="V137" s="222"/>
      <c r="W137" s="222"/>
      <c r="X137" s="222"/>
      <c r="Y137" s="222"/>
      <c r="Z137" s="212"/>
      <c r="AA137" s="212"/>
      <c r="AB137" s="212"/>
      <c r="AC137" s="212"/>
      <c r="AD137" s="212"/>
      <c r="AE137" s="212"/>
      <c r="AF137" s="212"/>
      <c r="AG137" s="212" t="s">
        <v>148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">
      <c r="A138" s="235">
        <v>49</v>
      </c>
      <c r="B138" s="236" t="s">
        <v>306</v>
      </c>
      <c r="C138" s="254" t="s">
        <v>307</v>
      </c>
      <c r="D138" s="237" t="s">
        <v>302</v>
      </c>
      <c r="E138" s="238">
        <v>1</v>
      </c>
      <c r="F138" s="239"/>
      <c r="G138" s="240">
        <f>ROUND(E138*F138,2)</f>
        <v>0</v>
      </c>
      <c r="H138" s="239"/>
      <c r="I138" s="240">
        <f>ROUND(E138*H138,2)</f>
        <v>0</v>
      </c>
      <c r="J138" s="239"/>
      <c r="K138" s="240">
        <f>ROUND(E138*J138,2)</f>
        <v>0</v>
      </c>
      <c r="L138" s="240">
        <v>21</v>
      </c>
      <c r="M138" s="240">
        <f>G138*(1+L138/100)</f>
        <v>0</v>
      </c>
      <c r="N138" s="238">
        <v>0</v>
      </c>
      <c r="O138" s="238">
        <f>ROUND(E138*N138,2)</f>
        <v>0</v>
      </c>
      <c r="P138" s="238">
        <v>0</v>
      </c>
      <c r="Q138" s="238">
        <f>ROUND(E138*P138,2)</f>
        <v>0</v>
      </c>
      <c r="R138" s="240"/>
      <c r="S138" s="240" t="s">
        <v>122</v>
      </c>
      <c r="T138" s="241" t="s">
        <v>172</v>
      </c>
      <c r="U138" s="222">
        <v>0</v>
      </c>
      <c r="V138" s="222">
        <f>ROUND(E138*U138,2)</f>
        <v>0</v>
      </c>
      <c r="W138" s="222"/>
      <c r="X138" s="222" t="s">
        <v>303</v>
      </c>
      <c r="Y138" s="222" t="s">
        <v>124</v>
      </c>
      <c r="Z138" s="212"/>
      <c r="AA138" s="212"/>
      <c r="AB138" s="212"/>
      <c r="AC138" s="212"/>
      <c r="AD138" s="212"/>
      <c r="AE138" s="212"/>
      <c r="AF138" s="212"/>
      <c r="AG138" s="212" t="s">
        <v>308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2" x14ac:dyDescent="0.2">
      <c r="A139" s="219"/>
      <c r="B139" s="220"/>
      <c r="C139" s="257" t="s">
        <v>309</v>
      </c>
      <c r="D139" s="244"/>
      <c r="E139" s="244"/>
      <c r="F139" s="244"/>
      <c r="G139" s="244"/>
      <c r="H139" s="222"/>
      <c r="I139" s="222"/>
      <c r="J139" s="222"/>
      <c r="K139" s="222"/>
      <c r="L139" s="222"/>
      <c r="M139" s="222"/>
      <c r="N139" s="221"/>
      <c r="O139" s="221"/>
      <c r="P139" s="221"/>
      <c r="Q139" s="221"/>
      <c r="R139" s="222"/>
      <c r="S139" s="222"/>
      <c r="T139" s="222"/>
      <c r="U139" s="222"/>
      <c r="V139" s="222"/>
      <c r="W139" s="222"/>
      <c r="X139" s="222"/>
      <c r="Y139" s="222"/>
      <c r="Z139" s="212"/>
      <c r="AA139" s="212"/>
      <c r="AB139" s="212"/>
      <c r="AC139" s="212"/>
      <c r="AD139" s="212"/>
      <c r="AE139" s="212"/>
      <c r="AF139" s="212"/>
      <c r="AG139" s="212" t="s">
        <v>148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x14ac:dyDescent="0.2">
      <c r="A140" s="3"/>
      <c r="B140" s="4"/>
      <c r="C140" s="262"/>
      <c r="D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AE140">
        <v>15</v>
      </c>
      <c r="AF140">
        <v>21</v>
      </c>
      <c r="AG140" t="s">
        <v>102</v>
      </c>
    </row>
    <row r="141" spans="1:60" x14ac:dyDescent="0.2">
      <c r="A141" s="215"/>
      <c r="B141" s="216" t="s">
        <v>29</v>
      </c>
      <c r="C141" s="263"/>
      <c r="D141" s="217"/>
      <c r="E141" s="218"/>
      <c r="F141" s="218"/>
      <c r="G141" s="234">
        <f>G8+G14+G23+G30+G34+G37+G40+G56+G86+G104+G106+G131+G135</f>
        <v>0</v>
      </c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AE141">
        <f>SUMIF(L7:L139,AE140,G7:G139)</f>
        <v>0</v>
      </c>
      <c r="AF141">
        <f>SUMIF(L7:L139,AF140,G7:G139)</f>
        <v>0</v>
      </c>
      <c r="AG141" t="s">
        <v>310</v>
      </c>
    </row>
    <row r="142" spans="1:60" x14ac:dyDescent="0.2">
      <c r="C142" s="264"/>
      <c r="D142" s="10"/>
      <c r="AG142" t="s">
        <v>311</v>
      </c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C72gXYTTtiCm8dl+rzWwCSgkxM++OmcbOK9DzAA5N529AaltOu/OIQClVRD0zNzXXFnqK3vd48n+R4UXHzWSA==" saltValue="r479gVgroLGBKWISWunlNQ==" spinCount="100000" sheet="1" formatRows="0"/>
  <mergeCells count="21">
    <mergeCell ref="C126:G126"/>
    <mergeCell ref="C137:G137"/>
    <mergeCell ref="C139:G139"/>
    <mergeCell ref="C68:G68"/>
    <mergeCell ref="C85:G85"/>
    <mergeCell ref="C92:G92"/>
    <mergeCell ref="C94:G94"/>
    <mergeCell ref="C95:G95"/>
    <mergeCell ref="C103:G103"/>
    <mergeCell ref="C19:G19"/>
    <mergeCell ref="C21:G21"/>
    <mergeCell ref="C25:G25"/>
    <mergeCell ref="C26:G26"/>
    <mergeCell ref="C39:G39"/>
    <mergeCell ref="C55:G55"/>
    <mergeCell ref="A1:G1"/>
    <mergeCell ref="C2:G2"/>
    <mergeCell ref="C3:G3"/>
    <mergeCell ref="C4:G4"/>
    <mergeCell ref="C13:G13"/>
    <mergeCell ref="C16:G16"/>
  </mergeCells>
  <pageMargins left="0.59055118110236204" right="0.196850393700787" top="0.78740157499999996" bottom="0.78740157499999996" header="0.3" footer="0.3"/>
  <pageSetup paperSize="9" scale="72" orientation="landscape" horizontalDpi="360" verticalDpi="360" r:id="rId1"/>
  <headerFooter>
    <oddFooter>&amp;RStránka &amp;P z &amp;N&amp;LZpracováno programem BUILDpower S,  © RTS, a.s.</oddFooter>
  </headerFooter>
  <rowBreaks count="2" manualBreakCount="2">
    <brk id="70" max="24" man="1"/>
    <brk id="103" max="2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1 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2 Pol'!Názvy_tisku</vt:lpstr>
      <vt:lpstr>oadresa</vt:lpstr>
      <vt:lpstr>Stavba!Objednatel</vt:lpstr>
      <vt:lpstr>Stavba!Objekt</vt:lpstr>
      <vt:lpstr>'1 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Šafář</dc:creator>
  <cp:lastModifiedBy>Pavel Šafář</cp:lastModifiedBy>
  <cp:lastPrinted>2019-03-19T12:27:02Z</cp:lastPrinted>
  <dcterms:created xsi:type="dcterms:W3CDTF">2009-04-08T07:15:50Z</dcterms:created>
  <dcterms:modified xsi:type="dcterms:W3CDTF">2023-08-09T09:05:12Z</dcterms:modified>
</cp:coreProperties>
</file>