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037 - SO-001 - Demolice..." sheetId="2" r:id="rId2"/>
    <sheet name="21037 - SO-100 - Nástupní..." sheetId="3" r:id="rId3"/>
    <sheet name="21037 - SO-401 - Veřejné ..." sheetId="4" r:id="rId4"/>
    <sheet name="21037 - VRN - Vedlejší ro..." sheetId="5" r:id="rId5"/>
  </sheets>
  <definedNames>
    <definedName name="_xlnm.Print_Area" localSheetId="0">'Rekapitulace stavby'!$D$4:$AO$36,'Rekapitulace stavby'!$C$42:$AQ$59</definedName>
    <definedName name="_xlnm._FilterDatabase" localSheetId="1" hidden="1">'21037 - SO-001 - Demolice...'!$C$81:$K$94</definedName>
    <definedName name="_xlnm.Print_Area" localSheetId="1">'21037 - SO-001 - Demolice...'!$C$4:$J$39,'21037 - SO-001 - Demolice...'!$C$69:$J$94</definedName>
    <definedName name="_xlnm._FilterDatabase" localSheetId="2" hidden="1">'21037 - SO-100 - Nástupní...'!$C$88:$K$239</definedName>
    <definedName name="_xlnm.Print_Area" localSheetId="2">'21037 - SO-100 - Nástupní...'!$C$4:$J$39,'21037 - SO-100 - Nástupní...'!$C$76:$J$239</definedName>
    <definedName name="_xlnm._FilterDatabase" localSheetId="3" hidden="1">'21037 - SO-401 - Veřejné ...'!$C$80:$K$84</definedName>
    <definedName name="_xlnm.Print_Area" localSheetId="3">'21037 - SO-401 - Veřejné ...'!$C$4:$J$39,'21037 - SO-401 - Veřejné ...'!$C$68:$J$84</definedName>
    <definedName name="_xlnm._FilterDatabase" localSheetId="4" hidden="1">'21037 - VRN - Vedlejší ro...'!$C$83:$K$96</definedName>
    <definedName name="_xlnm.Print_Area" localSheetId="4">'21037 - VRN - Vedlejší ro...'!$C$4:$J$39,'21037 - VRN - Vedlejší ro...'!$C$71:$J$96</definedName>
    <definedName name="_xlnm.Print_Titles" localSheetId="0">'Rekapitulace stavby'!$52:$52</definedName>
    <definedName name="_xlnm.Print_Titles" localSheetId="1">'21037 - SO-001 - Demolice...'!$81:$81</definedName>
    <definedName name="_xlnm.Print_Titles" localSheetId="2">'21037 - SO-100 - Nástupní...'!$88:$88</definedName>
    <definedName name="_xlnm.Print_Titles" localSheetId="3">'21037 - SO-401 - Veřejné ...'!$80:$80</definedName>
    <definedName name="_xlnm.Print_Titles" localSheetId="4">'21037 - VRN - Vedlejší ro...'!$83:$83</definedName>
  </definedNames>
  <calcPr fullCalcOnLoad="1"/>
</workbook>
</file>

<file path=xl/sharedStrings.xml><?xml version="1.0" encoding="utf-8"?>
<sst xmlns="http://schemas.openxmlformats.org/spreadsheetml/2006/main" count="2571" uniqueCount="572">
  <si>
    <t>Export Komplet</t>
  </si>
  <si>
    <t>VZ</t>
  </si>
  <si>
    <t>2.0</t>
  </si>
  <si>
    <t>ZAMOK</t>
  </si>
  <si>
    <t>False</t>
  </si>
  <si>
    <t>{71a85901-2c37-44ab-ab31-28dc210d7bfe}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</si>
  <si>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</si>
  <si>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</si>
  <si>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</si>
  <si>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</si>
  <si>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</si>
  <si>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</si>
  <si>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</si>
  <si>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</si>
  <si>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21037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</si>
  <si>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</si>
  <si>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</si>
  <si>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Zastávka u pivovaru Malý Rohozec</t>
  </si>
  <si>
    <t>KSO:</t>
  </si>
  <si>
    <t/>
  </si>
  <si>
    <t>CC-CZ:</t>
  </si>
  <si>
    <t>Místo:</t>
  </si>
  <si>
    <t>Turnov</t>
  </si>
  <si>
    <t>Datum:</t>
  </si>
  <si>
    <t>4. 5. 2021</t>
  </si>
  <si>
    <t>Zadavatel:</t>
  </si>
  <si>
    <t>IČ:</t>
  </si>
  <si>
    <t>Město Turnov,Antonína Dvořáka 335,Turnov</t>
  </si>
  <si>
    <t>DIČ:</t>
  </si>
  <si>
    <t>Uchazeč:</t>
  </si>
  <si>
    <t>Vyplň údaj</t>
  </si>
  <si>
    <t>Projektant:</t>
  </si>
  <si>
    <t>Profes Projekt, spol. s.r.o.,Vejrichova 272,Turnov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</si>
  <si>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</si>
  <si>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</si>
  <si>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</si>
  <si>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</si>
  <si>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</si>
  <si>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</si>
  <si>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</si>
  <si>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</si>
  <si>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</si>
  <si>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</si>
  <si>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</si>
  <si>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</si>
  <si>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</si>
  <si>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</si>
  <si>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</si>
  <si>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</si>
  <si>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</si>
  <si>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</si>
  <si>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</si>
  <si>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</si>
  <si>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</si>
  <si>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</si>
  <si>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</si>
  <si>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</si>
  <si>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</si>
  <si>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</si>
  <si>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</si>
  <si>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</si>
  <si>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</si>
  <si>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</si>
  <si>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</si>
  <si>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</si>
  <si>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</si>
  <si>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</si>
  <si>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</si>
  <si>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</si>
  <si>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</si>
  <si>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</si>
  <si>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</si>
  <si>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</si>
  <si>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</si>
  <si>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</si>
  <si>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</si>
  <si>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21037 - SO-001</t>
  </si>
  <si>
    <t>Demolice čekárny</t>
  </si>
  <si>
    <t>STA</t>
  </si>
  <si>
    <t>1</t>
  </si>
  <si>
    <t>{0220a4a7-9049-470d-81fe-673ab043be31}</t>
  </si>
  <si>
    <t>2</t>
  </si>
  <si>
    <t>21037 - SO-100</t>
  </si>
  <si>
    <t>Nástupní hrana, nová krajnice</t>
  </si>
  <si>
    <t>{d0d45c0e-68b9-40ea-8f1d-dc24912ec73e}</t>
  </si>
  <si>
    <t>21037 - SO-401</t>
  </si>
  <si>
    <t>Veřejné osvětlení</t>
  </si>
  <si>
    <t>{fbf078ed-da88-4833-ba29-0fbc680733a5}</t>
  </si>
  <si>
    <t>21037 - VRN</t>
  </si>
  <si>
    <t>Vedlejší rozpočtové náklady</t>
  </si>
  <si>
    <t>{5e15d0fe-f987-44a9-8edb-3b4d4ed01d25}</t>
  </si>
  <si>
    <t>KRYCÍ LIST SOUPISU PRACÍ</t>
  </si>
  <si>
    <t>Objekt:</t>
  </si>
  <si>
    <t>21037 - SO-001 - Demolice čekárny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</si>
  <si>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</si>
  <si>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</si>
  <si>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</si>
  <si>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</si>
  <si>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</si>
  <si>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</si>
  <si>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</si>
  <si>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</si>
  <si>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</si>
  <si>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</si>
  <si>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</si>
  <si>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</si>
  <si>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</si>
  <si>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</si>
  <si>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</si>
  <si>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</si>
  <si>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</si>
  <si>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</si>
  <si>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</si>
  <si>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</si>
  <si>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</si>
  <si>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</si>
  <si>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</si>
  <si>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</si>
  <si>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</si>
  <si>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</si>
  <si>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981011312</t>
  </si>
  <si>
    <t>Demolice budov postupným rozebíráním z cihel, kamene, smíšeného nebo hrázděného zdiva, tvárnic na maltu vápennou nebo vápenocementovou s podílem konstrukcí přes 10 do 15 %</t>
  </si>
  <si>
    <t>m3</t>
  </si>
  <si>
    <t>4</t>
  </si>
  <si>
    <t>1499235693</t>
  </si>
  <si>
    <t>997</t>
  </si>
  <si>
    <t>Přesun sutě</t>
  </si>
  <si>
    <t>997006002</t>
  </si>
  <si>
    <t>Úprava stavebního odpadu třídění na jednotlivé druhy</t>
  </si>
  <si>
    <t>t</t>
  </si>
  <si>
    <t>-1856731377</t>
  </si>
  <si>
    <t>3</t>
  </si>
  <si>
    <t>997006512</t>
  </si>
  <si>
    <t>Vodorovná doprava suti na skládku s naložením na dopravní prostředek a složením přes 100 m do 1 km</t>
  </si>
  <si>
    <t>377084671</t>
  </si>
  <si>
    <t>997006519</t>
  </si>
  <si>
    <t>Vodorovná doprava suti na skládku s naložením na dopravní prostředek a složením Příplatek k ceně za každý další i započatý 1 km</t>
  </si>
  <si>
    <t>805464293</t>
  </si>
  <si>
    <t>VV</t>
  </si>
  <si>
    <t>24,15*30 'Přepočtené koeficientem množství</t>
  </si>
  <si>
    <t>5</t>
  </si>
  <si>
    <t>997006551</t>
  </si>
  <si>
    <t>Hrubé urovnání suti na skládce bez zhutnění</t>
  </si>
  <si>
    <t>623247720</t>
  </si>
  <si>
    <t>6</t>
  </si>
  <si>
    <t>997013603</t>
  </si>
  <si>
    <t>Poplatek za uložení stavebního odpadu na skládce (skládkovné) cihelného zatříděného do Katalogu odpadů pod kódem 17 01 02</t>
  </si>
  <si>
    <t>-911578354</t>
  </si>
  <si>
    <t>997013631</t>
  </si>
  <si>
    <t>Poplatek za uložení stavebního odpadu na skládce (skládkovné) směsného stavebního a demoličního zatříděného do Katalogu odpadů pod kódem 17 09 04</t>
  </si>
  <si>
    <t>1609591718</t>
  </si>
  <si>
    <t>7</t>
  </si>
  <si>
    <t>997013645</t>
  </si>
  <si>
    <t>Poplatek za uložení stavebního odpadu na skládce (skládkovné) asfaltového bez obsahu dehtu zatříděného do Katalogu odpadů pod kódem 17 03 02</t>
  </si>
  <si>
    <t>1216449176</t>
  </si>
  <si>
    <t>21037 - SO-100 - Nástupní hrana, nová krajnice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</si>
  <si>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</si>
  <si>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</si>
  <si>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</si>
  <si>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</si>
  <si>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998 - Přesun hmot</t>
  </si>
  <si>
    <t>PSV - Práce a dodávky PSV</t>
  </si>
  <si>
    <t xml:space="preserve">    767 - Konstrukce zámečnické</t>
  </si>
  <si>
    <t>Zemní práce</t>
  </si>
  <si>
    <t>111301111</t>
  </si>
  <si>
    <t>Sejmutí drnu tl. do 100 mm, v jakékoliv ploše</t>
  </si>
  <si>
    <t>m2</t>
  </si>
  <si>
    <t>1093675354</t>
  </si>
  <si>
    <t>60+233+129</t>
  </si>
  <si>
    <t>17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</si>
  <si>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</si>
  <si>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</si>
  <si>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306363901</t>
  </si>
  <si>
    <t>16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</si>
  <si>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</si>
  <si>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</si>
  <si>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-1769526506</t>
  </si>
  <si>
    <t>127</t>
  </si>
  <si>
    <t>1*53</t>
  </si>
  <si>
    <t>0,15*247</t>
  </si>
  <si>
    <t>Součet</t>
  </si>
  <si>
    <t>113152112</t>
  </si>
  <si>
    <t>Odstranění podkladů zpevněných ploch s přemístěním na skládku na vzdálenost do 20 m nebo s naložením na dopravní prostředek z kameniva drceného</t>
  </si>
  <si>
    <t>-457837333</t>
  </si>
  <si>
    <t>60*0,2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</si>
  <si>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</si>
  <si>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</si>
  <si>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140677998</t>
  </si>
  <si>
    <t>0,4*37</t>
  </si>
  <si>
    <t>0,2*30</t>
  </si>
  <si>
    <t>0,27*330</t>
  </si>
  <si>
    <t>122252204</t>
  </si>
  <si>
    <t>Odkopávky a prokopávky nezapažené pro silnice a dálnice strojně v hornině třídy těžitelnosti I přes 100 do 500 m3</t>
  </si>
  <si>
    <t>2023428338</t>
  </si>
  <si>
    <t>20</t>
  </si>
  <si>
    <t>162302111</t>
  </si>
  <si>
    <t>Vodorovné přemístění drnu na suchu na vzdálenost přes 100 do 1000 m NA SKLÁDKU ZHOTOVITELE</t>
  </si>
  <si>
    <t>-841620122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</si>
  <si>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</si>
  <si>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</si>
  <si>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</si>
  <si>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-2027271762</t>
  </si>
  <si>
    <t>109,9-5,7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</si>
  <si>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</si>
  <si>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</si>
  <si>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1415648575</t>
  </si>
  <si>
    <t>104,2</t>
  </si>
  <si>
    <t>104,2*30 'Přepočtené koeficientem množství</t>
  </si>
  <si>
    <t>10</t>
  </si>
  <si>
    <t>171201221</t>
  </si>
  <si>
    <t>Poplatek za uložení stavebního odpadu na skládce (skládkovné) zeminy a kamení zatříděného do Katalogu odpadů pod kódem 17 05 04</t>
  </si>
  <si>
    <t>1456624623</t>
  </si>
  <si>
    <t>104,2*1,7</t>
  </si>
  <si>
    <t>22</t>
  </si>
  <si>
    <t>174151101</t>
  </si>
  <si>
    <t>Zásyp sypaninou z jakékoliv horniny strojně s uložením výkopku ve vrstvách se zhutněním jam, šachet, rýh nebo kolem objektů v těchto vykopávkách</t>
  </si>
  <si>
    <t>249905124</t>
  </si>
  <si>
    <t>0,15*38</t>
  </si>
  <si>
    <t>12</t>
  </si>
  <si>
    <t>181006122</t>
  </si>
  <si>
    <t>Rozprostření zemin schopných zúrodnění ve sklonu přes 1:5, tloušťka vrstvy přes 0,10 do 0,15 m</t>
  </si>
  <si>
    <t>1517125233</t>
  </si>
  <si>
    <t>18</t>
  </si>
  <si>
    <t>181411121</t>
  </si>
  <si>
    <t>Založení trávníku na půdě předem připravené plochy do 1000 m2 výsevem včetně utažení lučního v rovině nebo na svahu do 1:5</t>
  </si>
  <si>
    <t>-277359210</t>
  </si>
  <si>
    <t>19</t>
  </si>
  <si>
    <t>M</t>
  </si>
  <si>
    <t>00572100</t>
  </si>
  <si>
    <t>osivo jetelotráva intenzivní víceletá</t>
  </si>
  <si>
    <t>kg</t>
  </si>
  <si>
    <t>-1181985363</t>
  </si>
  <si>
    <t>205*0,02 'Přepočtené koeficientem množství</t>
  </si>
  <si>
    <t>11</t>
  </si>
  <si>
    <t>181951112</t>
  </si>
  <si>
    <t>Úprava pláně vyrovnáním výškových rozdílů strojně v hornině třídy těžitelnosti I, skupiny 1 až 3 se zhutněním</t>
  </si>
  <si>
    <t>-460146957</t>
  </si>
  <si>
    <t>184802211</t>
  </si>
  <si>
    <t>Chemické odplevelení půdy před založením kultury, trávníku nebo zpevněných ploch o výměře jednotlivě přes 20 m2 na svahu přes 1:5 do 1:2 postřikem na široko</t>
  </si>
  <si>
    <t>1198552128</t>
  </si>
  <si>
    <t>Svislé a kompletní konstrukce</t>
  </si>
  <si>
    <t>48</t>
  </si>
  <si>
    <t>359901211</t>
  </si>
  <si>
    <t>Monitoring stok (kamerový systém) jakékoli výšky nová kanalizace</t>
  </si>
  <si>
    <t>m</t>
  </si>
  <si>
    <t>-408240105</t>
  </si>
  <si>
    <t>44</t>
  </si>
  <si>
    <t>R-8-A.00-1020</t>
  </si>
  <si>
    <t>Betonové monolitické čelo propustku dle D.1.1.2.101-05</t>
  </si>
  <si>
    <t>kpl</t>
  </si>
  <si>
    <t>492392717</t>
  </si>
  <si>
    <t>Komunikace pozemní</t>
  </si>
  <si>
    <t>23</t>
  </si>
  <si>
    <t>564831111.1</t>
  </si>
  <si>
    <t>Podklad ze štěrkodrtě ŠD tl 100 mm PODKLAD PO ODTĚŽENÍ ASFALTU/DRNU</t>
  </si>
  <si>
    <t>2103533506</t>
  </si>
  <si>
    <t>43</t>
  </si>
  <si>
    <t>87</t>
  </si>
  <si>
    <t>564831111</t>
  </si>
  <si>
    <t>Podklad ze štěrkodrti ŠD s rozprostřením a zhutněním, po zhutnění tl. 100 mm</t>
  </si>
  <si>
    <t>1032208428</t>
  </si>
  <si>
    <t>54*0,5</t>
  </si>
  <si>
    <t>88</t>
  </si>
  <si>
    <t>564851111</t>
  </si>
  <si>
    <t>Podklad ze štěrkodrti ŠD s rozprostřením a zhutněním, po zhutnění tl. 150 mm</t>
  </si>
  <si>
    <t>837569313</t>
  </si>
  <si>
    <t>84</t>
  </si>
  <si>
    <t>564861111</t>
  </si>
  <si>
    <t>Podklad ze štěrkodrti ŠD s rozprostřením a zhutněním, po zhutnění tl. 200 mm</t>
  </si>
  <si>
    <t>1642767467</t>
  </si>
  <si>
    <t>68</t>
  </si>
  <si>
    <t>86</t>
  </si>
  <si>
    <t>564871111</t>
  </si>
  <si>
    <t>Podklad ze štěrkodrti ŠD s rozprostřením a zhutněním, po zhutnění tl. 250 mm</t>
  </si>
  <si>
    <t>-2118610885</t>
  </si>
  <si>
    <t>247*1,5</t>
  </si>
  <si>
    <t>85</t>
  </si>
  <si>
    <t>567132111</t>
  </si>
  <si>
    <t>Podklad ze směsi stmelené cementem SC bez dilatačních spár, s rozprostřením a zhutněním SC C 8/10 (KSC I), po zhutnění tl. 160 mm</t>
  </si>
  <si>
    <t>1828007211</t>
  </si>
  <si>
    <t>83</t>
  </si>
  <si>
    <t>571908111</t>
  </si>
  <si>
    <t>Kryt vymývaným dekoračním kamenivem (kačírkem) tl. 200 mm</t>
  </si>
  <si>
    <t>-640660244</t>
  </si>
  <si>
    <t>76</t>
  </si>
  <si>
    <t>573111112</t>
  </si>
  <si>
    <t>Postřik infiltrační PI z asfaltu silničního s posypem kamenivem, v množství 1,00 kg/m2</t>
  </si>
  <si>
    <t>-1890157543</t>
  </si>
  <si>
    <t>54*0,6</t>
  </si>
  <si>
    <t>77</t>
  </si>
  <si>
    <t>573231106</t>
  </si>
  <si>
    <t>Postřik spojovací PS bez posypu kamenivem ze silniční emulze, v množství 0,30 kg/m2</t>
  </si>
  <si>
    <t>-625487207</t>
  </si>
  <si>
    <t>76*2</t>
  </si>
  <si>
    <t>73</t>
  </si>
  <si>
    <t>577144031</t>
  </si>
  <si>
    <t>Asfaltový beton vrstva obrusná ACO 11 (ABS) s rozprostřením a se zhutněním z modifikovaného asfaltu v pruhu šířky do 1,5 m, po zhutnění tl. 50 mm</t>
  </si>
  <si>
    <t>-17417489</t>
  </si>
  <si>
    <t>54*1,0</t>
  </si>
  <si>
    <t>(44+193)*0,1</t>
  </si>
  <si>
    <t>14</t>
  </si>
  <si>
    <t>74</t>
  </si>
  <si>
    <t>577155032</t>
  </si>
  <si>
    <t>Asfaltový beton vrstva ložní ACL 16 (ABH) s rozprostřením a zhutněním z modifikovaného asfaltu v pruhu šířky do 1,5 m, po zhutnění tl. 60 mm</t>
  </si>
  <si>
    <t>-267253089</t>
  </si>
  <si>
    <t>51*0,75</t>
  </si>
  <si>
    <t>75</t>
  </si>
  <si>
    <t>577175032</t>
  </si>
  <si>
    <t>Asfaltový beton vrstva ložní ACL 16 (ABH) s rozprostřením a zhutněním z modifikovaného asfaltu v pruhu šířky do 1,5 m, po zhutnění tl. 90 mm</t>
  </si>
  <si>
    <t>-1379271012</t>
  </si>
  <si>
    <t>69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</si>
  <si>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</si>
  <si>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</si>
  <si>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1061816929</t>
  </si>
  <si>
    <t>89</t>
  </si>
  <si>
    <t>58381007</t>
  </si>
  <si>
    <t>kostka dlažební žula drobná 8/10</t>
  </si>
  <si>
    <t>-1969519332</t>
  </si>
  <si>
    <t>62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</si>
  <si>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</si>
  <si>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</si>
  <si>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48281700</t>
  </si>
  <si>
    <t>63</t>
  </si>
  <si>
    <t>59245020</t>
  </si>
  <si>
    <t>dlažba tvar obdélník betonová 200x100x80mm přírodní</t>
  </si>
  <si>
    <t>1893944486</t>
  </si>
  <si>
    <t>315*1,01 'Přepočtené koeficientem množství</t>
  </si>
  <si>
    <t>64</t>
  </si>
  <si>
    <t>596311112</t>
  </si>
  <si>
    <t>Kladení dlažby kloubové z betonových prvků (zámek a klíč) komunikací pro pěší s ložem z kameniva těženého tl. 40 mm, s vyplněním spár, s dvojitým hutněním, vibrováním a se smetením přebytečného materiálu tl. 100 mm, pro plochy přes 50 do 100 m2</t>
  </si>
  <si>
    <t>-1584877199</t>
  </si>
  <si>
    <t>65</t>
  </si>
  <si>
    <t>59245018</t>
  </si>
  <si>
    <t>dlažba tvar obdélník betonová 200x100x60mm přírodní</t>
  </si>
  <si>
    <t>-505019454</t>
  </si>
  <si>
    <t>58,9*1,03 'Přepočtené koeficientem množství</t>
  </si>
  <si>
    <t>66</t>
  </si>
  <si>
    <t>59245006</t>
  </si>
  <si>
    <t>dlažba tvar obdélník betonová pro nevidomé 200x100x60mm barevná</t>
  </si>
  <si>
    <t>1700091334</t>
  </si>
  <si>
    <t>3,1*1,03 'Přepočtené koeficientem množství</t>
  </si>
  <si>
    <t>59245008</t>
  </si>
  <si>
    <t>dlažba tvar obdélník betonová 200x100x60mm barevná</t>
  </si>
  <si>
    <t>1168519124</t>
  </si>
  <si>
    <t>6*1,03 'Přepočtené koeficientem množství</t>
  </si>
  <si>
    <t>Trubní vedení</t>
  </si>
  <si>
    <t>42</t>
  </si>
  <si>
    <t>822392112</t>
  </si>
  <si>
    <t>Montáž potrubí z trub železobetonových hrdlových v otevřeném výkopu ve sklonu do 20 % s integrovaným těsněním DN 400</t>
  </si>
  <si>
    <t>1093241124</t>
  </si>
  <si>
    <t>59222022</t>
  </si>
  <si>
    <t>trouba ŽB hrdlová DN 400</t>
  </si>
  <si>
    <t>991805269</t>
  </si>
  <si>
    <t>8,4*1,01 'Přepočtené koeficientem množství</t>
  </si>
  <si>
    <t>47</t>
  </si>
  <si>
    <t>871315221</t>
  </si>
  <si>
    <t>Kanalizační potrubí z tvrdého PVC v otevřeném výkopu ve sklonu do 20 %, hladkého plnostěnného jednovrstvého, tuhost třídy SN 8 DN 160</t>
  </si>
  <si>
    <t>1111682160</t>
  </si>
  <si>
    <t>57</t>
  </si>
  <si>
    <t>890311811</t>
  </si>
  <si>
    <t>Bourání šachet a jímek ručně velikosti obestavěného prostoru do 1,5 m3 ze železobetonu STÁVAJÍCÍ ČELO PROPUSTKU</t>
  </si>
  <si>
    <t>-2010275203</t>
  </si>
  <si>
    <t>50</t>
  </si>
  <si>
    <t>890411811</t>
  </si>
  <si>
    <t>Bourání šachet a jímek ručně velikosti obestavěného prostoru do 1,5 m3 z prefabrikovaných skruží</t>
  </si>
  <si>
    <t>-931734691</t>
  </si>
  <si>
    <t>0,5</t>
  </si>
  <si>
    <t>54</t>
  </si>
  <si>
    <t>895941111</t>
  </si>
  <si>
    <t>Zřízení vpusti kanalizační uliční z betonových dílců typ UV-50 normální</t>
  </si>
  <si>
    <t>kus</t>
  </si>
  <si>
    <t>85441914</t>
  </si>
  <si>
    <t>55</t>
  </si>
  <si>
    <t>59223850R</t>
  </si>
  <si>
    <t>uliční vpusť komplet včetně rámu a mříže</t>
  </si>
  <si>
    <t>1190916608</t>
  </si>
  <si>
    <t>56</t>
  </si>
  <si>
    <t>899201211</t>
  </si>
  <si>
    <t>Demontáž mříží litinových včetně rámů, hmotnosti jednotlivě do 50 kg</t>
  </si>
  <si>
    <t>-2687437</t>
  </si>
  <si>
    <t>52</t>
  </si>
  <si>
    <t>R-8-A.00-2006</t>
  </si>
  <si>
    <t>Napojení uličních vpustí nebo žlabů na novou nebo stávající dešťovou kanalizaci (potrubí, nebo šachtu)</t>
  </si>
  <si>
    <t>-851037866</t>
  </si>
  <si>
    <t>78</t>
  </si>
  <si>
    <t>912211111</t>
  </si>
  <si>
    <t>Montáž směrového sloupku plastového s odrazkou prostým uložením bez betonového základu silničního</t>
  </si>
  <si>
    <t>-508554106</t>
  </si>
  <si>
    <t>79</t>
  </si>
  <si>
    <t>40445158</t>
  </si>
  <si>
    <t>sloupek směrový silniční plastový 1,2m</t>
  </si>
  <si>
    <t>-246499393</t>
  </si>
  <si>
    <t>82</t>
  </si>
  <si>
    <t>914500101.R</t>
  </si>
  <si>
    <t>Odstranění plakátovací plochy</t>
  </si>
  <si>
    <t>-1032481161</t>
  </si>
  <si>
    <t>80</t>
  </si>
  <si>
    <t>914511100.R</t>
  </si>
  <si>
    <t>D+M Označníku zastávky</t>
  </si>
  <si>
    <t>168859656</t>
  </si>
  <si>
    <t>81</t>
  </si>
  <si>
    <t>914511101.R</t>
  </si>
  <si>
    <t>Demontáž a opětovná montáž stávajících svislých dopravních značek</t>
  </si>
  <si>
    <t>-319056816</t>
  </si>
  <si>
    <t>60</t>
  </si>
  <si>
    <t>915211112</t>
  </si>
  <si>
    <t>Vodorovné dopravní značení stříkaným plastem dělící čára šířky 125 mm souvislá bílá retroreflexní</t>
  </si>
  <si>
    <t>-942990396</t>
  </si>
  <si>
    <t>514+45</t>
  </si>
  <si>
    <t>61</t>
  </si>
  <si>
    <t>915211122</t>
  </si>
  <si>
    <t>Vodorovné dopravní značení stříkaným plastem dělící čára šířky 125 mm přerušovaná bílá retroreflexní</t>
  </si>
  <si>
    <t>148078429</t>
  </si>
  <si>
    <t>59</t>
  </si>
  <si>
    <t>915231112</t>
  </si>
  <si>
    <t>Vodorovné dopravní značení stříkaným plastem přechody pro chodce, šipky, symboly nápisy bílé retroreflexní</t>
  </si>
  <si>
    <t>-380438938</t>
  </si>
  <si>
    <t>38</t>
  </si>
  <si>
    <t>916111112</t>
  </si>
  <si>
    <t>Osazení silniční obruby z dlažebních kostek v jedné řadě s ložem tl. přes 50 do 100 mm, s vyplněním a zatřením spár cementovou maltou z velkých kostek bez boční opěry, do lože z betonu prostého</t>
  </si>
  <si>
    <t>11485031</t>
  </si>
  <si>
    <t>39</t>
  </si>
  <si>
    <t>58381008</t>
  </si>
  <si>
    <t>kostka dlažební žula velká 15/17</t>
  </si>
  <si>
    <t>803831772</t>
  </si>
  <si>
    <t>38*0,17 'Přepočtené koeficientem množství</t>
  </si>
  <si>
    <t>36</t>
  </si>
  <si>
    <t>916131212</t>
  </si>
  <si>
    <t>Osazení silničního obrubníku betonového se zřízením lože, s vyplněním a zatřením spár cementovou maltou stojatého bez boční opěry, do lože z betonu prostého</t>
  </si>
  <si>
    <t>586809726</t>
  </si>
  <si>
    <t>37</t>
  </si>
  <si>
    <t>59217031</t>
  </si>
  <si>
    <t>obrubník betonový silniční 1000x150x250mm</t>
  </si>
  <si>
    <t>-511106582</t>
  </si>
  <si>
    <t>53*1,02 'Přepočtené koeficientem množství</t>
  </si>
  <si>
    <t>40</t>
  </si>
  <si>
    <t>1576442768</t>
  </si>
  <si>
    <t>193+48</t>
  </si>
  <si>
    <t>41</t>
  </si>
  <si>
    <t>59217019</t>
  </si>
  <si>
    <t>obrubník betonový chodníkový 1000x100x200mm</t>
  </si>
  <si>
    <t>1250919503</t>
  </si>
  <si>
    <t>241*1,02 'Přepočtené koeficientem množství</t>
  </si>
  <si>
    <t>33</t>
  </si>
  <si>
    <t>916231212</t>
  </si>
  <si>
    <t>Osazení chodníkového obrubníku betonového se zřízením lože, s vyplněním a zatřením spár cementovou maltou stojatého bez boční opěry, do lože z betonu prostého</t>
  </si>
  <si>
    <t>-988724334</t>
  </si>
  <si>
    <t>42+10,6+7,3+193+45</t>
  </si>
  <si>
    <t>34</t>
  </si>
  <si>
    <t>59217016</t>
  </si>
  <si>
    <t>obrubník betonový chodníkový 1000x80x250mm</t>
  </si>
  <si>
    <t>-825369428</t>
  </si>
  <si>
    <t>297,9*1,02 'Přepočtené koeficientem množství</t>
  </si>
  <si>
    <t>35</t>
  </si>
  <si>
    <t>916231291</t>
  </si>
  <si>
    <t>Osazení chodníkového obrubníku betonového se zřízením lože, s vyplněním a zatřením spár cementovou maltou Příplatek k cenám za řezání obrubníků při osazení do oblouku vnitřního poloměru do 1 m</t>
  </si>
  <si>
    <t>1725933690</t>
  </si>
  <si>
    <t>90</t>
  </si>
  <si>
    <t>919731122</t>
  </si>
  <si>
    <t>Zarovnání styčné plochy podkladu nebo krytu podél vybourané části komunikace nebo zpevněné plochy živičné tl. přes 50 do 100 mm</t>
  </si>
  <si>
    <t>748348188</t>
  </si>
  <si>
    <t>300</t>
  </si>
  <si>
    <t>91</t>
  </si>
  <si>
    <t>919732211.1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</si>
  <si>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</si>
  <si>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-41104746</t>
  </si>
  <si>
    <t>919735112</t>
  </si>
  <si>
    <t>Řezání stávajícího živičného krytu nebo podkladu hloubky přes 50 do 100 mm</t>
  </si>
  <si>
    <t>931712143</t>
  </si>
  <si>
    <t>247</t>
  </si>
  <si>
    <t>3*53</t>
  </si>
  <si>
    <t>45</t>
  </si>
  <si>
    <t>935113111</t>
  </si>
  <si>
    <t>Osazení odvodňovacího žlabu s krycím roštem polymerbetonového šířky do 200 mm</t>
  </si>
  <si>
    <t>859026163</t>
  </si>
  <si>
    <t>46</t>
  </si>
  <si>
    <t>59227007</t>
  </si>
  <si>
    <t>žlab odvodňovací polymerbetonový se spádem dna 0,5% 1000x130x160/165mm</t>
  </si>
  <si>
    <t>-1083379431</t>
  </si>
  <si>
    <t>49</t>
  </si>
  <si>
    <t>938902152</t>
  </si>
  <si>
    <t>Čištění příkopů komunikací s odstraněním travnatého porostu nebo nánosu s naložením na dopravní prostředek nebo s přemístěním na hromady na vzdálenost do 20 m strojně příkopovou frézou při šířce dna přes 400 mm</t>
  </si>
  <si>
    <t>-596435728</t>
  </si>
  <si>
    <t>24</t>
  </si>
  <si>
    <t>997221551</t>
  </si>
  <si>
    <t>Vodorovná doprava suti bez naložení, ale se složením a s hrubým urovnáním ze sypkých materiálů, na vzdálenost do 1 km</t>
  </si>
  <si>
    <t>2033327345</t>
  </si>
  <si>
    <t>25</t>
  </si>
  <si>
    <t>997221559</t>
  </si>
  <si>
    <t>Vodorovná doprava suti bez naložení, ale se složením a s hrubým urovnáním Příplatek k ceně za každý další i započatý 1 km přes 1 km</t>
  </si>
  <si>
    <t>-376156964</t>
  </si>
  <si>
    <t>92,801*30 'Přepočtené koeficientem množství</t>
  </si>
  <si>
    <t>58</t>
  </si>
  <si>
    <t>997221625</t>
  </si>
  <si>
    <t>Poplatek za uložení stavebního odpadu na skládce (skládkovné) z armovaného betonu zatříděného do Katalogu odpadů pod kódem 17 01 01</t>
  </si>
  <si>
    <t>-965636366</t>
  </si>
  <si>
    <t>27</t>
  </si>
  <si>
    <t>997221645</t>
  </si>
  <si>
    <t>1987163606</t>
  </si>
  <si>
    <t>26</t>
  </si>
  <si>
    <t>997221655</t>
  </si>
  <si>
    <t>-1353240798</t>
  </si>
  <si>
    <t>998</t>
  </si>
  <si>
    <t>Přesun hmot</t>
  </si>
  <si>
    <t>30</t>
  </si>
  <si>
    <t>998223011</t>
  </si>
  <si>
    <t>Přesun hmot pro pozemní komunikace s krytem dlážděným dopravní vzdálenost do 200 m jakékoliv délky objektu</t>
  </si>
  <si>
    <t>-208571169</t>
  </si>
  <si>
    <t>92</t>
  </si>
  <si>
    <t>998225111</t>
  </si>
  <si>
    <t>Přesun hmot pro komunikace s krytem z kameniva, monolitickým betonovým nebo živičným dopravní vzdálenost do 200 m jakékoliv délky objektu</t>
  </si>
  <si>
    <t>925549312</t>
  </si>
  <si>
    <t>PSV</t>
  </si>
  <si>
    <t>Práce a dodávky PSV</t>
  </si>
  <si>
    <t>767</t>
  </si>
  <si>
    <t>Konstrukce zámečnické</t>
  </si>
  <si>
    <t>28</t>
  </si>
  <si>
    <t>767163101</t>
  </si>
  <si>
    <t>Montáž kompletního kovového zábradlí přímého z dílců v rovině (na rovné ploše) kotveného do zdiva nebo lehčeného betonu</t>
  </si>
  <si>
    <t>93228357</t>
  </si>
  <si>
    <t>29</t>
  </si>
  <si>
    <t>55342281-1</t>
  </si>
  <si>
    <t>zábradlí s prutovou výplní, horní kotvení, kulatý sloupek</t>
  </si>
  <si>
    <t>32</t>
  </si>
  <si>
    <t>986449939</t>
  </si>
  <si>
    <t>93</t>
  </si>
  <si>
    <t>998767101</t>
  </si>
  <si>
    <t>Přesun hmot pro zámečnické konstrukce stanovený z hmotnosti přesunovaného materiálu vodorovná dopravní vzdálenost do 50 m v objektech výšky do 6 m</t>
  </si>
  <si>
    <t>1876345895</t>
  </si>
  <si>
    <t>21037 - SO-401 - Veřejné osvětlení</t>
  </si>
  <si>
    <t xml:space="preserve">    741 - Elektroinstalace - silnoproud</t>
  </si>
  <si>
    <t>741</t>
  </si>
  <si>
    <t>Elektroinstalace - silnoproud</t>
  </si>
  <si>
    <t>R-741-A.00-1001</t>
  </si>
  <si>
    <t>Veřejné osvětlení - viz samostatný výkaz</t>
  </si>
  <si>
    <t>66641218</t>
  </si>
  <si>
    <t>21037 - 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</si>
  <si>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</si>
  <si>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</si>
  <si>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</si>
  <si>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</si>
  <si>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</si>
  <si>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</si>
  <si>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VRN1</t>
  </si>
  <si>
    <t>Průzkumné, geodetické a projektové práce</t>
  </si>
  <si>
    <t>011002001</t>
  </si>
  <si>
    <t>Vytyčení podzemních sítí a zařízení</t>
  </si>
  <si>
    <t>1024</t>
  </si>
  <si>
    <t>-1125268310</t>
  </si>
  <si>
    <t>012002000</t>
  </si>
  <si>
    <t>Geodetické práce</t>
  </si>
  <si>
    <t>898777473</t>
  </si>
  <si>
    <t>VRN3</t>
  </si>
  <si>
    <t>Zařízení staveniště</t>
  </si>
  <si>
    <t>030001000</t>
  </si>
  <si>
    <t>1757643210</t>
  </si>
  <si>
    <t>034002000</t>
  </si>
  <si>
    <t>Zabezpečení staveniště</t>
  </si>
  <si>
    <t>-423612303</t>
  </si>
  <si>
    <t>VRN4</t>
  </si>
  <si>
    <t>Inženýrská činnost</t>
  </si>
  <si>
    <t>043154000</t>
  </si>
  <si>
    <t>Zkoušky hutnicí</t>
  </si>
  <si>
    <t>-1352646292</t>
  </si>
  <si>
    <t>050002000</t>
  </si>
  <si>
    <t>Zvláštní užívání komunikace</t>
  </si>
  <si>
    <t>1495092251</t>
  </si>
  <si>
    <t>VRN7</t>
  </si>
  <si>
    <t>Provozní vlivy</t>
  </si>
  <si>
    <t>071002000</t>
  </si>
  <si>
    <t>Provoz investora, třetích osob</t>
  </si>
  <si>
    <t>380316395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</si>
</sst>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21037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Zastávka u pivovaru Malý Rohozec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Turnov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4. 5. 2021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Turnov,Antonína Dvořáka 335,Turnov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>Profes Projekt, spol. s.r.o.,Vejrichova 272,Turnov</v>
      </c>
      <c r="AN49" s="63"/>
      <c r="AO49" s="63"/>
      <c r="AP49" s="63"/>
      <c r="AQ49" s="39"/>
      <c r="AR49" s="43"/>
      <c r="AS49" s="73" t="s">
        <v>51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25.6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Profes Projekt, spol. s.r.o.,Vejrichova 272,Turnov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52</v>
      </c>
      <c r="D52" s="86"/>
      <c r="E52" s="86"/>
      <c r="F52" s="86"/>
      <c r="G52" s="86"/>
      <c r="H52" s="87"/>
      <c r="I52" s="88" t="s">
        <v>53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54</v>
      </c>
      <c r="AH52" s="86"/>
      <c r="AI52" s="86"/>
      <c r="AJ52" s="86"/>
      <c r="AK52" s="86"/>
      <c r="AL52" s="86"/>
      <c r="AM52" s="86"/>
      <c r="AN52" s="88" t="s">
        <v>55</v>
      </c>
      <c r="AO52" s="86"/>
      <c r="AP52" s="86"/>
      <c r="AQ52" s="90" t="s">
        <v>56</v>
      </c>
      <c r="AR52" s="43"/>
      <c r="AS52" s="91" t="s">
        <v>57</v>
      </c>
      <c r="AT52" s="92" t="s">
        <v>58</v>
      </c>
      <c r="AU52" s="92" t="s">
        <v>59</v>
      </c>
      <c r="AV52" s="92" t="s">
        <v>60</v>
      </c>
      <c r="AW52" s="92" t="s">
        <v>61</v>
      </c>
      <c r="AX52" s="92" t="s">
        <v>62</v>
      </c>
      <c r="AY52" s="92" t="s">
        <v>63</v>
      </c>
      <c r="AZ52" s="92" t="s">
        <v>64</v>
      </c>
      <c r="BA52" s="92" t="s">
        <v>65</v>
      </c>
      <c r="BB52" s="92" t="s">
        <v>66</v>
      </c>
      <c r="BC52" s="92" t="s">
        <v>67</v>
      </c>
      <c r="BD52" s="93" t="s">
        <v>68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ROUND(SUM(AG55:AG58),2)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ROUND(SUM(AS55:AS58),2)</f>
        <v>0</v>
      </c>
      <c r="AT54" s="105">
        <f>ROUND(SUM(AV54:AW54),2)</f>
        <v>0</v>
      </c>
      <c r="AU54" s="106">
        <f>ROUND(SUM(AU55:AU58),5)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ROUND(SUM(AZ55:AZ58),2)</f>
        <v>0</v>
      </c>
      <c r="BA54" s="105">
        <f>ROUND(SUM(BA55:BA58),2)</f>
        <v>0</v>
      </c>
      <c r="BB54" s="105">
        <f>ROUND(SUM(BB55:BB58),2)</f>
        <v>0</v>
      </c>
      <c r="BC54" s="105">
        <f>ROUND(SUM(BC55:BC58),2)</f>
        <v>0</v>
      </c>
      <c r="BD54" s="107">
        <f>ROUND(SUM(BD55:BD58),2)</f>
        <v>0</v>
      </c>
      <c r="BE54" s="6"/>
      <c r="BS54" s="108" t="s">
        <v>70</v>
      </c>
      <c r="BT54" s="108" t="s">
        <v>71</v>
      </c>
      <c r="BU54" s="109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1" s="7" customFormat="1" ht="37.5" customHeight="1">
      <c r="A55" s="110" t="s">
        <v>75</v>
      </c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'21037 - SO-001 - Demolice...'!J30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78</v>
      </c>
      <c r="AR55" s="117"/>
      <c r="AS55" s="118">
        <v>0</v>
      </c>
      <c r="AT55" s="119">
        <f>ROUND(SUM(AV55:AW55),2)</f>
        <v>0</v>
      </c>
      <c r="AU55" s="120">
        <f>'21037 - SO-001 - Demolice...'!P82</f>
        <v>0</v>
      </c>
      <c r="AV55" s="119">
        <f>'21037 - SO-001 - Demolice...'!J33</f>
        <v>0</v>
      </c>
      <c r="AW55" s="119">
        <f>'21037 - SO-001 - Demolice...'!J34</f>
        <v>0</v>
      </c>
      <c r="AX55" s="119">
        <f>'21037 - SO-001 - Demolice...'!J35</f>
        <v>0</v>
      </c>
      <c r="AY55" s="119">
        <f>'21037 - SO-001 - Demolice...'!J36</f>
        <v>0</v>
      </c>
      <c r="AZ55" s="119">
        <f>'21037 - SO-001 - Demolice...'!F33</f>
        <v>0</v>
      </c>
      <c r="BA55" s="119">
        <f>'21037 - SO-001 - Demolice...'!F34</f>
        <v>0</v>
      </c>
      <c r="BB55" s="119">
        <f>'21037 - SO-001 - Demolice...'!F35</f>
        <v>0</v>
      </c>
      <c r="BC55" s="119">
        <f>'21037 - SO-001 - Demolice...'!F36</f>
        <v>0</v>
      </c>
      <c r="BD55" s="121">
        <f>'21037 - SO-001 - Demolice...'!F37</f>
        <v>0</v>
      </c>
      <c r="BE55" s="7"/>
      <c r="BT55" s="122" t="s">
        <v>79</v>
      </c>
      <c r="BV55" s="122" t="s">
        <v>73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pans="1:91" s="7" customFormat="1" ht="37.5" customHeight="1">
      <c r="A56" s="110" t="s">
        <v>75</v>
      </c>
      <c r="B56" s="111"/>
      <c r="C56" s="112"/>
      <c r="D56" s="113" t="s">
        <v>82</v>
      </c>
      <c r="E56" s="113"/>
      <c r="F56" s="113"/>
      <c r="G56" s="113"/>
      <c r="H56" s="113"/>
      <c r="I56" s="114"/>
      <c r="J56" s="113" t="s">
        <v>83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'21037 - SO-100 - Nástupní...'!J30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78</v>
      </c>
      <c r="AR56" s="117"/>
      <c r="AS56" s="118">
        <v>0</v>
      </c>
      <c r="AT56" s="119">
        <f>ROUND(SUM(AV56:AW56),2)</f>
        <v>0</v>
      </c>
      <c r="AU56" s="120">
        <f>'21037 - SO-100 - Nástupní...'!P89</f>
        <v>0</v>
      </c>
      <c r="AV56" s="119">
        <f>'21037 - SO-100 - Nástupní...'!J33</f>
        <v>0</v>
      </c>
      <c r="AW56" s="119">
        <f>'21037 - SO-100 - Nástupní...'!J34</f>
        <v>0</v>
      </c>
      <c r="AX56" s="119">
        <f>'21037 - SO-100 - Nástupní...'!J35</f>
        <v>0</v>
      </c>
      <c r="AY56" s="119">
        <f>'21037 - SO-100 - Nástupní...'!J36</f>
        <v>0</v>
      </c>
      <c r="AZ56" s="119">
        <f>'21037 - SO-100 - Nástupní...'!F33</f>
        <v>0</v>
      </c>
      <c r="BA56" s="119">
        <f>'21037 - SO-100 - Nástupní...'!F34</f>
        <v>0</v>
      </c>
      <c r="BB56" s="119">
        <f>'21037 - SO-100 - Nástupní...'!F35</f>
        <v>0</v>
      </c>
      <c r="BC56" s="119">
        <f>'21037 - SO-100 - Nástupní...'!F36</f>
        <v>0</v>
      </c>
      <c r="BD56" s="121">
        <f>'21037 - SO-100 - Nástupní...'!F37</f>
        <v>0</v>
      </c>
      <c r="BE56" s="7"/>
      <c r="BT56" s="122" t="s">
        <v>79</v>
      </c>
      <c r="BV56" s="122" t="s">
        <v>73</v>
      </c>
      <c r="BW56" s="122" t="s">
        <v>84</v>
      </c>
      <c r="BX56" s="122" t="s">
        <v>5</v>
      </c>
      <c r="CL56" s="122" t="s">
        <v>19</v>
      </c>
      <c r="CM56" s="122" t="s">
        <v>81</v>
      </c>
    </row>
    <row r="57" spans="1:91" s="7" customFormat="1" ht="37.5" customHeight="1">
      <c r="A57" s="110" t="s">
        <v>75</v>
      </c>
      <c r="B57" s="111"/>
      <c r="C57" s="112"/>
      <c r="D57" s="113" t="s">
        <v>85</v>
      </c>
      <c r="E57" s="113"/>
      <c r="F57" s="113"/>
      <c r="G57" s="113"/>
      <c r="H57" s="113"/>
      <c r="I57" s="114"/>
      <c r="J57" s="113" t="s">
        <v>86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'21037 - SO-401 - Veřejné 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78</v>
      </c>
      <c r="AR57" s="117"/>
      <c r="AS57" s="118">
        <v>0</v>
      </c>
      <c r="AT57" s="119">
        <f>ROUND(SUM(AV57:AW57),2)</f>
        <v>0</v>
      </c>
      <c r="AU57" s="120">
        <f>'21037 - SO-401 - Veřejné ...'!P81</f>
        <v>0</v>
      </c>
      <c r="AV57" s="119">
        <f>'21037 - SO-401 - Veřejné ...'!J33</f>
        <v>0</v>
      </c>
      <c r="AW57" s="119">
        <f>'21037 - SO-401 - Veřejné ...'!J34</f>
        <v>0</v>
      </c>
      <c r="AX57" s="119">
        <f>'21037 - SO-401 - Veřejné ...'!J35</f>
        <v>0</v>
      </c>
      <c r="AY57" s="119">
        <f>'21037 - SO-401 - Veřejné ...'!J36</f>
        <v>0</v>
      </c>
      <c r="AZ57" s="119">
        <f>'21037 - SO-401 - Veřejné ...'!F33</f>
        <v>0</v>
      </c>
      <c r="BA57" s="119">
        <f>'21037 - SO-401 - Veřejné ...'!F34</f>
        <v>0</v>
      </c>
      <c r="BB57" s="119">
        <f>'21037 - SO-401 - Veřejné ...'!F35</f>
        <v>0</v>
      </c>
      <c r="BC57" s="119">
        <f>'21037 - SO-401 - Veřejné ...'!F36</f>
        <v>0</v>
      </c>
      <c r="BD57" s="121">
        <f>'21037 - SO-401 - Veřejné ...'!F37</f>
        <v>0</v>
      </c>
      <c r="BE57" s="7"/>
      <c r="BT57" s="122" t="s">
        <v>79</v>
      </c>
      <c r="BV57" s="122" t="s">
        <v>73</v>
      </c>
      <c r="BW57" s="122" t="s">
        <v>87</v>
      </c>
      <c r="BX57" s="122" t="s">
        <v>5</v>
      </c>
      <c r="CL57" s="122" t="s">
        <v>19</v>
      </c>
      <c r="CM57" s="122" t="s">
        <v>81</v>
      </c>
    </row>
    <row r="58" spans="1:91" s="7" customFormat="1" ht="24.75" customHeight="1">
      <c r="A58" s="110" t="s">
        <v>75</v>
      </c>
      <c r="B58" s="111"/>
      <c r="C58" s="112"/>
      <c r="D58" s="113" t="s">
        <v>88</v>
      </c>
      <c r="E58" s="113"/>
      <c r="F58" s="113"/>
      <c r="G58" s="113"/>
      <c r="H58" s="113"/>
      <c r="I58" s="114"/>
      <c r="J58" s="113" t="s">
        <v>89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'21037 - VRN - Vedlejší ro...'!J30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78</v>
      </c>
      <c r="AR58" s="117"/>
      <c r="AS58" s="123">
        <v>0</v>
      </c>
      <c r="AT58" s="124">
        <f>ROUND(SUM(AV58:AW58),2)</f>
        <v>0</v>
      </c>
      <c r="AU58" s="125">
        <f>'21037 - VRN - Vedlejší ro...'!P84</f>
        <v>0</v>
      </c>
      <c r="AV58" s="124">
        <f>'21037 - VRN - Vedlejší ro...'!J33</f>
        <v>0</v>
      </c>
      <c r="AW58" s="124">
        <f>'21037 - VRN - Vedlejší ro...'!J34</f>
        <v>0</v>
      </c>
      <c r="AX58" s="124">
        <f>'21037 - VRN - Vedlejší ro...'!J35</f>
        <v>0</v>
      </c>
      <c r="AY58" s="124">
        <f>'21037 - VRN - Vedlejší ro...'!J36</f>
        <v>0</v>
      </c>
      <c r="AZ58" s="124">
        <f>'21037 - VRN - Vedlejší ro...'!F33</f>
        <v>0</v>
      </c>
      <c r="BA58" s="124">
        <f>'21037 - VRN - Vedlejší ro...'!F34</f>
        <v>0</v>
      </c>
      <c r="BB58" s="124">
        <f>'21037 - VRN - Vedlejší ro...'!F35</f>
        <v>0</v>
      </c>
      <c r="BC58" s="124">
        <f>'21037 - VRN - Vedlejší ro...'!F36</f>
        <v>0</v>
      </c>
      <c r="BD58" s="126">
        <f>'21037 - VRN - Vedlejší ro...'!F37</f>
        <v>0</v>
      </c>
      <c r="BE58" s="7"/>
      <c r="BT58" s="122" t="s">
        <v>79</v>
      </c>
      <c r="BV58" s="122" t="s">
        <v>73</v>
      </c>
      <c r="BW58" s="122" t="s">
        <v>90</v>
      </c>
      <c r="BX58" s="122" t="s">
        <v>5</v>
      </c>
      <c r="CL58" s="122" t="s">
        <v>19</v>
      </c>
      <c r="CM58" s="122" t="s">
        <v>81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21037 - SO-001 - Demolice...'!C2" display="/"/>
    <hyperlink ref="A56" location="'21037 - SO-100 - Nástupní...'!C2" display="/"/>
    <hyperlink ref="A57" location="'21037 - SO-401 - Veřejné ...'!C2" display="/"/>
    <hyperlink ref="A58" location="'21037 - VRN - Vedlejší r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91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Zastávka u pivovaru Malý Rohozec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92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93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4. 5. 2021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32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ROUND(J82,2)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ROUND((SUM(BE82:BE94)),2)</f>
        <v>0</v>
      </c>
      <c r="G33" s="37"/>
      <c r="H33" s="37"/>
      <c r="I33" s="147">
        <v>0.21</v>
      </c>
      <c r="J33" s="146">
        <f>ROUND(((SUM(BE82:BE94))*I33),2)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ROUND((SUM(BF82:BF94)),2)</f>
        <v>0</v>
      </c>
      <c r="G34" s="37"/>
      <c r="H34" s="37"/>
      <c r="I34" s="147">
        <v>0.15</v>
      </c>
      <c r="J34" s="146">
        <f>ROUND(((SUM(BF82:BF94))*I34),2)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ROUND((SUM(BG82:BG94)),2)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ROUND((SUM(BH82:BH94)),2)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ROUND((SUM(BI82:BI94)),2)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94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Zastávka u pivovaru Malý Rohozec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92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21037 - SO-001 - Demolice čekárny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>Turnov</v>
      </c>
      <c r="G52" s="39"/>
      <c r="H52" s="39"/>
      <c r="I52" s="31" t="s">
        <v>23</v>
      </c>
      <c r="J52" s="71" t="str">
        <f>IF(J12="","",J12)</f>
        <v>4. 5. 2021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 hidden="1">
      <c r="A54" s="37"/>
      <c r="B54" s="38"/>
      <c r="C54" s="31" t="s">
        <v>25</v>
      </c>
      <c r="D54" s="39"/>
      <c r="E54" s="39"/>
      <c r="F54" s="26" t="str">
        <f>E15</f>
        <v>Město Turnov,Antonína Dvořáka 335,Turnov</v>
      </c>
      <c r="G54" s="39"/>
      <c r="H54" s="39"/>
      <c r="I54" s="31" t="s">
        <v>31</v>
      </c>
      <c r="J54" s="35" t="str">
        <f>E21</f>
        <v>Profes Projekt, spol. s.r.o.,Vejrichova 272,Turnov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0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Profes Projekt, spol. s.r.o.,Vejrichova 272,Turnov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95</v>
      </c>
      <c r="D57" s="161"/>
      <c r="E57" s="161"/>
      <c r="F57" s="161"/>
      <c r="G57" s="161"/>
      <c r="H57" s="161"/>
      <c r="I57" s="161"/>
      <c r="J57" s="162" t="s">
        <v>96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J82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97</v>
      </c>
    </row>
    <row r="60" spans="1:31" s="9" customFormat="1" ht="24.95" customHeight="1" hidden="1">
      <c r="A60" s="9"/>
      <c r="B60" s="164"/>
      <c r="C60" s="165"/>
      <c r="D60" s="166" t="s">
        <v>98</v>
      </c>
      <c r="E60" s="167"/>
      <c r="F60" s="167"/>
      <c r="G60" s="167"/>
      <c r="H60" s="167"/>
      <c r="I60" s="167"/>
      <c r="J60" s="168">
        <f>J83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0"/>
      <c r="C61" s="171"/>
      <c r="D61" s="172" t="s">
        <v>99</v>
      </c>
      <c r="E61" s="173"/>
      <c r="F61" s="173"/>
      <c r="G61" s="173"/>
      <c r="H61" s="173"/>
      <c r="I61" s="173"/>
      <c r="J61" s="174">
        <f>J84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0"/>
      <c r="C62" s="171"/>
      <c r="D62" s="172" t="s">
        <v>100</v>
      </c>
      <c r="E62" s="173"/>
      <c r="F62" s="173"/>
      <c r="G62" s="173"/>
      <c r="H62" s="173"/>
      <c r="I62" s="173"/>
      <c r="J62" s="174">
        <f>J86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 hidden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 hidden="1">
      <c r="A64" s="37"/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ht="12" hidden="1"/>
    <row r="66" ht="12" hidden="1"/>
    <row r="67" ht="12" hidden="1"/>
    <row r="68" spans="1:31" s="2" customFormat="1" ht="6.95" customHeight="1">
      <c r="A68" s="37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101</v>
      </c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159" t="str">
        <f>E7</f>
        <v>Zastávka u pivovaru Malý Rohozec</v>
      </c>
      <c r="F72" s="31"/>
      <c r="G72" s="31"/>
      <c r="H72" s="31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92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68" t="str">
        <f>E9</f>
        <v>21037 - SO-001 - Demolice čekárny</v>
      </c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21</v>
      </c>
      <c r="D76" s="39"/>
      <c r="E76" s="39"/>
      <c r="F76" s="26" t="str">
        <f>F12</f>
        <v>Turnov</v>
      </c>
      <c r="G76" s="39"/>
      <c r="H76" s="39"/>
      <c r="I76" s="31" t="s">
        <v>23</v>
      </c>
      <c r="J76" s="71" t="str">
        <f>IF(J12="","",J12)</f>
        <v>4. 5. 2021</v>
      </c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40.05" customHeight="1">
      <c r="A78" s="37"/>
      <c r="B78" s="38"/>
      <c r="C78" s="31" t="s">
        <v>25</v>
      </c>
      <c r="D78" s="39"/>
      <c r="E78" s="39"/>
      <c r="F78" s="26" t="str">
        <f>E15</f>
        <v>Město Turnov,Antonína Dvořáka 335,Turnov</v>
      </c>
      <c r="G78" s="39"/>
      <c r="H78" s="39"/>
      <c r="I78" s="31" t="s">
        <v>31</v>
      </c>
      <c r="J78" s="35" t="str">
        <f>E21</f>
        <v>Profes Projekt, spol. s.r.o.,Vejrichova 272,Turnov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40.05" customHeight="1">
      <c r="A79" s="37"/>
      <c r="B79" s="38"/>
      <c r="C79" s="31" t="s">
        <v>29</v>
      </c>
      <c r="D79" s="39"/>
      <c r="E79" s="39"/>
      <c r="F79" s="26" t="str">
        <f>IF(E18="","",E18)</f>
        <v>Vyplň údaj</v>
      </c>
      <c r="G79" s="39"/>
      <c r="H79" s="39"/>
      <c r="I79" s="31" t="s">
        <v>34</v>
      </c>
      <c r="J79" s="35" t="str">
        <f>E24</f>
        <v>Profes Projekt, spol. s.r.o.,Vejrichova 272,Turnov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76"/>
      <c r="B81" s="177"/>
      <c r="C81" s="178" t="s">
        <v>102</v>
      </c>
      <c r="D81" s="179" t="s">
        <v>56</v>
      </c>
      <c r="E81" s="179" t="s">
        <v>52</v>
      </c>
      <c r="F81" s="179" t="s">
        <v>53</v>
      </c>
      <c r="G81" s="179" t="s">
        <v>103</v>
      </c>
      <c r="H81" s="179" t="s">
        <v>104</v>
      </c>
      <c r="I81" s="179" t="s">
        <v>105</v>
      </c>
      <c r="J81" s="180" t="s">
        <v>96</v>
      </c>
      <c r="K81" s="181" t="s">
        <v>106</v>
      </c>
      <c r="L81" s="182"/>
      <c r="M81" s="91" t="s">
        <v>19</v>
      </c>
      <c r="N81" s="92" t="s">
        <v>41</v>
      </c>
      <c r="O81" s="92" t="s">
        <v>107</v>
      </c>
      <c r="P81" s="92" t="s">
        <v>108</v>
      </c>
      <c r="Q81" s="92" t="s">
        <v>109</v>
      </c>
      <c r="R81" s="92" t="s">
        <v>110</v>
      </c>
      <c r="S81" s="92" t="s">
        <v>111</v>
      </c>
      <c r="T81" s="93" t="s">
        <v>112</v>
      </c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</row>
    <row r="82" spans="1:63" s="2" customFormat="1" ht="22.8" customHeight="1">
      <c r="A82" s="37"/>
      <c r="B82" s="38"/>
      <c r="C82" s="98" t="s">
        <v>113</v>
      </c>
      <c r="D82" s="39"/>
      <c r="E82" s="39"/>
      <c r="F82" s="39"/>
      <c r="G82" s="39"/>
      <c r="H82" s="39"/>
      <c r="I82" s="39"/>
      <c r="J82" s="183">
        <f>BK82</f>
        <v>0</v>
      </c>
      <c r="K82" s="39"/>
      <c r="L82" s="43"/>
      <c r="M82" s="94"/>
      <c r="N82" s="184"/>
      <c r="O82" s="95"/>
      <c r="P82" s="185">
        <f>P83</f>
        <v>0</v>
      </c>
      <c r="Q82" s="95"/>
      <c r="R82" s="185">
        <f>R83</f>
        <v>0</v>
      </c>
      <c r="S82" s="95"/>
      <c r="T82" s="186">
        <f>T83</f>
        <v>24.15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70</v>
      </c>
      <c r="AU82" s="16" t="s">
        <v>97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70</v>
      </c>
      <c r="E83" s="191" t="s">
        <v>114</v>
      </c>
      <c r="F83" s="191" t="s">
        <v>115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P84+P86</f>
        <v>0</v>
      </c>
      <c r="Q83" s="196"/>
      <c r="R83" s="197">
        <f>R84+R86</f>
        <v>0</v>
      </c>
      <c r="S83" s="196"/>
      <c r="T83" s="198">
        <f>T84+T86</f>
        <v>24.15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70</v>
      </c>
      <c r="AU83" s="200" t="s">
        <v>71</v>
      </c>
      <c r="AY83" s="199" t="s">
        <v>116</v>
      </c>
      <c r="BK83" s="201">
        <f>BK84+BK86</f>
        <v>0</v>
      </c>
    </row>
    <row r="84" spans="1:63" s="12" customFormat="1" ht="22.8" customHeight="1">
      <c r="A84" s="12"/>
      <c r="B84" s="188"/>
      <c r="C84" s="189"/>
      <c r="D84" s="190" t="s">
        <v>70</v>
      </c>
      <c r="E84" s="202" t="s">
        <v>117</v>
      </c>
      <c r="F84" s="202" t="s">
        <v>118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24.15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70</v>
      </c>
      <c r="AU84" s="200" t="s">
        <v>79</v>
      </c>
      <c r="AY84" s="199" t="s">
        <v>116</v>
      </c>
      <c r="BK84" s="201">
        <f>BK85</f>
        <v>0</v>
      </c>
    </row>
    <row r="85" spans="1:65" s="2" customFormat="1" ht="21.75" customHeight="1">
      <c r="A85" s="37"/>
      <c r="B85" s="38"/>
      <c r="C85" s="204" t="s">
        <v>79</v>
      </c>
      <c r="D85" s="204" t="s">
        <v>119</v>
      </c>
      <c r="E85" s="205" t="s">
        <v>120</v>
      </c>
      <c r="F85" s="206" t="s">
        <v>121</v>
      </c>
      <c r="G85" s="207" t="s">
        <v>122</v>
      </c>
      <c r="H85" s="208">
        <v>48.3</v>
      </c>
      <c r="I85" s="209"/>
      <c r="J85" s="210">
        <f>ROUND(I85*H85,2)</f>
        <v>0</v>
      </c>
      <c r="K85" s="211"/>
      <c r="L85" s="43"/>
      <c r="M85" s="212" t="s">
        <v>19</v>
      </c>
      <c r="N85" s="213" t="s">
        <v>42</v>
      </c>
      <c r="O85" s="83"/>
      <c r="P85" s="214">
        <f>O85*H85</f>
        <v>0</v>
      </c>
      <c r="Q85" s="214">
        <v>0</v>
      </c>
      <c r="R85" s="214">
        <f>Q85*H85</f>
        <v>0</v>
      </c>
      <c r="S85" s="214">
        <v>0.5</v>
      </c>
      <c r="T85" s="215">
        <f>S85*H85</f>
        <v>24.15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6" t="s">
        <v>123</v>
      </c>
      <c r="AT85" s="216" t="s">
        <v>119</v>
      </c>
      <c r="AU85" s="216" t="s">
        <v>81</v>
      </c>
      <c r="AY85" s="16" t="s">
        <v>116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6" t="s">
        <v>79</v>
      </c>
      <c r="BK85" s="217">
        <f>ROUND(I85*H85,2)</f>
        <v>0</v>
      </c>
      <c r="BL85" s="16" t="s">
        <v>123</v>
      </c>
      <c r="BM85" s="216" t="s">
        <v>124</v>
      </c>
    </row>
    <row r="86" spans="1:63" s="12" customFormat="1" ht="22.8" customHeight="1">
      <c r="A86" s="12"/>
      <c r="B86" s="188"/>
      <c r="C86" s="189"/>
      <c r="D86" s="190" t="s">
        <v>70</v>
      </c>
      <c r="E86" s="202" t="s">
        <v>125</v>
      </c>
      <c r="F86" s="202" t="s">
        <v>126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SUM(P87:P94)</f>
        <v>0</v>
      </c>
      <c r="Q86" s="196"/>
      <c r="R86" s="197">
        <f>SUM(R87:R94)</f>
        <v>0</v>
      </c>
      <c r="S86" s="196"/>
      <c r="T86" s="198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70</v>
      </c>
      <c r="AU86" s="200" t="s">
        <v>79</v>
      </c>
      <c r="AY86" s="199" t="s">
        <v>116</v>
      </c>
      <c r="BK86" s="201">
        <f>SUM(BK87:BK94)</f>
        <v>0</v>
      </c>
    </row>
    <row r="87" spans="1:65" s="2" customFormat="1" ht="16.5" customHeight="1">
      <c r="A87" s="37"/>
      <c r="B87" s="38"/>
      <c r="C87" s="204" t="s">
        <v>81</v>
      </c>
      <c r="D87" s="204" t="s">
        <v>119</v>
      </c>
      <c r="E87" s="205" t="s">
        <v>127</v>
      </c>
      <c r="F87" s="206" t="s">
        <v>128</v>
      </c>
      <c r="G87" s="207" t="s">
        <v>129</v>
      </c>
      <c r="H87" s="208">
        <v>24.15</v>
      </c>
      <c r="I87" s="209"/>
      <c r="J87" s="210">
        <f>ROUND(I87*H87,2)</f>
        <v>0</v>
      </c>
      <c r="K87" s="211"/>
      <c r="L87" s="43"/>
      <c r="M87" s="212" t="s">
        <v>19</v>
      </c>
      <c r="N87" s="213" t="s">
        <v>42</v>
      </c>
      <c r="O87" s="8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6" t="s">
        <v>123</v>
      </c>
      <c r="AT87" s="216" t="s">
        <v>119</v>
      </c>
      <c r="AU87" s="216" t="s">
        <v>81</v>
      </c>
      <c r="AY87" s="16" t="s">
        <v>116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6" t="s">
        <v>79</v>
      </c>
      <c r="BK87" s="217">
        <f>ROUND(I87*H87,2)</f>
        <v>0</v>
      </c>
      <c r="BL87" s="16" t="s">
        <v>123</v>
      </c>
      <c r="BM87" s="216" t="s">
        <v>130</v>
      </c>
    </row>
    <row r="88" spans="1:65" s="2" customFormat="1" ht="21.75" customHeight="1">
      <c r="A88" s="37"/>
      <c r="B88" s="38"/>
      <c r="C88" s="204" t="s">
        <v>131</v>
      </c>
      <c r="D88" s="204" t="s">
        <v>119</v>
      </c>
      <c r="E88" s="205" t="s">
        <v>132</v>
      </c>
      <c r="F88" s="206" t="s">
        <v>133</v>
      </c>
      <c r="G88" s="207" t="s">
        <v>129</v>
      </c>
      <c r="H88" s="208">
        <v>24.15</v>
      </c>
      <c r="I88" s="209"/>
      <c r="J88" s="210">
        <f>ROUND(I88*H88,2)</f>
        <v>0</v>
      </c>
      <c r="K88" s="211"/>
      <c r="L88" s="43"/>
      <c r="M88" s="212" t="s">
        <v>19</v>
      </c>
      <c r="N88" s="213" t="s">
        <v>42</v>
      </c>
      <c r="O88" s="83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6" t="s">
        <v>123</v>
      </c>
      <c r="AT88" s="216" t="s">
        <v>119</v>
      </c>
      <c r="AU88" s="216" t="s">
        <v>81</v>
      </c>
      <c r="AY88" s="16" t="s">
        <v>116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6" t="s">
        <v>79</v>
      </c>
      <c r="BK88" s="217">
        <f>ROUND(I88*H88,2)</f>
        <v>0</v>
      </c>
      <c r="BL88" s="16" t="s">
        <v>123</v>
      </c>
      <c r="BM88" s="216" t="s">
        <v>134</v>
      </c>
    </row>
    <row r="89" spans="1:65" s="2" customFormat="1" ht="21.75" customHeight="1">
      <c r="A89" s="37"/>
      <c r="B89" s="38"/>
      <c r="C89" s="204" t="s">
        <v>123</v>
      </c>
      <c r="D89" s="204" t="s">
        <v>119</v>
      </c>
      <c r="E89" s="205" t="s">
        <v>135</v>
      </c>
      <c r="F89" s="206" t="s">
        <v>136</v>
      </c>
      <c r="G89" s="207" t="s">
        <v>129</v>
      </c>
      <c r="H89" s="208">
        <v>724.5</v>
      </c>
      <c r="I89" s="209"/>
      <c r="J89" s="210">
        <f>ROUND(I89*H89,2)</f>
        <v>0</v>
      </c>
      <c r="K89" s="211"/>
      <c r="L89" s="43"/>
      <c r="M89" s="212" t="s">
        <v>19</v>
      </c>
      <c r="N89" s="213" t="s">
        <v>42</v>
      </c>
      <c r="O89" s="83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6" t="s">
        <v>123</v>
      </c>
      <c r="AT89" s="216" t="s">
        <v>119</v>
      </c>
      <c r="AU89" s="216" t="s">
        <v>81</v>
      </c>
      <c r="AY89" s="16" t="s">
        <v>116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6" t="s">
        <v>79</v>
      </c>
      <c r="BK89" s="217">
        <f>ROUND(I89*H89,2)</f>
        <v>0</v>
      </c>
      <c r="BL89" s="16" t="s">
        <v>123</v>
      </c>
      <c r="BM89" s="216" t="s">
        <v>137</v>
      </c>
    </row>
    <row r="90" spans="1:51" s="13" customFormat="1" ht="12">
      <c r="A90" s="13"/>
      <c r="B90" s="218"/>
      <c r="C90" s="219"/>
      <c r="D90" s="220" t="s">
        <v>138</v>
      </c>
      <c r="E90" s="219"/>
      <c r="F90" s="221" t="s">
        <v>139</v>
      </c>
      <c r="G90" s="219"/>
      <c r="H90" s="222">
        <v>724.5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8" t="s">
        <v>138</v>
      </c>
      <c r="AU90" s="228" t="s">
        <v>81</v>
      </c>
      <c r="AV90" s="13" t="s">
        <v>81</v>
      </c>
      <c r="AW90" s="13" t="s">
        <v>4</v>
      </c>
      <c r="AX90" s="13" t="s">
        <v>79</v>
      </c>
      <c r="AY90" s="228" t="s">
        <v>116</v>
      </c>
    </row>
    <row r="91" spans="1:65" s="2" customFormat="1" ht="16.5" customHeight="1">
      <c r="A91" s="37"/>
      <c r="B91" s="38"/>
      <c r="C91" s="204" t="s">
        <v>140</v>
      </c>
      <c r="D91" s="204" t="s">
        <v>119</v>
      </c>
      <c r="E91" s="205" t="s">
        <v>141</v>
      </c>
      <c r="F91" s="206" t="s">
        <v>142</v>
      </c>
      <c r="G91" s="207" t="s">
        <v>129</v>
      </c>
      <c r="H91" s="208">
        <v>24.15</v>
      </c>
      <c r="I91" s="209"/>
      <c r="J91" s="210">
        <f>ROUND(I91*H91,2)</f>
        <v>0</v>
      </c>
      <c r="K91" s="211"/>
      <c r="L91" s="43"/>
      <c r="M91" s="212" t="s">
        <v>19</v>
      </c>
      <c r="N91" s="213" t="s">
        <v>42</v>
      </c>
      <c r="O91" s="83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6" t="s">
        <v>123</v>
      </c>
      <c r="AT91" s="216" t="s">
        <v>119</v>
      </c>
      <c r="AU91" s="216" t="s">
        <v>81</v>
      </c>
      <c r="AY91" s="16" t="s">
        <v>116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6" t="s">
        <v>79</v>
      </c>
      <c r="BK91" s="217">
        <f>ROUND(I91*H91,2)</f>
        <v>0</v>
      </c>
      <c r="BL91" s="16" t="s">
        <v>123</v>
      </c>
      <c r="BM91" s="216" t="s">
        <v>143</v>
      </c>
    </row>
    <row r="92" spans="1:65" s="2" customFormat="1" ht="21.75" customHeight="1">
      <c r="A92" s="37"/>
      <c r="B92" s="38"/>
      <c r="C92" s="204" t="s">
        <v>144</v>
      </c>
      <c r="D92" s="204" t="s">
        <v>119</v>
      </c>
      <c r="E92" s="205" t="s">
        <v>145</v>
      </c>
      <c r="F92" s="206" t="s">
        <v>146</v>
      </c>
      <c r="G92" s="207" t="s">
        <v>129</v>
      </c>
      <c r="H92" s="208">
        <v>23.15</v>
      </c>
      <c r="I92" s="209"/>
      <c r="J92" s="210">
        <f>ROUND(I92*H92,2)</f>
        <v>0</v>
      </c>
      <c r="K92" s="211"/>
      <c r="L92" s="43"/>
      <c r="M92" s="212" t="s">
        <v>19</v>
      </c>
      <c r="N92" s="213" t="s">
        <v>42</v>
      </c>
      <c r="O92" s="83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6" t="s">
        <v>123</v>
      </c>
      <c r="AT92" s="216" t="s">
        <v>119</v>
      </c>
      <c r="AU92" s="216" t="s">
        <v>81</v>
      </c>
      <c r="AY92" s="16" t="s">
        <v>116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6" t="s">
        <v>79</v>
      </c>
      <c r="BK92" s="217">
        <f>ROUND(I92*H92,2)</f>
        <v>0</v>
      </c>
      <c r="BL92" s="16" t="s">
        <v>123</v>
      </c>
      <c r="BM92" s="216" t="s">
        <v>147</v>
      </c>
    </row>
    <row r="93" spans="1:65" s="2" customFormat="1" ht="21.75" customHeight="1">
      <c r="A93" s="37"/>
      <c r="B93" s="38"/>
      <c r="C93" s="204" t="s">
        <v>117</v>
      </c>
      <c r="D93" s="204" t="s">
        <v>119</v>
      </c>
      <c r="E93" s="205" t="s">
        <v>148</v>
      </c>
      <c r="F93" s="206" t="s">
        <v>149</v>
      </c>
      <c r="G93" s="207" t="s">
        <v>129</v>
      </c>
      <c r="H93" s="208">
        <v>0.8</v>
      </c>
      <c r="I93" s="209"/>
      <c r="J93" s="210">
        <f>ROUND(I93*H93,2)</f>
        <v>0</v>
      </c>
      <c r="K93" s="211"/>
      <c r="L93" s="43"/>
      <c r="M93" s="212" t="s">
        <v>19</v>
      </c>
      <c r="N93" s="213" t="s">
        <v>42</v>
      </c>
      <c r="O93" s="83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6" t="s">
        <v>123</v>
      </c>
      <c r="AT93" s="216" t="s">
        <v>119</v>
      </c>
      <c r="AU93" s="216" t="s">
        <v>81</v>
      </c>
      <c r="AY93" s="16" t="s">
        <v>116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6" t="s">
        <v>79</v>
      </c>
      <c r="BK93" s="217">
        <f>ROUND(I93*H93,2)</f>
        <v>0</v>
      </c>
      <c r="BL93" s="16" t="s">
        <v>123</v>
      </c>
      <c r="BM93" s="216" t="s">
        <v>150</v>
      </c>
    </row>
    <row r="94" spans="1:65" s="2" customFormat="1" ht="21.75" customHeight="1">
      <c r="A94" s="37"/>
      <c r="B94" s="38"/>
      <c r="C94" s="204" t="s">
        <v>151</v>
      </c>
      <c r="D94" s="204" t="s">
        <v>119</v>
      </c>
      <c r="E94" s="205" t="s">
        <v>152</v>
      </c>
      <c r="F94" s="206" t="s">
        <v>153</v>
      </c>
      <c r="G94" s="207" t="s">
        <v>129</v>
      </c>
      <c r="H94" s="208">
        <v>0.2</v>
      </c>
      <c r="I94" s="209"/>
      <c r="J94" s="210">
        <f>ROUND(I94*H94,2)</f>
        <v>0</v>
      </c>
      <c r="K94" s="211"/>
      <c r="L94" s="43"/>
      <c r="M94" s="229" t="s">
        <v>19</v>
      </c>
      <c r="N94" s="230" t="s">
        <v>42</v>
      </c>
      <c r="O94" s="231"/>
      <c r="P94" s="232">
        <f>O94*H94</f>
        <v>0</v>
      </c>
      <c r="Q94" s="232">
        <v>0</v>
      </c>
      <c r="R94" s="232">
        <f>Q94*H94</f>
        <v>0</v>
      </c>
      <c r="S94" s="232">
        <v>0</v>
      </c>
      <c r="T94" s="23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6" t="s">
        <v>123</v>
      </c>
      <c r="AT94" s="216" t="s">
        <v>119</v>
      </c>
      <c r="AU94" s="216" t="s">
        <v>81</v>
      </c>
      <c r="AY94" s="16" t="s">
        <v>116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6" t="s">
        <v>79</v>
      </c>
      <c r="BK94" s="217">
        <f>ROUND(I94*H94,2)</f>
        <v>0</v>
      </c>
      <c r="BL94" s="16" t="s">
        <v>123</v>
      </c>
      <c r="BM94" s="216" t="s">
        <v>154</v>
      </c>
    </row>
    <row r="95" spans="1:31" s="2" customFormat="1" ht="6.95" customHeight="1">
      <c r="A95" s="37"/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43"/>
      <c r="M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</sheetData>
  <sheetProtection password="CC35" sheet="1" objects="1" scenarios="1" formatColumns="0" formatRows="0" autoFilter="0"/>
  <autoFilter ref="C81:K9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91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Zastávka u pivovaru Malý Rohozec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92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155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4. 5. 2021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32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ROUND(J89,2)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ROUND((SUM(BE89:BE239)),2)</f>
        <v>0</v>
      </c>
      <c r="G33" s="37"/>
      <c r="H33" s="37"/>
      <c r="I33" s="147">
        <v>0.21</v>
      </c>
      <c r="J33" s="146">
        <f>ROUND(((SUM(BE89:BE239))*I33),2)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ROUND((SUM(BF89:BF239)),2)</f>
        <v>0</v>
      </c>
      <c r="G34" s="37"/>
      <c r="H34" s="37"/>
      <c r="I34" s="147">
        <v>0.15</v>
      </c>
      <c r="J34" s="146">
        <f>ROUND(((SUM(BF89:BF239))*I34),2)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ROUND((SUM(BG89:BG239)),2)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ROUND((SUM(BH89:BH239)),2)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ROUND((SUM(BI89:BI239)),2)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94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Zastávka u pivovaru Malý Rohozec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92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21037 - SO-100 - Nástupní hrana, nová krajnice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>Turnov</v>
      </c>
      <c r="G52" s="39"/>
      <c r="H52" s="39"/>
      <c r="I52" s="31" t="s">
        <v>23</v>
      </c>
      <c r="J52" s="71" t="str">
        <f>IF(J12="","",J12)</f>
        <v>4. 5. 2021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 hidden="1">
      <c r="A54" s="37"/>
      <c r="B54" s="38"/>
      <c r="C54" s="31" t="s">
        <v>25</v>
      </c>
      <c r="D54" s="39"/>
      <c r="E54" s="39"/>
      <c r="F54" s="26" t="str">
        <f>E15</f>
        <v>Město Turnov,Antonína Dvořáka 335,Turnov</v>
      </c>
      <c r="G54" s="39"/>
      <c r="H54" s="39"/>
      <c r="I54" s="31" t="s">
        <v>31</v>
      </c>
      <c r="J54" s="35" t="str">
        <f>E21</f>
        <v>Profes Projekt, spol. s.r.o.,Vejrichova 272,Turnov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0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Profes Projekt, spol. s.r.o.,Vejrichova 272,Turnov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95</v>
      </c>
      <c r="D57" s="161"/>
      <c r="E57" s="161"/>
      <c r="F57" s="161"/>
      <c r="G57" s="161"/>
      <c r="H57" s="161"/>
      <c r="I57" s="161"/>
      <c r="J57" s="162" t="s">
        <v>96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J89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97</v>
      </c>
    </row>
    <row r="60" spans="1:31" s="9" customFormat="1" ht="24.95" customHeight="1" hidden="1">
      <c r="A60" s="9"/>
      <c r="B60" s="164"/>
      <c r="C60" s="165"/>
      <c r="D60" s="166" t="s">
        <v>98</v>
      </c>
      <c r="E60" s="167"/>
      <c r="F60" s="167"/>
      <c r="G60" s="167"/>
      <c r="H60" s="167"/>
      <c r="I60" s="167"/>
      <c r="J60" s="168">
        <f>J90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0"/>
      <c r="C61" s="171"/>
      <c r="D61" s="172" t="s">
        <v>156</v>
      </c>
      <c r="E61" s="173"/>
      <c r="F61" s="173"/>
      <c r="G61" s="173"/>
      <c r="H61" s="173"/>
      <c r="I61" s="173"/>
      <c r="J61" s="174">
        <f>J91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0"/>
      <c r="C62" s="171"/>
      <c r="D62" s="172" t="s">
        <v>157</v>
      </c>
      <c r="E62" s="173"/>
      <c r="F62" s="173"/>
      <c r="G62" s="173"/>
      <c r="H62" s="173"/>
      <c r="I62" s="173"/>
      <c r="J62" s="174">
        <f>J128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0"/>
      <c r="C63" s="171"/>
      <c r="D63" s="172" t="s">
        <v>158</v>
      </c>
      <c r="E63" s="173"/>
      <c r="F63" s="173"/>
      <c r="G63" s="173"/>
      <c r="H63" s="173"/>
      <c r="I63" s="173"/>
      <c r="J63" s="174">
        <f>J131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0"/>
      <c r="C64" s="171"/>
      <c r="D64" s="172" t="s">
        <v>159</v>
      </c>
      <c r="E64" s="173"/>
      <c r="F64" s="173"/>
      <c r="G64" s="173"/>
      <c r="H64" s="173"/>
      <c r="I64" s="173"/>
      <c r="J64" s="174">
        <f>J175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0"/>
      <c r="C65" s="171"/>
      <c r="D65" s="172" t="s">
        <v>99</v>
      </c>
      <c r="E65" s="173"/>
      <c r="F65" s="173"/>
      <c r="G65" s="173"/>
      <c r="H65" s="173"/>
      <c r="I65" s="173"/>
      <c r="J65" s="174">
        <f>J187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70"/>
      <c r="C66" s="171"/>
      <c r="D66" s="172" t="s">
        <v>100</v>
      </c>
      <c r="E66" s="173"/>
      <c r="F66" s="173"/>
      <c r="G66" s="173"/>
      <c r="H66" s="173"/>
      <c r="I66" s="173"/>
      <c r="J66" s="174">
        <f>J225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70"/>
      <c r="C67" s="171"/>
      <c r="D67" s="172" t="s">
        <v>160</v>
      </c>
      <c r="E67" s="173"/>
      <c r="F67" s="173"/>
      <c r="G67" s="173"/>
      <c r="H67" s="173"/>
      <c r="I67" s="173"/>
      <c r="J67" s="174">
        <f>J232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 hidden="1">
      <c r="A68" s="9"/>
      <c r="B68" s="164"/>
      <c r="C68" s="165"/>
      <c r="D68" s="166" t="s">
        <v>161</v>
      </c>
      <c r="E68" s="167"/>
      <c r="F68" s="167"/>
      <c r="G68" s="167"/>
      <c r="H68" s="167"/>
      <c r="I68" s="167"/>
      <c r="J68" s="168">
        <f>J235</f>
        <v>0</v>
      </c>
      <c r="K68" s="165"/>
      <c r="L68" s="16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 hidden="1">
      <c r="A69" s="10"/>
      <c r="B69" s="170"/>
      <c r="C69" s="171"/>
      <c r="D69" s="172" t="s">
        <v>162</v>
      </c>
      <c r="E69" s="173"/>
      <c r="F69" s="173"/>
      <c r="G69" s="173"/>
      <c r="H69" s="173"/>
      <c r="I69" s="173"/>
      <c r="J69" s="174">
        <f>J236</f>
        <v>0</v>
      </c>
      <c r="K69" s="171"/>
      <c r="L69" s="17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 hidden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 hidden="1">
      <c r="A71" s="37"/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ht="12" hidden="1"/>
    <row r="73" ht="12" hidden="1"/>
    <row r="74" ht="12" hidden="1"/>
    <row r="75" spans="1:31" s="2" customFormat="1" ht="6.95" customHeight="1">
      <c r="A75" s="37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2" t="s">
        <v>101</v>
      </c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16</v>
      </c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159" t="str">
        <f>E7</f>
        <v>Zastávka u pivovaru Malý Rohozec</v>
      </c>
      <c r="F79" s="31"/>
      <c r="G79" s="31"/>
      <c r="H79" s="31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92</v>
      </c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68" t="str">
        <f>E9</f>
        <v>21037 - SO-100 - Nástupní hrana, nová krajnice</v>
      </c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21</v>
      </c>
      <c r="D83" s="39"/>
      <c r="E83" s="39"/>
      <c r="F83" s="26" t="str">
        <f>F12</f>
        <v>Turnov</v>
      </c>
      <c r="G83" s="39"/>
      <c r="H83" s="39"/>
      <c r="I83" s="31" t="s">
        <v>23</v>
      </c>
      <c r="J83" s="71" t="str">
        <f>IF(J12="","",J12)</f>
        <v>4. 5. 2021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40.05" customHeight="1">
      <c r="A85" s="37"/>
      <c r="B85" s="38"/>
      <c r="C85" s="31" t="s">
        <v>25</v>
      </c>
      <c r="D85" s="39"/>
      <c r="E85" s="39"/>
      <c r="F85" s="26" t="str">
        <f>E15</f>
        <v>Město Turnov,Antonína Dvořáka 335,Turnov</v>
      </c>
      <c r="G85" s="39"/>
      <c r="H85" s="39"/>
      <c r="I85" s="31" t="s">
        <v>31</v>
      </c>
      <c r="J85" s="35" t="str">
        <f>E21</f>
        <v>Profes Projekt, spol. s.r.o.,Vejrichova 272,Turnov</v>
      </c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40.05" customHeight="1">
      <c r="A86" s="37"/>
      <c r="B86" s="38"/>
      <c r="C86" s="31" t="s">
        <v>29</v>
      </c>
      <c r="D86" s="39"/>
      <c r="E86" s="39"/>
      <c r="F86" s="26" t="str">
        <f>IF(E18="","",E18)</f>
        <v>Vyplň údaj</v>
      </c>
      <c r="G86" s="39"/>
      <c r="H86" s="39"/>
      <c r="I86" s="31" t="s">
        <v>34</v>
      </c>
      <c r="J86" s="35" t="str">
        <f>E24</f>
        <v>Profes Projekt, spol. s.r.o.,Vejrichova 272,Turnov</v>
      </c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0.3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1" customFormat="1" ht="29.25" customHeight="1">
      <c r="A88" s="176"/>
      <c r="B88" s="177"/>
      <c r="C88" s="178" t="s">
        <v>102</v>
      </c>
      <c r="D88" s="179" t="s">
        <v>56</v>
      </c>
      <c r="E88" s="179" t="s">
        <v>52</v>
      </c>
      <c r="F88" s="179" t="s">
        <v>53</v>
      </c>
      <c r="G88" s="179" t="s">
        <v>103</v>
      </c>
      <c r="H88" s="179" t="s">
        <v>104</v>
      </c>
      <c r="I88" s="179" t="s">
        <v>105</v>
      </c>
      <c r="J88" s="180" t="s">
        <v>96</v>
      </c>
      <c r="K88" s="181" t="s">
        <v>106</v>
      </c>
      <c r="L88" s="182"/>
      <c r="M88" s="91" t="s">
        <v>19</v>
      </c>
      <c r="N88" s="92" t="s">
        <v>41</v>
      </c>
      <c r="O88" s="92" t="s">
        <v>107</v>
      </c>
      <c r="P88" s="92" t="s">
        <v>108</v>
      </c>
      <c r="Q88" s="92" t="s">
        <v>109</v>
      </c>
      <c r="R88" s="92" t="s">
        <v>110</v>
      </c>
      <c r="S88" s="92" t="s">
        <v>111</v>
      </c>
      <c r="T88" s="93" t="s">
        <v>112</v>
      </c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</row>
    <row r="89" spans="1:63" s="2" customFormat="1" ht="22.8" customHeight="1">
      <c r="A89" s="37"/>
      <c r="B89" s="38"/>
      <c r="C89" s="98" t="s">
        <v>113</v>
      </c>
      <c r="D89" s="39"/>
      <c r="E89" s="39"/>
      <c r="F89" s="39"/>
      <c r="G89" s="39"/>
      <c r="H89" s="39"/>
      <c r="I89" s="39"/>
      <c r="J89" s="183">
        <f>BK89</f>
        <v>0</v>
      </c>
      <c r="K89" s="39"/>
      <c r="L89" s="43"/>
      <c r="M89" s="94"/>
      <c r="N89" s="184"/>
      <c r="O89" s="95"/>
      <c r="P89" s="185">
        <f>P90+P235</f>
        <v>0</v>
      </c>
      <c r="Q89" s="95"/>
      <c r="R89" s="185">
        <f>R90+R235</f>
        <v>241.32564639999998</v>
      </c>
      <c r="S89" s="95"/>
      <c r="T89" s="186">
        <f>T90+T235</f>
        <v>92.801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70</v>
      </c>
      <c r="AU89" s="16" t="s">
        <v>97</v>
      </c>
      <c r="BK89" s="187">
        <f>BK90+BK235</f>
        <v>0</v>
      </c>
    </row>
    <row r="90" spans="1:63" s="12" customFormat="1" ht="25.9" customHeight="1">
      <c r="A90" s="12"/>
      <c r="B90" s="188"/>
      <c r="C90" s="189"/>
      <c r="D90" s="190" t="s">
        <v>70</v>
      </c>
      <c r="E90" s="191" t="s">
        <v>114</v>
      </c>
      <c r="F90" s="191" t="s">
        <v>115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P91+P128+P131+P175+P187+P225+P232</f>
        <v>0</v>
      </c>
      <c r="Q90" s="196"/>
      <c r="R90" s="197">
        <f>R91+R128+R131+R175+R187+R225+R232</f>
        <v>241.3234464</v>
      </c>
      <c r="S90" s="196"/>
      <c r="T90" s="198">
        <f>T91+T128+T131+T175+T187+T225+T232</f>
        <v>92.801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79</v>
      </c>
      <c r="AT90" s="200" t="s">
        <v>70</v>
      </c>
      <c r="AU90" s="200" t="s">
        <v>71</v>
      </c>
      <c r="AY90" s="199" t="s">
        <v>116</v>
      </c>
      <c r="BK90" s="201">
        <f>BK91+BK128+BK131+BK175+BK187+BK225+BK232</f>
        <v>0</v>
      </c>
    </row>
    <row r="91" spans="1:63" s="12" customFormat="1" ht="22.8" customHeight="1">
      <c r="A91" s="12"/>
      <c r="B91" s="188"/>
      <c r="C91" s="189"/>
      <c r="D91" s="190" t="s">
        <v>70</v>
      </c>
      <c r="E91" s="202" t="s">
        <v>79</v>
      </c>
      <c r="F91" s="202" t="s">
        <v>163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SUM(P92:P127)</f>
        <v>0</v>
      </c>
      <c r="Q91" s="196"/>
      <c r="R91" s="197">
        <f>SUM(R92:R127)</f>
        <v>0.0040999999999999995</v>
      </c>
      <c r="S91" s="196"/>
      <c r="T91" s="198">
        <f>SUM(T92:T127)</f>
        <v>86.471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79</v>
      </c>
      <c r="AT91" s="200" t="s">
        <v>70</v>
      </c>
      <c r="AU91" s="200" t="s">
        <v>79</v>
      </c>
      <c r="AY91" s="199" t="s">
        <v>116</v>
      </c>
      <c r="BK91" s="201">
        <f>SUM(BK92:BK127)</f>
        <v>0</v>
      </c>
    </row>
    <row r="92" spans="1:65" s="2" customFormat="1" ht="16.5" customHeight="1">
      <c r="A92" s="37"/>
      <c r="B92" s="38"/>
      <c r="C92" s="204" t="s">
        <v>79</v>
      </c>
      <c r="D92" s="204" t="s">
        <v>119</v>
      </c>
      <c r="E92" s="205" t="s">
        <v>164</v>
      </c>
      <c r="F92" s="206" t="s">
        <v>165</v>
      </c>
      <c r="G92" s="207" t="s">
        <v>166</v>
      </c>
      <c r="H92" s="208">
        <v>422</v>
      </c>
      <c r="I92" s="209"/>
      <c r="J92" s="210">
        <f>ROUND(I92*H92,2)</f>
        <v>0</v>
      </c>
      <c r="K92" s="211"/>
      <c r="L92" s="43"/>
      <c r="M92" s="212" t="s">
        <v>19</v>
      </c>
      <c r="N92" s="213" t="s">
        <v>42</v>
      </c>
      <c r="O92" s="83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6" t="s">
        <v>123</v>
      </c>
      <c r="AT92" s="216" t="s">
        <v>119</v>
      </c>
      <c r="AU92" s="216" t="s">
        <v>81</v>
      </c>
      <c r="AY92" s="16" t="s">
        <v>116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6" t="s">
        <v>79</v>
      </c>
      <c r="BK92" s="217">
        <f>ROUND(I92*H92,2)</f>
        <v>0</v>
      </c>
      <c r="BL92" s="16" t="s">
        <v>123</v>
      </c>
      <c r="BM92" s="216" t="s">
        <v>167</v>
      </c>
    </row>
    <row r="93" spans="1:51" s="13" customFormat="1" ht="12">
      <c r="A93" s="13"/>
      <c r="B93" s="218"/>
      <c r="C93" s="219"/>
      <c r="D93" s="220" t="s">
        <v>138</v>
      </c>
      <c r="E93" s="234" t="s">
        <v>19</v>
      </c>
      <c r="F93" s="221" t="s">
        <v>168</v>
      </c>
      <c r="G93" s="219"/>
      <c r="H93" s="222">
        <v>422</v>
      </c>
      <c r="I93" s="223"/>
      <c r="J93" s="219"/>
      <c r="K93" s="219"/>
      <c r="L93" s="224"/>
      <c r="M93" s="225"/>
      <c r="N93" s="226"/>
      <c r="O93" s="226"/>
      <c r="P93" s="226"/>
      <c r="Q93" s="226"/>
      <c r="R93" s="226"/>
      <c r="S93" s="226"/>
      <c r="T93" s="22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8" t="s">
        <v>138</v>
      </c>
      <c r="AU93" s="228" t="s">
        <v>81</v>
      </c>
      <c r="AV93" s="13" t="s">
        <v>81</v>
      </c>
      <c r="AW93" s="13" t="s">
        <v>33</v>
      </c>
      <c r="AX93" s="13" t="s">
        <v>79</v>
      </c>
      <c r="AY93" s="228" t="s">
        <v>116</v>
      </c>
    </row>
    <row r="94" spans="1:65" s="2" customFormat="1" ht="33" customHeight="1">
      <c r="A94" s="37"/>
      <c r="B94" s="38"/>
      <c r="C94" s="204" t="s">
        <v>169</v>
      </c>
      <c r="D94" s="204" t="s">
        <v>119</v>
      </c>
      <c r="E94" s="205" t="s">
        <v>170</v>
      </c>
      <c r="F94" s="206" t="s">
        <v>171</v>
      </c>
      <c r="G94" s="207" t="s">
        <v>166</v>
      </c>
      <c r="H94" s="208">
        <v>136</v>
      </c>
      <c r="I94" s="209"/>
      <c r="J94" s="210">
        <f>ROUND(I94*H94,2)</f>
        <v>0</v>
      </c>
      <c r="K94" s="211"/>
      <c r="L94" s="43"/>
      <c r="M94" s="212" t="s">
        <v>19</v>
      </c>
      <c r="N94" s="213" t="s">
        <v>42</v>
      </c>
      <c r="O94" s="83"/>
      <c r="P94" s="214">
        <f>O94*H94</f>
        <v>0</v>
      </c>
      <c r="Q94" s="214">
        <v>0</v>
      </c>
      <c r="R94" s="214">
        <f>Q94*H94</f>
        <v>0</v>
      </c>
      <c r="S94" s="214">
        <v>0.17</v>
      </c>
      <c r="T94" s="215">
        <f>S94*H94</f>
        <v>23.12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6" t="s">
        <v>123</v>
      </c>
      <c r="AT94" s="216" t="s">
        <v>119</v>
      </c>
      <c r="AU94" s="216" t="s">
        <v>81</v>
      </c>
      <c r="AY94" s="16" t="s">
        <v>116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6" t="s">
        <v>79</v>
      </c>
      <c r="BK94" s="217">
        <f>ROUND(I94*H94,2)</f>
        <v>0</v>
      </c>
      <c r="BL94" s="16" t="s">
        <v>123</v>
      </c>
      <c r="BM94" s="216" t="s">
        <v>172</v>
      </c>
    </row>
    <row r="95" spans="1:65" s="2" customFormat="1" ht="33" customHeight="1">
      <c r="A95" s="37"/>
      <c r="B95" s="38"/>
      <c r="C95" s="204" t="s">
        <v>173</v>
      </c>
      <c r="D95" s="204" t="s">
        <v>119</v>
      </c>
      <c r="E95" s="205" t="s">
        <v>174</v>
      </c>
      <c r="F95" s="206" t="s">
        <v>175</v>
      </c>
      <c r="G95" s="207" t="s">
        <v>166</v>
      </c>
      <c r="H95" s="208">
        <v>217.05</v>
      </c>
      <c r="I95" s="209"/>
      <c r="J95" s="210">
        <f>ROUND(I95*H95,2)</f>
        <v>0</v>
      </c>
      <c r="K95" s="211"/>
      <c r="L95" s="43"/>
      <c r="M95" s="212" t="s">
        <v>19</v>
      </c>
      <c r="N95" s="213" t="s">
        <v>42</v>
      </c>
      <c r="O95" s="83"/>
      <c r="P95" s="214">
        <f>O95*H95</f>
        <v>0</v>
      </c>
      <c r="Q95" s="214">
        <v>0</v>
      </c>
      <c r="R95" s="214">
        <f>Q95*H95</f>
        <v>0</v>
      </c>
      <c r="S95" s="214">
        <v>0.22</v>
      </c>
      <c r="T95" s="215">
        <f>S95*H95</f>
        <v>47.751000000000005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6" t="s">
        <v>123</v>
      </c>
      <c r="AT95" s="216" t="s">
        <v>119</v>
      </c>
      <c r="AU95" s="216" t="s">
        <v>81</v>
      </c>
      <c r="AY95" s="16" t="s">
        <v>116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6" t="s">
        <v>79</v>
      </c>
      <c r="BK95" s="217">
        <f>ROUND(I95*H95,2)</f>
        <v>0</v>
      </c>
      <c r="BL95" s="16" t="s">
        <v>123</v>
      </c>
      <c r="BM95" s="216" t="s">
        <v>176</v>
      </c>
    </row>
    <row r="96" spans="1:51" s="13" customFormat="1" ht="12">
      <c r="A96" s="13"/>
      <c r="B96" s="218"/>
      <c r="C96" s="219"/>
      <c r="D96" s="220" t="s">
        <v>138</v>
      </c>
      <c r="E96" s="234" t="s">
        <v>19</v>
      </c>
      <c r="F96" s="221" t="s">
        <v>177</v>
      </c>
      <c r="G96" s="219"/>
      <c r="H96" s="222">
        <v>127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138</v>
      </c>
      <c r="AU96" s="228" t="s">
        <v>81</v>
      </c>
      <c r="AV96" s="13" t="s">
        <v>81</v>
      </c>
      <c r="AW96" s="13" t="s">
        <v>33</v>
      </c>
      <c r="AX96" s="13" t="s">
        <v>71</v>
      </c>
      <c r="AY96" s="228" t="s">
        <v>116</v>
      </c>
    </row>
    <row r="97" spans="1:51" s="13" customFormat="1" ht="12">
      <c r="A97" s="13"/>
      <c r="B97" s="218"/>
      <c r="C97" s="219"/>
      <c r="D97" s="220" t="s">
        <v>138</v>
      </c>
      <c r="E97" s="234" t="s">
        <v>19</v>
      </c>
      <c r="F97" s="221" t="s">
        <v>178</v>
      </c>
      <c r="G97" s="219"/>
      <c r="H97" s="222">
        <v>53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8" t="s">
        <v>138</v>
      </c>
      <c r="AU97" s="228" t="s">
        <v>81</v>
      </c>
      <c r="AV97" s="13" t="s">
        <v>81</v>
      </c>
      <c r="AW97" s="13" t="s">
        <v>33</v>
      </c>
      <c r="AX97" s="13" t="s">
        <v>71</v>
      </c>
      <c r="AY97" s="228" t="s">
        <v>116</v>
      </c>
    </row>
    <row r="98" spans="1:51" s="13" customFormat="1" ht="12">
      <c r="A98" s="13"/>
      <c r="B98" s="218"/>
      <c r="C98" s="219"/>
      <c r="D98" s="220" t="s">
        <v>138</v>
      </c>
      <c r="E98" s="234" t="s">
        <v>19</v>
      </c>
      <c r="F98" s="221" t="s">
        <v>179</v>
      </c>
      <c r="G98" s="219"/>
      <c r="H98" s="222">
        <v>37.05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138</v>
      </c>
      <c r="AU98" s="228" t="s">
        <v>81</v>
      </c>
      <c r="AV98" s="13" t="s">
        <v>81</v>
      </c>
      <c r="AW98" s="13" t="s">
        <v>33</v>
      </c>
      <c r="AX98" s="13" t="s">
        <v>71</v>
      </c>
      <c r="AY98" s="228" t="s">
        <v>116</v>
      </c>
    </row>
    <row r="99" spans="1:51" s="14" customFormat="1" ht="12">
      <c r="A99" s="14"/>
      <c r="B99" s="235"/>
      <c r="C99" s="236"/>
      <c r="D99" s="220" t="s">
        <v>138</v>
      </c>
      <c r="E99" s="237" t="s">
        <v>19</v>
      </c>
      <c r="F99" s="238" t="s">
        <v>180</v>
      </c>
      <c r="G99" s="236"/>
      <c r="H99" s="239">
        <v>217.05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138</v>
      </c>
      <c r="AU99" s="245" t="s">
        <v>81</v>
      </c>
      <c r="AV99" s="14" t="s">
        <v>123</v>
      </c>
      <c r="AW99" s="14" t="s">
        <v>33</v>
      </c>
      <c r="AX99" s="14" t="s">
        <v>79</v>
      </c>
      <c r="AY99" s="245" t="s">
        <v>116</v>
      </c>
    </row>
    <row r="100" spans="1:65" s="2" customFormat="1" ht="21.75" customHeight="1">
      <c r="A100" s="37"/>
      <c r="B100" s="38"/>
      <c r="C100" s="204" t="s">
        <v>123</v>
      </c>
      <c r="D100" s="204" t="s">
        <v>119</v>
      </c>
      <c r="E100" s="205" t="s">
        <v>181</v>
      </c>
      <c r="F100" s="206" t="s">
        <v>182</v>
      </c>
      <c r="G100" s="207" t="s">
        <v>122</v>
      </c>
      <c r="H100" s="208">
        <v>12</v>
      </c>
      <c r="I100" s="209"/>
      <c r="J100" s="210">
        <f>ROUND(I100*H100,2)</f>
        <v>0</v>
      </c>
      <c r="K100" s="211"/>
      <c r="L100" s="43"/>
      <c r="M100" s="212" t="s">
        <v>19</v>
      </c>
      <c r="N100" s="213" t="s">
        <v>42</v>
      </c>
      <c r="O100" s="83"/>
      <c r="P100" s="214">
        <f>O100*H100</f>
        <v>0</v>
      </c>
      <c r="Q100" s="214">
        <v>0</v>
      </c>
      <c r="R100" s="214">
        <f>Q100*H100</f>
        <v>0</v>
      </c>
      <c r="S100" s="214">
        <v>1.3</v>
      </c>
      <c r="T100" s="215">
        <f>S100*H100</f>
        <v>15.600000000000001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6" t="s">
        <v>123</v>
      </c>
      <c r="AT100" s="216" t="s">
        <v>119</v>
      </c>
      <c r="AU100" s="216" t="s">
        <v>81</v>
      </c>
      <c r="AY100" s="16" t="s">
        <v>116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6" t="s">
        <v>79</v>
      </c>
      <c r="BK100" s="217">
        <f>ROUND(I100*H100,2)</f>
        <v>0</v>
      </c>
      <c r="BL100" s="16" t="s">
        <v>123</v>
      </c>
      <c r="BM100" s="216" t="s">
        <v>183</v>
      </c>
    </row>
    <row r="101" spans="1:51" s="13" customFormat="1" ht="12">
      <c r="A101" s="13"/>
      <c r="B101" s="218"/>
      <c r="C101" s="219"/>
      <c r="D101" s="220" t="s">
        <v>138</v>
      </c>
      <c r="E101" s="234" t="s">
        <v>19</v>
      </c>
      <c r="F101" s="221" t="s">
        <v>184</v>
      </c>
      <c r="G101" s="219"/>
      <c r="H101" s="222">
        <v>12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138</v>
      </c>
      <c r="AU101" s="228" t="s">
        <v>81</v>
      </c>
      <c r="AV101" s="13" t="s">
        <v>81</v>
      </c>
      <c r="AW101" s="13" t="s">
        <v>33</v>
      </c>
      <c r="AX101" s="13" t="s">
        <v>79</v>
      </c>
      <c r="AY101" s="228" t="s">
        <v>116</v>
      </c>
    </row>
    <row r="102" spans="1:65" s="2" customFormat="1" ht="33" customHeight="1">
      <c r="A102" s="37"/>
      <c r="B102" s="38"/>
      <c r="C102" s="204" t="s">
        <v>144</v>
      </c>
      <c r="D102" s="204" t="s">
        <v>119</v>
      </c>
      <c r="E102" s="205" t="s">
        <v>185</v>
      </c>
      <c r="F102" s="206" t="s">
        <v>186</v>
      </c>
      <c r="G102" s="207" t="s">
        <v>122</v>
      </c>
      <c r="H102" s="208">
        <v>109.9</v>
      </c>
      <c r="I102" s="209"/>
      <c r="J102" s="210">
        <f>ROUND(I102*H102,2)</f>
        <v>0</v>
      </c>
      <c r="K102" s="211"/>
      <c r="L102" s="43"/>
      <c r="M102" s="212" t="s">
        <v>19</v>
      </c>
      <c r="N102" s="213" t="s">
        <v>42</v>
      </c>
      <c r="O102" s="83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6" t="s">
        <v>123</v>
      </c>
      <c r="AT102" s="216" t="s">
        <v>119</v>
      </c>
      <c r="AU102" s="216" t="s">
        <v>81</v>
      </c>
      <c r="AY102" s="16" t="s">
        <v>116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6" t="s">
        <v>79</v>
      </c>
      <c r="BK102" s="217">
        <f>ROUND(I102*H102,2)</f>
        <v>0</v>
      </c>
      <c r="BL102" s="16" t="s">
        <v>123</v>
      </c>
      <c r="BM102" s="216" t="s">
        <v>187</v>
      </c>
    </row>
    <row r="103" spans="1:51" s="13" customFormat="1" ht="12">
      <c r="A103" s="13"/>
      <c r="B103" s="218"/>
      <c r="C103" s="219"/>
      <c r="D103" s="220" t="s">
        <v>138</v>
      </c>
      <c r="E103" s="234" t="s">
        <v>19</v>
      </c>
      <c r="F103" s="221" t="s">
        <v>188</v>
      </c>
      <c r="G103" s="219"/>
      <c r="H103" s="222">
        <v>14.8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138</v>
      </c>
      <c r="AU103" s="228" t="s">
        <v>81</v>
      </c>
      <c r="AV103" s="13" t="s">
        <v>81</v>
      </c>
      <c r="AW103" s="13" t="s">
        <v>33</v>
      </c>
      <c r="AX103" s="13" t="s">
        <v>71</v>
      </c>
      <c r="AY103" s="228" t="s">
        <v>116</v>
      </c>
    </row>
    <row r="104" spans="1:51" s="13" customFormat="1" ht="12">
      <c r="A104" s="13"/>
      <c r="B104" s="218"/>
      <c r="C104" s="219"/>
      <c r="D104" s="220" t="s">
        <v>138</v>
      </c>
      <c r="E104" s="234" t="s">
        <v>19</v>
      </c>
      <c r="F104" s="221" t="s">
        <v>189</v>
      </c>
      <c r="G104" s="219"/>
      <c r="H104" s="222">
        <v>6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138</v>
      </c>
      <c r="AU104" s="228" t="s">
        <v>81</v>
      </c>
      <c r="AV104" s="13" t="s">
        <v>81</v>
      </c>
      <c r="AW104" s="13" t="s">
        <v>33</v>
      </c>
      <c r="AX104" s="13" t="s">
        <v>71</v>
      </c>
      <c r="AY104" s="228" t="s">
        <v>116</v>
      </c>
    </row>
    <row r="105" spans="1:51" s="13" customFormat="1" ht="12">
      <c r="A105" s="13"/>
      <c r="B105" s="218"/>
      <c r="C105" s="219"/>
      <c r="D105" s="220" t="s">
        <v>138</v>
      </c>
      <c r="E105" s="234" t="s">
        <v>19</v>
      </c>
      <c r="F105" s="221" t="s">
        <v>190</v>
      </c>
      <c r="G105" s="219"/>
      <c r="H105" s="222">
        <v>89.1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8" t="s">
        <v>138</v>
      </c>
      <c r="AU105" s="228" t="s">
        <v>81</v>
      </c>
      <c r="AV105" s="13" t="s">
        <v>81</v>
      </c>
      <c r="AW105" s="13" t="s">
        <v>33</v>
      </c>
      <c r="AX105" s="13" t="s">
        <v>71</v>
      </c>
      <c r="AY105" s="228" t="s">
        <v>116</v>
      </c>
    </row>
    <row r="106" spans="1:51" s="14" customFormat="1" ht="12">
      <c r="A106" s="14"/>
      <c r="B106" s="235"/>
      <c r="C106" s="236"/>
      <c r="D106" s="220" t="s">
        <v>138</v>
      </c>
      <c r="E106" s="237" t="s">
        <v>19</v>
      </c>
      <c r="F106" s="238" t="s">
        <v>180</v>
      </c>
      <c r="G106" s="236"/>
      <c r="H106" s="239">
        <v>109.89999999999999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138</v>
      </c>
      <c r="AU106" s="245" t="s">
        <v>81</v>
      </c>
      <c r="AV106" s="14" t="s">
        <v>123</v>
      </c>
      <c r="AW106" s="14" t="s">
        <v>33</v>
      </c>
      <c r="AX106" s="14" t="s">
        <v>79</v>
      </c>
      <c r="AY106" s="245" t="s">
        <v>116</v>
      </c>
    </row>
    <row r="107" spans="1:65" s="2" customFormat="1" ht="21.75" customHeight="1">
      <c r="A107" s="37"/>
      <c r="B107" s="38"/>
      <c r="C107" s="204" t="s">
        <v>151</v>
      </c>
      <c r="D107" s="204" t="s">
        <v>119</v>
      </c>
      <c r="E107" s="205" t="s">
        <v>191</v>
      </c>
      <c r="F107" s="206" t="s">
        <v>192</v>
      </c>
      <c r="G107" s="207" t="s">
        <v>122</v>
      </c>
      <c r="H107" s="208">
        <v>109.9</v>
      </c>
      <c r="I107" s="209"/>
      <c r="J107" s="210">
        <f>ROUND(I107*H107,2)</f>
        <v>0</v>
      </c>
      <c r="K107" s="211"/>
      <c r="L107" s="43"/>
      <c r="M107" s="212" t="s">
        <v>19</v>
      </c>
      <c r="N107" s="213" t="s">
        <v>42</v>
      </c>
      <c r="O107" s="83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6" t="s">
        <v>123</v>
      </c>
      <c r="AT107" s="216" t="s">
        <v>119</v>
      </c>
      <c r="AU107" s="216" t="s">
        <v>81</v>
      </c>
      <c r="AY107" s="16" t="s">
        <v>116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6" t="s">
        <v>79</v>
      </c>
      <c r="BK107" s="217">
        <f>ROUND(I107*H107,2)</f>
        <v>0</v>
      </c>
      <c r="BL107" s="16" t="s">
        <v>123</v>
      </c>
      <c r="BM107" s="216" t="s">
        <v>193</v>
      </c>
    </row>
    <row r="108" spans="1:51" s="13" customFormat="1" ht="12">
      <c r="A108" s="13"/>
      <c r="B108" s="218"/>
      <c r="C108" s="219"/>
      <c r="D108" s="220" t="s">
        <v>138</v>
      </c>
      <c r="E108" s="234" t="s">
        <v>19</v>
      </c>
      <c r="F108" s="221" t="s">
        <v>188</v>
      </c>
      <c r="G108" s="219"/>
      <c r="H108" s="222">
        <v>14.8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138</v>
      </c>
      <c r="AU108" s="228" t="s">
        <v>81</v>
      </c>
      <c r="AV108" s="13" t="s">
        <v>81</v>
      </c>
      <c r="AW108" s="13" t="s">
        <v>33</v>
      </c>
      <c r="AX108" s="13" t="s">
        <v>71</v>
      </c>
      <c r="AY108" s="228" t="s">
        <v>116</v>
      </c>
    </row>
    <row r="109" spans="1:51" s="13" customFormat="1" ht="12">
      <c r="A109" s="13"/>
      <c r="B109" s="218"/>
      <c r="C109" s="219"/>
      <c r="D109" s="220" t="s">
        <v>138</v>
      </c>
      <c r="E109" s="234" t="s">
        <v>19</v>
      </c>
      <c r="F109" s="221" t="s">
        <v>189</v>
      </c>
      <c r="G109" s="219"/>
      <c r="H109" s="222">
        <v>6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138</v>
      </c>
      <c r="AU109" s="228" t="s">
        <v>81</v>
      </c>
      <c r="AV109" s="13" t="s">
        <v>81</v>
      </c>
      <c r="AW109" s="13" t="s">
        <v>33</v>
      </c>
      <c r="AX109" s="13" t="s">
        <v>71</v>
      </c>
      <c r="AY109" s="228" t="s">
        <v>116</v>
      </c>
    </row>
    <row r="110" spans="1:51" s="13" customFormat="1" ht="12">
      <c r="A110" s="13"/>
      <c r="B110" s="218"/>
      <c r="C110" s="219"/>
      <c r="D110" s="220" t="s">
        <v>138</v>
      </c>
      <c r="E110" s="234" t="s">
        <v>19</v>
      </c>
      <c r="F110" s="221" t="s">
        <v>190</v>
      </c>
      <c r="G110" s="219"/>
      <c r="H110" s="222">
        <v>89.1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8" t="s">
        <v>138</v>
      </c>
      <c r="AU110" s="228" t="s">
        <v>81</v>
      </c>
      <c r="AV110" s="13" t="s">
        <v>81</v>
      </c>
      <c r="AW110" s="13" t="s">
        <v>33</v>
      </c>
      <c r="AX110" s="13" t="s">
        <v>71</v>
      </c>
      <c r="AY110" s="228" t="s">
        <v>116</v>
      </c>
    </row>
    <row r="111" spans="1:51" s="14" customFormat="1" ht="12">
      <c r="A111" s="14"/>
      <c r="B111" s="235"/>
      <c r="C111" s="236"/>
      <c r="D111" s="220" t="s">
        <v>138</v>
      </c>
      <c r="E111" s="237" t="s">
        <v>19</v>
      </c>
      <c r="F111" s="238" t="s">
        <v>180</v>
      </c>
      <c r="G111" s="236"/>
      <c r="H111" s="239">
        <v>109.89999999999999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138</v>
      </c>
      <c r="AU111" s="245" t="s">
        <v>81</v>
      </c>
      <c r="AV111" s="14" t="s">
        <v>123</v>
      </c>
      <c r="AW111" s="14" t="s">
        <v>33</v>
      </c>
      <c r="AX111" s="14" t="s">
        <v>79</v>
      </c>
      <c r="AY111" s="245" t="s">
        <v>116</v>
      </c>
    </row>
    <row r="112" spans="1:65" s="2" customFormat="1" ht="21.75" customHeight="1">
      <c r="A112" s="37"/>
      <c r="B112" s="38"/>
      <c r="C112" s="204" t="s">
        <v>194</v>
      </c>
      <c r="D112" s="204" t="s">
        <v>119</v>
      </c>
      <c r="E112" s="205" t="s">
        <v>195</v>
      </c>
      <c r="F112" s="206" t="s">
        <v>196</v>
      </c>
      <c r="G112" s="207" t="s">
        <v>166</v>
      </c>
      <c r="H112" s="208">
        <v>422</v>
      </c>
      <c r="I112" s="209"/>
      <c r="J112" s="210">
        <f>ROUND(I112*H112,2)</f>
        <v>0</v>
      </c>
      <c r="K112" s="211"/>
      <c r="L112" s="43"/>
      <c r="M112" s="212" t="s">
        <v>19</v>
      </c>
      <c r="N112" s="213" t="s">
        <v>42</v>
      </c>
      <c r="O112" s="83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6" t="s">
        <v>123</v>
      </c>
      <c r="AT112" s="216" t="s">
        <v>119</v>
      </c>
      <c r="AU112" s="216" t="s">
        <v>81</v>
      </c>
      <c r="AY112" s="16" t="s">
        <v>116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6" t="s">
        <v>79</v>
      </c>
      <c r="BK112" s="217">
        <f>ROUND(I112*H112,2)</f>
        <v>0</v>
      </c>
      <c r="BL112" s="16" t="s">
        <v>123</v>
      </c>
      <c r="BM112" s="216" t="s">
        <v>197</v>
      </c>
    </row>
    <row r="113" spans="1:65" s="2" customFormat="1" ht="33" customHeight="1">
      <c r="A113" s="37"/>
      <c r="B113" s="38"/>
      <c r="C113" s="204" t="s">
        <v>198</v>
      </c>
      <c r="D113" s="204" t="s">
        <v>119</v>
      </c>
      <c r="E113" s="205" t="s">
        <v>199</v>
      </c>
      <c r="F113" s="206" t="s">
        <v>200</v>
      </c>
      <c r="G113" s="207" t="s">
        <v>122</v>
      </c>
      <c r="H113" s="208">
        <v>104.2</v>
      </c>
      <c r="I113" s="209"/>
      <c r="J113" s="210">
        <f>ROUND(I113*H113,2)</f>
        <v>0</v>
      </c>
      <c r="K113" s="211"/>
      <c r="L113" s="43"/>
      <c r="M113" s="212" t="s">
        <v>19</v>
      </c>
      <c r="N113" s="213" t="s">
        <v>42</v>
      </c>
      <c r="O113" s="83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6" t="s">
        <v>123</v>
      </c>
      <c r="AT113" s="216" t="s">
        <v>119</v>
      </c>
      <c r="AU113" s="216" t="s">
        <v>81</v>
      </c>
      <c r="AY113" s="16" t="s">
        <v>116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6" t="s">
        <v>79</v>
      </c>
      <c r="BK113" s="217">
        <f>ROUND(I113*H113,2)</f>
        <v>0</v>
      </c>
      <c r="BL113" s="16" t="s">
        <v>123</v>
      </c>
      <c r="BM113" s="216" t="s">
        <v>201</v>
      </c>
    </row>
    <row r="114" spans="1:51" s="13" customFormat="1" ht="12">
      <c r="A114" s="13"/>
      <c r="B114" s="218"/>
      <c r="C114" s="219"/>
      <c r="D114" s="220" t="s">
        <v>138</v>
      </c>
      <c r="E114" s="234" t="s">
        <v>19</v>
      </c>
      <c r="F114" s="221" t="s">
        <v>202</v>
      </c>
      <c r="G114" s="219"/>
      <c r="H114" s="222">
        <v>104.2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8" t="s">
        <v>138</v>
      </c>
      <c r="AU114" s="228" t="s">
        <v>81</v>
      </c>
      <c r="AV114" s="13" t="s">
        <v>81</v>
      </c>
      <c r="AW114" s="13" t="s">
        <v>33</v>
      </c>
      <c r="AX114" s="13" t="s">
        <v>79</v>
      </c>
      <c r="AY114" s="228" t="s">
        <v>116</v>
      </c>
    </row>
    <row r="115" spans="1:65" s="2" customFormat="1" ht="33" customHeight="1">
      <c r="A115" s="37"/>
      <c r="B115" s="38"/>
      <c r="C115" s="204" t="s">
        <v>117</v>
      </c>
      <c r="D115" s="204" t="s">
        <v>119</v>
      </c>
      <c r="E115" s="205" t="s">
        <v>203</v>
      </c>
      <c r="F115" s="206" t="s">
        <v>204</v>
      </c>
      <c r="G115" s="207" t="s">
        <v>122</v>
      </c>
      <c r="H115" s="208">
        <v>3126</v>
      </c>
      <c r="I115" s="209"/>
      <c r="J115" s="210">
        <f>ROUND(I115*H115,2)</f>
        <v>0</v>
      </c>
      <c r="K115" s="211"/>
      <c r="L115" s="43"/>
      <c r="M115" s="212" t="s">
        <v>19</v>
      </c>
      <c r="N115" s="213" t="s">
        <v>42</v>
      </c>
      <c r="O115" s="83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6" t="s">
        <v>123</v>
      </c>
      <c r="AT115" s="216" t="s">
        <v>119</v>
      </c>
      <c r="AU115" s="216" t="s">
        <v>81</v>
      </c>
      <c r="AY115" s="16" t="s">
        <v>116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6" t="s">
        <v>79</v>
      </c>
      <c r="BK115" s="217">
        <f>ROUND(I115*H115,2)</f>
        <v>0</v>
      </c>
      <c r="BL115" s="16" t="s">
        <v>123</v>
      </c>
      <c r="BM115" s="216" t="s">
        <v>205</v>
      </c>
    </row>
    <row r="116" spans="1:51" s="13" customFormat="1" ht="12">
      <c r="A116" s="13"/>
      <c r="B116" s="218"/>
      <c r="C116" s="219"/>
      <c r="D116" s="220" t="s">
        <v>138</v>
      </c>
      <c r="E116" s="234" t="s">
        <v>19</v>
      </c>
      <c r="F116" s="221" t="s">
        <v>206</v>
      </c>
      <c r="G116" s="219"/>
      <c r="H116" s="222">
        <v>104.2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138</v>
      </c>
      <c r="AU116" s="228" t="s">
        <v>81</v>
      </c>
      <c r="AV116" s="13" t="s">
        <v>81</v>
      </c>
      <c r="AW116" s="13" t="s">
        <v>33</v>
      </c>
      <c r="AX116" s="13" t="s">
        <v>79</v>
      </c>
      <c r="AY116" s="228" t="s">
        <v>116</v>
      </c>
    </row>
    <row r="117" spans="1:51" s="13" customFormat="1" ht="12">
      <c r="A117" s="13"/>
      <c r="B117" s="218"/>
      <c r="C117" s="219"/>
      <c r="D117" s="220" t="s">
        <v>138</v>
      </c>
      <c r="E117" s="219"/>
      <c r="F117" s="221" t="s">
        <v>207</v>
      </c>
      <c r="G117" s="219"/>
      <c r="H117" s="222">
        <v>3126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8" t="s">
        <v>138</v>
      </c>
      <c r="AU117" s="228" t="s">
        <v>81</v>
      </c>
      <c r="AV117" s="13" t="s">
        <v>81</v>
      </c>
      <c r="AW117" s="13" t="s">
        <v>4</v>
      </c>
      <c r="AX117" s="13" t="s">
        <v>79</v>
      </c>
      <c r="AY117" s="228" t="s">
        <v>116</v>
      </c>
    </row>
    <row r="118" spans="1:65" s="2" customFormat="1" ht="21.75" customHeight="1">
      <c r="A118" s="37"/>
      <c r="B118" s="38"/>
      <c r="C118" s="204" t="s">
        <v>208</v>
      </c>
      <c r="D118" s="204" t="s">
        <v>119</v>
      </c>
      <c r="E118" s="205" t="s">
        <v>209</v>
      </c>
      <c r="F118" s="206" t="s">
        <v>210</v>
      </c>
      <c r="G118" s="207" t="s">
        <v>129</v>
      </c>
      <c r="H118" s="208">
        <v>177.14</v>
      </c>
      <c r="I118" s="209"/>
      <c r="J118" s="210">
        <f>ROUND(I118*H118,2)</f>
        <v>0</v>
      </c>
      <c r="K118" s="211"/>
      <c r="L118" s="43"/>
      <c r="M118" s="212" t="s">
        <v>19</v>
      </c>
      <c r="N118" s="213" t="s">
        <v>42</v>
      </c>
      <c r="O118" s="83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6" t="s">
        <v>123</v>
      </c>
      <c r="AT118" s="216" t="s">
        <v>119</v>
      </c>
      <c r="AU118" s="216" t="s">
        <v>81</v>
      </c>
      <c r="AY118" s="16" t="s">
        <v>116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6" t="s">
        <v>79</v>
      </c>
      <c r="BK118" s="217">
        <f>ROUND(I118*H118,2)</f>
        <v>0</v>
      </c>
      <c r="BL118" s="16" t="s">
        <v>123</v>
      </c>
      <c r="BM118" s="216" t="s">
        <v>211</v>
      </c>
    </row>
    <row r="119" spans="1:51" s="13" customFormat="1" ht="12">
      <c r="A119" s="13"/>
      <c r="B119" s="218"/>
      <c r="C119" s="219"/>
      <c r="D119" s="220" t="s">
        <v>138</v>
      </c>
      <c r="E119" s="234" t="s">
        <v>19</v>
      </c>
      <c r="F119" s="221" t="s">
        <v>212</v>
      </c>
      <c r="G119" s="219"/>
      <c r="H119" s="222">
        <v>177.14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8" t="s">
        <v>138</v>
      </c>
      <c r="AU119" s="228" t="s">
        <v>81</v>
      </c>
      <c r="AV119" s="13" t="s">
        <v>81</v>
      </c>
      <c r="AW119" s="13" t="s">
        <v>33</v>
      </c>
      <c r="AX119" s="13" t="s">
        <v>79</v>
      </c>
      <c r="AY119" s="228" t="s">
        <v>116</v>
      </c>
    </row>
    <row r="120" spans="1:65" s="2" customFormat="1" ht="21.75" customHeight="1">
      <c r="A120" s="37"/>
      <c r="B120" s="38"/>
      <c r="C120" s="204" t="s">
        <v>213</v>
      </c>
      <c r="D120" s="204" t="s">
        <v>119</v>
      </c>
      <c r="E120" s="205" t="s">
        <v>214</v>
      </c>
      <c r="F120" s="206" t="s">
        <v>215</v>
      </c>
      <c r="G120" s="207" t="s">
        <v>122</v>
      </c>
      <c r="H120" s="208">
        <v>5.7</v>
      </c>
      <c r="I120" s="209"/>
      <c r="J120" s="210">
        <f>ROUND(I120*H120,2)</f>
        <v>0</v>
      </c>
      <c r="K120" s="211"/>
      <c r="L120" s="43"/>
      <c r="M120" s="212" t="s">
        <v>19</v>
      </c>
      <c r="N120" s="213" t="s">
        <v>42</v>
      </c>
      <c r="O120" s="83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6" t="s">
        <v>123</v>
      </c>
      <c r="AT120" s="216" t="s">
        <v>119</v>
      </c>
      <c r="AU120" s="216" t="s">
        <v>81</v>
      </c>
      <c r="AY120" s="16" t="s">
        <v>116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6" t="s">
        <v>79</v>
      </c>
      <c r="BK120" s="217">
        <f>ROUND(I120*H120,2)</f>
        <v>0</v>
      </c>
      <c r="BL120" s="16" t="s">
        <v>123</v>
      </c>
      <c r="BM120" s="216" t="s">
        <v>216</v>
      </c>
    </row>
    <row r="121" spans="1:51" s="13" customFormat="1" ht="12">
      <c r="A121" s="13"/>
      <c r="B121" s="218"/>
      <c r="C121" s="219"/>
      <c r="D121" s="220" t="s">
        <v>138</v>
      </c>
      <c r="E121" s="234" t="s">
        <v>19</v>
      </c>
      <c r="F121" s="221" t="s">
        <v>217</v>
      </c>
      <c r="G121" s="219"/>
      <c r="H121" s="222">
        <v>5.7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8" t="s">
        <v>138</v>
      </c>
      <c r="AU121" s="228" t="s">
        <v>81</v>
      </c>
      <c r="AV121" s="13" t="s">
        <v>81</v>
      </c>
      <c r="AW121" s="13" t="s">
        <v>33</v>
      </c>
      <c r="AX121" s="13" t="s">
        <v>79</v>
      </c>
      <c r="AY121" s="228" t="s">
        <v>116</v>
      </c>
    </row>
    <row r="122" spans="1:65" s="2" customFormat="1" ht="21.75" customHeight="1">
      <c r="A122" s="37"/>
      <c r="B122" s="38"/>
      <c r="C122" s="204" t="s">
        <v>218</v>
      </c>
      <c r="D122" s="204" t="s">
        <v>119</v>
      </c>
      <c r="E122" s="205" t="s">
        <v>219</v>
      </c>
      <c r="F122" s="206" t="s">
        <v>220</v>
      </c>
      <c r="G122" s="207" t="s">
        <v>166</v>
      </c>
      <c r="H122" s="208">
        <v>205</v>
      </c>
      <c r="I122" s="209"/>
      <c r="J122" s="210">
        <f>ROUND(I122*H122,2)</f>
        <v>0</v>
      </c>
      <c r="K122" s="211"/>
      <c r="L122" s="43"/>
      <c r="M122" s="212" t="s">
        <v>19</v>
      </c>
      <c r="N122" s="213" t="s">
        <v>42</v>
      </c>
      <c r="O122" s="83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6" t="s">
        <v>123</v>
      </c>
      <c r="AT122" s="216" t="s">
        <v>119</v>
      </c>
      <c r="AU122" s="216" t="s">
        <v>81</v>
      </c>
      <c r="AY122" s="16" t="s">
        <v>116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6" t="s">
        <v>79</v>
      </c>
      <c r="BK122" s="217">
        <f>ROUND(I122*H122,2)</f>
        <v>0</v>
      </c>
      <c r="BL122" s="16" t="s">
        <v>123</v>
      </c>
      <c r="BM122" s="216" t="s">
        <v>221</v>
      </c>
    </row>
    <row r="123" spans="1:65" s="2" customFormat="1" ht="21.75" customHeight="1">
      <c r="A123" s="37"/>
      <c r="B123" s="38"/>
      <c r="C123" s="204" t="s">
        <v>222</v>
      </c>
      <c r="D123" s="204" t="s">
        <v>119</v>
      </c>
      <c r="E123" s="205" t="s">
        <v>223</v>
      </c>
      <c r="F123" s="206" t="s">
        <v>224</v>
      </c>
      <c r="G123" s="207" t="s">
        <v>166</v>
      </c>
      <c r="H123" s="208">
        <v>205</v>
      </c>
      <c r="I123" s="209"/>
      <c r="J123" s="210">
        <f>ROUND(I123*H123,2)</f>
        <v>0</v>
      </c>
      <c r="K123" s="211"/>
      <c r="L123" s="43"/>
      <c r="M123" s="212" t="s">
        <v>19</v>
      </c>
      <c r="N123" s="213" t="s">
        <v>42</v>
      </c>
      <c r="O123" s="83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6" t="s">
        <v>123</v>
      </c>
      <c r="AT123" s="216" t="s">
        <v>119</v>
      </c>
      <c r="AU123" s="216" t="s">
        <v>81</v>
      </c>
      <c r="AY123" s="16" t="s">
        <v>116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6" t="s">
        <v>79</v>
      </c>
      <c r="BK123" s="217">
        <f>ROUND(I123*H123,2)</f>
        <v>0</v>
      </c>
      <c r="BL123" s="16" t="s">
        <v>123</v>
      </c>
      <c r="BM123" s="216" t="s">
        <v>225</v>
      </c>
    </row>
    <row r="124" spans="1:65" s="2" customFormat="1" ht="16.5" customHeight="1">
      <c r="A124" s="37"/>
      <c r="B124" s="38"/>
      <c r="C124" s="246" t="s">
        <v>226</v>
      </c>
      <c r="D124" s="246" t="s">
        <v>227</v>
      </c>
      <c r="E124" s="247" t="s">
        <v>228</v>
      </c>
      <c r="F124" s="248" t="s">
        <v>229</v>
      </c>
      <c r="G124" s="249" t="s">
        <v>230</v>
      </c>
      <c r="H124" s="250">
        <v>4.1</v>
      </c>
      <c r="I124" s="251"/>
      <c r="J124" s="252">
        <f>ROUND(I124*H124,2)</f>
        <v>0</v>
      </c>
      <c r="K124" s="253"/>
      <c r="L124" s="254"/>
      <c r="M124" s="255" t="s">
        <v>19</v>
      </c>
      <c r="N124" s="256" t="s">
        <v>42</v>
      </c>
      <c r="O124" s="83"/>
      <c r="P124" s="214">
        <f>O124*H124</f>
        <v>0</v>
      </c>
      <c r="Q124" s="214">
        <v>0.001</v>
      </c>
      <c r="R124" s="214">
        <f>Q124*H124</f>
        <v>0.0040999999999999995</v>
      </c>
      <c r="S124" s="214">
        <v>0</v>
      </c>
      <c r="T124" s="215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16" t="s">
        <v>198</v>
      </c>
      <c r="AT124" s="216" t="s">
        <v>227</v>
      </c>
      <c r="AU124" s="216" t="s">
        <v>81</v>
      </c>
      <c r="AY124" s="16" t="s">
        <v>116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6" t="s">
        <v>79</v>
      </c>
      <c r="BK124" s="217">
        <f>ROUND(I124*H124,2)</f>
        <v>0</v>
      </c>
      <c r="BL124" s="16" t="s">
        <v>123</v>
      </c>
      <c r="BM124" s="216" t="s">
        <v>231</v>
      </c>
    </row>
    <row r="125" spans="1:51" s="13" customFormat="1" ht="12">
      <c r="A125" s="13"/>
      <c r="B125" s="218"/>
      <c r="C125" s="219"/>
      <c r="D125" s="220" t="s">
        <v>138</v>
      </c>
      <c r="E125" s="219"/>
      <c r="F125" s="221" t="s">
        <v>232</v>
      </c>
      <c r="G125" s="219"/>
      <c r="H125" s="222">
        <v>4.1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8" t="s">
        <v>138</v>
      </c>
      <c r="AU125" s="228" t="s">
        <v>81</v>
      </c>
      <c r="AV125" s="13" t="s">
        <v>81</v>
      </c>
      <c r="AW125" s="13" t="s">
        <v>4</v>
      </c>
      <c r="AX125" s="13" t="s">
        <v>79</v>
      </c>
      <c r="AY125" s="228" t="s">
        <v>116</v>
      </c>
    </row>
    <row r="126" spans="1:65" s="2" customFormat="1" ht="21.75" customHeight="1">
      <c r="A126" s="37"/>
      <c r="B126" s="38"/>
      <c r="C126" s="204" t="s">
        <v>233</v>
      </c>
      <c r="D126" s="204" t="s">
        <v>119</v>
      </c>
      <c r="E126" s="205" t="s">
        <v>234</v>
      </c>
      <c r="F126" s="206" t="s">
        <v>235</v>
      </c>
      <c r="G126" s="207" t="s">
        <v>166</v>
      </c>
      <c r="H126" s="208">
        <v>476</v>
      </c>
      <c r="I126" s="209"/>
      <c r="J126" s="210">
        <f>ROUND(I126*H126,2)</f>
        <v>0</v>
      </c>
      <c r="K126" s="211"/>
      <c r="L126" s="43"/>
      <c r="M126" s="212" t="s">
        <v>19</v>
      </c>
      <c r="N126" s="213" t="s">
        <v>42</v>
      </c>
      <c r="O126" s="83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6" t="s">
        <v>123</v>
      </c>
      <c r="AT126" s="216" t="s">
        <v>119</v>
      </c>
      <c r="AU126" s="216" t="s">
        <v>81</v>
      </c>
      <c r="AY126" s="16" t="s">
        <v>116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6" t="s">
        <v>79</v>
      </c>
      <c r="BK126" s="217">
        <f>ROUND(I126*H126,2)</f>
        <v>0</v>
      </c>
      <c r="BL126" s="16" t="s">
        <v>123</v>
      </c>
      <c r="BM126" s="216" t="s">
        <v>236</v>
      </c>
    </row>
    <row r="127" spans="1:65" s="2" customFormat="1" ht="21.75" customHeight="1">
      <c r="A127" s="37"/>
      <c r="B127" s="38"/>
      <c r="C127" s="204" t="s">
        <v>8</v>
      </c>
      <c r="D127" s="204" t="s">
        <v>119</v>
      </c>
      <c r="E127" s="205" t="s">
        <v>237</v>
      </c>
      <c r="F127" s="206" t="s">
        <v>238</v>
      </c>
      <c r="G127" s="207" t="s">
        <v>166</v>
      </c>
      <c r="H127" s="208">
        <v>205</v>
      </c>
      <c r="I127" s="209"/>
      <c r="J127" s="210">
        <f>ROUND(I127*H127,2)</f>
        <v>0</v>
      </c>
      <c r="K127" s="211"/>
      <c r="L127" s="43"/>
      <c r="M127" s="212" t="s">
        <v>19</v>
      </c>
      <c r="N127" s="213" t="s">
        <v>42</v>
      </c>
      <c r="O127" s="83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6" t="s">
        <v>123</v>
      </c>
      <c r="AT127" s="216" t="s">
        <v>119</v>
      </c>
      <c r="AU127" s="216" t="s">
        <v>81</v>
      </c>
      <c r="AY127" s="16" t="s">
        <v>116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6" t="s">
        <v>79</v>
      </c>
      <c r="BK127" s="217">
        <f>ROUND(I127*H127,2)</f>
        <v>0</v>
      </c>
      <c r="BL127" s="16" t="s">
        <v>123</v>
      </c>
      <c r="BM127" s="216" t="s">
        <v>239</v>
      </c>
    </row>
    <row r="128" spans="1:63" s="12" customFormat="1" ht="22.8" customHeight="1">
      <c r="A128" s="12"/>
      <c r="B128" s="188"/>
      <c r="C128" s="189"/>
      <c r="D128" s="190" t="s">
        <v>70</v>
      </c>
      <c r="E128" s="202" t="s">
        <v>131</v>
      </c>
      <c r="F128" s="202" t="s">
        <v>240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SUM(P129:P130)</f>
        <v>0</v>
      </c>
      <c r="Q128" s="196"/>
      <c r="R128" s="197">
        <f>SUM(R129:R130)</f>
        <v>0</v>
      </c>
      <c r="S128" s="196"/>
      <c r="T128" s="198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79</v>
      </c>
      <c r="AT128" s="200" t="s">
        <v>70</v>
      </c>
      <c r="AU128" s="200" t="s">
        <v>79</v>
      </c>
      <c r="AY128" s="199" t="s">
        <v>116</v>
      </c>
      <c r="BK128" s="201">
        <f>SUM(BK129:BK130)</f>
        <v>0</v>
      </c>
    </row>
    <row r="129" spans="1:65" s="2" customFormat="1" ht="16.5" customHeight="1">
      <c r="A129" s="37"/>
      <c r="B129" s="38"/>
      <c r="C129" s="204" t="s">
        <v>241</v>
      </c>
      <c r="D129" s="204" t="s">
        <v>119</v>
      </c>
      <c r="E129" s="205" t="s">
        <v>242</v>
      </c>
      <c r="F129" s="206" t="s">
        <v>243</v>
      </c>
      <c r="G129" s="207" t="s">
        <v>244</v>
      </c>
      <c r="H129" s="208">
        <v>32</v>
      </c>
      <c r="I129" s="209"/>
      <c r="J129" s="210">
        <f>ROUND(I129*H129,2)</f>
        <v>0</v>
      </c>
      <c r="K129" s="211"/>
      <c r="L129" s="43"/>
      <c r="M129" s="212" t="s">
        <v>19</v>
      </c>
      <c r="N129" s="213" t="s">
        <v>42</v>
      </c>
      <c r="O129" s="83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6" t="s">
        <v>123</v>
      </c>
      <c r="AT129" s="216" t="s">
        <v>119</v>
      </c>
      <c r="AU129" s="216" t="s">
        <v>81</v>
      </c>
      <c r="AY129" s="16" t="s">
        <v>116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6" t="s">
        <v>79</v>
      </c>
      <c r="BK129" s="217">
        <f>ROUND(I129*H129,2)</f>
        <v>0</v>
      </c>
      <c r="BL129" s="16" t="s">
        <v>123</v>
      </c>
      <c r="BM129" s="216" t="s">
        <v>245</v>
      </c>
    </row>
    <row r="130" spans="1:65" s="2" customFormat="1" ht="16.5" customHeight="1">
      <c r="A130" s="37"/>
      <c r="B130" s="38"/>
      <c r="C130" s="204" t="s">
        <v>246</v>
      </c>
      <c r="D130" s="204" t="s">
        <v>119</v>
      </c>
      <c r="E130" s="205" t="s">
        <v>247</v>
      </c>
      <c r="F130" s="206" t="s">
        <v>248</v>
      </c>
      <c r="G130" s="207" t="s">
        <v>249</v>
      </c>
      <c r="H130" s="208">
        <v>1</v>
      </c>
      <c r="I130" s="209"/>
      <c r="J130" s="210">
        <f>ROUND(I130*H130,2)</f>
        <v>0</v>
      </c>
      <c r="K130" s="211"/>
      <c r="L130" s="43"/>
      <c r="M130" s="212" t="s">
        <v>19</v>
      </c>
      <c r="N130" s="213" t="s">
        <v>42</v>
      </c>
      <c r="O130" s="83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6" t="s">
        <v>123</v>
      </c>
      <c r="AT130" s="216" t="s">
        <v>119</v>
      </c>
      <c r="AU130" s="216" t="s">
        <v>81</v>
      </c>
      <c r="AY130" s="16" t="s">
        <v>116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6" t="s">
        <v>79</v>
      </c>
      <c r="BK130" s="217">
        <f>ROUND(I130*H130,2)</f>
        <v>0</v>
      </c>
      <c r="BL130" s="16" t="s">
        <v>123</v>
      </c>
      <c r="BM130" s="216" t="s">
        <v>250</v>
      </c>
    </row>
    <row r="131" spans="1:63" s="12" customFormat="1" ht="22.8" customHeight="1">
      <c r="A131" s="12"/>
      <c r="B131" s="188"/>
      <c r="C131" s="189"/>
      <c r="D131" s="190" t="s">
        <v>70</v>
      </c>
      <c r="E131" s="202" t="s">
        <v>140</v>
      </c>
      <c r="F131" s="202" t="s">
        <v>251</v>
      </c>
      <c r="G131" s="189"/>
      <c r="H131" s="189"/>
      <c r="I131" s="192"/>
      <c r="J131" s="203">
        <f>BK131</f>
        <v>0</v>
      </c>
      <c r="K131" s="189"/>
      <c r="L131" s="194"/>
      <c r="M131" s="195"/>
      <c r="N131" s="196"/>
      <c r="O131" s="196"/>
      <c r="P131" s="197">
        <f>SUM(P132:P174)</f>
        <v>0</v>
      </c>
      <c r="Q131" s="196"/>
      <c r="R131" s="197">
        <f>SUM(R132:R174)</f>
        <v>135.87838</v>
      </c>
      <c r="S131" s="196"/>
      <c r="T131" s="198">
        <f>SUM(T132:T174)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9" t="s">
        <v>79</v>
      </c>
      <c r="AT131" s="200" t="s">
        <v>70</v>
      </c>
      <c r="AU131" s="200" t="s">
        <v>79</v>
      </c>
      <c r="AY131" s="199" t="s">
        <v>116</v>
      </c>
      <c r="BK131" s="201">
        <f>SUM(BK132:BK174)</f>
        <v>0</v>
      </c>
    </row>
    <row r="132" spans="1:65" s="2" customFormat="1" ht="16.5" customHeight="1">
      <c r="A132" s="37"/>
      <c r="B132" s="38"/>
      <c r="C132" s="204" t="s">
        <v>252</v>
      </c>
      <c r="D132" s="204" t="s">
        <v>119</v>
      </c>
      <c r="E132" s="205" t="s">
        <v>253</v>
      </c>
      <c r="F132" s="206" t="s">
        <v>254</v>
      </c>
      <c r="G132" s="207" t="s">
        <v>166</v>
      </c>
      <c r="H132" s="208">
        <v>63</v>
      </c>
      <c r="I132" s="209"/>
      <c r="J132" s="210">
        <f>ROUND(I132*H132,2)</f>
        <v>0</v>
      </c>
      <c r="K132" s="211"/>
      <c r="L132" s="43"/>
      <c r="M132" s="212" t="s">
        <v>19</v>
      </c>
      <c r="N132" s="213" t="s">
        <v>42</v>
      </c>
      <c r="O132" s="83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16" t="s">
        <v>123</v>
      </c>
      <c r="AT132" s="216" t="s">
        <v>119</v>
      </c>
      <c r="AU132" s="216" t="s">
        <v>81</v>
      </c>
      <c r="AY132" s="16" t="s">
        <v>116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6" t="s">
        <v>79</v>
      </c>
      <c r="BK132" s="217">
        <f>ROUND(I132*H132,2)</f>
        <v>0</v>
      </c>
      <c r="BL132" s="16" t="s">
        <v>123</v>
      </c>
      <c r="BM132" s="216" t="s">
        <v>255</v>
      </c>
    </row>
    <row r="133" spans="1:51" s="13" customFormat="1" ht="12">
      <c r="A133" s="13"/>
      <c r="B133" s="218"/>
      <c r="C133" s="219"/>
      <c r="D133" s="220" t="s">
        <v>138</v>
      </c>
      <c r="E133" s="234" t="s">
        <v>19</v>
      </c>
      <c r="F133" s="221" t="s">
        <v>256</v>
      </c>
      <c r="G133" s="219"/>
      <c r="H133" s="222">
        <v>43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8" t="s">
        <v>138</v>
      </c>
      <c r="AU133" s="228" t="s">
        <v>81</v>
      </c>
      <c r="AV133" s="13" t="s">
        <v>81</v>
      </c>
      <c r="AW133" s="13" t="s">
        <v>33</v>
      </c>
      <c r="AX133" s="13" t="s">
        <v>71</v>
      </c>
      <c r="AY133" s="228" t="s">
        <v>116</v>
      </c>
    </row>
    <row r="134" spans="1:51" s="13" customFormat="1" ht="12">
      <c r="A134" s="13"/>
      <c r="B134" s="218"/>
      <c r="C134" s="219"/>
      <c r="D134" s="220" t="s">
        <v>138</v>
      </c>
      <c r="E134" s="234" t="s">
        <v>19</v>
      </c>
      <c r="F134" s="221" t="s">
        <v>194</v>
      </c>
      <c r="G134" s="219"/>
      <c r="H134" s="222">
        <v>20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138</v>
      </c>
      <c r="AU134" s="228" t="s">
        <v>81</v>
      </c>
      <c r="AV134" s="13" t="s">
        <v>81</v>
      </c>
      <c r="AW134" s="13" t="s">
        <v>33</v>
      </c>
      <c r="AX134" s="13" t="s">
        <v>71</v>
      </c>
      <c r="AY134" s="228" t="s">
        <v>116</v>
      </c>
    </row>
    <row r="135" spans="1:51" s="14" customFormat="1" ht="12">
      <c r="A135" s="14"/>
      <c r="B135" s="235"/>
      <c r="C135" s="236"/>
      <c r="D135" s="220" t="s">
        <v>138</v>
      </c>
      <c r="E135" s="237" t="s">
        <v>19</v>
      </c>
      <c r="F135" s="238" t="s">
        <v>180</v>
      </c>
      <c r="G135" s="236"/>
      <c r="H135" s="239">
        <v>63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138</v>
      </c>
      <c r="AU135" s="245" t="s">
        <v>81</v>
      </c>
      <c r="AV135" s="14" t="s">
        <v>123</v>
      </c>
      <c r="AW135" s="14" t="s">
        <v>33</v>
      </c>
      <c r="AX135" s="14" t="s">
        <v>79</v>
      </c>
      <c r="AY135" s="245" t="s">
        <v>116</v>
      </c>
    </row>
    <row r="136" spans="1:65" s="2" customFormat="1" ht="16.5" customHeight="1">
      <c r="A136" s="37"/>
      <c r="B136" s="38"/>
      <c r="C136" s="204" t="s">
        <v>257</v>
      </c>
      <c r="D136" s="204" t="s">
        <v>119</v>
      </c>
      <c r="E136" s="205" t="s">
        <v>258</v>
      </c>
      <c r="F136" s="206" t="s">
        <v>259</v>
      </c>
      <c r="G136" s="207" t="s">
        <v>166</v>
      </c>
      <c r="H136" s="208">
        <v>27</v>
      </c>
      <c r="I136" s="209"/>
      <c r="J136" s="210">
        <f>ROUND(I136*H136,2)</f>
        <v>0</v>
      </c>
      <c r="K136" s="211"/>
      <c r="L136" s="43"/>
      <c r="M136" s="212" t="s">
        <v>19</v>
      </c>
      <c r="N136" s="213" t="s">
        <v>42</v>
      </c>
      <c r="O136" s="83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6" t="s">
        <v>123</v>
      </c>
      <c r="AT136" s="216" t="s">
        <v>119</v>
      </c>
      <c r="AU136" s="216" t="s">
        <v>81</v>
      </c>
      <c r="AY136" s="16" t="s">
        <v>116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6" t="s">
        <v>79</v>
      </c>
      <c r="BK136" s="217">
        <f>ROUND(I136*H136,2)</f>
        <v>0</v>
      </c>
      <c r="BL136" s="16" t="s">
        <v>123</v>
      </c>
      <c r="BM136" s="216" t="s">
        <v>260</v>
      </c>
    </row>
    <row r="137" spans="1:51" s="13" customFormat="1" ht="12">
      <c r="A137" s="13"/>
      <c r="B137" s="218"/>
      <c r="C137" s="219"/>
      <c r="D137" s="220" t="s">
        <v>138</v>
      </c>
      <c r="E137" s="234" t="s">
        <v>19</v>
      </c>
      <c r="F137" s="221" t="s">
        <v>261</v>
      </c>
      <c r="G137" s="219"/>
      <c r="H137" s="222">
        <v>27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8" t="s">
        <v>138</v>
      </c>
      <c r="AU137" s="228" t="s">
        <v>81</v>
      </c>
      <c r="AV137" s="13" t="s">
        <v>81</v>
      </c>
      <c r="AW137" s="13" t="s">
        <v>33</v>
      </c>
      <c r="AX137" s="13" t="s">
        <v>79</v>
      </c>
      <c r="AY137" s="228" t="s">
        <v>116</v>
      </c>
    </row>
    <row r="138" spans="1:65" s="2" customFormat="1" ht="16.5" customHeight="1">
      <c r="A138" s="37"/>
      <c r="B138" s="38"/>
      <c r="C138" s="204" t="s">
        <v>262</v>
      </c>
      <c r="D138" s="204" t="s">
        <v>119</v>
      </c>
      <c r="E138" s="205" t="s">
        <v>263</v>
      </c>
      <c r="F138" s="206" t="s">
        <v>264</v>
      </c>
      <c r="G138" s="207" t="s">
        <v>166</v>
      </c>
      <c r="H138" s="208">
        <v>68</v>
      </c>
      <c r="I138" s="209"/>
      <c r="J138" s="210">
        <f>ROUND(I138*H138,2)</f>
        <v>0</v>
      </c>
      <c r="K138" s="211"/>
      <c r="L138" s="43"/>
      <c r="M138" s="212" t="s">
        <v>19</v>
      </c>
      <c r="N138" s="213" t="s">
        <v>42</v>
      </c>
      <c r="O138" s="83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6" t="s">
        <v>123</v>
      </c>
      <c r="AT138" s="216" t="s">
        <v>119</v>
      </c>
      <c r="AU138" s="216" t="s">
        <v>81</v>
      </c>
      <c r="AY138" s="16" t="s">
        <v>116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6" t="s">
        <v>79</v>
      </c>
      <c r="BK138" s="217">
        <f>ROUND(I138*H138,2)</f>
        <v>0</v>
      </c>
      <c r="BL138" s="16" t="s">
        <v>123</v>
      </c>
      <c r="BM138" s="216" t="s">
        <v>265</v>
      </c>
    </row>
    <row r="139" spans="1:65" s="2" customFormat="1" ht="16.5" customHeight="1">
      <c r="A139" s="37"/>
      <c r="B139" s="38"/>
      <c r="C139" s="204" t="s">
        <v>266</v>
      </c>
      <c r="D139" s="204" t="s">
        <v>119</v>
      </c>
      <c r="E139" s="205" t="s">
        <v>267</v>
      </c>
      <c r="F139" s="206" t="s">
        <v>268</v>
      </c>
      <c r="G139" s="207" t="s">
        <v>166</v>
      </c>
      <c r="H139" s="208">
        <v>95</v>
      </c>
      <c r="I139" s="209"/>
      <c r="J139" s="210">
        <f>ROUND(I139*H139,2)</f>
        <v>0</v>
      </c>
      <c r="K139" s="211"/>
      <c r="L139" s="43"/>
      <c r="M139" s="212" t="s">
        <v>19</v>
      </c>
      <c r="N139" s="213" t="s">
        <v>42</v>
      </c>
      <c r="O139" s="83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6" t="s">
        <v>123</v>
      </c>
      <c r="AT139" s="216" t="s">
        <v>119</v>
      </c>
      <c r="AU139" s="216" t="s">
        <v>81</v>
      </c>
      <c r="AY139" s="16" t="s">
        <v>116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6" t="s">
        <v>79</v>
      </c>
      <c r="BK139" s="217">
        <f>ROUND(I139*H139,2)</f>
        <v>0</v>
      </c>
      <c r="BL139" s="16" t="s">
        <v>123</v>
      </c>
      <c r="BM139" s="216" t="s">
        <v>269</v>
      </c>
    </row>
    <row r="140" spans="1:51" s="13" customFormat="1" ht="12">
      <c r="A140" s="13"/>
      <c r="B140" s="218"/>
      <c r="C140" s="219"/>
      <c r="D140" s="220" t="s">
        <v>138</v>
      </c>
      <c r="E140" s="234" t="s">
        <v>19</v>
      </c>
      <c r="F140" s="221" t="s">
        <v>270</v>
      </c>
      <c r="G140" s="219"/>
      <c r="H140" s="222">
        <v>68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8" t="s">
        <v>138</v>
      </c>
      <c r="AU140" s="228" t="s">
        <v>81</v>
      </c>
      <c r="AV140" s="13" t="s">
        <v>81</v>
      </c>
      <c r="AW140" s="13" t="s">
        <v>33</v>
      </c>
      <c r="AX140" s="13" t="s">
        <v>71</v>
      </c>
      <c r="AY140" s="228" t="s">
        <v>116</v>
      </c>
    </row>
    <row r="141" spans="1:51" s="13" customFormat="1" ht="12">
      <c r="A141" s="13"/>
      <c r="B141" s="218"/>
      <c r="C141" s="219"/>
      <c r="D141" s="220" t="s">
        <v>138</v>
      </c>
      <c r="E141" s="234" t="s">
        <v>19</v>
      </c>
      <c r="F141" s="221" t="s">
        <v>261</v>
      </c>
      <c r="G141" s="219"/>
      <c r="H141" s="222">
        <v>27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8" t="s">
        <v>138</v>
      </c>
      <c r="AU141" s="228" t="s">
        <v>81</v>
      </c>
      <c r="AV141" s="13" t="s">
        <v>81</v>
      </c>
      <c r="AW141" s="13" t="s">
        <v>33</v>
      </c>
      <c r="AX141" s="13" t="s">
        <v>71</v>
      </c>
      <c r="AY141" s="228" t="s">
        <v>116</v>
      </c>
    </row>
    <row r="142" spans="1:51" s="14" customFormat="1" ht="12">
      <c r="A142" s="14"/>
      <c r="B142" s="235"/>
      <c r="C142" s="236"/>
      <c r="D142" s="220" t="s">
        <v>138</v>
      </c>
      <c r="E142" s="237" t="s">
        <v>19</v>
      </c>
      <c r="F142" s="238" t="s">
        <v>180</v>
      </c>
      <c r="G142" s="236"/>
      <c r="H142" s="239">
        <v>95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138</v>
      </c>
      <c r="AU142" s="245" t="s">
        <v>81</v>
      </c>
      <c r="AV142" s="14" t="s">
        <v>123</v>
      </c>
      <c r="AW142" s="14" t="s">
        <v>33</v>
      </c>
      <c r="AX142" s="14" t="s">
        <v>79</v>
      </c>
      <c r="AY142" s="245" t="s">
        <v>116</v>
      </c>
    </row>
    <row r="143" spans="1:65" s="2" customFormat="1" ht="16.5" customHeight="1">
      <c r="A143" s="37"/>
      <c r="B143" s="38"/>
      <c r="C143" s="204" t="s">
        <v>271</v>
      </c>
      <c r="D143" s="204" t="s">
        <v>119</v>
      </c>
      <c r="E143" s="205" t="s">
        <v>272</v>
      </c>
      <c r="F143" s="206" t="s">
        <v>273</v>
      </c>
      <c r="G143" s="207" t="s">
        <v>166</v>
      </c>
      <c r="H143" s="208">
        <v>370.5</v>
      </c>
      <c r="I143" s="209"/>
      <c r="J143" s="210">
        <f>ROUND(I143*H143,2)</f>
        <v>0</v>
      </c>
      <c r="K143" s="211"/>
      <c r="L143" s="43"/>
      <c r="M143" s="212" t="s">
        <v>19</v>
      </c>
      <c r="N143" s="213" t="s">
        <v>42</v>
      </c>
      <c r="O143" s="83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6" t="s">
        <v>123</v>
      </c>
      <c r="AT143" s="216" t="s">
        <v>119</v>
      </c>
      <c r="AU143" s="216" t="s">
        <v>81</v>
      </c>
      <c r="AY143" s="16" t="s">
        <v>116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6" t="s">
        <v>79</v>
      </c>
      <c r="BK143" s="217">
        <f>ROUND(I143*H143,2)</f>
        <v>0</v>
      </c>
      <c r="BL143" s="16" t="s">
        <v>123</v>
      </c>
      <c r="BM143" s="216" t="s">
        <v>274</v>
      </c>
    </row>
    <row r="144" spans="1:51" s="13" customFormat="1" ht="12">
      <c r="A144" s="13"/>
      <c r="B144" s="218"/>
      <c r="C144" s="219"/>
      <c r="D144" s="220" t="s">
        <v>138</v>
      </c>
      <c r="E144" s="234" t="s">
        <v>19</v>
      </c>
      <c r="F144" s="221" t="s">
        <v>275</v>
      </c>
      <c r="G144" s="219"/>
      <c r="H144" s="222">
        <v>370.5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138</v>
      </c>
      <c r="AU144" s="228" t="s">
        <v>81</v>
      </c>
      <c r="AV144" s="13" t="s">
        <v>81</v>
      </c>
      <c r="AW144" s="13" t="s">
        <v>33</v>
      </c>
      <c r="AX144" s="13" t="s">
        <v>79</v>
      </c>
      <c r="AY144" s="228" t="s">
        <v>116</v>
      </c>
    </row>
    <row r="145" spans="1:65" s="2" customFormat="1" ht="21.75" customHeight="1">
      <c r="A145" s="37"/>
      <c r="B145" s="38"/>
      <c r="C145" s="204" t="s">
        <v>276</v>
      </c>
      <c r="D145" s="204" t="s">
        <v>119</v>
      </c>
      <c r="E145" s="205" t="s">
        <v>277</v>
      </c>
      <c r="F145" s="206" t="s">
        <v>278</v>
      </c>
      <c r="G145" s="207" t="s">
        <v>166</v>
      </c>
      <c r="H145" s="208">
        <v>68</v>
      </c>
      <c r="I145" s="209"/>
      <c r="J145" s="210">
        <f>ROUND(I145*H145,2)</f>
        <v>0</v>
      </c>
      <c r="K145" s="211"/>
      <c r="L145" s="43"/>
      <c r="M145" s="212" t="s">
        <v>19</v>
      </c>
      <c r="N145" s="213" t="s">
        <v>42</v>
      </c>
      <c r="O145" s="83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6" t="s">
        <v>123</v>
      </c>
      <c r="AT145" s="216" t="s">
        <v>119</v>
      </c>
      <c r="AU145" s="216" t="s">
        <v>81</v>
      </c>
      <c r="AY145" s="16" t="s">
        <v>116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6" t="s">
        <v>79</v>
      </c>
      <c r="BK145" s="217">
        <f>ROUND(I145*H145,2)</f>
        <v>0</v>
      </c>
      <c r="BL145" s="16" t="s">
        <v>123</v>
      </c>
      <c r="BM145" s="216" t="s">
        <v>279</v>
      </c>
    </row>
    <row r="146" spans="1:65" s="2" customFormat="1" ht="16.5" customHeight="1">
      <c r="A146" s="37"/>
      <c r="B146" s="38"/>
      <c r="C146" s="204" t="s">
        <v>280</v>
      </c>
      <c r="D146" s="204" t="s">
        <v>119</v>
      </c>
      <c r="E146" s="205" t="s">
        <v>281</v>
      </c>
      <c r="F146" s="206" t="s">
        <v>282</v>
      </c>
      <c r="G146" s="207" t="s">
        <v>166</v>
      </c>
      <c r="H146" s="208">
        <v>11</v>
      </c>
      <c r="I146" s="209"/>
      <c r="J146" s="210">
        <f>ROUND(I146*H146,2)</f>
        <v>0</v>
      </c>
      <c r="K146" s="211"/>
      <c r="L146" s="43"/>
      <c r="M146" s="212" t="s">
        <v>19</v>
      </c>
      <c r="N146" s="213" t="s">
        <v>42</v>
      </c>
      <c r="O146" s="83"/>
      <c r="P146" s="214">
        <f>O146*H146</f>
        <v>0</v>
      </c>
      <c r="Q146" s="214">
        <v>0.408</v>
      </c>
      <c r="R146" s="214">
        <f>Q146*H146</f>
        <v>4.4879999999999995</v>
      </c>
      <c r="S146" s="214">
        <v>0</v>
      </c>
      <c r="T146" s="21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6" t="s">
        <v>123</v>
      </c>
      <c r="AT146" s="216" t="s">
        <v>119</v>
      </c>
      <c r="AU146" s="216" t="s">
        <v>81</v>
      </c>
      <c r="AY146" s="16" t="s">
        <v>116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6" t="s">
        <v>79</v>
      </c>
      <c r="BK146" s="217">
        <f>ROUND(I146*H146,2)</f>
        <v>0</v>
      </c>
      <c r="BL146" s="16" t="s">
        <v>123</v>
      </c>
      <c r="BM146" s="216" t="s">
        <v>283</v>
      </c>
    </row>
    <row r="147" spans="1:65" s="2" customFormat="1" ht="16.5" customHeight="1">
      <c r="A147" s="37"/>
      <c r="B147" s="38"/>
      <c r="C147" s="204" t="s">
        <v>284</v>
      </c>
      <c r="D147" s="204" t="s">
        <v>119</v>
      </c>
      <c r="E147" s="205" t="s">
        <v>285</v>
      </c>
      <c r="F147" s="206" t="s">
        <v>286</v>
      </c>
      <c r="G147" s="207" t="s">
        <v>166</v>
      </c>
      <c r="H147" s="208">
        <v>32.4</v>
      </c>
      <c r="I147" s="209"/>
      <c r="J147" s="210">
        <f>ROUND(I147*H147,2)</f>
        <v>0</v>
      </c>
      <c r="K147" s="211"/>
      <c r="L147" s="43"/>
      <c r="M147" s="212" t="s">
        <v>19</v>
      </c>
      <c r="N147" s="213" t="s">
        <v>42</v>
      </c>
      <c r="O147" s="83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16" t="s">
        <v>123</v>
      </c>
      <c r="AT147" s="216" t="s">
        <v>119</v>
      </c>
      <c r="AU147" s="216" t="s">
        <v>81</v>
      </c>
      <c r="AY147" s="16" t="s">
        <v>116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6" t="s">
        <v>79</v>
      </c>
      <c r="BK147" s="217">
        <f>ROUND(I147*H147,2)</f>
        <v>0</v>
      </c>
      <c r="BL147" s="16" t="s">
        <v>123</v>
      </c>
      <c r="BM147" s="216" t="s">
        <v>287</v>
      </c>
    </row>
    <row r="148" spans="1:51" s="13" customFormat="1" ht="12">
      <c r="A148" s="13"/>
      <c r="B148" s="218"/>
      <c r="C148" s="219"/>
      <c r="D148" s="220" t="s">
        <v>138</v>
      </c>
      <c r="E148" s="234" t="s">
        <v>19</v>
      </c>
      <c r="F148" s="221" t="s">
        <v>288</v>
      </c>
      <c r="G148" s="219"/>
      <c r="H148" s="222">
        <v>32.4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8" t="s">
        <v>138</v>
      </c>
      <c r="AU148" s="228" t="s">
        <v>81</v>
      </c>
      <c r="AV148" s="13" t="s">
        <v>81</v>
      </c>
      <c r="AW148" s="13" t="s">
        <v>33</v>
      </c>
      <c r="AX148" s="13" t="s">
        <v>79</v>
      </c>
      <c r="AY148" s="228" t="s">
        <v>116</v>
      </c>
    </row>
    <row r="149" spans="1:65" s="2" customFormat="1" ht="16.5" customHeight="1">
      <c r="A149" s="37"/>
      <c r="B149" s="38"/>
      <c r="C149" s="204" t="s">
        <v>289</v>
      </c>
      <c r="D149" s="204" t="s">
        <v>119</v>
      </c>
      <c r="E149" s="205" t="s">
        <v>290</v>
      </c>
      <c r="F149" s="206" t="s">
        <v>291</v>
      </c>
      <c r="G149" s="207" t="s">
        <v>166</v>
      </c>
      <c r="H149" s="208">
        <v>152</v>
      </c>
      <c r="I149" s="209"/>
      <c r="J149" s="210">
        <f>ROUND(I149*H149,2)</f>
        <v>0</v>
      </c>
      <c r="K149" s="211"/>
      <c r="L149" s="43"/>
      <c r="M149" s="212" t="s">
        <v>19</v>
      </c>
      <c r="N149" s="213" t="s">
        <v>42</v>
      </c>
      <c r="O149" s="83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16" t="s">
        <v>123</v>
      </c>
      <c r="AT149" s="216" t="s">
        <v>119</v>
      </c>
      <c r="AU149" s="216" t="s">
        <v>81</v>
      </c>
      <c r="AY149" s="16" t="s">
        <v>116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6" t="s">
        <v>79</v>
      </c>
      <c r="BK149" s="217">
        <f>ROUND(I149*H149,2)</f>
        <v>0</v>
      </c>
      <c r="BL149" s="16" t="s">
        <v>123</v>
      </c>
      <c r="BM149" s="216" t="s">
        <v>292</v>
      </c>
    </row>
    <row r="150" spans="1:51" s="13" customFormat="1" ht="12">
      <c r="A150" s="13"/>
      <c r="B150" s="218"/>
      <c r="C150" s="219"/>
      <c r="D150" s="220" t="s">
        <v>138</v>
      </c>
      <c r="E150" s="234" t="s">
        <v>19</v>
      </c>
      <c r="F150" s="221" t="s">
        <v>293</v>
      </c>
      <c r="G150" s="219"/>
      <c r="H150" s="222">
        <v>152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138</v>
      </c>
      <c r="AU150" s="228" t="s">
        <v>81</v>
      </c>
      <c r="AV150" s="13" t="s">
        <v>81</v>
      </c>
      <c r="AW150" s="13" t="s">
        <v>33</v>
      </c>
      <c r="AX150" s="13" t="s">
        <v>79</v>
      </c>
      <c r="AY150" s="228" t="s">
        <v>116</v>
      </c>
    </row>
    <row r="151" spans="1:65" s="2" customFormat="1" ht="21.75" customHeight="1">
      <c r="A151" s="37"/>
      <c r="B151" s="38"/>
      <c r="C151" s="204" t="s">
        <v>294</v>
      </c>
      <c r="D151" s="204" t="s">
        <v>119</v>
      </c>
      <c r="E151" s="205" t="s">
        <v>295</v>
      </c>
      <c r="F151" s="206" t="s">
        <v>296</v>
      </c>
      <c r="G151" s="207" t="s">
        <v>166</v>
      </c>
      <c r="H151" s="208">
        <v>91.7</v>
      </c>
      <c r="I151" s="209"/>
      <c r="J151" s="210">
        <f>ROUND(I151*H151,2)</f>
        <v>0</v>
      </c>
      <c r="K151" s="211"/>
      <c r="L151" s="43"/>
      <c r="M151" s="212" t="s">
        <v>19</v>
      </c>
      <c r="N151" s="213" t="s">
        <v>42</v>
      </c>
      <c r="O151" s="83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6" t="s">
        <v>123</v>
      </c>
      <c r="AT151" s="216" t="s">
        <v>119</v>
      </c>
      <c r="AU151" s="216" t="s">
        <v>81</v>
      </c>
      <c r="AY151" s="16" t="s">
        <v>116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6" t="s">
        <v>79</v>
      </c>
      <c r="BK151" s="217">
        <f>ROUND(I151*H151,2)</f>
        <v>0</v>
      </c>
      <c r="BL151" s="16" t="s">
        <v>123</v>
      </c>
      <c r="BM151" s="216" t="s">
        <v>297</v>
      </c>
    </row>
    <row r="152" spans="1:51" s="13" customFormat="1" ht="12">
      <c r="A152" s="13"/>
      <c r="B152" s="218"/>
      <c r="C152" s="219"/>
      <c r="D152" s="220" t="s">
        <v>138</v>
      </c>
      <c r="E152" s="234" t="s">
        <v>19</v>
      </c>
      <c r="F152" s="221" t="s">
        <v>298</v>
      </c>
      <c r="G152" s="219"/>
      <c r="H152" s="222">
        <v>54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8" t="s">
        <v>138</v>
      </c>
      <c r="AU152" s="228" t="s">
        <v>81</v>
      </c>
      <c r="AV152" s="13" t="s">
        <v>81</v>
      </c>
      <c r="AW152" s="13" t="s">
        <v>33</v>
      </c>
      <c r="AX152" s="13" t="s">
        <v>71</v>
      </c>
      <c r="AY152" s="228" t="s">
        <v>116</v>
      </c>
    </row>
    <row r="153" spans="1:51" s="13" customFormat="1" ht="12">
      <c r="A153" s="13"/>
      <c r="B153" s="218"/>
      <c r="C153" s="219"/>
      <c r="D153" s="220" t="s">
        <v>138</v>
      </c>
      <c r="E153" s="234" t="s">
        <v>19</v>
      </c>
      <c r="F153" s="221" t="s">
        <v>299</v>
      </c>
      <c r="G153" s="219"/>
      <c r="H153" s="222">
        <v>23.7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8" t="s">
        <v>138</v>
      </c>
      <c r="AU153" s="228" t="s">
        <v>81</v>
      </c>
      <c r="AV153" s="13" t="s">
        <v>81</v>
      </c>
      <c r="AW153" s="13" t="s">
        <v>33</v>
      </c>
      <c r="AX153" s="13" t="s">
        <v>71</v>
      </c>
      <c r="AY153" s="228" t="s">
        <v>116</v>
      </c>
    </row>
    <row r="154" spans="1:51" s="13" customFormat="1" ht="12">
      <c r="A154" s="13"/>
      <c r="B154" s="218"/>
      <c r="C154" s="219"/>
      <c r="D154" s="220" t="s">
        <v>138</v>
      </c>
      <c r="E154" s="234" t="s">
        <v>19</v>
      </c>
      <c r="F154" s="221" t="s">
        <v>300</v>
      </c>
      <c r="G154" s="219"/>
      <c r="H154" s="222">
        <v>14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8" t="s">
        <v>138</v>
      </c>
      <c r="AU154" s="228" t="s">
        <v>81</v>
      </c>
      <c r="AV154" s="13" t="s">
        <v>81</v>
      </c>
      <c r="AW154" s="13" t="s">
        <v>33</v>
      </c>
      <c r="AX154" s="13" t="s">
        <v>71</v>
      </c>
      <c r="AY154" s="228" t="s">
        <v>116</v>
      </c>
    </row>
    <row r="155" spans="1:51" s="14" customFormat="1" ht="12">
      <c r="A155" s="14"/>
      <c r="B155" s="235"/>
      <c r="C155" s="236"/>
      <c r="D155" s="220" t="s">
        <v>138</v>
      </c>
      <c r="E155" s="237" t="s">
        <v>19</v>
      </c>
      <c r="F155" s="238" t="s">
        <v>180</v>
      </c>
      <c r="G155" s="236"/>
      <c r="H155" s="239">
        <v>91.7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138</v>
      </c>
      <c r="AU155" s="245" t="s">
        <v>81</v>
      </c>
      <c r="AV155" s="14" t="s">
        <v>123</v>
      </c>
      <c r="AW155" s="14" t="s">
        <v>33</v>
      </c>
      <c r="AX155" s="14" t="s">
        <v>79</v>
      </c>
      <c r="AY155" s="245" t="s">
        <v>116</v>
      </c>
    </row>
    <row r="156" spans="1:65" s="2" customFormat="1" ht="21.75" customHeight="1">
      <c r="A156" s="37"/>
      <c r="B156" s="38"/>
      <c r="C156" s="204" t="s">
        <v>301</v>
      </c>
      <c r="D156" s="204" t="s">
        <v>119</v>
      </c>
      <c r="E156" s="205" t="s">
        <v>302</v>
      </c>
      <c r="F156" s="206" t="s">
        <v>303</v>
      </c>
      <c r="G156" s="207" t="s">
        <v>166</v>
      </c>
      <c r="H156" s="208">
        <v>75.95</v>
      </c>
      <c r="I156" s="209"/>
      <c r="J156" s="210">
        <f>ROUND(I156*H156,2)</f>
        <v>0</v>
      </c>
      <c r="K156" s="211"/>
      <c r="L156" s="43"/>
      <c r="M156" s="212" t="s">
        <v>19</v>
      </c>
      <c r="N156" s="213" t="s">
        <v>42</v>
      </c>
      <c r="O156" s="83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6" t="s">
        <v>123</v>
      </c>
      <c r="AT156" s="216" t="s">
        <v>119</v>
      </c>
      <c r="AU156" s="216" t="s">
        <v>81</v>
      </c>
      <c r="AY156" s="16" t="s">
        <v>116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6" t="s">
        <v>79</v>
      </c>
      <c r="BK156" s="217">
        <f>ROUND(I156*H156,2)</f>
        <v>0</v>
      </c>
      <c r="BL156" s="16" t="s">
        <v>123</v>
      </c>
      <c r="BM156" s="216" t="s">
        <v>304</v>
      </c>
    </row>
    <row r="157" spans="1:51" s="13" customFormat="1" ht="12">
      <c r="A157" s="13"/>
      <c r="B157" s="218"/>
      <c r="C157" s="219"/>
      <c r="D157" s="220" t="s">
        <v>138</v>
      </c>
      <c r="E157" s="234" t="s">
        <v>19</v>
      </c>
      <c r="F157" s="221" t="s">
        <v>299</v>
      </c>
      <c r="G157" s="219"/>
      <c r="H157" s="222">
        <v>23.7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8" t="s">
        <v>138</v>
      </c>
      <c r="AU157" s="228" t="s">
        <v>81</v>
      </c>
      <c r="AV157" s="13" t="s">
        <v>81</v>
      </c>
      <c r="AW157" s="13" t="s">
        <v>33</v>
      </c>
      <c r="AX157" s="13" t="s">
        <v>71</v>
      </c>
      <c r="AY157" s="228" t="s">
        <v>116</v>
      </c>
    </row>
    <row r="158" spans="1:51" s="13" customFormat="1" ht="12">
      <c r="A158" s="13"/>
      <c r="B158" s="218"/>
      <c r="C158" s="219"/>
      <c r="D158" s="220" t="s">
        <v>138</v>
      </c>
      <c r="E158" s="234" t="s">
        <v>19</v>
      </c>
      <c r="F158" s="221" t="s">
        <v>305</v>
      </c>
      <c r="G158" s="219"/>
      <c r="H158" s="222">
        <v>38.25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8" t="s">
        <v>138</v>
      </c>
      <c r="AU158" s="228" t="s">
        <v>81</v>
      </c>
      <c r="AV158" s="13" t="s">
        <v>81</v>
      </c>
      <c r="AW158" s="13" t="s">
        <v>33</v>
      </c>
      <c r="AX158" s="13" t="s">
        <v>71</v>
      </c>
      <c r="AY158" s="228" t="s">
        <v>116</v>
      </c>
    </row>
    <row r="159" spans="1:51" s="13" customFormat="1" ht="12">
      <c r="A159" s="13"/>
      <c r="B159" s="218"/>
      <c r="C159" s="219"/>
      <c r="D159" s="220" t="s">
        <v>138</v>
      </c>
      <c r="E159" s="234" t="s">
        <v>19</v>
      </c>
      <c r="F159" s="221" t="s">
        <v>300</v>
      </c>
      <c r="G159" s="219"/>
      <c r="H159" s="222">
        <v>14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8" t="s">
        <v>138</v>
      </c>
      <c r="AU159" s="228" t="s">
        <v>81</v>
      </c>
      <c r="AV159" s="13" t="s">
        <v>81</v>
      </c>
      <c r="AW159" s="13" t="s">
        <v>33</v>
      </c>
      <c r="AX159" s="13" t="s">
        <v>71</v>
      </c>
      <c r="AY159" s="228" t="s">
        <v>116</v>
      </c>
    </row>
    <row r="160" spans="1:51" s="14" customFormat="1" ht="12">
      <c r="A160" s="14"/>
      <c r="B160" s="235"/>
      <c r="C160" s="236"/>
      <c r="D160" s="220" t="s">
        <v>138</v>
      </c>
      <c r="E160" s="237" t="s">
        <v>19</v>
      </c>
      <c r="F160" s="238" t="s">
        <v>180</v>
      </c>
      <c r="G160" s="236"/>
      <c r="H160" s="239">
        <v>75.95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138</v>
      </c>
      <c r="AU160" s="245" t="s">
        <v>81</v>
      </c>
      <c r="AV160" s="14" t="s">
        <v>123</v>
      </c>
      <c r="AW160" s="14" t="s">
        <v>33</v>
      </c>
      <c r="AX160" s="14" t="s">
        <v>79</v>
      </c>
      <c r="AY160" s="245" t="s">
        <v>116</v>
      </c>
    </row>
    <row r="161" spans="1:65" s="2" customFormat="1" ht="21.75" customHeight="1">
      <c r="A161" s="37"/>
      <c r="B161" s="38"/>
      <c r="C161" s="204" t="s">
        <v>306</v>
      </c>
      <c r="D161" s="204" t="s">
        <v>119</v>
      </c>
      <c r="E161" s="205" t="s">
        <v>307</v>
      </c>
      <c r="F161" s="206" t="s">
        <v>308</v>
      </c>
      <c r="G161" s="207" t="s">
        <v>166</v>
      </c>
      <c r="H161" s="208">
        <v>32.4</v>
      </c>
      <c r="I161" s="209"/>
      <c r="J161" s="210">
        <f>ROUND(I161*H161,2)</f>
        <v>0</v>
      </c>
      <c r="K161" s="211"/>
      <c r="L161" s="43"/>
      <c r="M161" s="212" t="s">
        <v>19</v>
      </c>
      <c r="N161" s="213" t="s">
        <v>42</v>
      </c>
      <c r="O161" s="83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16" t="s">
        <v>123</v>
      </c>
      <c r="AT161" s="216" t="s">
        <v>119</v>
      </c>
      <c r="AU161" s="216" t="s">
        <v>81</v>
      </c>
      <c r="AY161" s="16" t="s">
        <v>116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6" t="s">
        <v>79</v>
      </c>
      <c r="BK161" s="217">
        <f>ROUND(I161*H161,2)</f>
        <v>0</v>
      </c>
      <c r="BL161" s="16" t="s">
        <v>123</v>
      </c>
      <c r="BM161" s="216" t="s">
        <v>309</v>
      </c>
    </row>
    <row r="162" spans="1:51" s="13" customFormat="1" ht="12">
      <c r="A162" s="13"/>
      <c r="B162" s="218"/>
      <c r="C162" s="219"/>
      <c r="D162" s="220" t="s">
        <v>138</v>
      </c>
      <c r="E162" s="234" t="s">
        <v>19</v>
      </c>
      <c r="F162" s="221" t="s">
        <v>288</v>
      </c>
      <c r="G162" s="219"/>
      <c r="H162" s="222">
        <v>32.4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8" t="s">
        <v>138</v>
      </c>
      <c r="AU162" s="228" t="s">
        <v>81</v>
      </c>
      <c r="AV162" s="13" t="s">
        <v>81</v>
      </c>
      <c r="AW162" s="13" t="s">
        <v>33</v>
      </c>
      <c r="AX162" s="13" t="s">
        <v>79</v>
      </c>
      <c r="AY162" s="228" t="s">
        <v>116</v>
      </c>
    </row>
    <row r="163" spans="1:65" s="2" customFormat="1" ht="33" customHeight="1">
      <c r="A163" s="37"/>
      <c r="B163" s="38"/>
      <c r="C163" s="204" t="s">
        <v>310</v>
      </c>
      <c r="D163" s="204" t="s">
        <v>119</v>
      </c>
      <c r="E163" s="205" t="s">
        <v>311</v>
      </c>
      <c r="F163" s="206" t="s">
        <v>312</v>
      </c>
      <c r="G163" s="207" t="s">
        <v>166</v>
      </c>
      <c r="H163" s="208">
        <v>68</v>
      </c>
      <c r="I163" s="209"/>
      <c r="J163" s="210">
        <f>ROUND(I163*H163,2)</f>
        <v>0</v>
      </c>
      <c r="K163" s="211"/>
      <c r="L163" s="43"/>
      <c r="M163" s="212" t="s">
        <v>19</v>
      </c>
      <c r="N163" s="213" t="s">
        <v>42</v>
      </c>
      <c r="O163" s="83"/>
      <c r="P163" s="214">
        <f>O163*H163</f>
        <v>0</v>
      </c>
      <c r="Q163" s="214">
        <v>0.1837</v>
      </c>
      <c r="R163" s="214">
        <f>Q163*H163</f>
        <v>12.4916</v>
      </c>
      <c r="S163" s="214">
        <v>0</v>
      </c>
      <c r="T163" s="21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16" t="s">
        <v>123</v>
      </c>
      <c r="AT163" s="216" t="s">
        <v>119</v>
      </c>
      <c r="AU163" s="216" t="s">
        <v>81</v>
      </c>
      <c r="AY163" s="16" t="s">
        <v>116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6" t="s">
        <v>79</v>
      </c>
      <c r="BK163" s="217">
        <f>ROUND(I163*H163,2)</f>
        <v>0</v>
      </c>
      <c r="BL163" s="16" t="s">
        <v>123</v>
      </c>
      <c r="BM163" s="216" t="s">
        <v>313</v>
      </c>
    </row>
    <row r="164" spans="1:65" s="2" customFormat="1" ht="16.5" customHeight="1">
      <c r="A164" s="37"/>
      <c r="B164" s="38"/>
      <c r="C164" s="246" t="s">
        <v>314</v>
      </c>
      <c r="D164" s="246" t="s">
        <v>227</v>
      </c>
      <c r="E164" s="247" t="s">
        <v>315</v>
      </c>
      <c r="F164" s="248" t="s">
        <v>316</v>
      </c>
      <c r="G164" s="249" t="s">
        <v>166</v>
      </c>
      <c r="H164" s="250">
        <v>68.68</v>
      </c>
      <c r="I164" s="251"/>
      <c r="J164" s="252">
        <f>ROUND(I164*H164,2)</f>
        <v>0</v>
      </c>
      <c r="K164" s="253"/>
      <c r="L164" s="254"/>
      <c r="M164" s="255" t="s">
        <v>19</v>
      </c>
      <c r="N164" s="256" t="s">
        <v>42</v>
      </c>
      <c r="O164" s="83"/>
      <c r="P164" s="214">
        <f>O164*H164</f>
        <v>0</v>
      </c>
      <c r="Q164" s="214">
        <v>0.222</v>
      </c>
      <c r="R164" s="214">
        <f>Q164*H164</f>
        <v>15.246960000000001</v>
      </c>
      <c r="S164" s="214">
        <v>0</v>
      </c>
      <c r="T164" s="21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16" t="s">
        <v>198</v>
      </c>
      <c r="AT164" s="216" t="s">
        <v>227</v>
      </c>
      <c r="AU164" s="216" t="s">
        <v>81</v>
      </c>
      <c r="AY164" s="16" t="s">
        <v>116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6" t="s">
        <v>79</v>
      </c>
      <c r="BK164" s="217">
        <f>ROUND(I164*H164,2)</f>
        <v>0</v>
      </c>
      <c r="BL164" s="16" t="s">
        <v>123</v>
      </c>
      <c r="BM164" s="216" t="s">
        <v>317</v>
      </c>
    </row>
    <row r="165" spans="1:65" s="2" customFormat="1" ht="33" customHeight="1">
      <c r="A165" s="37"/>
      <c r="B165" s="38"/>
      <c r="C165" s="204" t="s">
        <v>318</v>
      </c>
      <c r="D165" s="204" t="s">
        <v>119</v>
      </c>
      <c r="E165" s="205" t="s">
        <v>319</v>
      </c>
      <c r="F165" s="206" t="s">
        <v>320</v>
      </c>
      <c r="G165" s="207" t="s">
        <v>166</v>
      </c>
      <c r="H165" s="208">
        <v>315</v>
      </c>
      <c r="I165" s="209"/>
      <c r="J165" s="210">
        <f>ROUND(I165*H165,2)</f>
        <v>0</v>
      </c>
      <c r="K165" s="211"/>
      <c r="L165" s="43"/>
      <c r="M165" s="212" t="s">
        <v>19</v>
      </c>
      <c r="N165" s="213" t="s">
        <v>42</v>
      </c>
      <c r="O165" s="83"/>
      <c r="P165" s="214">
        <f>O165*H165</f>
        <v>0</v>
      </c>
      <c r="Q165" s="214">
        <v>0.10362</v>
      </c>
      <c r="R165" s="214">
        <f>Q165*H165</f>
        <v>32.6403</v>
      </c>
      <c r="S165" s="214">
        <v>0</v>
      </c>
      <c r="T165" s="21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16" t="s">
        <v>123</v>
      </c>
      <c r="AT165" s="216" t="s">
        <v>119</v>
      </c>
      <c r="AU165" s="216" t="s">
        <v>81</v>
      </c>
      <c r="AY165" s="16" t="s">
        <v>116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6" t="s">
        <v>79</v>
      </c>
      <c r="BK165" s="217">
        <f>ROUND(I165*H165,2)</f>
        <v>0</v>
      </c>
      <c r="BL165" s="16" t="s">
        <v>123</v>
      </c>
      <c r="BM165" s="216" t="s">
        <v>321</v>
      </c>
    </row>
    <row r="166" spans="1:65" s="2" customFormat="1" ht="16.5" customHeight="1">
      <c r="A166" s="37"/>
      <c r="B166" s="38"/>
      <c r="C166" s="246" t="s">
        <v>322</v>
      </c>
      <c r="D166" s="246" t="s">
        <v>227</v>
      </c>
      <c r="E166" s="247" t="s">
        <v>323</v>
      </c>
      <c r="F166" s="248" t="s">
        <v>324</v>
      </c>
      <c r="G166" s="249" t="s">
        <v>166</v>
      </c>
      <c r="H166" s="250">
        <v>318.15</v>
      </c>
      <c r="I166" s="251"/>
      <c r="J166" s="252">
        <f>ROUND(I166*H166,2)</f>
        <v>0</v>
      </c>
      <c r="K166" s="253"/>
      <c r="L166" s="254"/>
      <c r="M166" s="255" t="s">
        <v>19</v>
      </c>
      <c r="N166" s="256" t="s">
        <v>42</v>
      </c>
      <c r="O166" s="83"/>
      <c r="P166" s="214">
        <f>O166*H166</f>
        <v>0</v>
      </c>
      <c r="Q166" s="214">
        <v>0.176</v>
      </c>
      <c r="R166" s="214">
        <f>Q166*H166</f>
        <v>55.99439999999999</v>
      </c>
      <c r="S166" s="214">
        <v>0</v>
      </c>
      <c r="T166" s="21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16" t="s">
        <v>198</v>
      </c>
      <c r="AT166" s="216" t="s">
        <v>227</v>
      </c>
      <c r="AU166" s="216" t="s">
        <v>81</v>
      </c>
      <c r="AY166" s="16" t="s">
        <v>116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6" t="s">
        <v>79</v>
      </c>
      <c r="BK166" s="217">
        <f>ROUND(I166*H166,2)</f>
        <v>0</v>
      </c>
      <c r="BL166" s="16" t="s">
        <v>123</v>
      </c>
      <c r="BM166" s="216" t="s">
        <v>325</v>
      </c>
    </row>
    <row r="167" spans="1:51" s="13" customFormat="1" ht="12">
      <c r="A167" s="13"/>
      <c r="B167" s="218"/>
      <c r="C167" s="219"/>
      <c r="D167" s="220" t="s">
        <v>138</v>
      </c>
      <c r="E167" s="219"/>
      <c r="F167" s="221" t="s">
        <v>326</v>
      </c>
      <c r="G167" s="219"/>
      <c r="H167" s="222">
        <v>318.15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8" t="s">
        <v>138</v>
      </c>
      <c r="AU167" s="228" t="s">
        <v>81</v>
      </c>
      <c r="AV167" s="13" t="s">
        <v>81</v>
      </c>
      <c r="AW167" s="13" t="s">
        <v>4</v>
      </c>
      <c r="AX167" s="13" t="s">
        <v>79</v>
      </c>
      <c r="AY167" s="228" t="s">
        <v>116</v>
      </c>
    </row>
    <row r="168" spans="1:65" s="2" customFormat="1" ht="33" customHeight="1">
      <c r="A168" s="37"/>
      <c r="B168" s="38"/>
      <c r="C168" s="204" t="s">
        <v>327</v>
      </c>
      <c r="D168" s="204" t="s">
        <v>119</v>
      </c>
      <c r="E168" s="205" t="s">
        <v>328</v>
      </c>
      <c r="F168" s="206" t="s">
        <v>329</v>
      </c>
      <c r="G168" s="207" t="s">
        <v>166</v>
      </c>
      <c r="H168" s="208">
        <v>68</v>
      </c>
      <c r="I168" s="209"/>
      <c r="J168" s="210">
        <f>ROUND(I168*H168,2)</f>
        <v>0</v>
      </c>
      <c r="K168" s="211"/>
      <c r="L168" s="43"/>
      <c r="M168" s="212" t="s">
        <v>19</v>
      </c>
      <c r="N168" s="213" t="s">
        <v>42</v>
      </c>
      <c r="O168" s="83"/>
      <c r="P168" s="214">
        <f>O168*H168</f>
        <v>0</v>
      </c>
      <c r="Q168" s="214">
        <v>0.08591</v>
      </c>
      <c r="R168" s="214">
        <f>Q168*H168</f>
        <v>5.84188</v>
      </c>
      <c r="S168" s="214">
        <v>0</v>
      </c>
      <c r="T168" s="21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16" t="s">
        <v>123</v>
      </c>
      <c r="AT168" s="216" t="s">
        <v>119</v>
      </c>
      <c r="AU168" s="216" t="s">
        <v>81</v>
      </c>
      <c r="AY168" s="16" t="s">
        <v>116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6" t="s">
        <v>79</v>
      </c>
      <c r="BK168" s="217">
        <f>ROUND(I168*H168,2)</f>
        <v>0</v>
      </c>
      <c r="BL168" s="16" t="s">
        <v>123</v>
      </c>
      <c r="BM168" s="216" t="s">
        <v>330</v>
      </c>
    </row>
    <row r="169" spans="1:65" s="2" customFormat="1" ht="16.5" customHeight="1">
      <c r="A169" s="37"/>
      <c r="B169" s="38"/>
      <c r="C169" s="246" t="s">
        <v>331</v>
      </c>
      <c r="D169" s="246" t="s">
        <v>227</v>
      </c>
      <c r="E169" s="247" t="s">
        <v>332</v>
      </c>
      <c r="F169" s="248" t="s">
        <v>333</v>
      </c>
      <c r="G169" s="249" t="s">
        <v>166</v>
      </c>
      <c r="H169" s="250">
        <v>60.667</v>
      </c>
      <c r="I169" s="251"/>
      <c r="J169" s="252">
        <f>ROUND(I169*H169,2)</f>
        <v>0</v>
      </c>
      <c r="K169" s="253"/>
      <c r="L169" s="254"/>
      <c r="M169" s="255" t="s">
        <v>19</v>
      </c>
      <c r="N169" s="256" t="s">
        <v>42</v>
      </c>
      <c r="O169" s="83"/>
      <c r="P169" s="214">
        <f>O169*H169</f>
        <v>0</v>
      </c>
      <c r="Q169" s="214">
        <v>0.131</v>
      </c>
      <c r="R169" s="214">
        <f>Q169*H169</f>
        <v>7.947377</v>
      </c>
      <c r="S169" s="214">
        <v>0</v>
      </c>
      <c r="T169" s="21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16" t="s">
        <v>198</v>
      </c>
      <c r="AT169" s="216" t="s">
        <v>227</v>
      </c>
      <c r="AU169" s="216" t="s">
        <v>81</v>
      </c>
      <c r="AY169" s="16" t="s">
        <v>116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6" t="s">
        <v>79</v>
      </c>
      <c r="BK169" s="217">
        <f>ROUND(I169*H169,2)</f>
        <v>0</v>
      </c>
      <c r="BL169" s="16" t="s">
        <v>123</v>
      </c>
      <c r="BM169" s="216" t="s">
        <v>334</v>
      </c>
    </row>
    <row r="170" spans="1:51" s="13" customFormat="1" ht="12">
      <c r="A170" s="13"/>
      <c r="B170" s="218"/>
      <c r="C170" s="219"/>
      <c r="D170" s="220" t="s">
        <v>138</v>
      </c>
      <c r="E170" s="219"/>
      <c r="F170" s="221" t="s">
        <v>335</v>
      </c>
      <c r="G170" s="219"/>
      <c r="H170" s="222">
        <v>60.667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8" t="s">
        <v>138</v>
      </c>
      <c r="AU170" s="228" t="s">
        <v>81</v>
      </c>
      <c r="AV170" s="13" t="s">
        <v>81</v>
      </c>
      <c r="AW170" s="13" t="s">
        <v>4</v>
      </c>
      <c r="AX170" s="13" t="s">
        <v>79</v>
      </c>
      <c r="AY170" s="228" t="s">
        <v>116</v>
      </c>
    </row>
    <row r="171" spans="1:65" s="2" customFormat="1" ht="16.5" customHeight="1">
      <c r="A171" s="37"/>
      <c r="B171" s="38"/>
      <c r="C171" s="246" t="s">
        <v>336</v>
      </c>
      <c r="D171" s="246" t="s">
        <v>227</v>
      </c>
      <c r="E171" s="247" t="s">
        <v>337</v>
      </c>
      <c r="F171" s="248" t="s">
        <v>338</v>
      </c>
      <c r="G171" s="249" t="s">
        <v>166</v>
      </c>
      <c r="H171" s="250">
        <v>3.193</v>
      </c>
      <c r="I171" s="251"/>
      <c r="J171" s="252">
        <f>ROUND(I171*H171,2)</f>
        <v>0</v>
      </c>
      <c r="K171" s="253"/>
      <c r="L171" s="254"/>
      <c r="M171" s="255" t="s">
        <v>19</v>
      </c>
      <c r="N171" s="256" t="s">
        <v>42</v>
      </c>
      <c r="O171" s="83"/>
      <c r="P171" s="214">
        <f>O171*H171</f>
        <v>0</v>
      </c>
      <c r="Q171" s="214">
        <v>0.131</v>
      </c>
      <c r="R171" s="214">
        <f>Q171*H171</f>
        <v>0.418283</v>
      </c>
      <c r="S171" s="214">
        <v>0</v>
      </c>
      <c r="T171" s="21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16" t="s">
        <v>198</v>
      </c>
      <c r="AT171" s="216" t="s">
        <v>227</v>
      </c>
      <c r="AU171" s="216" t="s">
        <v>81</v>
      </c>
      <c r="AY171" s="16" t="s">
        <v>116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6" t="s">
        <v>79</v>
      </c>
      <c r="BK171" s="217">
        <f>ROUND(I171*H171,2)</f>
        <v>0</v>
      </c>
      <c r="BL171" s="16" t="s">
        <v>123</v>
      </c>
      <c r="BM171" s="216" t="s">
        <v>339</v>
      </c>
    </row>
    <row r="172" spans="1:51" s="13" customFormat="1" ht="12">
      <c r="A172" s="13"/>
      <c r="B172" s="218"/>
      <c r="C172" s="219"/>
      <c r="D172" s="220" t="s">
        <v>138</v>
      </c>
      <c r="E172" s="219"/>
      <c r="F172" s="221" t="s">
        <v>340</v>
      </c>
      <c r="G172" s="219"/>
      <c r="H172" s="222">
        <v>3.193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8" t="s">
        <v>138</v>
      </c>
      <c r="AU172" s="228" t="s">
        <v>81</v>
      </c>
      <c r="AV172" s="13" t="s">
        <v>81</v>
      </c>
      <c r="AW172" s="13" t="s">
        <v>4</v>
      </c>
      <c r="AX172" s="13" t="s">
        <v>79</v>
      </c>
      <c r="AY172" s="228" t="s">
        <v>116</v>
      </c>
    </row>
    <row r="173" spans="1:65" s="2" customFormat="1" ht="16.5" customHeight="1">
      <c r="A173" s="37"/>
      <c r="B173" s="38"/>
      <c r="C173" s="246" t="s">
        <v>270</v>
      </c>
      <c r="D173" s="246" t="s">
        <v>227</v>
      </c>
      <c r="E173" s="247" t="s">
        <v>341</v>
      </c>
      <c r="F173" s="248" t="s">
        <v>342</v>
      </c>
      <c r="G173" s="249" t="s">
        <v>166</v>
      </c>
      <c r="H173" s="250">
        <v>6.18</v>
      </c>
      <c r="I173" s="251"/>
      <c r="J173" s="252">
        <f>ROUND(I173*H173,2)</f>
        <v>0</v>
      </c>
      <c r="K173" s="253"/>
      <c r="L173" s="254"/>
      <c r="M173" s="255" t="s">
        <v>19</v>
      </c>
      <c r="N173" s="256" t="s">
        <v>42</v>
      </c>
      <c r="O173" s="83"/>
      <c r="P173" s="214">
        <f>O173*H173</f>
        <v>0</v>
      </c>
      <c r="Q173" s="214">
        <v>0.131</v>
      </c>
      <c r="R173" s="214">
        <f>Q173*H173</f>
        <v>0.80958</v>
      </c>
      <c r="S173" s="214">
        <v>0</v>
      </c>
      <c r="T173" s="21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16" t="s">
        <v>198</v>
      </c>
      <c r="AT173" s="216" t="s">
        <v>227</v>
      </c>
      <c r="AU173" s="216" t="s">
        <v>81</v>
      </c>
      <c r="AY173" s="16" t="s">
        <v>116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6" t="s">
        <v>79</v>
      </c>
      <c r="BK173" s="217">
        <f>ROUND(I173*H173,2)</f>
        <v>0</v>
      </c>
      <c r="BL173" s="16" t="s">
        <v>123</v>
      </c>
      <c r="BM173" s="216" t="s">
        <v>343</v>
      </c>
    </row>
    <row r="174" spans="1:51" s="13" customFormat="1" ht="12">
      <c r="A174" s="13"/>
      <c r="B174" s="218"/>
      <c r="C174" s="219"/>
      <c r="D174" s="220" t="s">
        <v>138</v>
      </c>
      <c r="E174" s="219"/>
      <c r="F174" s="221" t="s">
        <v>344</v>
      </c>
      <c r="G174" s="219"/>
      <c r="H174" s="222">
        <v>6.18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8" t="s">
        <v>138</v>
      </c>
      <c r="AU174" s="228" t="s">
        <v>81</v>
      </c>
      <c r="AV174" s="13" t="s">
        <v>81</v>
      </c>
      <c r="AW174" s="13" t="s">
        <v>4</v>
      </c>
      <c r="AX174" s="13" t="s">
        <v>79</v>
      </c>
      <c r="AY174" s="228" t="s">
        <v>116</v>
      </c>
    </row>
    <row r="175" spans="1:63" s="12" customFormat="1" ht="22.8" customHeight="1">
      <c r="A175" s="12"/>
      <c r="B175" s="188"/>
      <c r="C175" s="189"/>
      <c r="D175" s="190" t="s">
        <v>70</v>
      </c>
      <c r="E175" s="202" t="s">
        <v>198</v>
      </c>
      <c r="F175" s="202" t="s">
        <v>345</v>
      </c>
      <c r="G175" s="189"/>
      <c r="H175" s="189"/>
      <c r="I175" s="192"/>
      <c r="J175" s="203">
        <f>BK175</f>
        <v>0</v>
      </c>
      <c r="K175" s="189"/>
      <c r="L175" s="194"/>
      <c r="M175" s="195"/>
      <c r="N175" s="196"/>
      <c r="O175" s="196"/>
      <c r="P175" s="197">
        <f>SUM(P176:P186)</f>
        <v>0</v>
      </c>
      <c r="Q175" s="196"/>
      <c r="R175" s="197">
        <f>SUM(R176:R186)</f>
        <v>2.9589304000000003</v>
      </c>
      <c r="S175" s="196"/>
      <c r="T175" s="198">
        <f>SUM(T176:T186)</f>
        <v>2.4499999999999997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9" t="s">
        <v>79</v>
      </c>
      <c r="AT175" s="200" t="s">
        <v>70</v>
      </c>
      <c r="AU175" s="200" t="s">
        <v>79</v>
      </c>
      <c r="AY175" s="199" t="s">
        <v>116</v>
      </c>
      <c r="BK175" s="201">
        <f>SUM(BK176:BK186)</f>
        <v>0</v>
      </c>
    </row>
    <row r="176" spans="1:65" s="2" customFormat="1" ht="21.75" customHeight="1">
      <c r="A176" s="37"/>
      <c r="B176" s="38"/>
      <c r="C176" s="204" t="s">
        <v>346</v>
      </c>
      <c r="D176" s="204" t="s">
        <v>119</v>
      </c>
      <c r="E176" s="205" t="s">
        <v>347</v>
      </c>
      <c r="F176" s="206" t="s">
        <v>348</v>
      </c>
      <c r="G176" s="207" t="s">
        <v>244</v>
      </c>
      <c r="H176" s="208">
        <v>8.4</v>
      </c>
      <c r="I176" s="209"/>
      <c r="J176" s="210">
        <f>ROUND(I176*H176,2)</f>
        <v>0</v>
      </c>
      <c r="K176" s="211"/>
      <c r="L176" s="43"/>
      <c r="M176" s="212" t="s">
        <v>19</v>
      </c>
      <c r="N176" s="213" t="s">
        <v>42</v>
      </c>
      <c r="O176" s="83"/>
      <c r="P176" s="214">
        <f>O176*H176</f>
        <v>0</v>
      </c>
      <c r="Q176" s="214">
        <v>1E-05</v>
      </c>
      <c r="R176" s="214">
        <f>Q176*H176</f>
        <v>8.400000000000001E-05</v>
      </c>
      <c r="S176" s="214">
        <v>0</v>
      </c>
      <c r="T176" s="21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16" t="s">
        <v>123</v>
      </c>
      <c r="AT176" s="216" t="s">
        <v>119</v>
      </c>
      <c r="AU176" s="216" t="s">
        <v>81</v>
      </c>
      <c r="AY176" s="16" t="s">
        <v>116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6" t="s">
        <v>79</v>
      </c>
      <c r="BK176" s="217">
        <f>ROUND(I176*H176,2)</f>
        <v>0</v>
      </c>
      <c r="BL176" s="16" t="s">
        <v>123</v>
      </c>
      <c r="BM176" s="216" t="s">
        <v>349</v>
      </c>
    </row>
    <row r="177" spans="1:65" s="2" customFormat="1" ht="16.5" customHeight="1">
      <c r="A177" s="37"/>
      <c r="B177" s="38"/>
      <c r="C177" s="246" t="s">
        <v>256</v>
      </c>
      <c r="D177" s="246" t="s">
        <v>227</v>
      </c>
      <c r="E177" s="247" t="s">
        <v>350</v>
      </c>
      <c r="F177" s="248" t="s">
        <v>351</v>
      </c>
      <c r="G177" s="249" t="s">
        <v>244</v>
      </c>
      <c r="H177" s="250">
        <v>8.484</v>
      </c>
      <c r="I177" s="251"/>
      <c r="J177" s="252">
        <f>ROUND(I177*H177,2)</f>
        <v>0</v>
      </c>
      <c r="K177" s="253"/>
      <c r="L177" s="254"/>
      <c r="M177" s="255" t="s">
        <v>19</v>
      </c>
      <c r="N177" s="256" t="s">
        <v>42</v>
      </c>
      <c r="O177" s="83"/>
      <c r="P177" s="214">
        <f>O177*H177</f>
        <v>0</v>
      </c>
      <c r="Q177" s="214">
        <v>0.2996</v>
      </c>
      <c r="R177" s="214">
        <f>Q177*H177</f>
        <v>2.5418064</v>
      </c>
      <c r="S177" s="214">
        <v>0</v>
      </c>
      <c r="T177" s="21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16" t="s">
        <v>198</v>
      </c>
      <c r="AT177" s="216" t="s">
        <v>227</v>
      </c>
      <c r="AU177" s="216" t="s">
        <v>81</v>
      </c>
      <c r="AY177" s="16" t="s">
        <v>116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6" t="s">
        <v>79</v>
      </c>
      <c r="BK177" s="217">
        <f>ROUND(I177*H177,2)</f>
        <v>0</v>
      </c>
      <c r="BL177" s="16" t="s">
        <v>123</v>
      </c>
      <c r="BM177" s="216" t="s">
        <v>352</v>
      </c>
    </row>
    <row r="178" spans="1:51" s="13" customFormat="1" ht="12">
      <c r="A178" s="13"/>
      <c r="B178" s="218"/>
      <c r="C178" s="219"/>
      <c r="D178" s="220" t="s">
        <v>138</v>
      </c>
      <c r="E178" s="219"/>
      <c r="F178" s="221" t="s">
        <v>353</v>
      </c>
      <c r="G178" s="219"/>
      <c r="H178" s="222">
        <v>8.484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8" t="s">
        <v>138</v>
      </c>
      <c r="AU178" s="228" t="s">
        <v>81</v>
      </c>
      <c r="AV178" s="13" t="s">
        <v>81</v>
      </c>
      <c r="AW178" s="13" t="s">
        <v>4</v>
      </c>
      <c r="AX178" s="13" t="s">
        <v>79</v>
      </c>
      <c r="AY178" s="228" t="s">
        <v>116</v>
      </c>
    </row>
    <row r="179" spans="1:65" s="2" customFormat="1" ht="21.75" customHeight="1">
      <c r="A179" s="37"/>
      <c r="B179" s="38"/>
      <c r="C179" s="204" t="s">
        <v>354</v>
      </c>
      <c r="D179" s="204" t="s">
        <v>119</v>
      </c>
      <c r="E179" s="205" t="s">
        <v>355</v>
      </c>
      <c r="F179" s="206" t="s">
        <v>356</v>
      </c>
      <c r="G179" s="207" t="s">
        <v>244</v>
      </c>
      <c r="H179" s="208">
        <v>1.5</v>
      </c>
      <c r="I179" s="209"/>
      <c r="J179" s="210">
        <f>ROUND(I179*H179,2)</f>
        <v>0</v>
      </c>
      <c r="K179" s="211"/>
      <c r="L179" s="43"/>
      <c r="M179" s="212" t="s">
        <v>19</v>
      </c>
      <c r="N179" s="213" t="s">
        <v>42</v>
      </c>
      <c r="O179" s="83"/>
      <c r="P179" s="214">
        <f>O179*H179</f>
        <v>0</v>
      </c>
      <c r="Q179" s="214">
        <v>0.00276</v>
      </c>
      <c r="R179" s="214">
        <f>Q179*H179</f>
        <v>0.00414</v>
      </c>
      <c r="S179" s="214">
        <v>0</v>
      </c>
      <c r="T179" s="21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16" t="s">
        <v>123</v>
      </c>
      <c r="AT179" s="216" t="s">
        <v>119</v>
      </c>
      <c r="AU179" s="216" t="s">
        <v>81</v>
      </c>
      <c r="AY179" s="16" t="s">
        <v>116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6" t="s">
        <v>79</v>
      </c>
      <c r="BK179" s="217">
        <f>ROUND(I179*H179,2)</f>
        <v>0</v>
      </c>
      <c r="BL179" s="16" t="s">
        <v>123</v>
      </c>
      <c r="BM179" s="216" t="s">
        <v>357</v>
      </c>
    </row>
    <row r="180" spans="1:65" s="2" customFormat="1" ht="21.75" customHeight="1">
      <c r="A180" s="37"/>
      <c r="B180" s="38"/>
      <c r="C180" s="204" t="s">
        <v>358</v>
      </c>
      <c r="D180" s="204" t="s">
        <v>119</v>
      </c>
      <c r="E180" s="205" t="s">
        <v>359</v>
      </c>
      <c r="F180" s="206" t="s">
        <v>360</v>
      </c>
      <c r="G180" s="207" t="s">
        <v>122</v>
      </c>
      <c r="H180" s="208">
        <v>0.75</v>
      </c>
      <c r="I180" s="209"/>
      <c r="J180" s="210">
        <f>ROUND(I180*H180,2)</f>
        <v>0</v>
      </c>
      <c r="K180" s="211"/>
      <c r="L180" s="43"/>
      <c r="M180" s="212" t="s">
        <v>19</v>
      </c>
      <c r="N180" s="213" t="s">
        <v>42</v>
      </c>
      <c r="O180" s="83"/>
      <c r="P180" s="214">
        <f>O180*H180</f>
        <v>0</v>
      </c>
      <c r="Q180" s="214">
        <v>0</v>
      </c>
      <c r="R180" s="214">
        <f>Q180*H180</f>
        <v>0</v>
      </c>
      <c r="S180" s="214">
        <v>1.92</v>
      </c>
      <c r="T180" s="215">
        <f>S180*H180</f>
        <v>1.44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16" t="s">
        <v>123</v>
      </c>
      <c r="AT180" s="216" t="s">
        <v>119</v>
      </c>
      <c r="AU180" s="216" t="s">
        <v>81</v>
      </c>
      <c r="AY180" s="16" t="s">
        <v>116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6" t="s">
        <v>79</v>
      </c>
      <c r="BK180" s="217">
        <f>ROUND(I180*H180,2)</f>
        <v>0</v>
      </c>
      <c r="BL180" s="16" t="s">
        <v>123</v>
      </c>
      <c r="BM180" s="216" t="s">
        <v>361</v>
      </c>
    </row>
    <row r="181" spans="1:65" s="2" customFormat="1" ht="21.75" customHeight="1">
      <c r="A181" s="37"/>
      <c r="B181" s="38"/>
      <c r="C181" s="204" t="s">
        <v>362</v>
      </c>
      <c r="D181" s="204" t="s">
        <v>119</v>
      </c>
      <c r="E181" s="205" t="s">
        <v>363</v>
      </c>
      <c r="F181" s="206" t="s">
        <v>364</v>
      </c>
      <c r="G181" s="207" t="s">
        <v>122</v>
      </c>
      <c r="H181" s="208">
        <v>0.5</v>
      </c>
      <c r="I181" s="209"/>
      <c r="J181" s="210">
        <f>ROUND(I181*H181,2)</f>
        <v>0</v>
      </c>
      <c r="K181" s="211"/>
      <c r="L181" s="43"/>
      <c r="M181" s="212" t="s">
        <v>19</v>
      </c>
      <c r="N181" s="213" t="s">
        <v>42</v>
      </c>
      <c r="O181" s="83"/>
      <c r="P181" s="214">
        <f>O181*H181</f>
        <v>0</v>
      </c>
      <c r="Q181" s="214">
        <v>0</v>
      </c>
      <c r="R181" s="214">
        <f>Q181*H181</f>
        <v>0</v>
      </c>
      <c r="S181" s="214">
        <v>1.92</v>
      </c>
      <c r="T181" s="215">
        <f>S181*H181</f>
        <v>0.96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16" t="s">
        <v>123</v>
      </c>
      <c r="AT181" s="216" t="s">
        <v>119</v>
      </c>
      <c r="AU181" s="216" t="s">
        <v>81</v>
      </c>
      <c r="AY181" s="16" t="s">
        <v>116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6" t="s">
        <v>79</v>
      </c>
      <c r="BK181" s="217">
        <f>ROUND(I181*H181,2)</f>
        <v>0</v>
      </c>
      <c r="BL181" s="16" t="s">
        <v>123</v>
      </c>
      <c r="BM181" s="216" t="s">
        <v>365</v>
      </c>
    </row>
    <row r="182" spans="1:51" s="13" customFormat="1" ht="12">
      <c r="A182" s="13"/>
      <c r="B182" s="218"/>
      <c r="C182" s="219"/>
      <c r="D182" s="220" t="s">
        <v>138</v>
      </c>
      <c r="E182" s="234" t="s">
        <v>19</v>
      </c>
      <c r="F182" s="221" t="s">
        <v>366</v>
      </c>
      <c r="G182" s="219"/>
      <c r="H182" s="222">
        <v>0.5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8" t="s">
        <v>138</v>
      </c>
      <c r="AU182" s="228" t="s">
        <v>81</v>
      </c>
      <c r="AV182" s="13" t="s">
        <v>81</v>
      </c>
      <c r="AW182" s="13" t="s">
        <v>33</v>
      </c>
      <c r="AX182" s="13" t="s">
        <v>79</v>
      </c>
      <c r="AY182" s="228" t="s">
        <v>116</v>
      </c>
    </row>
    <row r="183" spans="1:65" s="2" customFormat="1" ht="16.5" customHeight="1">
      <c r="A183" s="37"/>
      <c r="B183" s="38"/>
      <c r="C183" s="204" t="s">
        <v>367</v>
      </c>
      <c r="D183" s="204" t="s">
        <v>119</v>
      </c>
      <c r="E183" s="205" t="s">
        <v>368</v>
      </c>
      <c r="F183" s="206" t="s">
        <v>369</v>
      </c>
      <c r="G183" s="207" t="s">
        <v>370</v>
      </c>
      <c r="H183" s="208">
        <v>1</v>
      </c>
      <c r="I183" s="209"/>
      <c r="J183" s="210">
        <f>ROUND(I183*H183,2)</f>
        <v>0</v>
      </c>
      <c r="K183" s="211"/>
      <c r="L183" s="43"/>
      <c r="M183" s="212" t="s">
        <v>19</v>
      </c>
      <c r="N183" s="213" t="s">
        <v>42</v>
      </c>
      <c r="O183" s="83"/>
      <c r="P183" s="214">
        <f>O183*H183</f>
        <v>0</v>
      </c>
      <c r="Q183" s="214">
        <v>0.3409</v>
      </c>
      <c r="R183" s="214">
        <f>Q183*H183</f>
        <v>0.3409</v>
      </c>
      <c r="S183" s="214">
        <v>0</v>
      </c>
      <c r="T183" s="21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6" t="s">
        <v>123</v>
      </c>
      <c r="AT183" s="216" t="s">
        <v>119</v>
      </c>
      <c r="AU183" s="216" t="s">
        <v>81</v>
      </c>
      <c r="AY183" s="16" t="s">
        <v>116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6" t="s">
        <v>79</v>
      </c>
      <c r="BK183" s="217">
        <f>ROUND(I183*H183,2)</f>
        <v>0</v>
      </c>
      <c r="BL183" s="16" t="s">
        <v>123</v>
      </c>
      <c r="BM183" s="216" t="s">
        <v>371</v>
      </c>
    </row>
    <row r="184" spans="1:65" s="2" customFormat="1" ht="16.5" customHeight="1">
      <c r="A184" s="37"/>
      <c r="B184" s="38"/>
      <c r="C184" s="246" t="s">
        <v>372</v>
      </c>
      <c r="D184" s="246" t="s">
        <v>227</v>
      </c>
      <c r="E184" s="247" t="s">
        <v>373</v>
      </c>
      <c r="F184" s="248" t="s">
        <v>374</v>
      </c>
      <c r="G184" s="249" t="s">
        <v>370</v>
      </c>
      <c r="H184" s="250">
        <v>1</v>
      </c>
      <c r="I184" s="251"/>
      <c r="J184" s="252">
        <f>ROUND(I184*H184,2)</f>
        <v>0</v>
      </c>
      <c r="K184" s="253"/>
      <c r="L184" s="254"/>
      <c r="M184" s="255" t="s">
        <v>19</v>
      </c>
      <c r="N184" s="256" t="s">
        <v>42</v>
      </c>
      <c r="O184" s="83"/>
      <c r="P184" s="214">
        <f>O184*H184</f>
        <v>0</v>
      </c>
      <c r="Q184" s="214">
        <v>0.072</v>
      </c>
      <c r="R184" s="214">
        <f>Q184*H184</f>
        <v>0.072</v>
      </c>
      <c r="S184" s="214">
        <v>0</v>
      </c>
      <c r="T184" s="21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16" t="s">
        <v>198</v>
      </c>
      <c r="AT184" s="216" t="s">
        <v>227</v>
      </c>
      <c r="AU184" s="216" t="s">
        <v>81</v>
      </c>
      <c r="AY184" s="16" t="s">
        <v>116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6" t="s">
        <v>79</v>
      </c>
      <c r="BK184" s="217">
        <f>ROUND(I184*H184,2)</f>
        <v>0</v>
      </c>
      <c r="BL184" s="16" t="s">
        <v>123</v>
      </c>
      <c r="BM184" s="216" t="s">
        <v>375</v>
      </c>
    </row>
    <row r="185" spans="1:65" s="2" customFormat="1" ht="16.5" customHeight="1">
      <c r="A185" s="37"/>
      <c r="B185" s="38"/>
      <c r="C185" s="204" t="s">
        <v>376</v>
      </c>
      <c r="D185" s="204" t="s">
        <v>119</v>
      </c>
      <c r="E185" s="205" t="s">
        <v>377</v>
      </c>
      <c r="F185" s="206" t="s">
        <v>378</v>
      </c>
      <c r="G185" s="207" t="s">
        <v>370</v>
      </c>
      <c r="H185" s="208">
        <v>1</v>
      </c>
      <c r="I185" s="209"/>
      <c r="J185" s="210">
        <f>ROUND(I185*H185,2)</f>
        <v>0</v>
      </c>
      <c r="K185" s="211"/>
      <c r="L185" s="43"/>
      <c r="M185" s="212" t="s">
        <v>19</v>
      </c>
      <c r="N185" s="213" t="s">
        <v>42</v>
      </c>
      <c r="O185" s="83"/>
      <c r="P185" s="214">
        <f>O185*H185</f>
        <v>0</v>
      </c>
      <c r="Q185" s="214">
        <v>0</v>
      </c>
      <c r="R185" s="214">
        <f>Q185*H185</f>
        <v>0</v>
      </c>
      <c r="S185" s="214">
        <v>0.05</v>
      </c>
      <c r="T185" s="215">
        <f>S185*H185</f>
        <v>0.05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6" t="s">
        <v>123</v>
      </c>
      <c r="AT185" s="216" t="s">
        <v>119</v>
      </c>
      <c r="AU185" s="216" t="s">
        <v>81</v>
      </c>
      <c r="AY185" s="16" t="s">
        <v>116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6" t="s">
        <v>79</v>
      </c>
      <c r="BK185" s="217">
        <f>ROUND(I185*H185,2)</f>
        <v>0</v>
      </c>
      <c r="BL185" s="16" t="s">
        <v>123</v>
      </c>
      <c r="BM185" s="216" t="s">
        <v>379</v>
      </c>
    </row>
    <row r="186" spans="1:65" s="2" customFormat="1" ht="21.75" customHeight="1">
      <c r="A186" s="37"/>
      <c r="B186" s="38"/>
      <c r="C186" s="204" t="s">
        <v>380</v>
      </c>
      <c r="D186" s="204" t="s">
        <v>119</v>
      </c>
      <c r="E186" s="205" t="s">
        <v>381</v>
      </c>
      <c r="F186" s="206" t="s">
        <v>382</v>
      </c>
      <c r="G186" s="207" t="s">
        <v>249</v>
      </c>
      <c r="H186" s="208">
        <v>2</v>
      </c>
      <c r="I186" s="209"/>
      <c r="J186" s="210">
        <f>ROUND(I186*H186,2)</f>
        <v>0</v>
      </c>
      <c r="K186" s="211"/>
      <c r="L186" s="43"/>
      <c r="M186" s="212" t="s">
        <v>19</v>
      </c>
      <c r="N186" s="213" t="s">
        <v>42</v>
      </c>
      <c r="O186" s="83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16" t="s">
        <v>123</v>
      </c>
      <c r="AT186" s="216" t="s">
        <v>119</v>
      </c>
      <c r="AU186" s="216" t="s">
        <v>81</v>
      </c>
      <c r="AY186" s="16" t="s">
        <v>116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6" t="s">
        <v>79</v>
      </c>
      <c r="BK186" s="217">
        <f>ROUND(I186*H186,2)</f>
        <v>0</v>
      </c>
      <c r="BL186" s="16" t="s">
        <v>123</v>
      </c>
      <c r="BM186" s="216" t="s">
        <v>383</v>
      </c>
    </row>
    <row r="187" spans="1:63" s="12" customFormat="1" ht="22.8" customHeight="1">
      <c r="A187" s="12"/>
      <c r="B187" s="188"/>
      <c r="C187" s="189"/>
      <c r="D187" s="190" t="s">
        <v>70</v>
      </c>
      <c r="E187" s="202" t="s">
        <v>117</v>
      </c>
      <c r="F187" s="202" t="s">
        <v>118</v>
      </c>
      <c r="G187" s="189"/>
      <c r="H187" s="189"/>
      <c r="I187" s="192"/>
      <c r="J187" s="203">
        <f>BK187</f>
        <v>0</v>
      </c>
      <c r="K187" s="189"/>
      <c r="L187" s="194"/>
      <c r="M187" s="195"/>
      <c r="N187" s="196"/>
      <c r="O187" s="196"/>
      <c r="P187" s="197">
        <f>SUM(P188:P224)</f>
        <v>0</v>
      </c>
      <c r="Q187" s="196"/>
      <c r="R187" s="197">
        <f>SUM(R188:R224)</f>
        <v>102.482036</v>
      </c>
      <c r="S187" s="196"/>
      <c r="T187" s="198">
        <f>SUM(T188:T224)</f>
        <v>3.88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9" t="s">
        <v>79</v>
      </c>
      <c r="AT187" s="200" t="s">
        <v>70</v>
      </c>
      <c r="AU187" s="200" t="s">
        <v>79</v>
      </c>
      <c r="AY187" s="199" t="s">
        <v>116</v>
      </c>
      <c r="BK187" s="201">
        <f>SUM(BK188:BK224)</f>
        <v>0</v>
      </c>
    </row>
    <row r="188" spans="1:65" s="2" customFormat="1" ht="21.75" customHeight="1">
      <c r="A188" s="37"/>
      <c r="B188" s="38"/>
      <c r="C188" s="204" t="s">
        <v>384</v>
      </c>
      <c r="D188" s="204" t="s">
        <v>119</v>
      </c>
      <c r="E188" s="205" t="s">
        <v>385</v>
      </c>
      <c r="F188" s="206" t="s">
        <v>386</v>
      </c>
      <c r="G188" s="207" t="s">
        <v>370</v>
      </c>
      <c r="H188" s="208">
        <v>16</v>
      </c>
      <c r="I188" s="209"/>
      <c r="J188" s="210">
        <f>ROUND(I188*H188,2)</f>
        <v>0</v>
      </c>
      <c r="K188" s="211"/>
      <c r="L188" s="43"/>
      <c r="M188" s="212" t="s">
        <v>19</v>
      </c>
      <c r="N188" s="213" t="s">
        <v>42</v>
      </c>
      <c r="O188" s="83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16" t="s">
        <v>123</v>
      </c>
      <c r="AT188" s="216" t="s">
        <v>119</v>
      </c>
      <c r="AU188" s="216" t="s">
        <v>81</v>
      </c>
      <c r="AY188" s="16" t="s">
        <v>116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6" t="s">
        <v>79</v>
      </c>
      <c r="BK188" s="217">
        <f>ROUND(I188*H188,2)</f>
        <v>0</v>
      </c>
      <c r="BL188" s="16" t="s">
        <v>123</v>
      </c>
      <c r="BM188" s="216" t="s">
        <v>387</v>
      </c>
    </row>
    <row r="189" spans="1:65" s="2" customFormat="1" ht="16.5" customHeight="1">
      <c r="A189" s="37"/>
      <c r="B189" s="38"/>
      <c r="C189" s="246" t="s">
        <v>388</v>
      </c>
      <c r="D189" s="246" t="s">
        <v>227</v>
      </c>
      <c r="E189" s="247" t="s">
        <v>389</v>
      </c>
      <c r="F189" s="248" t="s">
        <v>390</v>
      </c>
      <c r="G189" s="249" t="s">
        <v>370</v>
      </c>
      <c r="H189" s="250">
        <v>16</v>
      </c>
      <c r="I189" s="251"/>
      <c r="J189" s="252">
        <f>ROUND(I189*H189,2)</f>
        <v>0</v>
      </c>
      <c r="K189" s="253"/>
      <c r="L189" s="254"/>
      <c r="M189" s="255" t="s">
        <v>19</v>
      </c>
      <c r="N189" s="256" t="s">
        <v>42</v>
      </c>
      <c r="O189" s="83"/>
      <c r="P189" s="214">
        <f>O189*H189</f>
        <v>0</v>
      </c>
      <c r="Q189" s="214">
        <v>0.0021</v>
      </c>
      <c r="R189" s="214">
        <f>Q189*H189</f>
        <v>0.0336</v>
      </c>
      <c r="S189" s="214">
        <v>0</v>
      </c>
      <c r="T189" s="21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16" t="s">
        <v>198</v>
      </c>
      <c r="AT189" s="216" t="s">
        <v>227</v>
      </c>
      <c r="AU189" s="216" t="s">
        <v>81</v>
      </c>
      <c r="AY189" s="16" t="s">
        <v>116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6" t="s">
        <v>79</v>
      </c>
      <c r="BK189" s="217">
        <f>ROUND(I189*H189,2)</f>
        <v>0</v>
      </c>
      <c r="BL189" s="16" t="s">
        <v>123</v>
      </c>
      <c r="BM189" s="216" t="s">
        <v>391</v>
      </c>
    </row>
    <row r="190" spans="1:65" s="2" customFormat="1" ht="16.5" customHeight="1">
      <c r="A190" s="37"/>
      <c r="B190" s="38"/>
      <c r="C190" s="204" t="s">
        <v>392</v>
      </c>
      <c r="D190" s="204" t="s">
        <v>119</v>
      </c>
      <c r="E190" s="205" t="s">
        <v>393</v>
      </c>
      <c r="F190" s="206" t="s">
        <v>394</v>
      </c>
      <c r="G190" s="207" t="s">
        <v>249</v>
      </c>
      <c r="H190" s="208">
        <v>1</v>
      </c>
      <c r="I190" s="209"/>
      <c r="J190" s="210">
        <f>ROUND(I190*H190,2)</f>
        <v>0</v>
      </c>
      <c r="K190" s="211"/>
      <c r="L190" s="43"/>
      <c r="M190" s="212" t="s">
        <v>19</v>
      </c>
      <c r="N190" s="213" t="s">
        <v>42</v>
      </c>
      <c r="O190" s="83"/>
      <c r="P190" s="214">
        <f>O190*H190</f>
        <v>0</v>
      </c>
      <c r="Q190" s="214">
        <v>0.10941</v>
      </c>
      <c r="R190" s="214">
        <f>Q190*H190</f>
        <v>0.10941</v>
      </c>
      <c r="S190" s="214">
        <v>0</v>
      </c>
      <c r="T190" s="21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16" t="s">
        <v>123</v>
      </c>
      <c r="AT190" s="216" t="s">
        <v>119</v>
      </c>
      <c r="AU190" s="216" t="s">
        <v>81</v>
      </c>
      <c r="AY190" s="16" t="s">
        <v>116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6" t="s">
        <v>79</v>
      </c>
      <c r="BK190" s="217">
        <f>ROUND(I190*H190,2)</f>
        <v>0</v>
      </c>
      <c r="BL190" s="16" t="s">
        <v>123</v>
      </c>
      <c r="BM190" s="216" t="s">
        <v>395</v>
      </c>
    </row>
    <row r="191" spans="1:65" s="2" customFormat="1" ht="16.5" customHeight="1">
      <c r="A191" s="37"/>
      <c r="B191" s="38"/>
      <c r="C191" s="204" t="s">
        <v>396</v>
      </c>
      <c r="D191" s="204" t="s">
        <v>119</v>
      </c>
      <c r="E191" s="205" t="s">
        <v>397</v>
      </c>
      <c r="F191" s="206" t="s">
        <v>398</v>
      </c>
      <c r="G191" s="207" t="s">
        <v>249</v>
      </c>
      <c r="H191" s="208">
        <v>1</v>
      </c>
      <c r="I191" s="209"/>
      <c r="J191" s="210">
        <f>ROUND(I191*H191,2)</f>
        <v>0</v>
      </c>
      <c r="K191" s="211"/>
      <c r="L191" s="43"/>
      <c r="M191" s="212" t="s">
        <v>19</v>
      </c>
      <c r="N191" s="213" t="s">
        <v>42</v>
      </c>
      <c r="O191" s="83"/>
      <c r="P191" s="214">
        <f>O191*H191</f>
        <v>0</v>
      </c>
      <c r="Q191" s="214">
        <v>0.10941</v>
      </c>
      <c r="R191" s="214">
        <f>Q191*H191</f>
        <v>0.10941</v>
      </c>
      <c r="S191" s="214">
        <v>0</v>
      </c>
      <c r="T191" s="21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16" t="s">
        <v>123</v>
      </c>
      <c r="AT191" s="216" t="s">
        <v>119</v>
      </c>
      <c r="AU191" s="216" t="s">
        <v>81</v>
      </c>
      <c r="AY191" s="16" t="s">
        <v>116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6" t="s">
        <v>79</v>
      </c>
      <c r="BK191" s="217">
        <f>ROUND(I191*H191,2)</f>
        <v>0</v>
      </c>
      <c r="BL191" s="16" t="s">
        <v>123</v>
      </c>
      <c r="BM191" s="216" t="s">
        <v>399</v>
      </c>
    </row>
    <row r="192" spans="1:65" s="2" customFormat="1" ht="16.5" customHeight="1">
      <c r="A192" s="37"/>
      <c r="B192" s="38"/>
      <c r="C192" s="204" t="s">
        <v>400</v>
      </c>
      <c r="D192" s="204" t="s">
        <v>119</v>
      </c>
      <c r="E192" s="205" t="s">
        <v>401</v>
      </c>
      <c r="F192" s="206" t="s">
        <v>402</v>
      </c>
      <c r="G192" s="207" t="s">
        <v>249</v>
      </c>
      <c r="H192" s="208">
        <v>4</v>
      </c>
      <c r="I192" s="209"/>
      <c r="J192" s="210">
        <f>ROUND(I192*H192,2)</f>
        <v>0</v>
      </c>
      <c r="K192" s="211"/>
      <c r="L192" s="43"/>
      <c r="M192" s="212" t="s">
        <v>19</v>
      </c>
      <c r="N192" s="213" t="s">
        <v>42</v>
      </c>
      <c r="O192" s="83"/>
      <c r="P192" s="214">
        <f>O192*H192</f>
        <v>0</v>
      </c>
      <c r="Q192" s="214">
        <v>0.10941</v>
      </c>
      <c r="R192" s="214">
        <f>Q192*H192</f>
        <v>0.43764</v>
      </c>
      <c r="S192" s="214">
        <v>0</v>
      </c>
      <c r="T192" s="21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16" t="s">
        <v>123</v>
      </c>
      <c r="AT192" s="216" t="s">
        <v>119</v>
      </c>
      <c r="AU192" s="216" t="s">
        <v>81</v>
      </c>
      <c r="AY192" s="16" t="s">
        <v>116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6" t="s">
        <v>79</v>
      </c>
      <c r="BK192" s="217">
        <f>ROUND(I192*H192,2)</f>
        <v>0</v>
      </c>
      <c r="BL192" s="16" t="s">
        <v>123</v>
      </c>
      <c r="BM192" s="216" t="s">
        <v>403</v>
      </c>
    </row>
    <row r="193" spans="1:65" s="2" customFormat="1" ht="21.75" customHeight="1">
      <c r="A193" s="37"/>
      <c r="B193" s="38"/>
      <c r="C193" s="204" t="s">
        <v>404</v>
      </c>
      <c r="D193" s="204" t="s">
        <v>119</v>
      </c>
      <c r="E193" s="205" t="s">
        <v>405</v>
      </c>
      <c r="F193" s="206" t="s">
        <v>406</v>
      </c>
      <c r="G193" s="207" t="s">
        <v>244</v>
      </c>
      <c r="H193" s="208">
        <v>559</v>
      </c>
      <c r="I193" s="209"/>
      <c r="J193" s="210">
        <f>ROUND(I193*H193,2)</f>
        <v>0</v>
      </c>
      <c r="K193" s="211"/>
      <c r="L193" s="43"/>
      <c r="M193" s="212" t="s">
        <v>19</v>
      </c>
      <c r="N193" s="213" t="s">
        <v>42</v>
      </c>
      <c r="O193" s="83"/>
      <c r="P193" s="214">
        <f>O193*H193</f>
        <v>0</v>
      </c>
      <c r="Q193" s="214">
        <v>0.00033</v>
      </c>
      <c r="R193" s="214">
        <f>Q193*H193</f>
        <v>0.18447</v>
      </c>
      <c r="S193" s="214">
        <v>0</v>
      </c>
      <c r="T193" s="21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16" t="s">
        <v>123</v>
      </c>
      <c r="AT193" s="216" t="s">
        <v>119</v>
      </c>
      <c r="AU193" s="216" t="s">
        <v>81</v>
      </c>
      <c r="AY193" s="16" t="s">
        <v>116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6" t="s">
        <v>79</v>
      </c>
      <c r="BK193" s="217">
        <f>ROUND(I193*H193,2)</f>
        <v>0</v>
      </c>
      <c r="BL193" s="16" t="s">
        <v>123</v>
      </c>
      <c r="BM193" s="216" t="s">
        <v>407</v>
      </c>
    </row>
    <row r="194" spans="1:51" s="13" customFormat="1" ht="12">
      <c r="A194" s="13"/>
      <c r="B194" s="218"/>
      <c r="C194" s="219"/>
      <c r="D194" s="220" t="s">
        <v>138</v>
      </c>
      <c r="E194" s="234" t="s">
        <v>19</v>
      </c>
      <c r="F194" s="221" t="s">
        <v>408</v>
      </c>
      <c r="G194" s="219"/>
      <c r="H194" s="222">
        <v>559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8" t="s">
        <v>138</v>
      </c>
      <c r="AU194" s="228" t="s">
        <v>81</v>
      </c>
      <c r="AV194" s="13" t="s">
        <v>81</v>
      </c>
      <c r="AW194" s="13" t="s">
        <v>33</v>
      </c>
      <c r="AX194" s="13" t="s">
        <v>79</v>
      </c>
      <c r="AY194" s="228" t="s">
        <v>116</v>
      </c>
    </row>
    <row r="195" spans="1:65" s="2" customFormat="1" ht="21.75" customHeight="1">
      <c r="A195" s="37"/>
      <c r="B195" s="38"/>
      <c r="C195" s="204" t="s">
        <v>409</v>
      </c>
      <c r="D195" s="204" t="s">
        <v>119</v>
      </c>
      <c r="E195" s="205" t="s">
        <v>410</v>
      </c>
      <c r="F195" s="206" t="s">
        <v>411</v>
      </c>
      <c r="G195" s="207" t="s">
        <v>244</v>
      </c>
      <c r="H195" s="208">
        <v>44.5</v>
      </c>
      <c r="I195" s="209"/>
      <c r="J195" s="210">
        <f>ROUND(I195*H195,2)</f>
        <v>0</v>
      </c>
      <c r="K195" s="211"/>
      <c r="L195" s="43"/>
      <c r="M195" s="212" t="s">
        <v>19</v>
      </c>
      <c r="N195" s="213" t="s">
        <v>42</v>
      </c>
      <c r="O195" s="83"/>
      <c r="P195" s="214">
        <f>O195*H195</f>
        <v>0</v>
      </c>
      <c r="Q195" s="214">
        <v>0.00011</v>
      </c>
      <c r="R195" s="214">
        <f>Q195*H195</f>
        <v>0.004895</v>
      </c>
      <c r="S195" s="214">
        <v>0</v>
      </c>
      <c r="T195" s="21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16" t="s">
        <v>123</v>
      </c>
      <c r="AT195" s="216" t="s">
        <v>119</v>
      </c>
      <c r="AU195" s="216" t="s">
        <v>81</v>
      </c>
      <c r="AY195" s="16" t="s">
        <v>116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6" t="s">
        <v>79</v>
      </c>
      <c r="BK195" s="217">
        <f>ROUND(I195*H195,2)</f>
        <v>0</v>
      </c>
      <c r="BL195" s="16" t="s">
        <v>123</v>
      </c>
      <c r="BM195" s="216" t="s">
        <v>412</v>
      </c>
    </row>
    <row r="196" spans="1:65" s="2" customFormat="1" ht="21.75" customHeight="1">
      <c r="A196" s="37"/>
      <c r="B196" s="38"/>
      <c r="C196" s="204" t="s">
        <v>413</v>
      </c>
      <c r="D196" s="204" t="s">
        <v>119</v>
      </c>
      <c r="E196" s="205" t="s">
        <v>414</v>
      </c>
      <c r="F196" s="206" t="s">
        <v>415</v>
      </c>
      <c r="G196" s="207" t="s">
        <v>166</v>
      </c>
      <c r="H196" s="208">
        <v>1.9</v>
      </c>
      <c r="I196" s="209"/>
      <c r="J196" s="210">
        <f>ROUND(I196*H196,2)</f>
        <v>0</v>
      </c>
      <c r="K196" s="211"/>
      <c r="L196" s="43"/>
      <c r="M196" s="212" t="s">
        <v>19</v>
      </c>
      <c r="N196" s="213" t="s">
        <v>42</v>
      </c>
      <c r="O196" s="83"/>
      <c r="P196" s="214">
        <f>O196*H196</f>
        <v>0</v>
      </c>
      <c r="Q196" s="214">
        <v>0.0026</v>
      </c>
      <c r="R196" s="214">
        <f>Q196*H196</f>
        <v>0.00494</v>
      </c>
      <c r="S196" s="214">
        <v>0</v>
      </c>
      <c r="T196" s="21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16" t="s">
        <v>123</v>
      </c>
      <c r="AT196" s="216" t="s">
        <v>119</v>
      </c>
      <c r="AU196" s="216" t="s">
        <v>81</v>
      </c>
      <c r="AY196" s="16" t="s">
        <v>116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6" t="s">
        <v>79</v>
      </c>
      <c r="BK196" s="217">
        <f>ROUND(I196*H196,2)</f>
        <v>0</v>
      </c>
      <c r="BL196" s="16" t="s">
        <v>123</v>
      </c>
      <c r="BM196" s="216" t="s">
        <v>416</v>
      </c>
    </row>
    <row r="197" spans="1:65" s="2" customFormat="1" ht="33" customHeight="1">
      <c r="A197" s="37"/>
      <c r="B197" s="38"/>
      <c r="C197" s="204" t="s">
        <v>417</v>
      </c>
      <c r="D197" s="204" t="s">
        <v>119</v>
      </c>
      <c r="E197" s="205" t="s">
        <v>418</v>
      </c>
      <c r="F197" s="206" t="s">
        <v>419</v>
      </c>
      <c r="G197" s="207" t="s">
        <v>244</v>
      </c>
      <c r="H197" s="208">
        <v>38</v>
      </c>
      <c r="I197" s="209"/>
      <c r="J197" s="210">
        <f>ROUND(I197*H197,2)</f>
        <v>0</v>
      </c>
      <c r="K197" s="211"/>
      <c r="L197" s="43"/>
      <c r="M197" s="212" t="s">
        <v>19</v>
      </c>
      <c r="N197" s="213" t="s">
        <v>42</v>
      </c>
      <c r="O197" s="83"/>
      <c r="P197" s="214">
        <f>O197*H197</f>
        <v>0</v>
      </c>
      <c r="Q197" s="214">
        <v>0.08084</v>
      </c>
      <c r="R197" s="214">
        <f>Q197*H197</f>
        <v>3.07192</v>
      </c>
      <c r="S197" s="214">
        <v>0</v>
      </c>
      <c r="T197" s="21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16" t="s">
        <v>123</v>
      </c>
      <c r="AT197" s="216" t="s">
        <v>119</v>
      </c>
      <c r="AU197" s="216" t="s">
        <v>81</v>
      </c>
      <c r="AY197" s="16" t="s">
        <v>116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6" t="s">
        <v>79</v>
      </c>
      <c r="BK197" s="217">
        <f>ROUND(I197*H197,2)</f>
        <v>0</v>
      </c>
      <c r="BL197" s="16" t="s">
        <v>123</v>
      </c>
      <c r="BM197" s="216" t="s">
        <v>420</v>
      </c>
    </row>
    <row r="198" spans="1:65" s="2" customFormat="1" ht="16.5" customHeight="1">
      <c r="A198" s="37"/>
      <c r="B198" s="38"/>
      <c r="C198" s="246" t="s">
        <v>421</v>
      </c>
      <c r="D198" s="246" t="s">
        <v>227</v>
      </c>
      <c r="E198" s="247" t="s">
        <v>422</v>
      </c>
      <c r="F198" s="248" t="s">
        <v>423</v>
      </c>
      <c r="G198" s="249" t="s">
        <v>166</v>
      </c>
      <c r="H198" s="250">
        <v>6.46</v>
      </c>
      <c r="I198" s="251"/>
      <c r="J198" s="252">
        <f>ROUND(I198*H198,2)</f>
        <v>0</v>
      </c>
      <c r="K198" s="253"/>
      <c r="L198" s="254"/>
      <c r="M198" s="255" t="s">
        <v>19</v>
      </c>
      <c r="N198" s="256" t="s">
        <v>42</v>
      </c>
      <c r="O198" s="83"/>
      <c r="P198" s="214">
        <f>O198*H198</f>
        <v>0</v>
      </c>
      <c r="Q198" s="214">
        <v>0.417</v>
      </c>
      <c r="R198" s="214">
        <f>Q198*H198</f>
        <v>2.6938199999999997</v>
      </c>
      <c r="S198" s="214">
        <v>0</v>
      </c>
      <c r="T198" s="21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16" t="s">
        <v>198</v>
      </c>
      <c r="AT198" s="216" t="s">
        <v>227</v>
      </c>
      <c r="AU198" s="216" t="s">
        <v>81</v>
      </c>
      <c r="AY198" s="16" t="s">
        <v>116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6" t="s">
        <v>79</v>
      </c>
      <c r="BK198" s="217">
        <f>ROUND(I198*H198,2)</f>
        <v>0</v>
      </c>
      <c r="BL198" s="16" t="s">
        <v>123</v>
      </c>
      <c r="BM198" s="216" t="s">
        <v>424</v>
      </c>
    </row>
    <row r="199" spans="1:51" s="13" customFormat="1" ht="12">
      <c r="A199" s="13"/>
      <c r="B199" s="218"/>
      <c r="C199" s="219"/>
      <c r="D199" s="220" t="s">
        <v>138</v>
      </c>
      <c r="E199" s="219"/>
      <c r="F199" s="221" t="s">
        <v>425</v>
      </c>
      <c r="G199" s="219"/>
      <c r="H199" s="222">
        <v>6.46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8" t="s">
        <v>138</v>
      </c>
      <c r="AU199" s="228" t="s">
        <v>81</v>
      </c>
      <c r="AV199" s="13" t="s">
        <v>81</v>
      </c>
      <c r="AW199" s="13" t="s">
        <v>4</v>
      </c>
      <c r="AX199" s="13" t="s">
        <v>79</v>
      </c>
      <c r="AY199" s="228" t="s">
        <v>116</v>
      </c>
    </row>
    <row r="200" spans="1:65" s="2" customFormat="1" ht="21.75" customHeight="1">
      <c r="A200" s="37"/>
      <c r="B200" s="38"/>
      <c r="C200" s="204" t="s">
        <v>426</v>
      </c>
      <c r="D200" s="204" t="s">
        <v>119</v>
      </c>
      <c r="E200" s="205" t="s">
        <v>427</v>
      </c>
      <c r="F200" s="206" t="s">
        <v>428</v>
      </c>
      <c r="G200" s="207" t="s">
        <v>244</v>
      </c>
      <c r="H200" s="208">
        <v>53</v>
      </c>
      <c r="I200" s="209"/>
      <c r="J200" s="210">
        <f>ROUND(I200*H200,2)</f>
        <v>0</v>
      </c>
      <c r="K200" s="211"/>
      <c r="L200" s="43"/>
      <c r="M200" s="212" t="s">
        <v>19</v>
      </c>
      <c r="N200" s="213" t="s">
        <v>42</v>
      </c>
      <c r="O200" s="83"/>
      <c r="P200" s="214">
        <f>O200*H200</f>
        <v>0</v>
      </c>
      <c r="Q200" s="214">
        <v>0.11519</v>
      </c>
      <c r="R200" s="214">
        <f>Q200*H200</f>
        <v>6.10507</v>
      </c>
      <c r="S200" s="214">
        <v>0</v>
      </c>
      <c r="T200" s="21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16" t="s">
        <v>123</v>
      </c>
      <c r="AT200" s="216" t="s">
        <v>119</v>
      </c>
      <c r="AU200" s="216" t="s">
        <v>81</v>
      </c>
      <c r="AY200" s="16" t="s">
        <v>116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6" t="s">
        <v>79</v>
      </c>
      <c r="BK200" s="217">
        <f>ROUND(I200*H200,2)</f>
        <v>0</v>
      </c>
      <c r="BL200" s="16" t="s">
        <v>123</v>
      </c>
      <c r="BM200" s="216" t="s">
        <v>429</v>
      </c>
    </row>
    <row r="201" spans="1:65" s="2" customFormat="1" ht="16.5" customHeight="1">
      <c r="A201" s="37"/>
      <c r="B201" s="38"/>
      <c r="C201" s="246" t="s">
        <v>430</v>
      </c>
      <c r="D201" s="246" t="s">
        <v>227</v>
      </c>
      <c r="E201" s="247" t="s">
        <v>431</v>
      </c>
      <c r="F201" s="248" t="s">
        <v>432</v>
      </c>
      <c r="G201" s="249" t="s">
        <v>244</v>
      </c>
      <c r="H201" s="250">
        <v>54.06</v>
      </c>
      <c r="I201" s="251"/>
      <c r="J201" s="252">
        <f>ROUND(I201*H201,2)</f>
        <v>0</v>
      </c>
      <c r="K201" s="253"/>
      <c r="L201" s="254"/>
      <c r="M201" s="255" t="s">
        <v>19</v>
      </c>
      <c r="N201" s="256" t="s">
        <v>42</v>
      </c>
      <c r="O201" s="83"/>
      <c r="P201" s="214">
        <f>O201*H201</f>
        <v>0</v>
      </c>
      <c r="Q201" s="214">
        <v>0.08</v>
      </c>
      <c r="R201" s="214">
        <f>Q201*H201</f>
        <v>4.324800000000001</v>
      </c>
      <c r="S201" s="214">
        <v>0</v>
      </c>
      <c r="T201" s="21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16" t="s">
        <v>198</v>
      </c>
      <c r="AT201" s="216" t="s">
        <v>227</v>
      </c>
      <c r="AU201" s="216" t="s">
        <v>81</v>
      </c>
      <c r="AY201" s="16" t="s">
        <v>116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6" t="s">
        <v>79</v>
      </c>
      <c r="BK201" s="217">
        <f>ROUND(I201*H201,2)</f>
        <v>0</v>
      </c>
      <c r="BL201" s="16" t="s">
        <v>123</v>
      </c>
      <c r="BM201" s="216" t="s">
        <v>433</v>
      </c>
    </row>
    <row r="202" spans="1:51" s="13" customFormat="1" ht="12">
      <c r="A202" s="13"/>
      <c r="B202" s="218"/>
      <c r="C202" s="219"/>
      <c r="D202" s="220" t="s">
        <v>138</v>
      </c>
      <c r="E202" s="219"/>
      <c r="F202" s="221" t="s">
        <v>434</v>
      </c>
      <c r="G202" s="219"/>
      <c r="H202" s="222">
        <v>54.06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8" t="s">
        <v>138</v>
      </c>
      <c r="AU202" s="228" t="s">
        <v>81</v>
      </c>
      <c r="AV202" s="13" t="s">
        <v>81</v>
      </c>
      <c r="AW202" s="13" t="s">
        <v>4</v>
      </c>
      <c r="AX202" s="13" t="s">
        <v>79</v>
      </c>
      <c r="AY202" s="228" t="s">
        <v>116</v>
      </c>
    </row>
    <row r="203" spans="1:65" s="2" customFormat="1" ht="21.75" customHeight="1">
      <c r="A203" s="37"/>
      <c r="B203" s="38"/>
      <c r="C203" s="204" t="s">
        <v>435</v>
      </c>
      <c r="D203" s="204" t="s">
        <v>119</v>
      </c>
      <c r="E203" s="205" t="s">
        <v>427</v>
      </c>
      <c r="F203" s="206" t="s">
        <v>428</v>
      </c>
      <c r="G203" s="207" t="s">
        <v>244</v>
      </c>
      <c r="H203" s="208">
        <v>241</v>
      </c>
      <c r="I203" s="209"/>
      <c r="J203" s="210">
        <f>ROUND(I203*H203,2)</f>
        <v>0</v>
      </c>
      <c r="K203" s="211"/>
      <c r="L203" s="43"/>
      <c r="M203" s="212" t="s">
        <v>19</v>
      </c>
      <c r="N203" s="213" t="s">
        <v>42</v>
      </c>
      <c r="O203" s="83"/>
      <c r="P203" s="214">
        <f>O203*H203</f>
        <v>0</v>
      </c>
      <c r="Q203" s="214">
        <v>0.11519</v>
      </c>
      <c r="R203" s="214">
        <f>Q203*H203</f>
        <v>27.76079</v>
      </c>
      <c r="S203" s="214">
        <v>0</v>
      </c>
      <c r="T203" s="21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16" t="s">
        <v>123</v>
      </c>
      <c r="AT203" s="216" t="s">
        <v>119</v>
      </c>
      <c r="AU203" s="216" t="s">
        <v>81</v>
      </c>
      <c r="AY203" s="16" t="s">
        <v>116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6" t="s">
        <v>79</v>
      </c>
      <c r="BK203" s="217">
        <f>ROUND(I203*H203,2)</f>
        <v>0</v>
      </c>
      <c r="BL203" s="16" t="s">
        <v>123</v>
      </c>
      <c r="BM203" s="216" t="s">
        <v>436</v>
      </c>
    </row>
    <row r="204" spans="1:51" s="13" customFormat="1" ht="12">
      <c r="A204" s="13"/>
      <c r="B204" s="218"/>
      <c r="C204" s="219"/>
      <c r="D204" s="220" t="s">
        <v>138</v>
      </c>
      <c r="E204" s="234" t="s">
        <v>19</v>
      </c>
      <c r="F204" s="221" t="s">
        <v>437</v>
      </c>
      <c r="G204" s="219"/>
      <c r="H204" s="222">
        <v>241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8" t="s">
        <v>138</v>
      </c>
      <c r="AU204" s="228" t="s">
        <v>81</v>
      </c>
      <c r="AV204" s="13" t="s">
        <v>81</v>
      </c>
      <c r="AW204" s="13" t="s">
        <v>33</v>
      </c>
      <c r="AX204" s="13" t="s">
        <v>79</v>
      </c>
      <c r="AY204" s="228" t="s">
        <v>116</v>
      </c>
    </row>
    <row r="205" spans="1:65" s="2" customFormat="1" ht="16.5" customHeight="1">
      <c r="A205" s="37"/>
      <c r="B205" s="38"/>
      <c r="C205" s="246" t="s">
        <v>438</v>
      </c>
      <c r="D205" s="246" t="s">
        <v>227</v>
      </c>
      <c r="E205" s="247" t="s">
        <v>439</v>
      </c>
      <c r="F205" s="248" t="s">
        <v>440</v>
      </c>
      <c r="G205" s="249" t="s">
        <v>244</v>
      </c>
      <c r="H205" s="250">
        <v>245.82</v>
      </c>
      <c r="I205" s="251"/>
      <c r="J205" s="252">
        <f>ROUND(I205*H205,2)</f>
        <v>0</v>
      </c>
      <c r="K205" s="253"/>
      <c r="L205" s="254"/>
      <c r="M205" s="255" t="s">
        <v>19</v>
      </c>
      <c r="N205" s="256" t="s">
        <v>42</v>
      </c>
      <c r="O205" s="83"/>
      <c r="P205" s="214">
        <f>O205*H205</f>
        <v>0</v>
      </c>
      <c r="Q205" s="214">
        <v>0.046</v>
      </c>
      <c r="R205" s="214">
        <f>Q205*H205</f>
        <v>11.30772</v>
      </c>
      <c r="S205" s="214">
        <v>0</v>
      </c>
      <c r="T205" s="21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16" t="s">
        <v>198</v>
      </c>
      <c r="AT205" s="216" t="s">
        <v>227</v>
      </c>
      <c r="AU205" s="216" t="s">
        <v>81</v>
      </c>
      <c r="AY205" s="16" t="s">
        <v>116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6" t="s">
        <v>79</v>
      </c>
      <c r="BK205" s="217">
        <f>ROUND(I205*H205,2)</f>
        <v>0</v>
      </c>
      <c r="BL205" s="16" t="s">
        <v>123</v>
      </c>
      <c r="BM205" s="216" t="s">
        <v>441</v>
      </c>
    </row>
    <row r="206" spans="1:51" s="13" customFormat="1" ht="12">
      <c r="A206" s="13"/>
      <c r="B206" s="218"/>
      <c r="C206" s="219"/>
      <c r="D206" s="220" t="s">
        <v>138</v>
      </c>
      <c r="E206" s="219"/>
      <c r="F206" s="221" t="s">
        <v>442</v>
      </c>
      <c r="G206" s="219"/>
      <c r="H206" s="222">
        <v>245.82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8" t="s">
        <v>138</v>
      </c>
      <c r="AU206" s="228" t="s">
        <v>81</v>
      </c>
      <c r="AV206" s="13" t="s">
        <v>81</v>
      </c>
      <c r="AW206" s="13" t="s">
        <v>4</v>
      </c>
      <c r="AX206" s="13" t="s">
        <v>79</v>
      </c>
      <c r="AY206" s="228" t="s">
        <v>116</v>
      </c>
    </row>
    <row r="207" spans="1:65" s="2" customFormat="1" ht="21.75" customHeight="1">
      <c r="A207" s="37"/>
      <c r="B207" s="38"/>
      <c r="C207" s="204" t="s">
        <v>443</v>
      </c>
      <c r="D207" s="204" t="s">
        <v>119</v>
      </c>
      <c r="E207" s="205" t="s">
        <v>444</v>
      </c>
      <c r="F207" s="206" t="s">
        <v>445</v>
      </c>
      <c r="G207" s="207" t="s">
        <v>244</v>
      </c>
      <c r="H207" s="208">
        <v>297.9</v>
      </c>
      <c r="I207" s="209"/>
      <c r="J207" s="210">
        <f>ROUND(I207*H207,2)</f>
        <v>0</v>
      </c>
      <c r="K207" s="211"/>
      <c r="L207" s="43"/>
      <c r="M207" s="212" t="s">
        <v>19</v>
      </c>
      <c r="N207" s="213" t="s">
        <v>42</v>
      </c>
      <c r="O207" s="83"/>
      <c r="P207" s="214">
        <f>O207*H207</f>
        <v>0</v>
      </c>
      <c r="Q207" s="214">
        <v>0.09599</v>
      </c>
      <c r="R207" s="214">
        <f>Q207*H207</f>
        <v>28.595420999999998</v>
      </c>
      <c r="S207" s="214">
        <v>0</v>
      </c>
      <c r="T207" s="21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16" t="s">
        <v>123</v>
      </c>
      <c r="AT207" s="216" t="s">
        <v>119</v>
      </c>
      <c r="AU207" s="216" t="s">
        <v>81</v>
      </c>
      <c r="AY207" s="16" t="s">
        <v>116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6" t="s">
        <v>79</v>
      </c>
      <c r="BK207" s="217">
        <f>ROUND(I207*H207,2)</f>
        <v>0</v>
      </c>
      <c r="BL207" s="16" t="s">
        <v>123</v>
      </c>
      <c r="BM207" s="216" t="s">
        <v>446</v>
      </c>
    </row>
    <row r="208" spans="1:51" s="13" customFormat="1" ht="12">
      <c r="A208" s="13"/>
      <c r="B208" s="218"/>
      <c r="C208" s="219"/>
      <c r="D208" s="220" t="s">
        <v>138</v>
      </c>
      <c r="E208" s="234" t="s">
        <v>19</v>
      </c>
      <c r="F208" s="221" t="s">
        <v>447</v>
      </c>
      <c r="G208" s="219"/>
      <c r="H208" s="222">
        <v>297.9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8" t="s">
        <v>138</v>
      </c>
      <c r="AU208" s="228" t="s">
        <v>81</v>
      </c>
      <c r="AV208" s="13" t="s">
        <v>81</v>
      </c>
      <c r="AW208" s="13" t="s">
        <v>33</v>
      </c>
      <c r="AX208" s="13" t="s">
        <v>79</v>
      </c>
      <c r="AY208" s="228" t="s">
        <v>116</v>
      </c>
    </row>
    <row r="209" spans="1:65" s="2" customFormat="1" ht="16.5" customHeight="1">
      <c r="A209" s="37"/>
      <c r="B209" s="38"/>
      <c r="C209" s="246" t="s">
        <v>448</v>
      </c>
      <c r="D209" s="246" t="s">
        <v>227</v>
      </c>
      <c r="E209" s="247" t="s">
        <v>449</v>
      </c>
      <c r="F209" s="248" t="s">
        <v>450</v>
      </c>
      <c r="G209" s="249" t="s">
        <v>244</v>
      </c>
      <c r="H209" s="250">
        <v>303.858</v>
      </c>
      <c r="I209" s="251"/>
      <c r="J209" s="252">
        <f>ROUND(I209*H209,2)</f>
        <v>0</v>
      </c>
      <c r="K209" s="253"/>
      <c r="L209" s="254"/>
      <c r="M209" s="255" t="s">
        <v>19</v>
      </c>
      <c r="N209" s="256" t="s">
        <v>42</v>
      </c>
      <c r="O209" s="83"/>
      <c r="P209" s="214">
        <f>O209*H209</f>
        <v>0</v>
      </c>
      <c r="Q209" s="214">
        <v>0.045</v>
      </c>
      <c r="R209" s="214">
        <f>Q209*H209</f>
        <v>13.67361</v>
      </c>
      <c r="S209" s="214">
        <v>0</v>
      </c>
      <c r="T209" s="21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16" t="s">
        <v>198</v>
      </c>
      <c r="AT209" s="216" t="s">
        <v>227</v>
      </c>
      <c r="AU209" s="216" t="s">
        <v>81</v>
      </c>
      <c r="AY209" s="16" t="s">
        <v>116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6" t="s">
        <v>79</v>
      </c>
      <c r="BK209" s="217">
        <f>ROUND(I209*H209,2)</f>
        <v>0</v>
      </c>
      <c r="BL209" s="16" t="s">
        <v>123</v>
      </c>
      <c r="BM209" s="216" t="s">
        <v>451</v>
      </c>
    </row>
    <row r="210" spans="1:51" s="13" customFormat="1" ht="12">
      <c r="A210" s="13"/>
      <c r="B210" s="218"/>
      <c r="C210" s="219"/>
      <c r="D210" s="220" t="s">
        <v>138</v>
      </c>
      <c r="E210" s="219"/>
      <c r="F210" s="221" t="s">
        <v>452</v>
      </c>
      <c r="G210" s="219"/>
      <c r="H210" s="222">
        <v>303.858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8" t="s">
        <v>138</v>
      </c>
      <c r="AU210" s="228" t="s">
        <v>81</v>
      </c>
      <c r="AV210" s="13" t="s">
        <v>81</v>
      </c>
      <c r="AW210" s="13" t="s">
        <v>4</v>
      </c>
      <c r="AX210" s="13" t="s">
        <v>79</v>
      </c>
      <c r="AY210" s="228" t="s">
        <v>116</v>
      </c>
    </row>
    <row r="211" spans="1:65" s="2" customFormat="1" ht="33" customHeight="1">
      <c r="A211" s="37"/>
      <c r="B211" s="38"/>
      <c r="C211" s="204" t="s">
        <v>453</v>
      </c>
      <c r="D211" s="204" t="s">
        <v>119</v>
      </c>
      <c r="E211" s="205" t="s">
        <v>454</v>
      </c>
      <c r="F211" s="206" t="s">
        <v>455</v>
      </c>
      <c r="G211" s="207" t="s">
        <v>244</v>
      </c>
      <c r="H211" s="208">
        <v>4</v>
      </c>
      <c r="I211" s="209"/>
      <c r="J211" s="210">
        <f>ROUND(I211*H211,2)</f>
        <v>0</v>
      </c>
      <c r="K211" s="211"/>
      <c r="L211" s="43"/>
      <c r="M211" s="212" t="s">
        <v>19</v>
      </c>
      <c r="N211" s="213" t="s">
        <v>42</v>
      </c>
      <c r="O211" s="83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16" t="s">
        <v>123</v>
      </c>
      <c r="AT211" s="216" t="s">
        <v>119</v>
      </c>
      <c r="AU211" s="216" t="s">
        <v>81</v>
      </c>
      <c r="AY211" s="16" t="s">
        <v>116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6" t="s">
        <v>79</v>
      </c>
      <c r="BK211" s="217">
        <f>ROUND(I211*H211,2)</f>
        <v>0</v>
      </c>
      <c r="BL211" s="16" t="s">
        <v>123</v>
      </c>
      <c r="BM211" s="216" t="s">
        <v>456</v>
      </c>
    </row>
    <row r="212" spans="1:65" s="2" customFormat="1" ht="21.75" customHeight="1">
      <c r="A212" s="37"/>
      <c r="B212" s="38"/>
      <c r="C212" s="204" t="s">
        <v>457</v>
      </c>
      <c r="D212" s="204" t="s">
        <v>119</v>
      </c>
      <c r="E212" s="205" t="s">
        <v>458</v>
      </c>
      <c r="F212" s="206" t="s">
        <v>459</v>
      </c>
      <c r="G212" s="207" t="s">
        <v>244</v>
      </c>
      <c r="H212" s="208">
        <v>300</v>
      </c>
      <c r="I212" s="209"/>
      <c r="J212" s="210">
        <f>ROUND(I212*H212,2)</f>
        <v>0</v>
      </c>
      <c r="K212" s="211"/>
      <c r="L212" s="43"/>
      <c r="M212" s="212" t="s">
        <v>19</v>
      </c>
      <c r="N212" s="213" t="s">
        <v>42</v>
      </c>
      <c r="O212" s="83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16" t="s">
        <v>123</v>
      </c>
      <c r="AT212" s="216" t="s">
        <v>119</v>
      </c>
      <c r="AU212" s="216" t="s">
        <v>81</v>
      </c>
      <c r="AY212" s="16" t="s">
        <v>116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6" t="s">
        <v>79</v>
      </c>
      <c r="BK212" s="217">
        <f>ROUND(I212*H212,2)</f>
        <v>0</v>
      </c>
      <c r="BL212" s="16" t="s">
        <v>123</v>
      </c>
      <c r="BM212" s="216" t="s">
        <v>460</v>
      </c>
    </row>
    <row r="213" spans="1:51" s="13" customFormat="1" ht="12">
      <c r="A213" s="13"/>
      <c r="B213" s="218"/>
      <c r="C213" s="219"/>
      <c r="D213" s="220" t="s">
        <v>138</v>
      </c>
      <c r="E213" s="234" t="s">
        <v>19</v>
      </c>
      <c r="F213" s="221" t="s">
        <v>461</v>
      </c>
      <c r="G213" s="219"/>
      <c r="H213" s="222">
        <v>300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8" t="s">
        <v>138</v>
      </c>
      <c r="AU213" s="228" t="s">
        <v>81</v>
      </c>
      <c r="AV213" s="13" t="s">
        <v>81</v>
      </c>
      <c r="AW213" s="13" t="s">
        <v>33</v>
      </c>
      <c r="AX213" s="13" t="s">
        <v>79</v>
      </c>
      <c r="AY213" s="228" t="s">
        <v>116</v>
      </c>
    </row>
    <row r="214" spans="1:65" s="2" customFormat="1" ht="33" customHeight="1">
      <c r="A214" s="37"/>
      <c r="B214" s="38"/>
      <c r="C214" s="204" t="s">
        <v>462</v>
      </c>
      <c r="D214" s="204" t="s">
        <v>119</v>
      </c>
      <c r="E214" s="205" t="s">
        <v>463</v>
      </c>
      <c r="F214" s="206" t="s">
        <v>464</v>
      </c>
      <c r="G214" s="207" t="s">
        <v>244</v>
      </c>
      <c r="H214" s="208">
        <v>600</v>
      </c>
      <c r="I214" s="209"/>
      <c r="J214" s="210">
        <f>ROUND(I214*H214,2)</f>
        <v>0</v>
      </c>
      <c r="K214" s="211"/>
      <c r="L214" s="43"/>
      <c r="M214" s="212" t="s">
        <v>19</v>
      </c>
      <c r="N214" s="213" t="s">
        <v>42</v>
      </c>
      <c r="O214" s="83"/>
      <c r="P214" s="214">
        <f>O214*H214</f>
        <v>0</v>
      </c>
      <c r="Q214" s="214">
        <v>0.00061</v>
      </c>
      <c r="R214" s="214">
        <f>Q214*H214</f>
        <v>0.366</v>
      </c>
      <c r="S214" s="214">
        <v>0</v>
      </c>
      <c r="T214" s="215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16" t="s">
        <v>123</v>
      </c>
      <c r="AT214" s="216" t="s">
        <v>119</v>
      </c>
      <c r="AU214" s="216" t="s">
        <v>81</v>
      </c>
      <c r="AY214" s="16" t="s">
        <v>116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6" t="s">
        <v>79</v>
      </c>
      <c r="BK214" s="217">
        <f>ROUND(I214*H214,2)</f>
        <v>0</v>
      </c>
      <c r="BL214" s="16" t="s">
        <v>123</v>
      </c>
      <c r="BM214" s="216" t="s">
        <v>465</v>
      </c>
    </row>
    <row r="215" spans="1:51" s="13" customFormat="1" ht="12">
      <c r="A215" s="13"/>
      <c r="B215" s="218"/>
      <c r="C215" s="219"/>
      <c r="D215" s="220" t="s">
        <v>138</v>
      </c>
      <c r="E215" s="234" t="s">
        <v>19</v>
      </c>
      <c r="F215" s="221" t="s">
        <v>461</v>
      </c>
      <c r="G215" s="219"/>
      <c r="H215" s="222">
        <v>300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8" t="s">
        <v>138</v>
      </c>
      <c r="AU215" s="228" t="s">
        <v>81</v>
      </c>
      <c r="AV215" s="13" t="s">
        <v>81</v>
      </c>
      <c r="AW215" s="13" t="s">
        <v>33</v>
      </c>
      <c r="AX215" s="13" t="s">
        <v>71</v>
      </c>
      <c r="AY215" s="228" t="s">
        <v>116</v>
      </c>
    </row>
    <row r="216" spans="1:51" s="13" customFormat="1" ht="12">
      <c r="A216" s="13"/>
      <c r="B216" s="218"/>
      <c r="C216" s="219"/>
      <c r="D216" s="220" t="s">
        <v>138</v>
      </c>
      <c r="E216" s="234" t="s">
        <v>19</v>
      </c>
      <c r="F216" s="221" t="s">
        <v>461</v>
      </c>
      <c r="G216" s="219"/>
      <c r="H216" s="222">
        <v>300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8" t="s">
        <v>138</v>
      </c>
      <c r="AU216" s="228" t="s">
        <v>81</v>
      </c>
      <c r="AV216" s="13" t="s">
        <v>81</v>
      </c>
      <c r="AW216" s="13" t="s">
        <v>33</v>
      </c>
      <c r="AX216" s="13" t="s">
        <v>71</v>
      </c>
      <c r="AY216" s="228" t="s">
        <v>116</v>
      </c>
    </row>
    <row r="217" spans="1:51" s="14" customFormat="1" ht="12">
      <c r="A217" s="14"/>
      <c r="B217" s="235"/>
      <c r="C217" s="236"/>
      <c r="D217" s="220" t="s">
        <v>138</v>
      </c>
      <c r="E217" s="237" t="s">
        <v>19</v>
      </c>
      <c r="F217" s="238" t="s">
        <v>180</v>
      </c>
      <c r="G217" s="236"/>
      <c r="H217" s="239">
        <v>600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138</v>
      </c>
      <c r="AU217" s="245" t="s">
        <v>81</v>
      </c>
      <c r="AV217" s="14" t="s">
        <v>123</v>
      </c>
      <c r="AW217" s="14" t="s">
        <v>33</v>
      </c>
      <c r="AX217" s="14" t="s">
        <v>79</v>
      </c>
      <c r="AY217" s="245" t="s">
        <v>116</v>
      </c>
    </row>
    <row r="218" spans="1:65" s="2" customFormat="1" ht="16.5" customHeight="1">
      <c r="A218" s="37"/>
      <c r="B218" s="38"/>
      <c r="C218" s="204" t="s">
        <v>7</v>
      </c>
      <c r="D218" s="204" t="s">
        <v>119</v>
      </c>
      <c r="E218" s="205" t="s">
        <v>466</v>
      </c>
      <c r="F218" s="206" t="s">
        <v>467</v>
      </c>
      <c r="G218" s="207" t="s">
        <v>244</v>
      </c>
      <c r="H218" s="208">
        <v>406</v>
      </c>
      <c r="I218" s="209"/>
      <c r="J218" s="210">
        <f>ROUND(I218*H218,2)</f>
        <v>0</v>
      </c>
      <c r="K218" s="211"/>
      <c r="L218" s="43"/>
      <c r="M218" s="212" t="s">
        <v>19</v>
      </c>
      <c r="N218" s="213" t="s">
        <v>42</v>
      </c>
      <c r="O218" s="83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16" t="s">
        <v>123</v>
      </c>
      <c r="AT218" s="216" t="s">
        <v>119</v>
      </c>
      <c r="AU218" s="216" t="s">
        <v>81</v>
      </c>
      <c r="AY218" s="16" t="s">
        <v>116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6" t="s">
        <v>79</v>
      </c>
      <c r="BK218" s="217">
        <f>ROUND(I218*H218,2)</f>
        <v>0</v>
      </c>
      <c r="BL218" s="16" t="s">
        <v>123</v>
      </c>
      <c r="BM218" s="216" t="s">
        <v>468</v>
      </c>
    </row>
    <row r="219" spans="1:51" s="13" customFormat="1" ht="12">
      <c r="A219" s="13"/>
      <c r="B219" s="218"/>
      <c r="C219" s="219"/>
      <c r="D219" s="220" t="s">
        <v>138</v>
      </c>
      <c r="E219" s="234" t="s">
        <v>19</v>
      </c>
      <c r="F219" s="221" t="s">
        <v>469</v>
      </c>
      <c r="G219" s="219"/>
      <c r="H219" s="222">
        <v>247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8" t="s">
        <v>138</v>
      </c>
      <c r="AU219" s="228" t="s">
        <v>81</v>
      </c>
      <c r="AV219" s="13" t="s">
        <v>81</v>
      </c>
      <c r="AW219" s="13" t="s">
        <v>33</v>
      </c>
      <c r="AX219" s="13" t="s">
        <v>71</v>
      </c>
      <c r="AY219" s="228" t="s">
        <v>116</v>
      </c>
    </row>
    <row r="220" spans="1:51" s="13" customFormat="1" ht="12">
      <c r="A220" s="13"/>
      <c r="B220" s="218"/>
      <c r="C220" s="219"/>
      <c r="D220" s="220" t="s">
        <v>138</v>
      </c>
      <c r="E220" s="234" t="s">
        <v>19</v>
      </c>
      <c r="F220" s="221" t="s">
        <v>470</v>
      </c>
      <c r="G220" s="219"/>
      <c r="H220" s="222">
        <v>159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8" t="s">
        <v>138</v>
      </c>
      <c r="AU220" s="228" t="s">
        <v>81</v>
      </c>
      <c r="AV220" s="13" t="s">
        <v>81</v>
      </c>
      <c r="AW220" s="13" t="s">
        <v>33</v>
      </c>
      <c r="AX220" s="13" t="s">
        <v>71</v>
      </c>
      <c r="AY220" s="228" t="s">
        <v>116</v>
      </c>
    </row>
    <row r="221" spans="1:51" s="14" customFormat="1" ht="12">
      <c r="A221" s="14"/>
      <c r="B221" s="235"/>
      <c r="C221" s="236"/>
      <c r="D221" s="220" t="s">
        <v>138</v>
      </c>
      <c r="E221" s="237" t="s">
        <v>19</v>
      </c>
      <c r="F221" s="238" t="s">
        <v>180</v>
      </c>
      <c r="G221" s="236"/>
      <c r="H221" s="239">
        <v>406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138</v>
      </c>
      <c r="AU221" s="245" t="s">
        <v>81</v>
      </c>
      <c r="AV221" s="14" t="s">
        <v>123</v>
      </c>
      <c r="AW221" s="14" t="s">
        <v>33</v>
      </c>
      <c r="AX221" s="14" t="s">
        <v>79</v>
      </c>
      <c r="AY221" s="245" t="s">
        <v>116</v>
      </c>
    </row>
    <row r="222" spans="1:65" s="2" customFormat="1" ht="16.5" customHeight="1">
      <c r="A222" s="37"/>
      <c r="B222" s="38"/>
      <c r="C222" s="204" t="s">
        <v>471</v>
      </c>
      <c r="D222" s="204" t="s">
        <v>119</v>
      </c>
      <c r="E222" s="205" t="s">
        <v>472</v>
      </c>
      <c r="F222" s="206" t="s">
        <v>473</v>
      </c>
      <c r="G222" s="207" t="s">
        <v>244</v>
      </c>
      <c r="H222" s="208">
        <v>12</v>
      </c>
      <c r="I222" s="209"/>
      <c r="J222" s="210">
        <f>ROUND(I222*H222,2)</f>
        <v>0</v>
      </c>
      <c r="K222" s="211"/>
      <c r="L222" s="43"/>
      <c r="M222" s="212" t="s">
        <v>19</v>
      </c>
      <c r="N222" s="213" t="s">
        <v>42</v>
      </c>
      <c r="O222" s="83"/>
      <c r="P222" s="214">
        <f>O222*H222</f>
        <v>0</v>
      </c>
      <c r="Q222" s="214">
        <v>0.29221</v>
      </c>
      <c r="R222" s="214">
        <f>Q222*H222</f>
        <v>3.50652</v>
      </c>
      <c r="S222" s="214">
        <v>0</v>
      </c>
      <c r="T222" s="21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16" t="s">
        <v>123</v>
      </c>
      <c r="AT222" s="216" t="s">
        <v>119</v>
      </c>
      <c r="AU222" s="216" t="s">
        <v>81</v>
      </c>
      <c r="AY222" s="16" t="s">
        <v>116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6" t="s">
        <v>79</v>
      </c>
      <c r="BK222" s="217">
        <f>ROUND(I222*H222,2)</f>
        <v>0</v>
      </c>
      <c r="BL222" s="16" t="s">
        <v>123</v>
      </c>
      <c r="BM222" s="216" t="s">
        <v>474</v>
      </c>
    </row>
    <row r="223" spans="1:65" s="2" customFormat="1" ht="16.5" customHeight="1">
      <c r="A223" s="37"/>
      <c r="B223" s="38"/>
      <c r="C223" s="246" t="s">
        <v>475</v>
      </c>
      <c r="D223" s="246" t="s">
        <v>227</v>
      </c>
      <c r="E223" s="247" t="s">
        <v>476</v>
      </c>
      <c r="F223" s="248" t="s">
        <v>477</v>
      </c>
      <c r="G223" s="249" t="s">
        <v>244</v>
      </c>
      <c r="H223" s="250">
        <v>12</v>
      </c>
      <c r="I223" s="251"/>
      <c r="J223" s="252">
        <f>ROUND(I223*H223,2)</f>
        <v>0</v>
      </c>
      <c r="K223" s="253"/>
      <c r="L223" s="254"/>
      <c r="M223" s="255" t="s">
        <v>19</v>
      </c>
      <c r="N223" s="256" t="s">
        <v>42</v>
      </c>
      <c r="O223" s="83"/>
      <c r="P223" s="214">
        <f>O223*H223</f>
        <v>0</v>
      </c>
      <c r="Q223" s="214">
        <v>0.016</v>
      </c>
      <c r="R223" s="214">
        <f>Q223*H223</f>
        <v>0.192</v>
      </c>
      <c r="S223" s="214">
        <v>0</v>
      </c>
      <c r="T223" s="21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16" t="s">
        <v>198</v>
      </c>
      <c r="AT223" s="216" t="s">
        <v>227</v>
      </c>
      <c r="AU223" s="216" t="s">
        <v>81</v>
      </c>
      <c r="AY223" s="16" t="s">
        <v>116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6" t="s">
        <v>79</v>
      </c>
      <c r="BK223" s="217">
        <f>ROUND(I223*H223,2)</f>
        <v>0</v>
      </c>
      <c r="BL223" s="16" t="s">
        <v>123</v>
      </c>
      <c r="BM223" s="216" t="s">
        <v>478</v>
      </c>
    </row>
    <row r="224" spans="1:65" s="2" customFormat="1" ht="33" customHeight="1">
      <c r="A224" s="37"/>
      <c r="B224" s="38"/>
      <c r="C224" s="204" t="s">
        <v>479</v>
      </c>
      <c r="D224" s="204" t="s">
        <v>119</v>
      </c>
      <c r="E224" s="205" t="s">
        <v>480</v>
      </c>
      <c r="F224" s="206" t="s">
        <v>481</v>
      </c>
      <c r="G224" s="207" t="s">
        <v>244</v>
      </c>
      <c r="H224" s="208">
        <v>20</v>
      </c>
      <c r="I224" s="209"/>
      <c r="J224" s="210">
        <f>ROUND(I224*H224,2)</f>
        <v>0</v>
      </c>
      <c r="K224" s="211"/>
      <c r="L224" s="43"/>
      <c r="M224" s="212" t="s">
        <v>19</v>
      </c>
      <c r="N224" s="213" t="s">
        <v>42</v>
      </c>
      <c r="O224" s="83"/>
      <c r="P224" s="214">
        <f>O224*H224</f>
        <v>0</v>
      </c>
      <c r="Q224" s="214">
        <v>0</v>
      </c>
      <c r="R224" s="214">
        <f>Q224*H224</f>
        <v>0</v>
      </c>
      <c r="S224" s="214">
        <v>0.194</v>
      </c>
      <c r="T224" s="215">
        <f>S224*H224</f>
        <v>3.88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16" t="s">
        <v>123</v>
      </c>
      <c r="AT224" s="216" t="s">
        <v>119</v>
      </c>
      <c r="AU224" s="216" t="s">
        <v>81</v>
      </c>
      <c r="AY224" s="16" t="s">
        <v>116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6" t="s">
        <v>79</v>
      </c>
      <c r="BK224" s="217">
        <f>ROUND(I224*H224,2)</f>
        <v>0</v>
      </c>
      <c r="BL224" s="16" t="s">
        <v>123</v>
      </c>
      <c r="BM224" s="216" t="s">
        <v>482</v>
      </c>
    </row>
    <row r="225" spans="1:63" s="12" customFormat="1" ht="22.8" customHeight="1">
      <c r="A225" s="12"/>
      <c r="B225" s="188"/>
      <c r="C225" s="189"/>
      <c r="D225" s="190" t="s">
        <v>70</v>
      </c>
      <c r="E225" s="202" t="s">
        <v>125</v>
      </c>
      <c r="F225" s="202" t="s">
        <v>126</v>
      </c>
      <c r="G225" s="189"/>
      <c r="H225" s="189"/>
      <c r="I225" s="192"/>
      <c r="J225" s="203">
        <f>BK225</f>
        <v>0</v>
      </c>
      <c r="K225" s="189"/>
      <c r="L225" s="194"/>
      <c r="M225" s="195"/>
      <c r="N225" s="196"/>
      <c r="O225" s="196"/>
      <c r="P225" s="197">
        <f>SUM(P226:P231)</f>
        <v>0</v>
      </c>
      <c r="Q225" s="196"/>
      <c r="R225" s="197">
        <f>SUM(R226:R231)</f>
        <v>0</v>
      </c>
      <c r="S225" s="196"/>
      <c r="T225" s="198">
        <f>SUM(T226:T231)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99" t="s">
        <v>79</v>
      </c>
      <c r="AT225" s="200" t="s">
        <v>70</v>
      </c>
      <c r="AU225" s="200" t="s">
        <v>79</v>
      </c>
      <c r="AY225" s="199" t="s">
        <v>116</v>
      </c>
      <c r="BK225" s="201">
        <f>SUM(BK226:BK231)</f>
        <v>0</v>
      </c>
    </row>
    <row r="226" spans="1:65" s="2" customFormat="1" ht="21.75" customHeight="1">
      <c r="A226" s="37"/>
      <c r="B226" s="38"/>
      <c r="C226" s="204" t="s">
        <v>483</v>
      </c>
      <c r="D226" s="204" t="s">
        <v>119</v>
      </c>
      <c r="E226" s="205" t="s">
        <v>484</v>
      </c>
      <c r="F226" s="206" t="s">
        <v>485</v>
      </c>
      <c r="G226" s="207" t="s">
        <v>129</v>
      </c>
      <c r="H226" s="208">
        <v>92.801</v>
      </c>
      <c r="I226" s="209"/>
      <c r="J226" s="210">
        <f>ROUND(I226*H226,2)</f>
        <v>0</v>
      </c>
      <c r="K226" s="211"/>
      <c r="L226" s="43"/>
      <c r="M226" s="212" t="s">
        <v>19</v>
      </c>
      <c r="N226" s="213" t="s">
        <v>42</v>
      </c>
      <c r="O226" s="83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16" t="s">
        <v>123</v>
      </c>
      <c r="AT226" s="216" t="s">
        <v>119</v>
      </c>
      <c r="AU226" s="216" t="s">
        <v>81</v>
      </c>
      <c r="AY226" s="16" t="s">
        <v>116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6" t="s">
        <v>79</v>
      </c>
      <c r="BK226" s="217">
        <f>ROUND(I226*H226,2)</f>
        <v>0</v>
      </c>
      <c r="BL226" s="16" t="s">
        <v>123</v>
      </c>
      <c r="BM226" s="216" t="s">
        <v>486</v>
      </c>
    </row>
    <row r="227" spans="1:65" s="2" customFormat="1" ht="21.75" customHeight="1">
      <c r="A227" s="37"/>
      <c r="B227" s="38"/>
      <c r="C227" s="204" t="s">
        <v>487</v>
      </c>
      <c r="D227" s="204" t="s">
        <v>119</v>
      </c>
      <c r="E227" s="205" t="s">
        <v>488</v>
      </c>
      <c r="F227" s="206" t="s">
        <v>489</v>
      </c>
      <c r="G227" s="207" t="s">
        <v>129</v>
      </c>
      <c r="H227" s="208">
        <v>2784.03</v>
      </c>
      <c r="I227" s="209"/>
      <c r="J227" s="210">
        <f>ROUND(I227*H227,2)</f>
        <v>0</v>
      </c>
      <c r="K227" s="211"/>
      <c r="L227" s="43"/>
      <c r="M227" s="212" t="s">
        <v>19</v>
      </c>
      <c r="N227" s="213" t="s">
        <v>42</v>
      </c>
      <c r="O227" s="83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16" t="s">
        <v>123</v>
      </c>
      <c r="AT227" s="216" t="s">
        <v>119</v>
      </c>
      <c r="AU227" s="216" t="s">
        <v>81</v>
      </c>
      <c r="AY227" s="16" t="s">
        <v>116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6" t="s">
        <v>79</v>
      </c>
      <c r="BK227" s="217">
        <f>ROUND(I227*H227,2)</f>
        <v>0</v>
      </c>
      <c r="BL227" s="16" t="s">
        <v>123</v>
      </c>
      <c r="BM227" s="216" t="s">
        <v>490</v>
      </c>
    </row>
    <row r="228" spans="1:51" s="13" customFormat="1" ht="12">
      <c r="A228" s="13"/>
      <c r="B228" s="218"/>
      <c r="C228" s="219"/>
      <c r="D228" s="220" t="s">
        <v>138</v>
      </c>
      <c r="E228" s="219"/>
      <c r="F228" s="221" t="s">
        <v>491</v>
      </c>
      <c r="G228" s="219"/>
      <c r="H228" s="222">
        <v>2784.03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8" t="s">
        <v>138</v>
      </c>
      <c r="AU228" s="228" t="s">
        <v>81</v>
      </c>
      <c r="AV228" s="13" t="s">
        <v>81</v>
      </c>
      <c r="AW228" s="13" t="s">
        <v>4</v>
      </c>
      <c r="AX228" s="13" t="s">
        <v>79</v>
      </c>
      <c r="AY228" s="228" t="s">
        <v>116</v>
      </c>
    </row>
    <row r="229" spans="1:65" s="2" customFormat="1" ht="21.75" customHeight="1">
      <c r="A229" s="37"/>
      <c r="B229" s="38"/>
      <c r="C229" s="204" t="s">
        <v>492</v>
      </c>
      <c r="D229" s="204" t="s">
        <v>119</v>
      </c>
      <c r="E229" s="205" t="s">
        <v>493</v>
      </c>
      <c r="F229" s="206" t="s">
        <v>494</v>
      </c>
      <c r="G229" s="207" t="s">
        <v>129</v>
      </c>
      <c r="H229" s="208">
        <v>2.45</v>
      </c>
      <c r="I229" s="209"/>
      <c r="J229" s="210">
        <f>ROUND(I229*H229,2)</f>
        <v>0</v>
      </c>
      <c r="K229" s="211"/>
      <c r="L229" s="43"/>
      <c r="M229" s="212" t="s">
        <v>19</v>
      </c>
      <c r="N229" s="213" t="s">
        <v>42</v>
      </c>
      <c r="O229" s="83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16" t="s">
        <v>123</v>
      </c>
      <c r="AT229" s="216" t="s">
        <v>119</v>
      </c>
      <c r="AU229" s="216" t="s">
        <v>81</v>
      </c>
      <c r="AY229" s="16" t="s">
        <v>116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6" t="s">
        <v>79</v>
      </c>
      <c r="BK229" s="217">
        <f>ROUND(I229*H229,2)</f>
        <v>0</v>
      </c>
      <c r="BL229" s="16" t="s">
        <v>123</v>
      </c>
      <c r="BM229" s="216" t="s">
        <v>495</v>
      </c>
    </row>
    <row r="230" spans="1:65" s="2" customFormat="1" ht="21.75" customHeight="1">
      <c r="A230" s="37"/>
      <c r="B230" s="38"/>
      <c r="C230" s="204" t="s">
        <v>496</v>
      </c>
      <c r="D230" s="204" t="s">
        <v>119</v>
      </c>
      <c r="E230" s="205" t="s">
        <v>497</v>
      </c>
      <c r="F230" s="206" t="s">
        <v>153</v>
      </c>
      <c r="G230" s="207" t="s">
        <v>129</v>
      </c>
      <c r="H230" s="208">
        <v>47.751</v>
      </c>
      <c r="I230" s="209"/>
      <c r="J230" s="210">
        <f>ROUND(I230*H230,2)</f>
        <v>0</v>
      </c>
      <c r="K230" s="211"/>
      <c r="L230" s="43"/>
      <c r="M230" s="212" t="s">
        <v>19</v>
      </c>
      <c r="N230" s="213" t="s">
        <v>42</v>
      </c>
      <c r="O230" s="83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16" t="s">
        <v>123</v>
      </c>
      <c r="AT230" s="216" t="s">
        <v>119</v>
      </c>
      <c r="AU230" s="216" t="s">
        <v>81</v>
      </c>
      <c r="AY230" s="16" t="s">
        <v>116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6" t="s">
        <v>79</v>
      </c>
      <c r="BK230" s="217">
        <f>ROUND(I230*H230,2)</f>
        <v>0</v>
      </c>
      <c r="BL230" s="16" t="s">
        <v>123</v>
      </c>
      <c r="BM230" s="216" t="s">
        <v>498</v>
      </c>
    </row>
    <row r="231" spans="1:65" s="2" customFormat="1" ht="21.75" customHeight="1">
      <c r="A231" s="37"/>
      <c r="B231" s="38"/>
      <c r="C231" s="204" t="s">
        <v>499</v>
      </c>
      <c r="D231" s="204" t="s">
        <v>119</v>
      </c>
      <c r="E231" s="205" t="s">
        <v>500</v>
      </c>
      <c r="F231" s="206" t="s">
        <v>210</v>
      </c>
      <c r="G231" s="207" t="s">
        <v>129</v>
      </c>
      <c r="H231" s="208">
        <v>42.6</v>
      </c>
      <c r="I231" s="209"/>
      <c r="J231" s="210">
        <f>ROUND(I231*H231,2)</f>
        <v>0</v>
      </c>
      <c r="K231" s="211"/>
      <c r="L231" s="43"/>
      <c r="M231" s="212" t="s">
        <v>19</v>
      </c>
      <c r="N231" s="213" t="s">
        <v>42</v>
      </c>
      <c r="O231" s="83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16" t="s">
        <v>123</v>
      </c>
      <c r="AT231" s="216" t="s">
        <v>119</v>
      </c>
      <c r="AU231" s="216" t="s">
        <v>81</v>
      </c>
      <c r="AY231" s="16" t="s">
        <v>116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6" t="s">
        <v>79</v>
      </c>
      <c r="BK231" s="217">
        <f>ROUND(I231*H231,2)</f>
        <v>0</v>
      </c>
      <c r="BL231" s="16" t="s">
        <v>123</v>
      </c>
      <c r="BM231" s="216" t="s">
        <v>501</v>
      </c>
    </row>
    <row r="232" spans="1:63" s="12" customFormat="1" ht="22.8" customHeight="1">
      <c r="A232" s="12"/>
      <c r="B232" s="188"/>
      <c r="C232" s="189"/>
      <c r="D232" s="190" t="s">
        <v>70</v>
      </c>
      <c r="E232" s="202" t="s">
        <v>502</v>
      </c>
      <c r="F232" s="202" t="s">
        <v>503</v>
      </c>
      <c r="G232" s="189"/>
      <c r="H232" s="189"/>
      <c r="I232" s="192"/>
      <c r="J232" s="203">
        <f>BK232</f>
        <v>0</v>
      </c>
      <c r="K232" s="189"/>
      <c r="L232" s="194"/>
      <c r="M232" s="195"/>
      <c r="N232" s="196"/>
      <c r="O232" s="196"/>
      <c r="P232" s="197">
        <f>SUM(P233:P234)</f>
        <v>0</v>
      </c>
      <c r="Q232" s="196"/>
      <c r="R232" s="197">
        <f>SUM(R233:R234)</f>
        <v>0</v>
      </c>
      <c r="S232" s="196"/>
      <c r="T232" s="198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99" t="s">
        <v>79</v>
      </c>
      <c r="AT232" s="200" t="s">
        <v>70</v>
      </c>
      <c r="AU232" s="200" t="s">
        <v>79</v>
      </c>
      <c r="AY232" s="199" t="s">
        <v>116</v>
      </c>
      <c r="BK232" s="201">
        <f>SUM(BK233:BK234)</f>
        <v>0</v>
      </c>
    </row>
    <row r="233" spans="1:65" s="2" customFormat="1" ht="21.75" customHeight="1">
      <c r="A233" s="37"/>
      <c r="B233" s="38"/>
      <c r="C233" s="204" t="s">
        <v>504</v>
      </c>
      <c r="D233" s="204" t="s">
        <v>119</v>
      </c>
      <c r="E233" s="205" t="s">
        <v>505</v>
      </c>
      <c r="F233" s="206" t="s">
        <v>506</v>
      </c>
      <c r="G233" s="207" t="s">
        <v>129</v>
      </c>
      <c r="H233" s="208">
        <v>241.323</v>
      </c>
      <c r="I233" s="209"/>
      <c r="J233" s="210">
        <f>ROUND(I233*H233,2)</f>
        <v>0</v>
      </c>
      <c r="K233" s="211"/>
      <c r="L233" s="43"/>
      <c r="M233" s="212" t="s">
        <v>19</v>
      </c>
      <c r="N233" s="213" t="s">
        <v>42</v>
      </c>
      <c r="O233" s="83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16" t="s">
        <v>123</v>
      </c>
      <c r="AT233" s="216" t="s">
        <v>119</v>
      </c>
      <c r="AU233" s="216" t="s">
        <v>81</v>
      </c>
      <c r="AY233" s="16" t="s">
        <v>116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6" t="s">
        <v>79</v>
      </c>
      <c r="BK233" s="217">
        <f>ROUND(I233*H233,2)</f>
        <v>0</v>
      </c>
      <c r="BL233" s="16" t="s">
        <v>123</v>
      </c>
      <c r="BM233" s="216" t="s">
        <v>507</v>
      </c>
    </row>
    <row r="234" spans="1:65" s="2" customFormat="1" ht="21.75" customHeight="1">
      <c r="A234" s="37"/>
      <c r="B234" s="38"/>
      <c r="C234" s="204" t="s">
        <v>508</v>
      </c>
      <c r="D234" s="204" t="s">
        <v>119</v>
      </c>
      <c r="E234" s="205" t="s">
        <v>509</v>
      </c>
      <c r="F234" s="206" t="s">
        <v>510</v>
      </c>
      <c r="G234" s="207" t="s">
        <v>129</v>
      </c>
      <c r="H234" s="208">
        <v>241.323</v>
      </c>
      <c r="I234" s="209"/>
      <c r="J234" s="210">
        <f>ROUND(I234*H234,2)</f>
        <v>0</v>
      </c>
      <c r="K234" s="211"/>
      <c r="L234" s="43"/>
      <c r="M234" s="212" t="s">
        <v>19</v>
      </c>
      <c r="N234" s="213" t="s">
        <v>42</v>
      </c>
      <c r="O234" s="83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16" t="s">
        <v>123</v>
      </c>
      <c r="AT234" s="216" t="s">
        <v>119</v>
      </c>
      <c r="AU234" s="216" t="s">
        <v>81</v>
      </c>
      <c r="AY234" s="16" t="s">
        <v>116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6" t="s">
        <v>79</v>
      </c>
      <c r="BK234" s="217">
        <f>ROUND(I234*H234,2)</f>
        <v>0</v>
      </c>
      <c r="BL234" s="16" t="s">
        <v>123</v>
      </c>
      <c r="BM234" s="216" t="s">
        <v>511</v>
      </c>
    </row>
    <row r="235" spans="1:63" s="12" customFormat="1" ht="25.9" customHeight="1">
      <c r="A235" s="12"/>
      <c r="B235" s="188"/>
      <c r="C235" s="189"/>
      <c r="D235" s="190" t="s">
        <v>70</v>
      </c>
      <c r="E235" s="191" t="s">
        <v>512</v>
      </c>
      <c r="F235" s="191" t="s">
        <v>513</v>
      </c>
      <c r="G235" s="189"/>
      <c r="H235" s="189"/>
      <c r="I235" s="192"/>
      <c r="J235" s="193">
        <f>BK235</f>
        <v>0</v>
      </c>
      <c r="K235" s="189"/>
      <c r="L235" s="194"/>
      <c r="M235" s="195"/>
      <c r="N235" s="196"/>
      <c r="O235" s="196"/>
      <c r="P235" s="197">
        <f>P236</f>
        <v>0</v>
      </c>
      <c r="Q235" s="196"/>
      <c r="R235" s="197">
        <f>R236</f>
        <v>0.0022</v>
      </c>
      <c r="S235" s="196"/>
      <c r="T235" s="198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9" t="s">
        <v>81</v>
      </c>
      <c r="AT235" s="200" t="s">
        <v>70</v>
      </c>
      <c r="AU235" s="200" t="s">
        <v>71</v>
      </c>
      <c r="AY235" s="199" t="s">
        <v>116</v>
      </c>
      <c r="BK235" s="201">
        <f>BK236</f>
        <v>0</v>
      </c>
    </row>
    <row r="236" spans="1:63" s="12" customFormat="1" ht="22.8" customHeight="1">
      <c r="A236" s="12"/>
      <c r="B236" s="188"/>
      <c r="C236" s="189"/>
      <c r="D236" s="190" t="s">
        <v>70</v>
      </c>
      <c r="E236" s="202" t="s">
        <v>514</v>
      </c>
      <c r="F236" s="202" t="s">
        <v>515</v>
      </c>
      <c r="G236" s="189"/>
      <c r="H236" s="189"/>
      <c r="I236" s="192"/>
      <c r="J236" s="203">
        <f>BK236</f>
        <v>0</v>
      </c>
      <c r="K236" s="189"/>
      <c r="L236" s="194"/>
      <c r="M236" s="195"/>
      <c r="N236" s="196"/>
      <c r="O236" s="196"/>
      <c r="P236" s="197">
        <f>SUM(P237:P239)</f>
        <v>0</v>
      </c>
      <c r="Q236" s="196"/>
      <c r="R236" s="197">
        <f>SUM(R237:R239)</f>
        <v>0.0022</v>
      </c>
      <c r="S236" s="196"/>
      <c r="T236" s="198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9" t="s">
        <v>81</v>
      </c>
      <c r="AT236" s="200" t="s">
        <v>70</v>
      </c>
      <c r="AU236" s="200" t="s">
        <v>79</v>
      </c>
      <c r="AY236" s="199" t="s">
        <v>116</v>
      </c>
      <c r="BK236" s="201">
        <f>SUM(BK237:BK239)</f>
        <v>0</v>
      </c>
    </row>
    <row r="237" spans="1:65" s="2" customFormat="1" ht="21.75" customHeight="1">
      <c r="A237" s="37"/>
      <c r="B237" s="38"/>
      <c r="C237" s="204" t="s">
        <v>516</v>
      </c>
      <c r="D237" s="204" t="s">
        <v>119</v>
      </c>
      <c r="E237" s="205" t="s">
        <v>517</v>
      </c>
      <c r="F237" s="206" t="s">
        <v>518</v>
      </c>
      <c r="G237" s="207" t="s">
        <v>244</v>
      </c>
      <c r="H237" s="208">
        <v>5.5</v>
      </c>
      <c r="I237" s="209"/>
      <c r="J237" s="210">
        <f>ROUND(I237*H237,2)</f>
        <v>0</v>
      </c>
      <c r="K237" s="211"/>
      <c r="L237" s="43"/>
      <c r="M237" s="212" t="s">
        <v>19</v>
      </c>
      <c r="N237" s="213" t="s">
        <v>42</v>
      </c>
      <c r="O237" s="83"/>
      <c r="P237" s="214">
        <f>O237*H237</f>
        <v>0</v>
      </c>
      <c r="Q237" s="214">
        <v>0.0004</v>
      </c>
      <c r="R237" s="214">
        <f>Q237*H237</f>
        <v>0.0022</v>
      </c>
      <c r="S237" s="214">
        <v>0</v>
      </c>
      <c r="T237" s="21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16" t="s">
        <v>173</v>
      </c>
      <c r="AT237" s="216" t="s">
        <v>119</v>
      </c>
      <c r="AU237" s="216" t="s">
        <v>81</v>
      </c>
      <c r="AY237" s="16" t="s">
        <v>116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6" t="s">
        <v>79</v>
      </c>
      <c r="BK237" s="217">
        <f>ROUND(I237*H237,2)</f>
        <v>0</v>
      </c>
      <c r="BL237" s="16" t="s">
        <v>173</v>
      </c>
      <c r="BM237" s="216" t="s">
        <v>519</v>
      </c>
    </row>
    <row r="238" spans="1:65" s="2" customFormat="1" ht="16.5" customHeight="1">
      <c r="A238" s="37"/>
      <c r="B238" s="38"/>
      <c r="C238" s="246" t="s">
        <v>520</v>
      </c>
      <c r="D238" s="246" t="s">
        <v>227</v>
      </c>
      <c r="E238" s="247" t="s">
        <v>521</v>
      </c>
      <c r="F238" s="248" t="s">
        <v>522</v>
      </c>
      <c r="G238" s="249" t="s">
        <v>244</v>
      </c>
      <c r="H238" s="250">
        <v>5.5</v>
      </c>
      <c r="I238" s="251"/>
      <c r="J238" s="252">
        <f>ROUND(I238*H238,2)</f>
        <v>0</v>
      </c>
      <c r="K238" s="253"/>
      <c r="L238" s="254"/>
      <c r="M238" s="255" t="s">
        <v>19</v>
      </c>
      <c r="N238" s="256" t="s">
        <v>42</v>
      </c>
      <c r="O238" s="83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16" t="s">
        <v>523</v>
      </c>
      <c r="AT238" s="216" t="s">
        <v>227</v>
      </c>
      <c r="AU238" s="216" t="s">
        <v>81</v>
      </c>
      <c r="AY238" s="16" t="s">
        <v>116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6" t="s">
        <v>79</v>
      </c>
      <c r="BK238" s="217">
        <f>ROUND(I238*H238,2)</f>
        <v>0</v>
      </c>
      <c r="BL238" s="16" t="s">
        <v>173</v>
      </c>
      <c r="BM238" s="216" t="s">
        <v>524</v>
      </c>
    </row>
    <row r="239" spans="1:65" s="2" customFormat="1" ht="21.75" customHeight="1">
      <c r="A239" s="37"/>
      <c r="B239" s="38"/>
      <c r="C239" s="204" t="s">
        <v>525</v>
      </c>
      <c r="D239" s="204" t="s">
        <v>119</v>
      </c>
      <c r="E239" s="205" t="s">
        <v>526</v>
      </c>
      <c r="F239" s="206" t="s">
        <v>527</v>
      </c>
      <c r="G239" s="207" t="s">
        <v>129</v>
      </c>
      <c r="H239" s="208">
        <v>0.002</v>
      </c>
      <c r="I239" s="209"/>
      <c r="J239" s="210">
        <f>ROUND(I239*H239,2)</f>
        <v>0</v>
      </c>
      <c r="K239" s="211"/>
      <c r="L239" s="43"/>
      <c r="M239" s="229" t="s">
        <v>19</v>
      </c>
      <c r="N239" s="230" t="s">
        <v>42</v>
      </c>
      <c r="O239" s="231"/>
      <c r="P239" s="232">
        <f>O239*H239</f>
        <v>0</v>
      </c>
      <c r="Q239" s="232">
        <v>0</v>
      </c>
      <c r="R239" s="232">
        <f>Q239*H239</f>
        <v>0</v>
      </c>
      <c r="S239" s="232">
        <v>0</v>
      </c>
      <c r="T239" s="23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16" t="s">
        <v>173</v>
      </c>
      <c r="AT239" s="216" t="s">
        <v>119</v>
      </c>
      <c r="AU239" s="216" t="s">
        <v>81</v>
      </c>
      <c r="AY239" s="16" t="s">
        <v>116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6" t="s">
        <v>79</v>
      </c>
      <c r="BK239" s="217">
        <f>ROUND(I239*H239,2)</f>
        <v>0</v>
      </c>
      <c r="BL239" s="16" t="s">
        <v>173</v>
      </c>
      <c r="BM239" s="216" t="s">
        <v>528</v>
      </c>
    </row>
    <row r="240" spans="1:31" s="2" customFormat="1" ht="6.95" customHeight="1">
      <c r="A240" s="37"/>
      <c r="B240" s="58"/>
      <c r="C240" s="59"/>
      <c r="D240" s="59"/>
      <c r="E240" s="59"/>
      <c r="F240" s="59"/>
      <c r="G240" s="59"/>
      <c r="H240" s="59"/>
      <c r="I240" s="59"/>
      <c r="J240" s="59"/>
      <c r="K240" s="59"/>
      <c r="L240" s="43"/>
      <c r="M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</sheetData>
  <sheetProtection password="CC35" sheet="1" objects="1" scenarios="1" formatColumns="0" formatRows="0" autoFilter="0"/>
  <autoFilter ref="C88:K23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91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Zastávka u pivovaru Malý Rohozec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92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529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4. 5. 2021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32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ROUND((SUM(BE81:BE84)),2)</f>
        <v>0</v>
      </c>
      <c r="G33" s="37"/>
      <c r="H33" s="37"/>
      <c r="I33" s="147">
        <v>0.21</v>
      </c>
      <c r="J33" s="146">
        <f>ROUND(((SUM(BE81:BE84))*I33),2)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ROUND((SUM(BF81:BF84)),2)</f>
        <v>0</v>
      </c>
      <c r="G34" s="37"/>
      <c r="H34" s="37"/>
      <c r="I34" s="147">
        <v>0.15</v>
      </c>
      <c r="J34" s="146">
        <f>ROUND(((SUM(BF81:BF84))*I34),2)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ROUND((SUM(BG81:BG84)),2)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ROUND((SUM(BH81:BH84)),2)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ROUND((SUM(BI81:BI84)),2)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94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Zastávka u pivovaru Malý Rohozec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92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21037 - SO-401 - Veřejné osvětlení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>Turnov</v>
      </c>
      <c r="G52" s="39"/>
      <c r="H52" s="39"/>
      <c r="I52" s="31" t="s">
        <v>23</v>
      </c>
      <c r="J52" s="71" t="str">
        <f>IF(J12="","",J12)</f>
        <v>4. 5. 2021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 hidden="1">
      <c r="A54" s="37"/>
      <c r="B54" s="38"/>
      <c r="C54" s="31" t="s">
        <v>25</v>
      </c>
      <c r="D54" s="39"/>
      <c r="E54" s="39"/>
      <c r="F54" s="26" t="str">
        <f>E15</f>
        <v>Město Turnov,Antonína Dvořáka 335,Turnov</v>
      </c>
      <c r="G54" s="39"/>
      <c r="H54" s="39"/>
      <c r="I54" s="31" t="s">
        <v>31</v>
      </c>
      <c r="J54" s="35" t="str">
        <f>E21</f>
        <v>Profes Projekt, spol. s.r.o.,Vejrichova 272,Turnov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0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Profes Projekt, spol. s.r.o.,Vejrichova 272,Turnov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95</v>
      </c>
      <c r="D57" s="161"/>
      <c r="E57" s="161"/>
      <c r="F57" s="161"/>
      <c r="G57" s="161"/>
      <c r="H57" s="161"/>
      <c r="I57" s="161"/>
      <c r="J57" s="162" t="s">
        <v>96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97</v>
      </c>
    </row>
    <row r="60" spans="1:31" s="9" customFormat="1" ht="24.95" customHeight="1" hidden="1">
      <c r="A60" s="9"/>
      <c r="B60" s="164"/>
      <c r="C60" s="165"/>
      <c r="D60" s="166" t="s">
        <v>161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0"/>
      <c r="C61" s="171"/>
      <c r="D61" s="172" t="s">
        <v>530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 hidden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ht="12" hidden="1"/>
    <row r="65" ht="12" hidden="1"/>
    <row r="66" ht="12" hidden="1"/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101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Zastávka u pivovaru Malý Rohozec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92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21037 - SO-401 - Veřejné osvětlení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Turnov</v>
      </c>
      <c r="G75" s="39"/>
      <c r="H75" s="39"/>
      <c r="I75" s="31" t="s">
        <v>23</v>
      </c>
      <c r="J75" s="71" t="str">
        <f>IF(J12="","",J12)</f>
        <v>4. 5. 2021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05" customHeight="1">
      <c r="A77" s="37"/>
      <c r="B77" s="38"/>
      <c r="C77" s="31" t="s">
        <v>25</v>
      </c>
      <c r="D77" s="39"/>
      <c r="E77" s="39"/>
      <c r="F77" s="26" t="str">
        <f>E15</f>
        <v>Město Turnov,Antonína Dvořáka 335,Turnov</v>
      </c>
      <c r="G77" s="39"/>
      <c r="H77" s="39"/>
      <c r="I77" s="31" t="s">
        <v>31</v>
      </c>
      <c r="J77" s="35" t="str">
        <f>E21</f>
        <v>Profes Projekt, spol. s.r.o.,Vejrichova 272,Turnov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40.0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Profes Projekt, spol. s.r.o.,Vejrichova 272,Turnov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102</v>
      </c>
      <c r="D80" s="179" t="s">
        <v>56</v>
      </c>
      <c r="E80" s="179" t="s">
        <v>52</v>
      </c>
      <c r="F80" s="179" t="s">
        <v>53</v>
      </c>
      <c r="G80" s="179" t="s">
        <v>103</v>
      </c>
      <c r="H80" s="179" t="s">
        <v>104</v>
      </c>
      <c r="I80" s="179" t="s">
        <v>105</v>
      </c>
      <c r="J80" s="180" t="s">
        <v>96</v>
      </c>
      <c r="K80" s="181" t="s">
        <v>106</v>
      </c>
      <c r="L80" s="182"/>
      <c r="M80" s="91" t="s">
        <v>19</v>
      </c>
      <c r="N80" s="92" t="s">
        <v>41</v>
      </c>
      <c r="O80" s="92" t="s">
        <v>107</v>
      </c>
      <c r="P80" s="92" t="s">
        <v>108</v>
      </c>
      <c r="Q80" s="92" t="s">
        <v>109</v>
      </c>
      <c r="R80" s="92" t="s">
        <v>110</v>
      </c>
      <c r="S80" s="92" t="s">
        <v>111</v>
      </c>
      <c r="T80" s="93" t="s">
        <v>112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113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4"/>
      <c r="N81" s="184"/>
      <c r="O81" s="95"/>
      <c r="P81" s="185">
        <f>P82</f>
        <v>0</v>
      </c>
      <c r="Q81" s="95"/>
      <c r="R81" s="185">
        <f>R82</f>
        <v>0</v>
      </c>
      <c r="S81" s="95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97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70</v>
      </c>
      <c r="E82" s="191" t="s">
        <v>512</v>
      </c>
      <c r="F82" s="191" t="s">
        <v>513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81</v>
      </c>
      <c r="AT82" s="200" t="s">
        <v>70</v>
      </c>
      <c r="AU82" s="200" t="s">
        <v>71</v>
      </c>
      <c r="AY82" s="199" t="s">
        <v>116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70</v>
      </c>
      <c r="E83" s="202" t="s">
        <v>531</v>
      </c>
      <c r="F83" s="202" t="s">
        <v>532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P84</f>
        <v>0</v>
      </c>
      <c r="Q83" s="196"/>
      <c r="R83" s="197">
        <f>R84</f>
        <v>0</v>
      </c>
      <c r="S83" s="196"/>
      <c r="T83" s="198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81</v>
      </c>
      <c r="AT83" s="200" t="s">
        <v>70</v>
      </c>
      <c r="AU83" s="200" t="s">
        <v>79</v>
      </c>
      <c r="AY83" s="199" t="s">
        <v>116</v>
      </c>
      <c r="BK83" s="201">
        <f>BK84</f>
        <v>0</v>
      </c>
    </row>
    <row r="84" spans="1:65" s="2" customFormat="1" ht="16.5" customHeight="1">
      <c r="A84" s="37"/>
      <c r="B84" s="38"/>
      <c r="C84" s="204" t="s">
        <v>79</v>
      </c>
      <c r="D84" s="204" t="s">
        <v>119</v>
      </c>
      <c r="E84" s="205" t="s">
        <v>533</v>
      </c>
      <c r="F84" s="206" t="s">
        <v>534</v>
      </c>
      <c r="G84" s="207" t="s">
        <v>249</v>
      </c>
      <c r="H84" s="208">
        <v>1</v>
      </c>
      <c r="I84" s="209"/>
      <c r="J84" s="210">
        <f>ROUND(I84*H84,2)</f>
        <v>0</v>
      </c>
      <c r="K84" s="211"/>
      <c r="L84" s="43"/>
      <c r="M84" s="229" t="s">
        <v>19</v>
      </c>
      <c r="N84" s="230" t="s">
        <v>42</v>
      </c>
      <c r="O84" s="231"/>
      <c r="P84" s="232">
        <f>O84*H84</f>
        <v>0</v>
      </c>
      <c r="Q84" s="232">
        <v>0</v>
      </c>
      <c r="R84" s="232">
        <f>Q84*H84</f>
        <v>0</v>
      </c>
      <c r="S84" s="232">
        <v>0</v>
      </c>
      <c r="T84" s="23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6" t="s">
        <v>173</v>
      </c>
      <c r="AT84" s="216" t="s">
        <v>119</v>
      </c>
      <c r="AU84" s="216" t="s">
        <v>81</v>
      </c>
      <c r="AY84" s="16" t="s">
        <v>116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6" t="s">
        <v>79</v>
      </c>
      <c r="BK84" s="217">
        <f>ROUND(I84*H84,2)</f>
        <v>0</v>
      </c>
      <c r="BL84" s="16" t="s">
        <v>173</v>
      </c>
      <c r="BM84" s="216" t="s">
        <v>535</v>
      </c>
    </row>
    <row r="85" spans="1:31" s="2" customFormat="1" ht="6.95" customHeight="1">
      <c r="A85" s="37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43"/>
      <c r="M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</sheetData>
  <sheetProtection password="CC35" sheet="1" objects="1" scenarios="1" formatColumns="0" formatRows="0" autoFilter="0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91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Zastávka u pivovaru Malý Rohozec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92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536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4. 5. 2021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32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ROUND(J84,2)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ROUND((SUM(BE84:BE96)),2)</f>
        <v>0</v>
      </c>
      <c r="G33" s="37"/>
      <c r="H33" s="37"/>
      <c r="I33" s="147">
        <v>0.21</v>
      </c>
      <c r="J33" s="146">
        <f>ROUND(((SUM(BE84:BE96))*I33),2)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ROUND((SUM(BF84:BF96)),2)</f>
        <v>0</v>
      </c>
      <c r="G34" s="37"/>
      <c r="H34" s="37"/>
      <c r="I34" s="147">
        <v>0.15</v>
      </c>
      <c r="J34" s="146">
        <f>ROUND(((SUM(BF84:BF96))*I34),2)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ROUND((SUM(BG84:BG96)),2)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ROUND((SUM(BH84:BH96)),2)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ROUND((SUM(BI84:BI96)),2)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94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Zastávka u pivovaru Malý Rohozec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92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21037 - VRN - Vedlejší rozpočtové náklady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>Turnov</v>
      </c>
      <c r="G52" s="39"/>
      <c r="H52" s="39"/>
      <c r="I52" s="31" t="s">
        <v>23</v>
      </c>
      <c r="J52" s="71" t="str">
        <f>IF(J12="","",J12)</f>
        <v>4. 5. 2021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 hidden="1">
      <c r="A54" s="37"/>
      <c r="B54" s="38"/>
      <c r="C54" s="31" t="s">
        <v>25</v>
      </c>
      <c r="D54" s="39"/>
      <c r="E54" s="39"/>
      <c r="F54" s="26" t="str">
        <f>E15</f>
        <v>Město Turnov,Antonína Dvořáka 335,Turnov</v>
      </c>
      <c r="G54" s="39"/>
      <c r="H54" s="39"/>
      <c r="I54" s="31" t="s">
        <v>31</v>
      </c>
      <c r="J54" s="35" t="str">
        <f>E21</f>
        <v>Profes Projekt, spol. s.r.o.,Vejrichova 272,Turnov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40.0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Profes Projekt, spol. s.r.o.,Vejrichova 272,Turnov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95</v>
      </c>
      <c r="D57" s="161"/>
      <c r="E57" s="161"/>
      <c r="F57" s="161"/>
      <c r="G57" s="161"/>
      <c r="H57" s="161"/>
      <c r="I57" s="161"/>
      <c r="J57" s="162" t="s">
        <v>96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J84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97</v>
      </c>
    </row>
    <row r="60" spans="1:31" s="9" customFormat="1" ht="24.95" customHeight="1" hidden="1">
      <c r="A60" s="9"/>
      <c r="B60" s="164"/>
      <c r="C60" s="165"/>
      <c r="D60" s="166" t="s">
        <v>537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0"/>
      <c r="C61" s="171"/>
      <c r="D61" s="172" t="s">
        <v>538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0"/>
      <c r="C62" s="171"/>
      <c r="D62" s="172" t="s">
        <v>539</v>
      </c>
      <c r="E62" s="173"/>
      <c r="F62" s="173"/>
      <c r="G62" s="173"/>
      <c r="H62" s="173"/>
      <c r="I62" s="173"/>
      <c r="J62" s="174">
        <f>J89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0"/>
      <c r="C63" s="171"/>
      <c r="D63" s="172" t="s">
        <v>540</v>
      </c>
      <c r="E63" s="173"/>
      <c r="F63" s="173"/>
      <c r="G63" s="173"/>
      <c r="H63" s="173"/>
      <c r="I63" s="173"/>
      <c r="J63" s="174">
        <f>J92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0"/>
      <c r="C64" s="171"/>
      <c r="D64" s="172" t="s">
        <v>541</v>
      </c>
      <c r="E64" s="173"/>
      <c r="F64" s="173"/>
      <c r="G64" s="173"/>
      <c r="H64" s="173"/>
      <c r="I64" s="173"/>
      <c r="J64" s="174">
        <f>J95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 hidden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 hidden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ht="12" hidden="1"/>
    <row r="68" ht="12" hidden="1"/>
    <row r="69" ht="12" hidden="1"/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101</v>
      </c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59" t="str">
        <f>E7</f>
        <v>Zastávka u pivovaru Malý Rohozec</v>
      </c>
      <c r="F74" s="31"/>
      <c r="G74" s="31"/>
      <c r="H74" s="31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92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21037 - VRN - Vedlejší rozpočtové náklady</v>
      </c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21</v>
      </c>
      <c r="D78" s="39"/>
      <c r="E78" s="39"/>
      <c r="F78" s="26" t="str">
        <f>F12</f>
        <v>Turnov</v>
      </c>
      <c r="G78" s="39"/>
      <c r="H78" s="39"/>
      <c r="I78" s="31" t="s">
        <v>23</v>
      </c>
      <c r="J78" s="71" t="str">
        <f>IF(J12="","",J12)</f>
        <v>4. 5. 2021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05" customHeight="1">
      <c r="A80" s="37"/>
      <c r="B80" s="38"/>
      <c r="C80" s="31" t="s">
        <v>25</v>
      </c>
      <c r="D80" s="39"/>
      <c r="E80" s="39"/>
      <c r="F80" s="26" t="str">
        <f>E15</f>
        <v>Město Turnov,Antonína Dvořáka 335,Turnov</v>
      </c>
      <c r="G80" s="39"/>
      <c r="H80" s="39"/>
      <c r="I80" s="31" t="s">
        <v>31</v>
      </c>
      <c r="J80" s="35" t="str">
        <f>E21</f>
        <v>Profes Projekt, spol. s.r.o.,Vejrichova 272,Turnov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40.05" customHeight="1">
      <c r="A81" s="37"/>
      <c r="B81" s="38"/>
      <c r="C81" s="31" t="s">
        <v>29</v>
      </c>
      <c r="D81" s="39"/>
      <c r="E81" s="39"/>
      <c r="F81" s="26" t="str">
        <f>IF(E18="","",E18)</f>
        <v>Vyplň údaj</v>
      </c>
      <c r="G81" s="39"/>
      <c r="H81" s="39"/>
      <c r="I81" s="31" t="s">
        <v>34</v>
      </c>
      <c r="J81" s="35" t="str">
        <f>E24</f>
        <v>Profes Projekt, spol. s.r.o.,Vejrichova 272,Turnov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76"/>
      <c r="B83" s="177"/>
      <c r="C83" s="178" t="s">
        <v>102</v>
      </c>
      <c r="D83" s="179" t="s">
        <v>56</v>
      </c>
      <c r="E83" s="179" t="s">
        <v>52</v>
      </c>
      <c r="F83" s="179" t="s">
        <v>53</v>
      </c>
      <c r="G83" s="179" t="s">
        <v>103</v>
      </c>
      <c r="H83" s="179" t="s">
        <v>104</v>
      </c>
      <c r="I83" s="179" t="s">
        <v>105</v>
      </c>
      <c r="J83" s="180" t="s">
        <v>96</v>
      </c>
      <c r="K83" s="181" t="s">
        <v>106</v>
      </c>
      <c r="L83" s="182"/>
      <c r="M83" s="91" t="s">
        <v>19</v>
      </c>
      <c r="N83" s="92" t="s">
        <v>41</v>
      </c>
      <c r="O83" s="92" t="s">
        <v>107</v>
      </c>
      <c r="P83" s="92" t="s">
        <v>108</v>
      </c>
      <c r="Q83" s="92" t="s">
        <v>109</v>
      </c>
      <c r="R83" s="92" t="s">
        <v>110</v>
      </c>
      <c r="S83" s="92" t="s">
        <v>111</v>
      </c>
      <c r="T83" s="93" t="s">
        <v>112</v>
      </c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</row>
    <row r="84" spans="1:63" s="2" customFormat="1" ht="22.8" customHeight="1">
      <c r="A84" s="37"/>
      <c r="B84" s="38"/>
      <c r="C84" s="98" t="s">
        <v>113</v>
      </c>
      <c r="D84" s="39"/>
      <c r="E84" s="39"/>
      <c r="F84" s="39"/>
      <c r="G84" s="39"/>
      <c r="H84" s="39"/>
      <c r="I84" s="39"/>
      <c r="J84" s="183">
        <f>BK84</f>
        <v>0</v>
      </c>
      <c r="K84" s="39"/>
      <c r="L84" s="43"/>
      <c r="M84" s="94"/>
      <c r="N84" s="184"/>
      <c r="O84" s="95"/>
      <c r="P84" s="185">
        <f>P85</f>
        <v>0</v>
      </c>
      <c r="Q84" s="95"/>
      <c r="R84" s="185">
        <f>R85</f>
        <v>0</v>
      </c>
      <c r="S84" s="95"/>
      <c r="T84" s="186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70</v>
      </c>
      <c r="AU84" s="16" t="s">
        <v>97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70</v>
      </c>
      <c r="E85" s="191" t="s">
        <v>542</v>
      </c>
      <c r="F85" s="191" t="s">
        <v>89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P86+P89+P92+P95</f>
        <v>0</v>
      </c>
      <c r="Q85" s="196"/>
      <c r="R85" s="197">
        <f>R86+R89+R92+R95</f>
        <v>0</v>
      </c>
      <c r="S85" s="196"/>
      <c r="T85" s="198">
        <f>T86+T89+T92+T95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140</v>
      </c>
      <c r="AT85" s="200" t="s">
        <v>70</v>
      </c>
      <c r="AU85" s="200" t="s">
        <v>71</v>
      </c>
      <c r="AY85" s="199" t="s">
        <v>116</v>
      </c>
      <c r="BK85" s="201">
        <f>BK86+BK89+BK92+BK95</f>
        <v>0</v>
      </c>
    </row>
    <row r="86" spans="1:63" s="12" customFormat="1" ht="22.8" customHeight="1">
      <c r="A86" s="12"/>
      <c r="B86" s="188"/>
      <c r="C86" s="189"/>
      <c r="D86" s="190" t="s">
        <v>70</v>
      </c>
      <c r="E86" s="202" t="s">
        <v>543</v>
      </c>
      <c r="F86" s="202" t="s">
        <v>544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SUM(P87:P88)</f>
        <v>0</v>
      </c>
      <c r="Q86" s="196"/>
      <c r="R86" s="197">
        <f>SUM(R87:R88)</f>
        <v>0</v>
      </c>
      <c r="S86" s="196"/>
      <c r="T86" s="198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140</v>
      </c>
      <c r="AT86" s="200" t="s">
        <v>70</v>
      </c>
      <c r="AU86" s="200" t="s">
        <v>79</v>
      </c>
      <c r="AY86" s="199" t="s">
        <v>116</v>
      </c>
      <c r="BK86" s="201">
        <f>SUM(BK87:BK88)</f>
        <v>0</v>
      </c>
    </row>
    <row r="87" spans="1:65" s="2" customFormat="1" ht="16.5" customHeight="1">
      <c r="A87" s="37"/>
      <c r="B87" s="38"/>
      <c r="C87" s="204" t="s">
        <v>79</v>
      </c>
      <c r="D87" s="204" t="s">
        <v>119</v>
      </c>
      <c r="E87" s="205" t="s">
        <v>545</v>
      </c>
      <c r="F87" s="206" t="s">
        <v>546</v>
      </c>
      <c r="G87" s="207" t="s">
        <v>249</v>
      </c>
      <c r="H87" s="208">
        <v>1</v>
      </c>
      <c r="I87" s="209"/>
      <c r="J87" s="210">
        <f>ROUND(I87*H87,2)</f>
        <v>0</v>
      </c>
      <c r="K87" s="211"/>
      <c r="L87" s="43"/>
      <c r="M87" s="212" t="s">
        <v>19</v>
      </c>
      <c r="N87" s="213" t="s">
        <v>42</v>
      </c>
      <c r="O87" s="8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6" t="s">
        <v>547</v>
      </c>
      <c r="AT87" s="216" t="s">
        <v>119</v>
      </c>
      <c r="AU87" s="216" t="s">
        <v>81</v>
      </c>
      <c r="AY87" s="16" t="s">
        <v>116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6" t="s">
        <v>79</v>
      </c>
      <c r="BK87" s="217">
        <f>ROUND(I87*H87,2)</f>
        <v>0</v>
      </c>
      <c r="BL87" s="16" t="s">
        <v>547</v>
      </c>
      <c r="BM87" s="216" t="s">
        <v>548</v>
      </c>
    </row>
    <row r="88" spans="1:65" s="2" customFormat="1" ht="16.5" customHeight="1">
      <c r="A88" s="37"/>
      <c r="B88" s="38"/>
      <c r="C88" s="204" t="s">
        <v>81</v>
      </c>
      <c r="D88" s="204" t="s">
        <v>119</v>
      </c>
      <c r="E88" s="205" t="s">
        <v>549</v>
      </c>
      <c r="F88" s="206" t="s">
        <v>550</v>
      </c>
      <c r="G88" s="207" t="s">
        <v>249</v>
      </c>
      <c r="H88" s="208">
        <v>1</v>
      </c>
      <c r="I88" s="209"/>
      <c r="J88" s="210">
        <f>ROUND(I88*H88,2)</f>
        <v>0</v>
      </c>
      <c r="K88" s="211"/>
      <c r="L88" s="43"/>
      <c r="M88" s="212" t="s">
        <v>19</v>
      </c>
      <c r="N88" s="213" t="s">
        <v>42</v>
      </c>
      <c r="O88" s="83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6" t="s">
        <v>547</v>
      </c>
      <c r="AT88" s="216" t="s">
        <v>119</v>
      </c>
      <c r="AU88" s="216" t="s">
        <v>81</v>
      </c>
      <c r="AY88" s="16" t="s">
        <v>116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6" t="s">
        <v>79</v>
      </c>
      <c r="BK88" s="217">
        <f>ROUND(I88*H88,2)</f>
        <v>0</v>
      </c>
      <c r="BL88" s="16" t="s">
        <v>547</v>
      </c>
      <c r="BM88" s="216" t="s">
        <v>551</v>
      </c>
    </row>
    <row r="89" spans="1:63" s="12" customFormat="1" ht="22.8" customHeight="1">
      <c r="A89" s="12"/>
      <c r="B89" s="188"/>
      <c r="C89" s="189"/>
      <c r="D89" s="190" t="s">
        <v>70</v>
      </c>
      <c r="E89" s="202" t="s">
        <v>552</v>
      </c>
      <c r="F89" s="202" t="s">
        <v>553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SUM(P90:P91)</f>
        <v>0</v>
      </c>
      <c r="Q89" s="196"/>
      <c r="R89" s="197">
        <f>SUM(R90:R91)</f>
        <v>0</v>
      </c>
      <c r="S89" s="196"/>
      <c r="T89" s="198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140</v>
      </c>
      <c r="AT89" s="200" t="s">
        <v>70</v>
      </c>
      <c r="AU89" s="200" t="s">
        <v>79</v>
      </c>
      <c r="AY89" s="199" t="s">
        <v>116</v>
      </c>
      <c r="BK89" s="201">
        <f>SUM(BK90:BK91)</f>
        <v>0</v>
      </c>
    </row>
    <row r="90" spans="1:65" s="2" customFormat="1" ht="16.5" customHeight="1">
      <c r="A90" s="37"/>
      <c r="B90" s="38"/>
      <c r="C90" s="204" t="s">
        <v>131</v>
      </c>
      <c r="D90" s="204" t="s">
        <v>119</v>
      </c>
      <c r="E90" s="205" t="s">
        <v>554</v>
      </c>
      <c r="F90" s="206" t="s">
        <v>553</v>
      </c>
      <c r="G90" s="207" t="s">
        <v>249</v>
      </c>
      <c r="H90" s="208">
        <v>1</v>
      </c>
      <c r="I90" s="209"/>
      <c r="J90" s="210">
        <f>ROUND(I90*H90,2)</f>
        <v>0</v>
      </c>
      <c r="K90" s="211"/>
      <c r="L90" s="43"/>
      <c r="M90" s="212" t="s">
        <v>19</v>
      </c>
      <c r="N90" s="213" t="s">
        <v>42</v>
      </c>
      <c r="O90" s="8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6" t="s">
        <v>547</v>
      </c>
      <c r="AT90" s="216" t="s">
        <v>119</v>
      </c>
      <c r="AU90" s="216" t="s">
        <v>81</v>
      </c>
      <c r="AY90" s="16" t="s">
        <v>116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6" t="s">
        <v>79</v>
      </c>
      <c r="BK90" s="217">
        <f>ROUND(I90*H90,2)</f>
        <v>0</v>
      </c>
      <c r="BL90" s="16" t="s">
        <v>547</v>
      </c>
      <c r="BM90" s="216" t="s">
        <v>555</v>
      </c>
    </row>
    <row r="91" spans="1:65" s="2" customFormat="1" ht="16.5" customHeight="1">
      <c r="A91" s="37"/>
      <c r="B91" s="38"/>
      <c r="C91" s="204" t="s">
        <v>123</v>
      </c>
      <c r="D91" s="204" t="s">
        <v>119</v>
      </c>
      <c r="E91" s="205" t="s">
        <v>556</v>
      </c>
      <c r="F91" s="206" t="s">
        <v>557</v>
      </c>
      <c r="G91" s="207" t="s">
        <v>249</v>
      </c>
      <c r="H91" s="208">
        <v>1</v>
      </c>
      <c r="I91" s="209"/>
      <c r="J91" s="210">
        <f>ROUND(I91*H91,2)</f>
        <v>0</v>
      </c>
      <c r="K91" s="211"/>
      <c r="L91" s="43"/>
      <c r="M91" s="212" t="s">
        <v>19</v>
      </c>
      <c r="N91" s="213" t="s">
        <v>42</v>
      </c>
      <c r="O91" s="83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6" t="s">
        <v>547</v>
      </c>
      <c r="AT91" s="216" t="s">
        <v>119</v>
      </c>
      <c r="AU91" s="216" t="s">
        <v>81</v>
      </c>
      <c r="AY91" s="16" t="s">
        <v>116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6" t="s">
        <v>79</v>
      </c>
      <c r="BK91" s="217">
        <f>ROUND(I91*H91,2)</f>
        <v>0</v>
      </c>
      <c r="BL91" s="16" t="s">
        <v>547</v>
      </c>
      <c r="BM91" s="216" t="s">
        <v>558</v>
      </c>
    </row>
    <row r="92" spans="1:63" s="12" customFormat="1" ht="22.8" customHeight="1">
      <c r="A92" s="12"/>
      <c r="B92" s="188"/>
      <c r="C92" s="189"/>
      <c r="D92" s="190" t="s">
        <v>70</v>
      </c>
      <c r="E92" s="202" t="s">
        <v>559</v>
      </c>
      <c r="F92" s="202" t="s">
        <v>560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SUM(P93:P94)</f>
        <v>0</v>
      </c>
      <c r="Q92" s="196"/>
      <c r="R92" s="197">
        <f>SUM(R93:R94)</f>
        <v>0</v>
      </c>
      <c r="S92" s="196"/>
      <c r="T92" s="198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140</v>
      </c>
      <c r="AT92" s="200" t="s">
        <v>70</v>
      </c>
      <c r="AU92" s="200" t="s">
        <v>79</v>
      </c>
      <c r="AY92" s="199" t="s">
        <v>116</v>
      </c>
      <c r="BK92" s="201">
        <f>SUM(BK93:BK94)</f>
        <v>0</v>
      </c>
    </row>
    <row r="93" spans="1:65" s="2" customFormat="1" ht="16.5" customHeight="1">
      <c r="A93" s="37"/>
      <c r="B93" s="38"/>
      <c r="C93" s="204" t="s">
        <v>140</v>
      </c>
      <c r="D93" s="204" t="s">
        <v>119</v>
      </c>
      <c r="E93" s="205" t="s">
        <v>561</v>
      </c>
      <c r="F93" s="206" t="s">
        <v>562</v>
      </c>
      <c r="G93" s="207" t="s">
        <v>249</v>
      </c>
      <c r="H93" s="208">
        <v>1</v>
      </c>
      <c r="I93" s="209"/>
      <c r="J93" s="210">
        <f>ROUND(I93*H93,2)</f>
        <v>0</v>
      </c>
      <c r="K93" s="211"/>
      <c r="L93" s="43"/>
      <c r="M93" s="212" t="s">
        <v>19</v>
      </c>
      <c r="N93" s="213" t="s">
        <v>42</v>
      </c>
      <c r="O93" s="83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6" t="s">
        <v>547</v>
      </c>
      <c r="AT93" s="216" t="s">
        <v>119</v>
      </c>
      <c r="AU93" s="216" t="s">
        <v>81</v>
      </c>
      <c r="AY93" s="16" t="s">
        <v>116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6" t="s">
        <v>79</v>
      </c>
      <c r="BK93" s="217">
        <f>ROUND(I93*H93,2)</f>
        <v>0</v>
      </c>
      <c r="BL93" s="16" t="s">
        <v>547</v>
      </c>
      <c r="BM93" s="216" t="s">
        <v>563</v>
      </c>
    </row>
    <row r="94" spans="1:65" s="2" customFormat="1" ht="16.5" customHeight="1">
      <c r="A94" s="37"/>
      <c r="B94" s="38"/>
      <c r="C94" s="204" t="s">
        <v>144</v>
      </c>
      <c r="D94" s="204" t="s">
        <v>119</v>
      </c>
      <c r="E94" s="205" t="s">
        <v>564</v>
      </c>
      <c r="F94" s="206" t="s">
        <v>565</v>
      </c>
      <c r="G94" s="207" t="s">
        <v>249</v>
      </c>
      <c r="H94" s="208">
        <v>1</v>
      </c>
      <c r="I94" s="209"/>
      <c r="J94" s="210">
        <f>ROUND(I94*H94,2)</f>
        <v>0</v>
      </c>
      <c r="K94" s="211"/>
      <c r="L94" s="43"/>
      <c r="M94" s="212" t="s">
        <v>19</v>
      </c>
      <c r="N94" s="213" t="s">
        <v>42</v>
      </c>
      <c r="O94" s="83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6" t="s">
        <v>123</v>
      </c>
      <c r="AT94" s="216" t="s">
        <v>119</v>
      </c>
      <c r="AU94" s="216" t="s">
        <v>81</v>
      </c>
      <c r="AY94" s="16" t="s">
        <v>116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6" t="s">
        <v>79</v>
      </c>
      <c r="BK94" s="217">
        <f>ROUND(I94*H94,2)</f>
        <v>0</v>
      </c>
      <c r="BL94" s="16" t="s">
        <v>123</v>
      </c>
      <c r="BM94" s="216" t="s">
        <v>566</v>
      </c>
    </row>
    <row r="95" spans="1:63" s="12" customFormat="1" ht="22.8" customHeight="1">
      <c r="A95" s="12"/>
      <c r="B95" s="188"/>
      <c r="C95" s="189"/>
      <c r="D95" s="190" t="s">
        <v>70</v>
      </c>
      <c r="E95" s="202" t="s">
        <v>567</v>
      </c>
      <c r="F95" s="202" t="s">
        <v>568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P96</f>
        <v>0</v>
      </c>
      <c r="Q95" s="196"/>
      <c r="R95" s="197">
        <f>R96</f>
        <v>0</v>
      </c>
      <c r="S95" s="196"/>
      <c r="T95" s="198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140</v>
      </c>
      <c r="AT95" s="200" t="s">
        <v>70</v>
      </c>
      <c r="AU95" s="200" t="s">
        <v>79</v>
      </c>
      <c r="AY95" s="199" t="s">
        <v>116</v>
      </c>
      <c r="BK95" s="201">
        <f>BK96</f>
        <v>0</v>
      </c>
    </row>
    <row r="96" spans="1:65" s="2" customFormat="1" ht="16.5" customHeight="1">
      <c r="A96" s="37"/>
      <c r="B96" s="38"/>
      <c r="C96" s="204" t="s">
        <v>151</v>
      </c>
      <c r="D96" s="204" t="s">
        <v>119</v>
      </c>
      <c r="E96" s="205" t="s">
        <v>569</v>
      </c>
      <c r="F96" s="206" t="s">
        <v>570</v>
      </c>
      <c r="G96" s="207" t="s">
        <v>249</v>
      </c>
      <c r="H96" s="208">
        <v>1</v>
      </c>
      <c r="I96" s="209"/>
      <c r="J96" s="210">
        <f>ROUND(I96*H96,2)</f>
        <v>0</v>
      </c>
      <c r="K96" s="211"/>
      <c r="L96" s="43"/>
      <c r="M96" s="229" t="s">
        <v>19</v>
      </c>
      <c r="N96" s="230" t="s">
        <v>42</v>
      </c>
      <c r="O96" s="231"/>
      <c r="P96" s="232">
        <f>O96*H96</f>
        <v>0</v>
      </c>
      <c r="Q96" s="232">
        <v>0</v>
      </c>
      <c r="R96" s="232">
        <f>Q96*H96</f>
        <v>0</v>
      </c>
      <c r="S96" s="232">
        <v>0</v>
      </c>
      <c r="T96" s="23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6" t="s">
        <v>547</v>
      </c>
      <c r="AT96" s="216" t="s">
        <v>119</v>
      </c>
      <c r="AU96" s="216" t="s">
        <v>81</v>
      </c>
      <c r="AY96" s="16" t="s">
        <v>116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6" t="s">
        <v>79</v>
      </c>
      <c r="BK96" s="217">
        <f>ROUND(I96*H96,2)</f>
        <v>0</v>
      </c>
      <c r="BL96" s="16" t="s">
        <v>547</v>
      </c>
      <c r="BM96" s="216" t="s">
        <v>571</v>
      </c>
    </row>
    <row r="97" spans="1:31" s="2" customFormat="1" ht="6.95" customHeight="1">
      <c r="A97" s="37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43"/>
      <c r="M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</sheetData>
  <sheetProtection password="CC35" sheet="1" objects="1" scenarios="1" formatColumns="0" formatRows="0" autoFilter="0"/>
  <autoFilter ref="C83:K9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PC33-MICHAL\PC33</dc:creator>
  <cp:keywords/>
  <dc:description/>
  <cp:lastModifiedBy>PC33-MICHAL\PC33</cp:lastModifiedBy>
  <dcterms:created xsi:type="dcterms:W3CDTF">2021-05-07T14:08:10Z</dcterms:created>
  <dcterms:modified xsi:type="dcterms:W3CDTF">2021-05-07T14:08:15Z</dcterms:modified>
  <cp:category/>
  <cp:version/>
  <cp:contentType/>
  <cp:contentStatus/>
</cp:coreProperties>
</file>