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1"/>
  </bookViews>
  <sheets>
    <sheet name="Rekapitulace" sheetId="1" r:id="rId1"/>
    <sheet name="SO 100" sheetId="2" r:id="rId2"/>
    <sheet name="SO 300" sheetId="3" r:id="rId3"/>
    <sheet name="SO 410" sheetId="4" r:id="rId4"/>
    <sheet name="SO 500" sheetId="5" r:id="rId5"/>
  </sheets>
  <definedNames/>
  <calcPr calcId="152511"/>
</workbook>
</file>

<file path=xl/sharedStrings.xml><?xml version="1.0" encoding="utf-8"?>
<sst xmlns="http://schemas.openxmlformats.org/spreadsheetml/2006/main" count="975" uniqueCount="338">
  <si>
    <t>Firma: Firma</t>
  </si>
  <si>
    <t>Rekapitulace ceny</t>
  </si>
  <si>
    <t>Stavba: 202102 - KOMUNIKACE A INŽENÝRSKÉ SÍTĚ V ROZVOJOVÉ LOKALITĚ HRUŠTICE - KÁROVSKO, UL. NA PIAVĚ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</si>
  <si>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</si>
  <si>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</si>
  <si>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</si>
  <si>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</si>
  <si>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</si>
  <si>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</si>
  <si>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</si>
  <si>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</si>
  <si>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</si>
  <si>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</si>
  <si>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</si>
  <si>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</si>
  <si>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202102</t>
  </si>
  <si>
    <t>KOMUNIKACE A INŽENÝRSKÉ SÍTĚ V ROZVOJOVÉ LOKALITĚ HRUŠTICE - KÁROVSKO, UL. NA PIAVĚ</t>
  </si>
  <si>
    <t>O</t>
  </si>
  <si>
    <t>Rozpočet:</t>
  </si>
  <si>
    <t>0.00</t>
  </si>
  <si>
    <t>15.00</t>
  </si>
  <si>
    <t>21.00</t>
  </si>
  <si>
    <t>3</t>
  </si>
  <si>
    <t>2</t>
  </si>
  <si>
    <t>SO 100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</si>
  <si>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</si>
  <si>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</si>
  <si>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</si>
  <si>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</si>
  <si>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</si>
  <si>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</si>
  <si>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</si>
  <si>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</si>
  <si>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</si>
  <si>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</si>
  <si>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</si>
  <si>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</si>
  <si>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</si>
  <si>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</si>
  <si>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</si>
  <si>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</si>
  <si>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</si>
  <si>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</si>
  <si>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</si>
  <si>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</si>
  <si>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</si>
  <si>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014112</t>
  </si>
  <si>
    <t/>
  </si>
  <si>
    <t>POPLATKY ZA SKLÁDKU TYP S-IO (INERTNÍ ODPAD)</t>
  </si>
  <si>
    <t>T</t>
  </si>
  <si>
    <t>PP</t>
  </si>
  <si>
    <t>odvoz výkopku z pol. 123938 a 132938 - bude upřesněno dle skutečnosti</t>
  </si>
  <si>
    <t>VV</t>
  </si>
  <si>
    <t>(1 169.918+68)*1,9=2 352.044 [A]</t>
  </si>
  <si>
    <t>TS</t>
  </si>
  <si>
    <t>zahrnuje veškeré poplatky provozovateli skládky související s uložením odpadu na skládce.</t>
  </si>
  <si>
    <t>015130</t>
  </si>
  <si>
    <t>POPLATKY ZA LIKVIDACŮ ODPADŮ NEKONTAMINOVANÝCH - 17 03 02 VYBOURANÝ ASFALTOVÝ BETON BEZ DEHTU</t>
  </si>
  <si>
    <t>recyklace asfaltu z položek 113728 a 113138</t>
  </si>
  <si>
    <t>(8,23+18,28+54,2)*0,1*1,3=10.492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</si>
  <si>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</si>
  <si>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02730</t>
  </si>
  <si>
    <t>POMOC PRÁCE ZŘÍZ NEBO ZAJIŠŤ OCHRANU INŽENÝRSKÝCH SÍTÍ</t>
  </si>
  <si>
    <t>KPL</t>
  </si>
  <si>
    <t>Zajištění inženýrských sítí před zahájením stavebních prací a během realizace stavby dle požadavku správců. Nutné vytyčení všech podzemních sítí s protokolárním zápisem příslušných správců. Přesnou polohu podzemních vedení ověřit ručně kopanými sondami. Přechody nutno ochránit.   
PEVNÁ CENA</t>
  </si>
  <si>
    <t>1=1.000 [A]</t>
  </si>
  <si>
    <t>zahrnuje veškeré náklady spojené s objednatelem požadovanými zařízeními</t>
  </si>
  <si>
    <t>02910</t>
  </si>
  <si>
    <t>OSTATNÍ POŽADAVKY - ZEMĚMĚŘIČSKÁ MĚŘENÍ</t>
  </si>
  <si>
    <t>Veškerá zaměření nutná k realizaci díla (např. vytyčení stavby, potřebná zaměření a geodetické práce v průběhu výstavby, obvod staveniště apod.) a k uvedení stavby do užívání a řádnému předání dokončeného díla. Včetně ochrany vytyčovacích bodů.   
3x tištěná + 1xCD   
PEVNÁ CENA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</si>
  <si>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</si>
  <si>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</si>
  <si>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</si>
  <si>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HM</t>
  </si>
  <si>
    <t>Zaměření vrstev pro určení kubatur konstrukčeních vrstev a celkových plošných a délkových výměr.    
PEVNÁ CENA</t>
  </si>
  <si>
    <t>zahrnuje veškeré náklady spojené s objednatelem požadovanými pracemi</t>
  </si>
  <si>
    <t>02940</t>
  </si>
  <si>
    <t>OSTATNÍ POŽADAVKY - VYPRACOVÁNÍ DOKUMENTACE</t>
  </si>
  <si>
    <t>Dokumentace skutečného provedení stavby. Výkresy a související písemnosti zhotovené stavby potřebné pro evidenci pozemní komunikace. Výkresy odchylek a změn stavby oproti DSP+PDPS. Ověření podpisem odpovědného zástupce zhotovitele a správce stavby.    
Zadavatel poskytne dokumentaci v otevřeném formátu *.dwg.   
PEVNÁ CENA.</t>
  </si>
  <si>
    <t>7</t>
  </si>
  <si>
    <t>02950</t>
  </si>
  <si>
    <t>OSTATNÍ POŽADAVKY - POSUDKY, KONTROLY, REVIZNÍ ZPRÁVY</t>
  </si>
  <si>
    <t>"Pasportizace nemovitostí v zájmovém území celé akce před zahájením a po dokončení prací, dopravního značení , vybavení komunikace - odvodnění příkopu, vodní tok, přilehlé pozemky, nemovitosti a objekty inženýrských sítí (v zájmovém prostoru). Projednání pasportizace provedené před zahájením prací. Následně pasportizace po dokončení akce s projednáním a prokázáním  stavů konstrukcí, objektů a pozemků před a po akci.   
Celkem pasportizace včetně kompletní dokumentace v tištěné podobě a předání na CD dle SOD."  
PEVNÁ CENA.</t>
  </si>
  <si>
    <t>8</t>
  </si>
  <si>
    <t>03720</t>
  </si>
  <si>
    <t>POMOC PRÁCE ZAJIŠŤ NEBO ZŘÍZ REGULACI A OCHRANU DOPRAVY</t>
  </si>
  <si>
    <t>Úhrnná částka musí obsahovat veškeré náklady na dočasné úpravy a regulaci dopravy (i pěší) na staveništi a nezbytné značení a opatření vyplývající z požadavků BOZP na staveništi vč. provizorních lávek, nájezdů,...    
Trasy pro pěší v souladu s vyhl. č. 398/2009 Sb., o obecných technických požadavcích zabezpečujících bezbariérové užívání staveb.    
Po dobu realizace stavby zajištěn přístup k objektům pro požární techniku, policii, záchranné služby.   
PEVNÁ CENA.</t>
  </si>
  <si>
    <t>zahrnuje objednatelem povolené náklady na požadovaná zařízení zhotovitele</t>
  </si>
  <si>
    <t>Zemní práce</t>
  </si>
  <si>
    <t>113728</t>
  </si>
  <si>
    <t>FRÉZOVÁNÍ ZPEVNĚNÝCH PLOCH ASFALTOVÝCH, ODVOZ DO 20KM</t>
  </si>
  <si>
    <t>M3</t>
  </si>
  <si>
    <t>frézování do hl. 100 mm - odstranění asfaltu v napojení na stávající komunikace, inžerské sítě</t>
  </si>
  <si>
    <t>(8,23+18,28+54,2)*0,1=8.071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</si>
  <si>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</si>
  <si>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12110</t>
  </si>
  <si>
    <t>SEJMUTÍ ORNICE NEBO LESNÍ PŮDY</t>
  </si>
  <si>
    <t>Sejmutí ornice a její uskladnění na deponii stavby pro pozdější opětovné rozprostření. Předpokládaná tl. sejmutí ornice je 150 mm, bude upřesněno při stavbě během provádění</t>
  </si>
  <si>
    <t>3091*0,1=309.100 [A]</t>
  </si>
  <si>
    <t>položka zahrnuje sejmutí ornice bez ohledu na tloušťku vrstvy a její vodorovnou dopravu  
nezahrnuje uložení na trvalou skládku</t>
  </si>
  <si>
    <t>11</t>
  </si>
  <si>
    <t>123938</t>
  </si>
  <si>
    <t>ODKOP PRO SPOD STAVBU SILNIC A ŽELEZNIC TŘ. III, ODVOZ DO 20KM</t>
  </si>
  <si>
    <t>Výkopek pro vytvoření pláně a zemích těles. Výkopek bude v případě vhodnosti uskladněn na deponii staveniště a poté bude použit k do násypových těles a ke srovnání terénu.</t>
  </si>
  <si>
    <t>vozovka: 1787,59*(0,46)=822.291 [A] 
parkoviště : (237,76)*(0,46)=109.370 [B] 
chodník : (2,72+1,04+0,83)*0,25=1.148 [C] 
sjezdy: 110,85*(0,38)=42.123 [D] 
Celkem: (A+B+C+D)*1,2=1 169.918 [E]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</si>
  <si>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</si>
  <si>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</t>
  </si>
  <si>
    <t>132938</t>
  </si>
  <si>
    <t>HLOUBENÍ RÝH ŠÍŘ DO 2M PAŽ I NEPAŽ TŘ. III, ODVOZ DO 20KM</t>
  </si>
  <si>
    <t>rýha pro drenáž</t>
  </si>
  <si>
    <t>(0,5*0,5)*(195+77)=68.000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</si>
  <si>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</si>
  <si>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</t>
  </si>
  <si>
    <t>173103</t>
  </si>
  <si>
    <t>ZEMNÍ KRAJNICE A DOSYPÁVKY SE ZHUT DO 100% PS</t>
  </si>
  <si>
    <t>dosypávky podél vnějších betonových obrub ze zeminy vhodné k násypu</t>
  </si>
  <si>
    <t>(195*2+77*2)*0,2=108.800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</si>
  <si>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</si>
  <si>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14</t>
  </si>
  <si>
    <t>17481</t>
  </si>
  <si>
    <t>ZÁSYP JAM A RÝH Z NAKUPOVANÝCH MATERIÁLŮ</t>
  </si>
  <si>
    <t>zásyp drenáží, viz výkr. D.1.3</t>
  </si>
  <si>
    <t>zásyp rýhy pro uložení drenáže:(0,5*0,5)*(195+77)=68.000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</si>
  <si>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</si>
  <si>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15</t>
  </si>
  <si>
    <t>18120</t>
  </si>
  <si>
    <t>ÚPRAVA PLÁNĚ SE ZHUTNĚNÍM V HORNINĚ TŘ. II</t>
  </si>
  <si>
    <t>M2</t>
  </si>
  <si>
    <t>úprava pláně včetně vyrovnání výškových rozdílů. Míru zhutnění určuje projekt - viz. výkr. D.1.3. Včetně hutnících zkoušek v počtu 10</t>
  </si>
  <si>
    <t>vozovka: 1787,59=1 787.590 [A] 
parkoviště : 237,76=237.760 [B] 
chodník : (2,72+1,04+0,83)=4.590 [C] 
sjezdy: 110,85=110.850 [D] 
oprava vozovky po pokládce sítí: 67,8=67.800 [E] 
Celkem: (A+B+C+D+E)*1,2=2 650.308 [F]</t>
  </si>
  <si>
    <t>položka zahrnuje úpravu pláně včetně vyrovnání výškových rozdílů. Míru zhutnění určuje projekt.</t>
  </si>
  <si>
    <t>16</t>
  </si>
  <si>
    <t>18230</t>
  </si>
  <si>
    <t>ROZPROSTŘENÍ ORNICE V ROVINĚ</t>
  </si>
  <si>
    <t>rozprostření sejmuté ornice v tl. 100 mm podél zpevněných ploch ve vyznačeném rozsahu</t>
  </si>
  <si>
    <t>položka zahrnuje:  
nutné přemístění ornice z dočasných skládek vzdálených do 50m  
rozprostření ornice v předepsané tloušťce v rovině a ve svahu do 1:5</t>
  </si>
  <si>
    <t>17</t>
  </si>
  <si>
    <t>18241</t>
  </si>
  <si>
    <t>ZALOŽENÍ TRÁVNÍKU RUČNÍM VÝSEVEM</t>
  </si>
  <si>
    <t>založení trávníku zemních tělesech</t>
  </si>
  <si>
    <t>744,86=744.860 [A]</t>
  </si>
  <si>
    <t>Zahrnuje dodání předepsané travní směsi, její výsev na ornici, zalévání, první pokosení, to vše bez ohledu na sklon terénu</t>
  </si>
  <si>
    <t>18</t>
  </si>
  <si>
    <t>184B14</t>
  </si>
  <si>
    <t>VYSAZOVÁNÍ STROMŮ LISTNATÝCH S BALEM OBVOD KMENE DO 14CM, PODCHOZÍ VÝŠ MIN 2,2M</t>
  </si>
  <si>
    <t>KUS</t>
  </si>
  <si>
    <t>výsadba 1 ks soliterních dřevin</t>
  </si>
  <si>
    <t>11=11.000 [A]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</si>
  <si>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</si>
  <si>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Základy</t>
  </si>
  <si>
    <t>19</t>
  </si>
  <si>
    <t>28997</t>
  </si>
  <si>
    <t>OPLÁŠTĚNÍ (ZPEVNĚNÍ) Z GEOTEXTILIE A GEOMŘÍŽOVIN</t>
  </si>
  <si>
    <t>netkaná geotextilie 200 g/m2 - opláštění drenážní rýhy</t>
  </si>
  <si>
    <t>(0,5+0,5+0,5)*(195+77)=408.000 [A]</t>
  </si>
  <si>
    <t>Položka zahrnuje:  
- dodávku předepsané geotextilie nebo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</si>
  <si>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20</t>
  </si>
  <si>
    <t>netkaná geotextilie - použití pouze se souhlasem TDI, investora a projektanta v případě neúnosné pláně po provedení stabilizace vápněním.</t>
  </si>
  <si>
    <t>vozovka: 1787,59=1 787.590 [A] 
parkoviště : 237,76=237.760 [B] 
chodník : (2,72+1,04+0,83)=4.590 [C] 
sjezdy: 110,85=110.850 [D] 
Celkem: (A+B+C+D)*1,2=2 568.948 [E]</t>
  </si>
  <si>
    <t>21</t>
  </si>
  <si>
    <t>56220</t>
  </si>
  <si>
    <t>VOZOVKOVÉ VRSTVY Z MATERIÁLŮ STABIL VÁPNEM</t>
  </si>
  <si>
    <t>Stabilizace pláně vápněním do hl. 0,5 m, včetně všech souvisejících prací. Vápnění po vrstvách max 0,25 m</t>
  </si>
  <si>
    <t>vozovka: 1787,59=1 787.590 [A] 
parkoviště : 237,76=237.760 [B] 
chodník : (2,72+1,04+0,83)=4.590 [C] 
sjezdy: 110,85=110.850 [D] 
Celkem: (A+B+C+D)*0,5=1 070.395 [E]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</si>
  <si>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</si>
  <si>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22</t>
  </si>
  <si>
    <t>56330</t>
  </si>
  <si>
    <t>VOZOVKOVÉ VRSTVY ZE ŠTĚRKODRTI</t>
  </si>
  <si>
    <t>konstrukční plochy zpevněných ploch, frakce 0-63</t>
  </si>
  <si>
    <t>vozovka: 1787,59*(0,35)=625.657 [A] 
parkoviště : (237,76)*(0,33)=78.461 [B] 
chodník : (2,72+1,04+0,83)*0,15=0.689 [C] 
sjezdy: 110,85*(0,25)=27.713 [D] 
oprava vozovky po pokládce sítí: 67,8*0,35=23.730 [E] 
Celkem: (A+B+C+D+E)*1,2=907.500 [F]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</si>
  <si>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</si>
  <si>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23</t>
  </si>
  <si>
    <t>572133</t>
  </si>
  <si>
    <t>INFILTRAČNÍ POSTŘIK Z EMULZE DO 1,5KG/M2</t>
  </si>
  <si>
    <t>infiltrační postřik PI-E 0,60-1,30 kg/m3 mezi vrstvu ACP11+ a štěrkodrť</t>
  </si>
  <si>
    <t>vozovka: (1787,59+67,8)*1,05=1 948.160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</si>
  <si>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</si>
  <si>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24</t>
  </si>
  <si>
    <t>572213</t>
  </si>
  <si>
    <t>SPOJOVACÍ POSTŘIK Z EMULZE DO 0,5KG/M2</t>
  </si>
  <si>
    <t>spojovací postřik PS-E 0,20-0,30 kg/m2 mezi ACO 11 a ACP 16+</t>
  </si>
  <si>
    <t>vozovka: (1787,59+67,8)*1,03*2=3 822.103 [A]</t>
  </si>
  <si>
    <t>25</t>
  </si>
  <si>
    <t>574A03</t>
  </si>
  <si>
    <t>ASFALTOVÝ BETON PRO OBRUSNÉ VRSTVY ACO 11</t>
  </si>
  <si>
    <t>Kryt asfaltové vozovky v tl. 40 mm</t>
  </si>
  <si>
    <t>vozovka: (1787,59+67,8)*0,04*1,03=76.442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</si>
  <si>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</si>
  <si>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26</t>
  </si>
  <si>
    <t>574E06</t>
  </si>
  <si>
    <t>ASFALTOVÝ BETON PRO PODKLADNÍ VRSTVY ACP 16+, 16S</t>
  </si>
  <si>
    <t>podkladní asfaltová vrstva vozovky v tl. 70 mm</t>
  </si>
  <si>
    <t>vozovka: (1787,59+67,8)*0,07*1,08=140.267 [A]</t>
  </si>
  <si>
    <t>27</t>
  </si>
  <si>
    <t>582611</t>
  </si>
  <si>
    <t>KRYTY Z BETON DLAŽDIC SE ZÁMKEM ŠEDÝCH TL 60MM DO LOŽE Z KAM</t>
  </si>
  <si>
    <t>dlažba obdélník 100/200/60 do lože z drceného kameniva tl. 40 mm frakce 4/8,  chodník z beton. dlažby</t>
  </si>
  <si>
    <t>chodník: 2,27=2.270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</si>
  <si>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</si>
  <si>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28</t>
  </si>
  <si>
    <t>dlažba bez zkosených okrajů - lem 30 cm kolem varovného pásu chodníku</t>
  </si>
  <si>
    <t>0,83=0.830 [A]</t>
  </si>
  <si>
    <t>29</t>
  </si>
  <si>
    <t>582612</t>
  </si>
  <si>
    <t>KRYTY Z BETON DLAŽDIC SE ZÁMKEM ŠEDÝCH TL 80MM DO LOŽE Z KAM</t>
  </si>
  <si>
    <t>parkovací plochy a sjezdy, dlažby do lože z drceného kameniva 4/8 tl. 50 mm, dlažba 100/200/80</t>
  </si>
  <si>
    <t>vjezdy: (110,85)=110.850 [A] 
parkovací plochy: 237,76=237.760 [B] 
Celkem: A+B=348.610 [C]</t>
  </si>
  <si>
    <t>30</t>
  </si>
  <si>
    <t>58261A</t>
  </si>
  <si>
    <t>KRYTY Z BETON DLAŽDIC SE ZÁMKEM BAREV RELIÉF TL 60MM DO LOŽE Z KAM</t>
  </si>
  <si>
    <t>dlažba s vnímatelným nášlapem - varovný pásy v chodníku, do lože z drceného kameniva tl. 40 mm fr 4/8, barva červená</t>
  </si>
  <si>
    <t>1,04=1.040 [A]</t>
  </si>
  <si>
    <t>31</t>
  </si>
  <si>
    <t>58261B</t>
  </si>
  <si>
    <t>KRYTY Z BETON DLAŽDIC SE ZÁMKEM BAREV RELIÉF TL 80MM DO LOŽE Z KAM</t>
  </si>
  <si>
    <t>Varovné pásy na začástku obytné zóny barva červená</t>
  </si>
  <si>
    <t>10,1=10.100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</si>
  <si>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</si>
  <si>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Potrubí</t>
  </si>
  <si>
    <t>32</t>
  </si>
  <si>
    <t>875272</t>
  </si>
  <si>
    <t>POTRUBÍ DREN Z TRUB PLAST (I FLEXIBIL) DN DO 100MM DĚROVANÝCH</t>
  </si>
  <si>
    <t>M</t>
  </si>
  <si>
    <t>děrovaná plastová drenáž DN 100</t>
  </si>
  <si>
    <t>(195+77)=272.000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</si>
  <si>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</si>
  <si>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Ostatní konstrukce a práce</t>
  </si>
  <si>
    <t>33</t>
  </si>
  <si>
    <t>914113</t>
  </si>
  <si>
    <t>DOPRAVNÍ ZNAČKY ZÁKLADNÍ VELIKOSTI OCELOVÉ NEREFLEXNÍ - DEMONTÁŽ</t>
  </si>
  <si>
    <t>odstranění značení v ul. Josefa Štrégla</t>
  </si>
  <si>
    <t>IP10a: 1=1.000 [A]</t>
  </si>
  <si>
    <t>Položka zahrnuje odstranění, demontáž a odklizení materiálu s odvozem na předepsané místo</t>
  </si>
  <si>
    <t>34</t>
  </si>
  <si>
    <t>914121</t>
  </si>
  <si>
    <t>DOPRAVNÍ ZNAČKY ZÁKLADNÍ VELIKOSTI OCELOVÉ FÓLIE TŘ 1 - DODÁVKA A MONTÁŽ</t>
  </si>
  <si>
    <t>svislé dopravní značení, vč. sloupku a betonové patky C12/15, XF4, d=30 cm, hl, 1 m.</t>
  </si>
  <si>
    <t>IP12: 1=1.000 [A] 
IP26a: 1=1.000 [B] 
IP26b: 1=1.000 [C] 
Celkem: A+B+C=3.000 [D]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</si>
  <si>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</si>
  <si>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35</t>
  </si>
  <si>
    <t>91551</t>
  </si>
  <si>
    <t>VODOROVNÉ DOPRAVNÍ ZNAČENÍ - PŘEDEM PŘIPRAVENÉ SYMBOLY</t>
  </si>
  <si>
    <t>Značení barvou nehlučné, vyhrazená stání pro invalidy</t>
  </si>
  <si>
    <t>V10f : 1=1.000 [A]</t>
  </si>
  <si>
    <t>položka zahrnuje:  
- dodání a pokládku předepsaného symbolu  
- zahrnuje předznačení a reflexní úpravu</t>
  </si>
  <si>
    <t>36</t>
  </si>
  <si>
    <t>917211</t>
  </si>
  <si>
    <t>ZÁHONOVÉ OBRUBY Z BETONOVÝCH OBRUBNÍKŮ ŠÍŘ 50MM</t>
  </si>
  <si>
    <t>obrubníky 50/200/1000, nášlap 60 mm vč. betonového lože s opěrkou - napojovací část chodníku v ul. Zelená cesta</t>
  </si>
  <si>
    <t>3,70=3.700 [A]</t>
  </si>
  <si>
    <t>Položka zahrnuje:  
dodání a pokládku betonových obrubníků o rozměrech předepsaných zadávací dokumentací  
betonové lože i boční betonovou opěrku.</t>
  </si>
  <si>
    <t>37</t>
  </si>
  <si>
    <t>917212</t>
  </si>
  <si>
    <t>ZÁHONOVÉ OBRUBY Z BETONOVÝCH OBRUBNÍKŮ ŠÍŘ 80MM</t>
  </si>
  <si>
    <t>sadový obrubní 80/250/1000 zapuštěný, včetně opěrky z bet lože XF4</t>
  </si>
  <si>
    <t>(2,5+13,5+2,5+1,5+1,5)*6+(1,5+1,5+2,5+7,23)*4+(2,5+2,5+1,5+2,5+15,23)+(34,19+11,83+7,88+14,26+9,66+13,82+8,85+14,43+4,08+8,36+15,19+61,54)+(2,28+2,31+2,29+2,26+2,11+2,11+2,04+2,01+1,79+1,76+2,25*2*7)=460.700 [A]</t>
  </si>
  <si>
    <t>Položka zahrnuje: 
dodání a pokládku betonových obrubníků o rozměrech předepsaných zadávací dokumentací 
betonové lože i boční betonovou opěrku.</t>
  </si>
  <si>
    <t>38</t>
  </si>
  <si>
    <t>oblouková obruba 80/250 poloměr 1 m, zapuštěná - 44 ks</t>
  </si>
  <si>
    <t>44*((3,14*2*1)/8)=34.540 [A]</t>
  </si>
  <si>
    <t>39</t>
  </si>
  <si>
    <t>917224</t>
  </si>
  <si>
    <t>SILNIČNÍ A CHODNÍKOVÉ OBRUBY Z BETONOVÝCH OBRUBNÍKŮ ŠÍŘ 150MM</t>
  </si>
  <si>
    <t>přejízdný obrubník 150/150/1000 do betonového lože s opěrkou min. tl. 100 mm, včetně řezání, bet. lože dle platných ČSN a všech souvisejících prací, osazení 20 mm nad povrch vozovky</t>
  </si>
  <si>
    <t>11*5*2+3,16+5+10,82+1+7+2,9=139.880 [A]</t>
  </si>
  <si>
    <t>40</t>
  </si>
  <si>
    <t>silniční betonový obrubník přechodový 150/150-250/1000 do betonového lože s opěrkou min. tl. 100 mm, včetně řezání, bet. lože dle platných ČSN a všech souvisejících prací, osazení 20-100 mm nad povrch stávající vozovky. pravé a levé kusy jsou popsány ve výpočtu</t>
  </si>
  <si>
    <t>přechodový levý:6=6.000 [B] 
přechodový pravý: 6=6.000 [D] 
Celkem: B+D=12.000 [E]</t>
  </si>
  <si>
    <t>41</t>
  </si>
  <si>
    <t>silniční obrubník 150/250/1000 do betonového lože s opěrkou min. tl. 100 mm, včetně řezání, bet. lože dle platných ČSN a všech souvisejících prací, osazení 80 mm nad povrch stávající vozovky</t>
  </si>
  <si>
    <t>1,71+6,8+48,31+27,99+13,78+11,08+14,47+21,13+15,7+61,91+5,41=228.290 [A]</t>
  </si>
  <si>
    <t>42</t>
  </si>
  <si>
    <t>oblouková obruba R=0,5 m, 2 ks</t>
  </si>
  <si>
    <t>2*((3,14*0,5*2)/4)=1.570 [A]</t>
  </si>
  <si>
    <t>43</t>
  </si>
  <si>
    <t>919112</t>
  </si>
  <si>
    <t>ŘEZÁNÍ ASFALTOVÉHO KRYTU VOZOVEK TL DO 100MM</t>
  </si>
  <si>
    <t>řezání asfaltového krytu pro napojení na stávající asfaltový kryt vozovky, řezání podél obrub - provedení komůrkové spáry pro zálivku asfaltu</t>
  </si>
  <si>
    <t>napojení na stávající vozovky: 16+7,34=23.340 [A] 
řezání podél obrub: 142,5+7+99,1+195,7+73,9+2*22=562.200 [B] 
Celkem: A+B=585.540 [C]</t>
  </si>
  <si>
    <t>položka zahrnuje řezání vozovkové vrstvy v předepsané tloušťce, včetně spotřeby vody</t>
  </si>
  <si>
    <t>44</t>
  </si>
  <si>
    <t>931311</t>
  </si>
  <si>
    <t>TĚSNĚNÍ DILATAČ SPAR ASF ZÁLIVKOU PRŮŘ DO 100MM2</t>
  </si>
  <si>
    <t>napojení na stávající asfaltový kryt vozovky a zálivka podél obrub</t>
  </si>
  <si>
    <t>položka zahrnuje dodávku a osazení předepsaného materiálu, očištění ploch spáry před úpravou, očištění okolí spáry po úpravě  
nezahrnuje těsnící profil</t>
  </si>
  <si>
    <t>SO 300</t>
  </si>
  <si>
    <t>Dešťová kanalizace</t>
  </si>
  <si>
    <t>015111</t>
  </si>
  <si>
    <t>POPLATKY ZA LIKVIDACI ODPADŮ NEKONTAMINOVANÝCH - 17 05 04 VYTĚŽENÉ ZEMINY A HORNINY - I. TŘÍDA TĚŽITELNOSTI</t>
  </si>
  <si>
    <t>31,548*2=63.096 [A]</t>
  </si>
  <si>
    <t>Zaměření skutečného provedení stavby polohově a výškově se zákresem do katastrální mapy autorizovaným geometrem 4xtištěná verze 1xdigitální verze ve formátu pdf a dwg nebo dgn</t>
  </si>
  <si>
    <t>OSTATNÍ POŽADAVKY - VYPRACOVÁNÍ  DSPS</t>
  </si>
  <si>
    <t>132738</t>
  </si>
  <si>
    <t>HLOUBENÍ RÝH ŠÍŘ DO 2M PAŽ I NEPAŽ TŘ. I, ODVOZ NA SKLÁDKU ZHOTOVITELE</t>
  </si>
  <si>
    <t>(3,3+2+1,7+1,9+2+5+28,4+3,5)*0,6*1,1=31.548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</si>
  <si>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</si>
  <si>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17120</t>
  </si>
  <si>
    <t>ULOŽENÍ SYPANINY DO NÁSYPŮ A NA SKLÁDKY BEZ ZHUTNĚNÍ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</si>
  <si>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</si>
  <si>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31,548-17,208=14.340 [A]</t>
  </si>
  <si>
    <t>17581</t>
  </si>
  <si>
    <t>OBSYP POTRUBÍ A OBJEKTŮ Z NAKUPOVANÝCH MATERIÁLŮ</t>
  </si>
  <si>
    <t>Lože (3,3+2+1,7+1,9+2+5+28,4+3,5)*0,6*0,15 =4.302 [A] 
Obsyp (3,3+2+1,7+1,9+2+5+28,4+3,5)*0,6*0,45=12.906 [B] 
Celkem: A+B=17.208 [C]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</si>
  <si>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</si>
  <si>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87433</t>
  </si>
  <si>
    <t>POTRUBÍ Z TRUB PLASTOVÝCH ODPADNÍCH DN DO 150MM</t>
  </si>
  <si>
    <t>Potrubí PVC160 SN8</t>
  </si>
  <si>
    <t>3,3+2+1,7+1,9+2+5+28,4+3,5=47.800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</si>
  <si>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</si>
  <si>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894846</t>
  </si>
  <si>
    <t>ŠACHTY KANALIZAČNÍ PLASTOVÉ D 400MM</t>
  </si>
  <si>
    <t>Průměr 425 mm dno přímé s úhlem 30 stupňů  
Poklop litinový D400 a teleskopickém adaptéru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</si>
  <si>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  
- předepsané podkladní konstrukce</t>
  </si>
  <si>
    <t>89712</t>
  </si>
  <si>
    <t>VPUSŤ KANALIZAČNÍ ULIČNÍ KOMPLETNÍ Z BETONOVÝCH DÍLCŮ</t>
  </si>
  <si>
    <t>Standardní hloubka 1,3 metru  
Mříž s rámem a nálevkou D400 + koš na bahno</t>
  </si>
  <si>
    <t>7=7.000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</si>
  <si>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</si>
  <si>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89945</t>
  </si>
  <si>
    <t>VÝŘEZ, VÝSEK, ÚTES NA POTRUBÍ DN DO 300MM</t>
  </si>
  <si>
    <t>Vysazení odbočky na stávající stoce</t>
  </si>
  <si>
    <t>6=6.000 [A]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</si>
  <si>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</si>
  <si>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89949</t>
  </si>
  <si>
    <t>VÝŘEZ, VÝSEK, ÚTES NA POTRUBÍ DN PŘES 800MM</t>
  </si>
  <si>
    <t>Vstup potrubí přípojky do stávající šachty</t>
  </si>
  <si>
    <t>899632</t>
  </si>
  <si>
    <t>ZKOUŠKA VODOTĚSNOSTI POTRUBÍ DN DO 150MM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</si>
  <si>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</si>
  <si>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SO 410</t>
  </si>
  <si>
    <t>Veřejné osvětlení</t>
  </si>
  <si>
    <t>Vodorovné konstrukce</t>
  </si>
  <si>
    <t>410</t>
  </si>
  <si>
    <t>VEŘEJNÉ OSVETLENÍ</t>
  </si>
  <si>
    <t>SO 500</t>
  </si>
  <si>
    <t>Plynovod</t>
  </si>
  <si>
    <t>500</t>
  </si>
  <si>
    <t>PLYNOVOD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</si>
</sst>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9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0" fillId="2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4" fontId="3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1" xfId="0" applyBorder="1"/>
    <xf numFmtId="0" fontId="7" fillId="0" borderId="1" xfId="0" applyFont="1" applyBorder="1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 topLeftCell="A1">
      <selection activeCell="B31" sqref="B31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49"/>
      <c r="B1" s="1" t="s">
        <v>0</v>
      </c>
      <c r="C1" s="1"/>
      <c r="D1" s="1"/>
      <c r="E1" s="1"/>
    </row>
    <row r="2" spans="1:5" ht="12.75" customHeight="1">
      <c r="A2" s="49"/>
      <c r="B2" s="50" t="s">
        <v>1</v>
      </c>
      <c r="C2" s="1"/>
      <c r="D2" s="1"/>
      <c r="E2" s="1"/>
    </row>
    <row r="3" spans="1:5" ht="20.1" customHeight="1">
      <c r="A3" s="49"/>
      <c r="B3" s="49"/>
      <c r="C3" s="1"/>
      <c r="D3" s="1"/>
      <c r="E3" s="1"/>
    </row>
    <row r="4" spans="1:5" ht="20.1" customHeight="1">
      <c r="A4" s="1"/>
      <c r="B4" s="51" t="s">
        <v>2</v>
      </c>
      <c r="C4" s="49"/>
      <c r="D4" s="49"/>
      <c r="E4" s="1"/>
    </row>
    <row r="5" spans="1:5" ht="12.75" customHeight="1">
      <c r="A5" s="1"/>
      <c r="B5" s="49" t="s">
        <v>3</v>
      </c>
      <c r="C5" s="49"/>
      <c r="D5" s="49"/>
      <c r="E5" s="1"/>
    </row>
    <row r="6" spans="1:5" ht="12.75" customHeight="1">
      <c r="A6" s="1"/>
      <c r="B6" s="3" t="s">
        <v>4</v>
      </c>
      <c r="C6" s="6">
        <f>SUM(C10:C13)</f>
        <v>0</v>
      </c>
      <c r="D6" s="1"/>
      <c r="E6" s="1"/>
    </row>
    <row r="7" spans="1:5" ht="12.75" customHeight="1">
      <c r="A7" s="1"/>
      <c r="B7" s="3" t="s">
        <v>5</v>
      </c>
      <c r="C7" s="6">
        <f>SUM(E10:E13)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24</v>
      </c>
      <c r="B10" s="15" t="s">
        <v>25</v>
      </c>
      <c r="C10" s="16">
        <f>'SO 100'!I3</f>
        <v>0</v>
      </c>
      <c r="D10" s="16">
        <f>'SO 100'!O2</f>
        <v>0</v>
      </c>
      <c r="E10" s="16">
        <f>C10+D10</f>
        <v>0</v>
      </c>
    </row>
    <row r="11" spans="1:5" ht="12.75" customHeight="1">
      <c r="A11" s="15" t="s">
        <v>285</v>
      </c>
      <c r="B11" s="15" t="s">
        <v>286</v>
      </c>
      <c r="C11" s="16">
        <f>'SO 300'!I3</f>
        <v>0</v>
      </c>
      <c r="D11" s="16">
        <f>'SO 300'!O2</f>
        <v>0</v>
      </c>
      <c r="E11" s="16">
        <f>C11+D11</f>
        <v>0</v>
      </c>
    </row>
    <row r="12" spans="1:5" ht="12.75" customHeight="1">
      <c r="A12" s="15" t="s">
        <v>329</v>
      </c>
      <c r="B12" s="15" t="s">
        <v>330</v>
      </c>
      <c r="C12" s="16">
        <f>'SO 410'!I3</f>
        <v>0</v>
      </c>
      <c r="D12" s="16">
        <f>'SO 410'!O2</f>
        <v>0</v>
      </c>
      <c r="E12" s="16">
        <f>C12+D12</f>
        <v>0</v>
      </c>
    </row>
    <row r="13" spans="1:5" ht="12.75" customHeight="1">
      <c r="A13" s="15" t="s">
        <v>334</v>
      </c>
      <c r="B13" s="15" t="s">
        <v>335</v>
      </c>
      <c r="C13" s="16">
        <f>'SO 500'!I3</f>
        <v>0</v>
      </c>
      <c r="D13" s="16">
        <f>'SO 500'!O2</f>
        <v>0</v>
      </c>
      <c r="E13" s="16">
        <f>C13+D13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9"/>
  <sheetViews>
    <sheetView tabSelected="1" workbookViewId="0" topLeftCell="B1">
      <pane ySplit="7" topLeftCell="A105" activePane="bottomLeft" state="frozen"/>
      <selection pane="bottomLeft" activeCell="G108" sqref="G10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0+O8+O41+O82+O91+O136+O141</f>
        <v>0</v>
      </c>
      <c r="P2" t="s">
        <v>22</v>
      </c>
    </row>
    <row r="3" spans="1:16" ht="15" customHeight="1">
      <c r="A3" t="s">
        <v>12</v>
      </c>
      <c r="B3" s="9" t="s">
        <v>14</v>
      </c>
      <c r="C3" s="53" t="s">
        <v>15</v>
      </c>
      <c r="D3" s="49"/>
      <c r="E3" s="10" t="s">
        <v>16</v>
      </c>
      <c r="F3" s="1"/>
      <c r="G3" s="8"/>
      <c r="H3" s="7" t="s">
        <v>24</v>
      </c>
      <c r="I3" s="32">
        <f>0+I8+I41+I82+I91+I136+I141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54" t="s">
        <v>24</v>
      </c>
      <c r="D4" s="55"/>
      <c r="E4" s="13" t="s">
        <v>25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52" t="s">
        <v>26</v>
      </c>
      <c r="B5" s="52" t="s">
        <v>28</v>
      </c>
      <c r="C5" s="52" t="s">
        <v>30</v>
      </c>
      <c r="D5" s="52" t="s">
        <v>31</v>
      </c>
      <c r="E5" s="52" t="s">
        <v>32</v>
      </c>
      <c r="F5" s="52" t="s">
        <v>34</v>
      </c>
      <c r="G5" s="52" t="s">
        <v>36</v>
      </c>
      <c r="H5" s="52" t="s">
        <v>38</v>
      </c>
      <c r="I5" s="52"/>
      <c r="O5" t="s">
        <v>21</v>
      </c>
      <c r="P5" t="s">
        <v>23</v>
      </c>
    </row>
    <row r="6" spans="1:9" ht="12.75" customHeight="1">
      <c r="A6" s="52"/>
      <c r="B6" s="52"/>
      <c r="C6" s="52"/>
      <c r="D6" s="52"/>
      <c r="E6" s="52"/>
      <c r="F6" s="52"/>
      <c r="G6" s="52"/>
      <c r="H6" s="41" t="s">
        <v>39</v>
      </c>
      <c r="I6" s="41" t="s">
        <v>41</v>
      </c>
    </row>
    <row r="7" spans="1:9" ht="12.75" customHeight="1">
      <c r="A7" s="41" t="s">
        <v>27</v>
      </c>
      <c r="B7" s="41" t="s">
        <v>29</v>
      </c>
      <c r="C7" s="41" t="s">
        <v>23</v>
      </c>
      <c r="D7" s="41" t="s">
        <v>22</v>
      </c>
      <c r="E7" s="41" t="s">
        <v>33</v>
      </c>
      <c r="F7" s="41" t="s">
        <v>35</v>
      </c>
      <c r="G7" s="41" t="s">
        <v>37</v>
      </c>
      <c r="H7" s="41" t="s">
        <v>40</v>
      </c>
      <c r="I7" s="41" t="s">
        <v>42</v>
      </c>
    </row>
    <row r="8" spans="1:18" ht="12.75" customHeight="1">
      <c r="A8" s="42" t="s">
        <v>43</v>
      </c>
      <c r="B8" s="42"/>
      <c r="C8" s="43" t="s">
        <v>27</v>
      </c>
      <c r="D8" s="42"/>
      <c r="E8" s="44" t="s">
        <v>44</v>
      </c>
      <c r="F8" s="42"/>
      <c r="G8" s="42"/>
      <c r="H8" s="42"/>
      <c r="I8" s="45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2352.044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9" ht="12.75">
      <c r="A10" s="46" t="s">
        <v>50</v>
      </c>
      <c r="B10" s="47"/>
      <c r="C10" s="47"/>
      <c r="D10" s="47"/>
      <c r="E10" s="27" t="s">
        <v>51</v>
      </c>
      <c r="F10" s="47"/>
      <c r="G10" s="47"/>
      <c r="H10" s="47"/>
      <c r="I10" s="47"/>
    </row>
    <row r="11" spans="1:9" ht="12.75">
      <c r="A11" s="46" t="s">
        <v>52</v>
      </c>
      <c r="B11" s="47"/>
      <c r="C11" s="47"/>
      <c r="D11" s="47"/>
      <c r="E11" s="29" t="s">
        <v>53</v>
      </c>
      <c r="F11" s="47"/>
      <c r="G11" s="47"/>
      <c r="H11" s="47"/>
      <c r="I11" s="47"/>
    </row>
    <row r="12" spans="1:9" ht="25.5">
      <c r="A12" s="47" t="s">
        <v>54</v>
      </c>
      <c r="B12" s="47"/>
      <c r="C12" s="47"/>
      <c r="D12" s="47"/>
      <c r="E12" s="27" t="s">
        <v>55</v>
      </c>
      <c r="F12" s="47"/>
      <c r="G12" s="47"/>
      <c r="H12" s="47"/>
      <c r="I12" s="47"/>
    </row>
    <row r="13" spans="1:16" ht="25.5">
      <c r="A13" s="17" t="s">
        <v>45</v>
      </c>
      <c r="B13" s="21" t="s">
        <v>23</v>
      </c>
      <c r="C13" s="21" t="s">
        <v>56</v>
      </c>
      <c r="D13" s="17" t="s">
        <v>47</v>
      </c>
      <c r="E13" s="22" t="s">
        <v>57</v>
      </c>
      <c r="F13" s="23" t="s">
        <v>49</v>
      </c>
      <c r="G13" s="24">
        <v>10.492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9" ht="12.75">
      <c r="A14" s="46" t="s">
        <v>50</v>
      </c>
      <c r="B14" s="47"/>
      <c r="C14" s="47"/>
      <c r="D14" s="47"/>
      <c r="E14" s="27" t="s">
        <v>58</v>
      </c>
      <c r="F14" s="47"/>
      <c r="G14" s="47"/>
      <c r="H14" s="47"/>
      <c r="I14" s="47"/>
    </row>
    <row r="15" spans="1:9" ht="12.75">
      <c r="A15" s="46" t="s">
        <v>52</v>
      </c>
      <c r="B15" s="47"/>
      <c r="C15" s="47"/>
      <c r="D15" s="47"/>
      <c r="E15" s="29" t="s">
        <v>59</v>
      </c>
      <c r="F15" s="47"/>
      <c r="G15" s="47"/>
      <c r="H15" s="47"/>
      <c r="I15" s="47"/>
    </row>
    <row r="16" spans="1:9" ht="140.25">
      <c r="A16" s="47" t="s">
        <v>54</v>
      </c>
      <c r="B16" s="47"/>
      <c r="C16" s="47"/>
      <c r="D16" s="47"/>
      <c r="E16" s="27" t="s">
        <v>60</v>
      </c>
      <c r="F16" s="47"/>
      <c r="G16" s="47"/>
      <c r="H16" s="47"/>
      <c r="I16" s="47"/>
    </row>
    <row r="17" spans="1:16" ht="12.75">
      <c r="A17" s="17" t="s">
        <v>45</v>
      </c>
      <c r="B17" s="21" t="s">
        <v>22</v>
      </c>
      <c r="C17" s="21" t="s">
        <v>61</v>
      </c>
      <c r="D17" s="17" t="s">
        <v>47</v>
      </c>
      <c r="E17" s="22" t="s">
        <v>62</v>
      </c>
      <c r="F17" s="23" t="s">
        <v>63</v>
      </c>
      <c r="G17" s="24">
        <v>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23</v>
      </c>
    </row>
    <row r="18" spans="1:9" ht="63.75">
      <c r="A18" s="46" t="s">
        <v>50</v>
      </c>
      <c r="B18" s="47"/>
      <c r="C18" s="47"/>
      <c r="D18" s="47"/>
      <c r="E18" s="27" t="s">
        <v>64</v>
      </c>
      <c r="F18" s="47"/>
      <c r="G18" s="47"/>
      <c r="H18" s="47"/>
      <c r="I18" s="47"/>
    </row>
    <row r="19" spans="1:9" ht="12.75">
      <c r="A19" s="46" t="s">
        <v>52</v>
      </c>
      <c r="B19" s="47"/>
      <c r="C19" s="47"/>
      <c r="D19" s="47"/>
      <c r="E19" s="29" t="s">
        <v>65</v>
      </c>
      <c r="F19" s="47"/>
      <c r="G19" s="47"/>
      <c r="H19" s="47"/>
      <c r="I19" s="47"/>
    </row>
    <row r="20" spans="1:9" ht="12.75">
      <c r="A20" s="47" t="s">
        <v>54</v>
      </c>
      <c r="B20" s="47"/>
      <c r="C20" s="47"/>
      <c r="D20" s="47"/>
      <c r="E20" s="27" t="s">
        <v>66</v>
      </c>
      <c r="F20" s="47"/>
      <c r="G20" s="47"/>
      <c r="H20" s="47"/>
      <c r="I20" s="47"/>
    </row>
    <row r="21" spans="1:16" ht="12.75">
      <c r="A21" s="17" t="s">
        <v>45</v>
      </c>
      <c r="B21" s="21" t="s">
        <v>33</v>
      </c>
      <c r="C21" s="21" t="s">
        <v>67</v>
      </c>
      <c r="D21" s="17" t="s">
        <v>47</v>
      </c>
      <c r="E21" s="22" t="s">
        <v>68</v>
      </c>
      <c r="F21" s="23" t="s">
        <v>63</v>
      </c>
      <c r="G21" s="24">
        <v>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23</v>
      </c>
    </row>
    <row r="22" spans="1:9" ht="76.5">
      <c r="A22" s="46" t="s">
        <v>50</v>
      </c>
      <c r="B22" s="47"/>
      <c r="C22" s="47"/>
      <c r="D22" s="47"/>
      <c r="E22" s="27" t="s">
        <v>69</v>
      </c>
      <c r="F22" s="47"/>
      <c r="G22" s="47"/>
      <c r="H22" s="47"/>
      <c r="I22" s="47"/>
    </row>
    <row r="23" spans="1:9" ht="12.75">
      <c r="A23" s="46" t="s">
        <v>52</v>
      </c>
      <c r="B23" s="47"/>
      <c r="C23" s="47"/>
      <c r="D23" s="47"/>
      <c r="E23" s="29" t="s">
        <v>65</v>
      </c>
      <c r="F23" s="47"/>
      <c r="G23" s="47"/>
      <c r="H23" s="47"/>
      <c r="I23" s="47"/>
    </row>
    <row r="24" spans="1:9" ht="38.25">
      <c r="A24" s="47" t="s">
        <v>54</v>
      </c>
      <c r="B24" s="47"/>
      <c r="C24" s="47"/>
      <c r="D24" s="47"/>
      <c r="E24" s="27" t="s">
        <v>70</v>
      </c>
      <c r="F24" s="47"/>
      <c r="G24" s="47"/>
      <c r="H24" s="47"/>
      <c r="I24" s="47"/>
    </row>
    <row r="25" spans="1:16" ht="12.75">
      <c r="A25" s="17" t="s">
        <v>45</v>
      </c>
      <c r="B25" s="21" t="s">
        <v>35</v>
      </c>
      <c r="C25" s="21" t="s">
        <v>71</v>
      </c>
      <c r="D25" s="17" t="s">
        <v>47</v>
      </c>
      <c r="E25" s="22" t="s">
        <v>72</v>
      </c>
      <c r="F25" s="23" t="s">
        <v>73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23</v>
      </c>
    </row>
    <row r="26" spans="1:9" ht="51">
      <c r="A26" s="46" t="s">
        <v>50</v>
      </c>
      <c r="B26" s="47"/>
      <c r="C26" s="47"/>
      <c r="D26" s="47"/>
      <c r="E26" s="27" t="s">
        <v>74</v>
      </c>
      <c r="F26" s="47"/>
      <c r="G26" s="47"/>
      <c r="H26" s="47"/>
      <c r="I26" s="47"/>
    </row>
    <row r="27" spans="1:9" ht="12.75">
      <c r="A27" s="46" t="s">
        <v>52</v>
      </c>
      <c r="B27" s="47"/>
      <c r="C27" s="47"/>
      <c r="D27" s="47"/>
      <c r="E27" s="29" t="s">
        <v>65</v>
      </c>
      <c r="F27" s="47"/>
      <c r="G27" s="47"/>
      <c r="H27" s="47"/>
      <c r="I27" s="47"/>
    </row>
    <row r="28" spans="1:9" ht="12.75">
      <c r="A28" s="47" t="s">
        <v>54</v>
      </c>
      <c r="B28" s="47"/>
      <c r="C28" s="47"/>
      <c r="D28" s="47"/>
      <c r="E28" s="27" t="s">
        <v>75</v>
      </c>
      <c r="F28" s="47"/>
      <c r="G28" s="47"/>
      <c r="H28" s="47"/>
      <c r="I28" s="47"/>
    </row>
    <row r="29" spans="1:16" ht="12.75">
      <c r="A29" s="17" t="s">
        <v>45</v>
      </c>
      <c r="B29" s="21" t="s">
        <v>37</v>
      </c>
      <c r="C29" s="21" t="s">
        <v>76</v>
      </c>
      <c r="D29" s="17" t="s">
        <v>47</v>
      </c>
      <c r="E29" s="22" t="s">
        <v>77</v>
      </c>
      <c r="F29" s="23" t="s">
        <v>63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23</v>
      </c>
    </row>
    <row r="30" spans="1:9" ht="76.5">
      <c r="A30" s="46" t="s">
        <v>50</v>
      </c>
      <c r="B30" s="47"/>
      <c r="C30" s="47"/>
      <c r="D30" s="47"/>
      <c r="E30" s="27" t="s">
        <v>78</v>
      </c>
      <c r="F30" s="47"/>
      <c r="G30" s="47"/>
      <c r="H30" s="47"/>
      <c r="I30" s="47"/>
    </row>
    <row r="31" spans="1:9" ht="12.75">
      <c r="A31" s="46" t="s">
        <v>52</v>
      </c>
      <c r="B31" s="47"/>
      <c r="C31" s="47"/>
      <c r="D31" s="47"/>
      <c r="E31" s="29" t="s">
        <v>65</v>
      </c>
      <c r="F31" s="47"/>
      <c r="G31" s="47"/>
      <c r="H31" s="47"/>
      <c r="I31" s="47"/>
    </row>
    <row r="32" spans="1:9" ht="12.75">
      <c r="A32" s="47" t="s">
        <v>54</v>
      </c>
      <c r="B32" s="47"/>
      <c r="C32" s="47"/>
      <c r="D32" s="47"/>
      <c r="E32" s="27" t="s">
        <v>75</v>
      </c>
      <c r="F32" s="47"/>
      <c r="G32" s="47"/>
      <c r="H32" s="47"/>
      <c r="I32" s="47"/>
    </row>
    <row r="33" spans="1:16" ht="12.75">
      <c r="A33" s="17" t="s">
        <v>45</v>
      </c>
      <c r="B33" s="21" t="s">
        <v>79</v>
      </c>
      <c r="C33" s="21" t="s">
        <v>80</v>
      </c>
      <c r="D33" s="17" t="s">
        <v>47</v>
      </c>
      <c r="E33" s="22" t="s">
        <v>81</v>
      </c>
      <c r="F33" s="23" t="s">
        <v>63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23</v>
      </c>
    </row>
    <row r="34" spans="1:9" ht="114.75">
      <c r="A34" s="46" t="s">
        <v>50</v>
      </c>
      <c r="B34" s="47"/>
      <c r="C34" s="47"/>
      <c r="D34" s="47"/>
      <c r="E34" s="27" t="s">
        <v>82</v>
      </c>
      <c r="F34" s="47"/>
      <c r="G34" s="47"/>
      <c r="H34" s="47"/>
      <c r="I34" s="47"/>
    </row>
    <row r="35" spans="1:9" ht="12.75">
      <c r="A35" s="46" t="s">
        <v>52</v>
      </c>
      <c r="B35" s="47"/>
      <c r="C35" s="47"/>
      <c r="D35" s="47"/>
      <c r="E35" s="29" t="s">
        <v>65</v>
      </c>
      <c r="F35" s="47"/>
      <c r="G35" s="47"/>
      <c r="H35" s="47"/>
      <c r="I35" s="47"/>
    </row>
    <row r="36" spans="1:9" ht="12.75">
      <c r="A36" s="47" t="s">
        <v>54</v>
      </c>
      <c r="B36" s="47"/>
      <c r="C36" s="47"/>
      <c r="D36" s="47"/>
      <c r="E36" s="27" t="s">
        <v>75</v>
      </c>
      <c r="F36" s="47"/>
      <c r="G36" s="47"/>
      <c r="H36" s="47"/>
      <c r="I36" s="47"/>
    </row>
    <row r="37" spans="1:16" ht="12.75">
      <c r="A37" s="17" t="s">
        <v>45</v>
      </c>
      <c r="B37" s="21" t="s">
        <v>83</v>
      </c>
      <c r="C37" s="21" t="s">
        <v>84</v>
      </c>
      <c r="D37" s="17" t="s">
        <v>47</v>
      </c>
      <c r="E37" s="22" t="s">
        <v>85</v>
      </c>
      <c r="F37" s="23" t="s">
        <v>63</v>
      </c>
      <c r="G37" s="24">
        <v>1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23</v>
      </c>
    </row>
    <row r="38" spans="1:9" ht="102">
      <c r="A38" s="46" t="s">
        <v>50</v>
      </c>
      <c r="B38" s="47"/>
      <c r="C38" s="47"/>
      <c r="D38" s="47"/>
      <c r="E38" s="27" t="s">
        <v>86</v>
      </c>
      <c r="F38" s="47"/>
      <c r="G38" s="47"/>
      <c r="H38" s="47"/>
      <c r="I38" s="47"/>
    </row>
    <row r="39" spans="1:9" ht="12.75">
      <c r="A39" s="46" t="s">
        <v>52</v>
      </c>
      <c r="B39" s="47"/>
      <c r="C39" s="47"/>
      <c r="D39" s="47"/>
      <c r="E39" s="29" t="s">
        <v>65</v>
      </c>
      <c r="F39" s="47"/>
      <c r="G39" s="47"/>
      <c r="H39" s="47"/>
      <c r="I39" s="47"/>
    </row>
    <row r="40" spans="1:9" ht="12.75">
      <c r="A40" s="47" t="s">
        <v>54</v>
      </c>
      <c r="B40" s="47"/>
      <c r="C40" s="47"/>
      <c r="D40" s="47"/>
      <c r="E40" s="27" t="s">
        <v>87</v>
      </c>
      <c r="F40" s="47"/>
      <c r="G40" s="47"/>
      <c r="H40" s="47"/>
      <c r="I40" s="47"/>
    </row>
    <row r="41" spans="1:18" ht="12.75" customHeight="1">
      <c r="A41" s="42" t="s">
        <v>43</v>
      </c>
      <c r="B41" s="42"/>
      <c r="C41" s="43" t="s">
        <v>29</v>
      </c>
      <c r="D41" s="42"/>
      <c r="E41" s="44" t="s">
        <v>88</v>
      </c>
      <c r="F41" s="42"/>
      <c r="G41" s="42"/>
      <c r="H41" s="42"/>
      <c r="I41" s="45">
        <f>0+Q41</f>
        <v>0</v>
      </c>
      <c r="O41">
        <f>0+R41</f>
        <v>0</v>
      </c>
      <c r="Q41">
        <f>0+I42+I46+I50+I54+I58+I62+I66+I70+I74+I78</f>
        <v>0</v>
      </c>
      <c r="R41">
        <f>0+O42+O46+O50+O54+O58+O62+O66+O70+O74+O78</f>
        <v>0</v>
      </c>
    </row>
    <row r="42" spans="1:16" ht="12.75">
      <c r="A42" s="17" t="s">
        <v>45</v>
      </c>
      <c r="B42" s="21" t="s">
        <v>40</v>
      </c>
      <c r="C42" s="21" t="s">
        <v>89</v>
      </c>
      <c r="D42" s="17" t="s">
        <v>47</v>
      </c>
      <c r="E42" s="22" t="s">
        <v>90</v>
      </c>
      <c r="F42" s="23" t="s">
        <v>91</v>
      </c>
      <c r="G42" s="24">
        <v>8.071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23</v>
      </c>
    </row>
    <row r="43" spans="1:9" ht="25.5">
      <c r="A43" s="46" t="s">
        <v>50</v>
      </c>
      <c r="B43" s="47"/>
      <c r="C43" s="47"/>
      <c r="D43" s="47"/>
      <c r="E43" s="27" t="s">
        <v>92</v>
      </c>
      <c r="F43" s="47"/>
      <c r="G43" s="47"/>
      <c r="H43" s="47"/>
      <c r="I43" s="47"/>
    </row>
    <row r="44" spans="1:9" ht="12.75">
      <c r="A44" s="46" t="s">
        <v>52</v>
      </c>
      <c r="B44" s="47"/>
      <c r="C44" s="47"/>
      <c r="D44" s="47"/>
      <c r="E44" s="29" t="s">
        <v>93</v>
      </c>
      <c r="F44" s="47"/>
      <c r="G44" s="47"/>
      <c r="H44" s="47"/>
      <c r="I44" s="47"/>
    </row>
    <row r="45" spans="1:9" ht="63.75">
      <c r="A45" s="47" t="s">
        <v>54</v>
      </c>
      <c r="B45" s="47"/>
      <c r="C45" s="47"/>
      <c r="D45" s="47"/>
      <c r="E45" s="27" t="s">
        <v>94</v>
      </c>
      <c r="F45" s="47"/>
      <c r="G45" s="47"/>
      <c r="H45" s="47"/>
      <c r="I45" s="47"/>
    </row>
    <row r="46" spans="1:16" ht="12.75">
      <c r="A46" s="17" t="s">
        <v>45</v>
      </c>
      <c r="B46" s="21" t="s">
        <v>42</v>
      </c>
      <c r="C46" s="21" t="s">
        <v>95</v>
      </c>
      <c r="D46" s="17" t="s">
        <v>47</v>
      </c>
      <c r="E46" s="22" t="s">
        <v>96</v>
      </c>
      <c r="F46" s="23" t="s">
        <v>91</v>
      </c>
      <c r="G46" s="24">
        <v>309.1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23</v>
      </c>
    </row>
    <row r="47" spans="1:9" ht="38.25">
      <c r="A47" s="46" t="s">
        <v>50</v>
      </c>
      <c r="B47" s="47"/>
      <c r="C47" s="47"/>
      <c r="D47" s="47"/>
      <c r="E47" s="27" t="s">
        <v>97</v>
      </c>
      <c r="F47" s="47"/>
      <c r="G47" s="47"/>
      <c r="H47" s="47"/>
      <c r="I47" s="47"/>
    </row>
    <row r="48" spans="1:9" ht="12.75">
      <c r="A48" s="46" t="s">
        <v>52</v>
      </c>
      <c r="B48" s="47"/>
      <c r="C48" s="47"/>
      <c r="D48" s="47"/>
      <c r="E48" s="29" t="s">
        <v>98</v>
      </c>
      <c r="F48" s="47"/>
      <c r="G48" s="47"/>
      <c r="H48" s="47"/>
      <c r="I48" s="47"/>
    </row>
    <row r="49" spans="1:9" ht="38.25">
      <c r="A49" s="47" t="s">
        <v>54</v>
      </c>
      <c r="B49" s="47"/>
      <c r="C49" s="47"/>
      <c r="D49" s="47"/>
      <c r="E49" s="27" t="s">
        <v>99</v>
      </c>
      <c r="F49" s="47"/>
      <c r="G49" s="47"/>
      <c r="H49" s="47"/>
      <c r="I49" s="47"/>
    </row>
    <row r="50" spans="1:16" ht="12.75">
      <c r="A50" s="17" t="s">
        <v>45</v>
      </c>
      <c r="B50" s="21" t="s">
        <v>100</v>
      </c>
      <c r="C50" s="21" t="s">
        <v>101</v>
      </c>
      <c r="D50" s="17" t="s">
        <v>47</v>
      </c>
      <c r="E50" s="22" t="s">
        <v>102</v>
      </c>
      <c r="F50" s="23" t="s">
        <v>91</v>
      </c>
      <c r="G50" s="24">
        <v>1169.918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23</v>
      </c>
    </row>
    <row r="51" spans="1:9" ht="38.25">
      <c r="A51" s="46" t="s">
        <v>50</v>
      </c>
      <c r="B51" s="47"/>
      <c r="C51" s="47"/>
      <c r="D51" s="47"/>
      <c r="E51" s="27" t="s">
        <v>103</v>
      </c>
      <c r="F51" s="47"/>
      <c r="G51" s="47"/>
      <c r="H51" s="47"/>
      <c r="I51" s="47"/>
    </row>
    <row r="52" spans="1:9" ht="63.75">
      <c r="A52" s="46" t="s">
        <v>52</v>
      </c>
      <c r="B52" s="47"/>
      <c r="C52" s="47"/>
      <c r="D52" s="47"/>
      <c r="E52" s="29" t="s">
        <v>104</v>
      </c>
      <c r="F52" s="47"/>
      <c r="G52" s="47"/>
      <c r="H52" s="47"/>
      <c r="I52" s="47"/>
    </row>
    <row r="53" spans="1:9" ht="369.75">
      <c r="A53" s="47" t="s">
        <v>54</v>
      </c>
      <c r="B53" s="47"/>
      <c r="C53" s="47"/>
      <c r="D53" s="47"/>
      <c r="E53" s="27" t="s">
        <v>105</v>
      </c>
      <c r="F53" s="47"/>
      <c r="G53" s="47"/>
      <c r="H53" s="47"/>
      <c r="I53" s="47"/>
    </row>
    <row r="54" spans="1:16" ht="12.75">
      <c r="A54" s="17" t="s">
        <v>45</v>
      </c>
      <c r="B54" s="21" t="s">
        <v>106</v>
      </c>
      <c r="C54" s="21" t="s">
        <v>107</v>
      </c>
      <c r="D54" s="17" t="s">
        <v>47</v>
      </c>
      <c r="E54" s="22" t="s">
        <v>108</v>
      </c>
      <c r="F54" s="23" t="s">
        <v>91</v>
      </c>
      <c r="G54" s="24">
        <v>68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23</v>
      </c>
    </row>
    <row r="55" spans="1:9" ht="12.75">
      <c r="A55" s="46" t="s">
        <v>50</v>
      </c>
      <c r="B55" s="47"/>
      <c r="C55" s="47"/>
      <c r="D55" s="47"/>
      <c r="E55" s="27" t="s">
        <v>109</v>
      </c>
      <c r="F55" s="47"/>
      <c r="G55" s="47"/>
      <c r="H55" s="47"/>
      <c r="I55" s="47"/>
    </row>
    <row r="56" spans="1:9" ht="12.75">
      <c r="A56" s="46" t="s">
        <v>52</v>
      </c>
      <c r="B56" s="47"/>
      <c r="C56" s="47"/>
      <c r="D56" s="47"/>
      <c r="E56" s="29" t="s">
        <v>110</v>
      </c>
      <c r="F56" s="47"/>
      <c r="G56" s="47"/>
      <c r="H56" s="47"/>
      <c r="I56" s="47"/>
    </row>
    <row r="57" spans="1:9" ht="318.75">
      <c r="A57" s="47" t="s">
        <v>54</v>
      </c>
      <c r="B57" s="47"/>
      <c r="C57" s="47"/>
      <c r="D57" s="47"/>
      <c r="E57" s="27" t="s">
        <v>111</v>
      </c>
      <c r="F57" s="47"/>
      <c r="G57" s="47"/>
      <c r="H57" s="47"/>
      <c r="I57" s="47"/>
    </row>
    <row r="58" spans="1:16" ht="12.75">
      <c r="A58" s="17" t="s">
        <v>45</v>
      </c>
      <c r="B58" s="21" t="s">
        <v>112</v>
      </c>
      <c r="C58" s="21" t="s">
        <v>113</v>
      </c>
      <c r="D58" s="17" t="s">
        <v>47</v>
      </c>
      <c r="E58" s="22" t="s">
        <v>114</v>
      </c>
      <c r="F58" s="23" t="s">
        <v>91</v>
      </c>
      <c r="G58" s="24">
        <v>108.8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23</v>
      </c>
    </row>
    <row r="59" spans="1:9" ht="12.75">
      <c r="A59" s="46" t="s">
        <v>50</v>
      </c>
      <c r="B59" s="47"/>
      <c r="C59" s="47"/>
      <c r="D59" s="47"/>
      <c r="E59" s="27" t="s">
        <v>115</v>
      </c>
      <c r="F59" s="47"/>
      <c r="G59" s="47"/>
      <c r="H59" s="47"/>
      <c r="I59" s="47"/>
    </row>
    <row r="60" spans="1:9" ht="12.75">
      <c r="A60" s="46" t="s">
        <v>52</v>
      </c>
      <c r="B60" s="47"/>
      <c r="C60" s="47"/>
      <c r="D60" s="47"/>
      <c r="E60" s="29" t="s">
        <v>116</v>
      </c>
      <c r="F60" s="47"/>
      <c r="G60" s="47"/>
      <c r="H60" s="47"/>
      <c r="I60" s="47"/>
    </row>
    <row r="61" spans="1:9" ht="242.25">
      <c r="A61" s="47" t="s">
        <v>54</v>
      </c>
      <c r="B61" s="47"/>
      <c r="C61" s="47"/>
      <c r="D61" s="47"/>
      <c r="E61" s="27" t="s">
        <v>117</v>
      </c>
      <c r="F61" s="47"/>
      <c r="G61" s="47"/>
      <c r="H61" s="47"/>
      <c r="I61" s="47"/>
    </row>
    <row r="62" spans="1:16" ht="12.75">
      <c r="A62" s="17" t="s">
        <v>45</v>
      </c>
      <c r="B62" s="21" t="s">
        <v>118</v>
      </c>
      <c r="C62" s="21" t="s">
        <v>119</v>
      </c>
      <c r="D62" s="17" t="s">
        <v>47</v>
      </c>
      <c r="E62" s="22" t="s">
        <v>120</v>
      </c>
      <c r="F62" s="23" t="s">
        <v>91</v>
      </c>
      <c r="G62" s="24">
        <v>68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23</v>
      </c>
    </row>
    <row r="63" spans="1:9" ht="12.75">
      <c r="A63" s="46" t="s">
        <v>50</v>
      </c>
      <c r="B63" s="47"/>
      <c r="C63" s="47"/>
      <c r="D63" s="47"/>
      <c r="E63" s="27" t="s">
        <v>121</v>
      </c>
      <c r="F63" s="47"/>
      <c r="G63" s="47"/>
      <c r="H63" s="47"/>
      <c r="I63" s="47"/>
    </row>
    <row r="64" spans="1:9" ht="12.75">
      <c r="A64" s="46" t="s">
        <v>52</v>
      </c>
      <c r="B64" s="47"/>
      <c r="C64" s="47"/>
      <c r="D64" s="47"/>
      <c r="E64" s="29" t="s">
        <v>122</v>
      </c>
      <c r="F64" s="47"/>
      <c r="G64" s="47"/>
      <c r="H64" s="47"/>
      <c r="I64" s="47"/>
    </row>
    <row r="65" spans="1:9" ht="229.5">
      <c r="A65" s="47" t="s">
        <v>54</v>
      </c>
      <c r="B65" s="47"/>
      <c r="C65" s="47"/>
      <c r="D65" s="47"/>
      <c r="E65" s="27" t="s">
        <v>123</v>
      </c>
      <c r="F65" s="47"/>
      <c r="G65" s="47"/>
      <c r="H65" s="47"/>
      <c r="I65" s="47"/>
    </row>
    <row r="66" spans="1:16" ht="12.75">
      <c r="A66" s="17" t="s">
        <v>45</v>
      </c>
      <c r="B66" s="21" t="s">
        <v>124</v>
      </c>
      <c r="C66" s="21" t="s">
        <v>125</v>
      </c>
      <c r="D66" s="17" t="s">
        <v>47</v>
      </c>
      <c r="E66" s="22" t="s">
        <v>126</v>
      </c>
      <c r="F66" s="23" t="s">
        <v>127</v>
      </c>
      <c r="G66" s="24">
        <v>2650.308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23</v>
      </c>
    </row>
    <row r="67" spans="1:9" ht="25.5">
      <c r="A67" s="46" t="s">
        <v>50</v>
      </c>
      <c r="B67" s="47"/>
      <c r="C67" s="47"/>
      <c r="D67" s="47"/>
      <c r="E67" s="27" t="s">
        <v>128</v>
      </c>
      <c r="F67" s="47"/>
      <c r="G67" s="47"/>
      <c r="H67" s="47"/>
      <c r="I67" s="47"/>
    </row>
    <row r="68" spans="1:9" ht="76.5">
      <c r="A68" s="46" t="s">
        <v>52</v>
      </c>
      <c r="B68" s="47"/>
      <c r="C68" s="47"/>
      <c r="D68" s="47"/>
      <c r="E68" s="29" t="s">
        <v>129</v>
      </c>
      <c r="F68" s="47"/>
      <c r="G68" s="47"/>
      <c r="H68" s="47"/>
      <c r="I68" s="47"/>
    </row>
    <row r="69" spans="1:9" ht="25.5">
      <c r="A69" s="47" t="s">
        <v>54</v>
      </c>
      <c r="B69" s="47"/>
      <c r="C69" s="47"/>
      <c r="D69" s="47"/>
      <c r="E69" s="27" t="s">
        <v>130</v>
      </c>
      <c r="F69" s="47"/>
      <c r="G69" s="47"/>
      <c r="H69" s="47"/>
      <c r="I69" s="47"/>
    </row>
    <row r="70" spans="1:16" ht="12.75">
      <c r="A70" s="17" t="s">
        <v>45</v>
      </c>
      <c r="B70" s="21" t="s">
        <v>131</v>
      </c>
      <c r="C70" s="21" t="s">
        <v>132</v>
      </c>
      <c r="D70" s="17" t="s">
        <v>47</v>
      </c>
      <c r="E70" s="22" t="s">
        <v>133</v>
      </c>
      <c r="F70" s="23" t="s">
        <v>91</v>
      </c>
      <c r="G70" s="24">
        <v>309.1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23</v>
      </c>
    </row>
    <row r="71" spans="1:9" ht="25.5">
      <c r="A71" s="46" t="s">
        <v>50</v>
      </c>
      <c r="B71" s="47"/>
      <c r="C71" s="47"/>
      <c r="D71" s="47"/>
      <c r="E71" s="27" t="s">
        <v>134</v>
      </c>
      <c r="F71" s="47"/>
      <c r="G71" s="47"/>
      <c r="H71" s="47"/>
      <c r="I71" s="47"/>
    </row>
    <row r="72" spans="1:9" ht="12.75">
      <c r="A72" s="46" t="s">
        <v>52</v>
      </c>
      <c r="B72" s="47"/>
      <c r="C72" s="47"/>
      <c r="D72" s="47"/>
      <c r="E72" s="29" t="s">
        <v>98</v>
      </c>
      <c r="F72" s="47"/>
      <c r="G72" s="47"/>
      <c r="H72" s="47"/>
      <c r="I72" s="47"/>
    </row>
    <row r="73" spans="1:9" ht="38.25">
      <c r="A73" s="47" t="s">
        <v>54</v>
      </c>
      <c r="B73" s="47"/>
      <c r="C73" s="47"/>
      <c r="D73" s="47"/>
      <c r="E73" s="27" t="s">
        <v>135</v>
      </c>
      <c r="F73" s="47"/>
      <c r="G73" s="47"/>
      <c r="H73" s="47"/>
      <c r="I73" s="47"/>
    </row>
    <row r="74" spans="1:16" ht="12.75">
      <c r="A74" s="17" t="s">
        <v>45</v>
      </c>
      <c r="B74" s="21" t="s">
        <v>136</v>
      </c>
      <c r="C74" s="21" t="s">
        <v>137</v>
      </c>
      <c r="D74" s="17" t="s">
        <v>47</v>
      </c>
      <c r="E74" s="22" t="s">
        <v>138</v>
      </c>
      <c r="F74" s="23" t="s">
        <v>127</v>
      </c>
      <c r="G74" s="24">
        <v>744.86</v>
      </c>
      <c r="H74" s="25">
        <v>0</v>
      </c>
      <c r="I74" s="25">
        <f>ROUND(ROUND(H74,2)*ROUND(G74,3),2)</f>
        <v>0</v>
      </c>
      <c r="O74">
        <f>(I74*21)/100</f>
        <v>0</v>
      </c>
      <c r="P74" t="s">
        <v>23</v>
      </c>
    </row>
    <row r="75" spans="1:9" ht="12.75">
      <c r="A75" s="46" t="s">
        <v>50</v>
      </c>
      <c r="B75" s="47"/>
      <c r="C75" s="47"/>
      <c r="D75" s="47"/>
      <c r="E75" s="27" t="s">
        <v>139</v>
      </c>
      <c r="F75" s="47"/>
      <c r="G75" s="47"/>
      <c r="H75" s="47"/>
      <c r="I75" s="47"/>
    </row>
    <row r="76" spans="1:9" ht="12.75">
      <c r="A76" s="46" t="s">
        <v>52</v>
      </c>
      <c r="B76" s="47"/>
      <c r="C76" s="47"/>
      <c r="D76" s="47"/>
      <c r="E76" s="29" t="s">
        <v>140</v>
      </c>
      <c r="F76" s="47"/>
      <c r="G76" s="47"/>
      <c r="H76" s="47"/>
      <c r="I76" s="47"/>
    </row>
    <row r="77" spans="1:9" ht="25.5">
      <c r="A77" s="47" t="s">
        <v>54</v>
      </c>
      <c r="B77" s="47"/>
      <c r="C77" s="47"/>
      <c r="D77" s="47"/>
      <c r="E77" s="27" t="s">
        <v>141</v>
      </c>
      <c r="F77" s="47"/>
      <c r="G77" s="47"/>
      <c r="H77" s="47"/>
      <c r="I77" s="47"/>
    </row>
    <row r="78" spans="1:16" ht="25.5">
      <c r="A78" s="17" t="s">
        <v>45</v>
      </c>
      <c r="B78" s="21" t="s">
        <v>142</v>
      </c>
      <c r="C78" s="21" t="s">
        <v>143</v>
      </c>
      <c r="D78" s="17" t="s">
        <v>47</v>
      </c>
      <c r="E78" s="22" t="s">
        <v>144</v>
      </c>
      <c r="F78" s="23" t="s">
        <v>145</v>
      </c>
      <c r="G78" s="24">
        <v>11</v>
      </c>
      <c r="H78" s="25">
        <v>0</v>
      </c>
      <c r="I78" s="25">
        <f>ROUND(ROUND(H78,2)*ROUND(G78,3),2)</f>
        <v>0</v>
      </c>
      <c r="O78">
        <f>(I78*21)/100</f>
        <v>0</v>
      </c>
      <c r="P78" t="s">
        <v>23</v>
      </c>
    </row>
    <row r="79" spans="1:9" ht="12.75">
      <c r="A79" s="46" t="s">
        <v>50</v>
      </c>
      <c r="B79" s="47"/>
      <c r="C79" s="47"/>
      <c r="D79" s="47"/>
      <c r="E79" s="27" t="s">
        <v>146</v>
      </c>
      <c r="F79" s="47"/>
      <c r="G79" s="47"/>
      <c r="H79" s="47"/>
      <c r="I79" s="47"/>
    </row>
    <row r="80" spans="1:9" ht="12.75">
      <c r="A80" s="46" t="s">
        <v>52</v>
      </c>
      <c r="B80" s="47"/>
      <c r="C80" s="47"/>
      <c r="D80" s="47"/>
      <c r="E80" s="29" t="s">
        <v>147</v>
      </c>
      <c r="F80" s="47"/>
      <c r="G80" s="47"/>
      <c r="H80" s="47"/>
      <c r="I80" s="47"/>
    </row>
    <row r="81" spans="1:9" ht="114.75">
      <c r="A81" s="47" t="s">
        <v>54</v>
      </c>
      <c r="B81" s="47"/>
      <c r="C81" s="47"/>
      <c r="D81" s="47"/>
      <c r="E81" s="27" t="s">
        <v>148</v>
      </c>
      <c r="F81" s="47"/>
      <c r="G81" s="47"/>
      <c r="H81" s="47"/>
      <c r="I81" s="47"/>
    </row>
    <row r="82" spans="1:18" ht="12.75" customHeight="1">
      <c r="A82" s="42" t="s">
        <v>43</v>
      </c>
      <c r="B82" s="42"/>
      <c r="C82" s="43" t="s">
        <v>23</v>
      </c>
      <c r="D82" s="42"/>
      <c r="E82" s="44" t="s">
        <v>149</v>
      </c>
      <c r="F82" s="42"/>
      <c r="G82" s="42"/>
      <c r="H82" s="42"/>
      <c r="I82" s="45">
        <f>0+Q82</f>
        <v>0</v>
      </c>
      <c r="O82">
        <f>0+R82</f>
        <v>0</v>
      </c>
      <c r="Q82">
        <f>0+I83+I87</f>
        <v>0</v>
      </c>
      <c r="R82">
        <f>0+O83+O87</f>
        <v>0</v>
      </c>
    </row>
    <row r="83" spans="1:16" ht="12.75">
      <c r="A83" s="17" t="s">
        <v>45</v>
      </c>
      <c r="B83" s="21" t="s">
        <v>150</v>
      </c>
      <c r="C83" s="21" t="s">
        <v>151</v>
      </c>
      <c r="D83" s="17" t="s">
        <v>29</v>
      </c>
      <c r="E83" s="22" t="s">
        <v>152</v>
      </c>
      <c r="F83" s="23" t="s">
        <v>127</v>
      </c>
      <c r="G83" s="24">
        <v>408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23</v>
      </c>
    </row>
    <row r="84" spans="1:9" ht="12.75">
      <c r="A84" s="46" t="s">
        <v>50</v>
      </c>
      <c r="B84" s="47"/>
      <c r="C84" s="47"/>
      <c r="D84" s="47"/>
      <c r="E84" s="27" t="s">
        <v>153</v>
      </c>
      <c r="F84" s="47"/>
      <c r="G84" s="47"/>
      <c r="H84" s="47"/>
      <c r="I84" s="47"/>
    </row>
    <row r="85" spans="1:9" ht="12.75">
      <c r="A85" s="46" t="s">
        <v>52</v>
      </c>
      <c r="B85" s="47"/>
      <c r="C85" s="47"/>
      <c r="D85" s="47"/>
      <c r="E85" s="29" t="s">
        <v>154</v>
      </c>
      <c r="F85" s="47"/>
      <c r="G85" s="47"/>
      <c r="H85" s="47"/>
      <c r="I85" s="47"/>
    </row>
    <row r="86" spans="1:9" ht="102">
      <c r="A86" s="47" t="s">
        <v>54</v>
      </c>
      <c r="B86" s="47"/>
      <c r="C86" s="47"/>
      <c r="D86" s="47"/>
      <c r="E86" s="27" t="s">
        <v>155</v>
      </c>
      <c r="F86" s="47"/>
      <c r="G86" s="47"/>
      <c r="H86" s="47"/>
      <c r="I86" s="47"/>
    </row>
    <row r="87" spans="1:16" ht="12.75">
      <c r="A87" s="17" t="s">
        <v>45</v>
      </c>
      <c r="B87" s="21" t="s">
        <v>156</v>
      </c>
      <c r="C87" s="21" t="s">
        <v>151</v>
      </c>
      <c r="D87" s="17" t="s">
        <v>23</v>
      </c>
      <c r="E87" s="22" t="s">
        <v>152</v>
      </c>
      <c r="F87" s="23" t="s">
        <v>127</v>
      </c>
      <c r="G87" s="24">
        <v>2568.948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23</v>
      </c>
    </row>
    <row r="88" spans="1:9" ht="25.5">
      <c r="A88" s="46" t="s">
        <v>50</v>
      </c>
      <c r="B88" s="47"/>
      <c r="C88" s="47"/>
      <c r="D88" s="47"/>
      <c r="E88" s="27" t="s">
        <v>157</v>
      </c>
      <c r="F88" s="47"/>
      <c r="G88" s="47"/>
      <c r="H88" s="47"/>
      <c r="I88" s="47"/>
    </row>
    <row r="89" spans="1:9" ht="63.75">
      <c r="A89" s="46" t="s">
        <v>52</v>
      </c>
      <c r="B89" s="47"/>
      <c r="C89" s="47"/>
      <c r="D89" s="47"/>
      <c r="E89" s="29" t="s">
        <v>158</v>
      </c>
      <c r="F89" s="47"/>
      <c r="G89" s="47"/>
      <c r="H89" s="47"/>
      <c r="I89" s="47"/>
    </row>
    <row r="90" spans="1:9" ht="102">
      <c r="A90" s="47" t="s">
        <v>54</v>
      </c>
      <c r="B90" s="47"/>
      <c r="C90" s="47"/>
      <c r="D90" s="47"/>
      <c r="E90" s="27" t="s">
        <v>155</v>
      </c>
      <c r="F90" s="47"/>
      <c r="G90" s="47"/>
      <c r="H90" s="47"/>
      <c r="I90" s="47"/>
    </row>
    <row r="91" spans="1:18" ht="12.75" customHeight="1">
      <c r="A91" s="42" t="s">
        <v>43</v>
      </c>
      <c r="B91" s="42"/>
      <c r="C91" s="43" t="s">
        <v>35</v>
      </c>
      <c r="D91" s="42"/>
      <c r="E91" s="44" t="s">
        <v>25</v>
      </c>
      <c r="F91" s="42"/>
      <c r="G91" s="42"/>
      <c r="H91" s="42"/>
      <c r="I91" s="45">
        <f>0+Q91</f>
        <v>0</v>
      </c>
      <c r="O91">
        <f>0+R91</f>
        <v>0</v>
      </c>
      <c r="Q91">
        <f>0+I92+I96+I100+I104+I108+I112+I116+I120+I124+I128+I132</f>
        <v>0</v>
      </c>
      <c r="R91">
        <f>0+O92+O96+O100+O104+O108+O112+O116+O120+O124+O128+O132</f>
        <v>0</v>
      </c>
    </row>
    <row r="92" spans="1:16" ht="12.75">
      <c r="A92" s="17" t="s">
        <v>45</v>
      </c>
      <c r="B92" s="21" t="s">
        <v>159</v>
      </c>
      <c r="C92" s="21" t="s">
        <v>160</v>
      </c>
      <c r="D92" s="17" t="s">
        <v>47</v>
      </c>
      <c r="E92" s="22" t="s">
        <v>161</v>
      </c>
      <c r="F92" s="23" t="s">
        <v>91</v>
      </c>
      <c r="G92" s="24">
        <v>1070.395</v>
      </c>
      <c r="H92" s="25">
        <v>0</v>
      </c>
      <c r="I92" s="25">
        <f>ROUND(ROUND(H92,2)*ROUND(G92,3),2)</f>
        <v>0</v>
      </c>
      <c r="O92">
        <f>(I92*21)/100</f>
        <v>0</v>
      </c>
      <c r="P92" t="s">
        <v>23</v>
      </c>
    </row>
    <row r="93" spans="1:9" ht="25.5">
      <c r="A93" s="46" t="s">
        <v>50</v>
      </c>
      <c r="B93" s="47"/>
      <c r="C93" s="47"/>
      <c r="D93" s="47"/>
      <c r="E93" s="27" t="s">
        <v>162</v>
      </c>
      <c r="F93" s="47"/>
      <c r="G93" s="47"/>
      <c r="H93" s="47"/>
      <c r="I93" s="47"/>
    </row>
    <row r="94" spans="1:9" ht="63.75">
      <c r="A94" s="46" t="s">
        <v>52</v>
      </c>
      <c r="B94" s="47"/>
      <c r="C94" s="47"/>
      <c r="D94" s="47"/>
      <c r="E94" s="29" t="s">
        <v>163</v>
      </c>
      <c r="F94" s="47"/>
      <c r="G94" s="47"/>
      <c r="H94" s="47"/>
      <c r="I94" s="47"/>
    </row>
    <row r="95" spans="1:9" ht="127.5">
      <c r="A95" s="47" t="s">
        <v>54</v>
      </c>
      <c r="B95" s="47"/>
      <c r="C95" s="47"/>
      <c r="D95" s="47"/>
      <c r="E95" s="27" t="s">
        <v>164</v>
      </c>
      <c r="F95" s="47"/>
      <c r="G95" s="47"/>
      <c r="H95" s="47"/>
      <c r="I95" s="47"/>
    </row>
    <row r="96" spans="1:16" ht="12.75">
      <c r="A96" s="17" t="s">
        <v>45</v>
      </c>
      <c r="B96" s="21" t="s">
        <v>165</v>
      </c>
      <c r="C96" s="21" t="s">
        <v>166</v>
      </c>
      <c r="D96" s="17" t="s">
        <v>47</v>
      </c>
      <c r="E96" s="22" t="s">
        <v>167</v>
      </c>
      <c r="F96" s="23" t="s">
        <v>91</v>
      </c>
      <c r="G96" s="24">
        <v>907.5</v>
      </c>
      <c r="H96" s="25">
        <v>0</v>
      </c>
      <c r="I96" s="25">
        <f>ROUND(ROUND(H96,2)*ROUND(G96,3),2)</f>
        <v>0</v>
      </c>
      <c r="O96">
        <f>(I96*21)/100</f>
        <v>0</v>
      </c>
      <c r="P96" t="s">
        <v>23</v>
      </c>
    </row>
    <row r="97" spans="1:9" ht="12.75">
      <c r="A97" s="46" t="s">
        <v>50</v>
      </c>
      <c r="B97" s="47"/>
      <c r="C97" s="47"/>
      <c r="D97" s="47"/>
      <c r="E97" s="27" t="s">
        <v>168</v>
      </c>
      <c r="F97" s="47"/>
      <c r="G97" s="47"/>
      <c r="H97" s="47"/>
      <c r="I97" s="47"/>
    </row>
    <row r="98" spans="1:9" ht="76.5">
      <c r="A98" s="46" t="s">
        <v>52</v>
      </c>
      <c r="B98" s="47"/>
      <c r="C98" s="47"/>
      <c r="D98" s="47"/>
      <c r="E98" s="29" t="s">
        <v>169</v>
      </c>
      <c r="F98" s="47"/>
      <c r="G98" s="47"/>
      <c r="H98" s="47"/>
      <c r="I98" s="47"/>
    </row>
    <row r="99" spans="1:9" ht="51">
      <c r="A99" s="47" t="s">
        <v>54</v>
      </c>
      <c r="B99" s="47"/>
      <c r="C99" s="47"/>
      <c r="D99" s="47"/>
      <c r="E99" s="27" t="s">
        <v>170</v>
      </c>
      <c r="F99" s="47"/>
      <c r="G99" s="47"/>
      <c r="H99" s="47"/>
      <c r="I99" s="47"/>
    </row>
    <row r="100" spans="1:16" ht="12.75">
      <c r="A100" s="17" t="s">
        <v>45</v>
      </c>
      <c r="B100" s="33" t="s">
        <v>171</v>
      </c>
      <c r="C100" s="33" t="s">
        <v>172</v>
      </c>
      <c r="D100" s="34" t="s">
        <v>47</v>
      </c>
      <c r="E100" s="35" t="s">
        <v>173</v>
      </c>
      <c r="F100" s="36" t="s">
        <v>127</v>
      </c>
      <c r="G100" s="37">
        <v>0</v>
      </c>
      <c r="H100" s="38">
        <v>0</v>
      </c>
      <c r="I100" s="38">
        <f>ROUND(ROUND(H100,2)*ROUND(G100,3),2)</f>
        <v>0</v>
      </c>
      <c r="O100">
        <f>(I100*21)/100</f>
        <v>0</v>
      </c>
      <c r="P100" t="s">
        <v>23</v>
      </c>
    </row>
    <row r="101" spans="1:9" ht="12.75">
      <c r="A101" s="46" t="s">
        <v>50</v>
      </c>
      <c r="B101" s="48"/>
      <c r="C101" s="48"/>
      <c r="D101" s="48"/>
      <c r="E101" s="39" t="s">
        <v>174</v>
      </c>
      <c r="F101" s="48"/>
      <c r="G101" s="48"/>
      <c r="H101" s="48"/>
      <c r="I101" s="48"/>
    </row>
    <row r="102" spans="1:9" ht="12.75">
      <c r="A102" s="46" t="s">
        <v>52</v>
      </c>
      <c r="B102" s="48"/>
      <c r="C102" s="48"/>
      <c r="D102" s="48"/>
      <c r="E102" s="40" t="s">
        <v>175</v>
      </c>
      <c r="F102" s="48"/>
      <c r="G102" s="48"/>
      <c r="H102" s="48"/>
      <c r="I102" s="48"/>
    </row>
    <row r="103" spans="1:9" ht="51">
      <c r="A103" s="47" t="s">
        <v>54</v>
      </c>
      <c r="B103" s="48"/>
      <c r="C103" s="48"/>
      <c r="D103" s="48"/>
      <c r="E103" s="39" t="s">
        <v>176</v>
      </c>
      <c r="F103" s="48"/>
      <c r="G103" s="48"/>
      <c r="H103" s="48"/>
      <c r="I103" s="48"/>
    </row>
    <row r="104" spans="1:16" ht="12.75">
      <c r="A104" s="17" t="s">
        <v>45</v>
      </c>
      <c r="B104" s="33" t="s">
        <v>177</v>
      </c>
      <c r="C104" s="33" t="s">
        <v>178</v>
      </c>
      <c r="D104" s="34" t="s">
        <v>47</v>
      </c>
      <c r="E104" s="35" t="s">
        <v>179</v>
      </c>
      <c r="F104" s="36" t="s">
        <v>127</v>
      </c>
      <c r="G104" s="37">
        <v>0</v>
      </c>
      <c r="H104" s="38">
        <v>0</v>
      </c>
      <c r="I104" s="38">
        <f>ROUND(ROUND(H104,2)*ROUND(G104,3),2)</f>
        <v>0</v>
      </c>
      <c r="O104">
        <f>(I104*21)/100</f>
        <v>0</v>
      </c>
      <c r="P104" t="s">
        <v>23</v>
      </c>
    </row>
    <row r="105" spans="1:9" ht="12.75">
      <c r="A105" s="46" t="s">
        <v>50</v>
      </c>
      <c r="B105" s="48"/>
      <c r="C105" s="48"/>
      <c r="D105" s="48"/>
      <c r="E105" s="39" t="s">
        <v>180</v>
      </c>
      <c r="F105" s="48"/>
      <c r="G105" s="48"/>
      <c r="H105" s="48"/>
      <c r="I105" s="48"/>
    </row>
    <row r="106" spans="1:9" ht="12.75">
      <c r="A106" s="46" t="s">
        <v>52</v>
      </c>
      <c r="B106" s="48"/>
      <c r="C106" s="48"/>
      <c r="D106" s="48"/>
      <c r="E106" s="40" t="s">
        <v>181</v>
      </c>
      <c r="F106" s="48"/>
      <c r="G106" s="48"/>
      <c r="H106" s="48"/>
      <c r="I106" s="48"/>
    </row>
    <row r="107" spans="1:9" ht="51">
      <c r="A107" s="47" t="s">
        <v>54</v>
      </c>
      <c r="B107" s="48"/>
      <c r="C107" s="48"/>
      <c r="D107" s="48"/>
      <c r="E107" s="39" t="s">
        <v>176</v>
      </c>
      <c r="F107" s="48"/>
      <c r="G107" s="48"/>
      <c r="H107" s="48"/>
      <c r="I107" s="48"/>
    </row>
    <row r="108" spans="1:16" ht="12.75">
      <c r="A108" s="17" t="s">
        <v>45</v>
      </c>
      <c r="B108" s="33" t="s">
        <v>182</v>
      </c>
      <c r="C108" s="33" t="s">
        <v>183</v>
      </c>
      <c r="D108" s="34" t="s">
        <v>47</v>
      </c>
      <c r="E108" s="35" t="s">
        <v>184</v>
      </c>
      <c r="F108" s="36" t="s">
        <v>91</v>
      </c>
      <c r="G108" s="37">
        <v>0</v>
      </c>
      <c r="H108" s="38">
        <v>0</v>
      </c>
      <c r="I108" s="38">
        <f>ROUND(ROUND(H108,2)*ROUND(G108,3),2)</f>
        <v>0</v>
      </c>
      <c r="O108">
        <f>(I108*21)/100</f>
        <v>0</v>
      </c>
      <c r="P108" t="s">
        <v>23</v>
      </c>
    </row>
    <row r="109" spans="1:9" ht="12.75">
      <c r="A109" s="46" t="s">
        <v>50</v>
      </c>
      <c r="B109" s="48"/>
      <c r="C109" s="48"/>
      <c r="D109" s="48"/>
      <c r="E109" s="39" t="s">
        <v>185</v>
      </c>
      <c r="F109" s="48"/>
      <c r="G109" s="48"/>
      <c r="H109" s="48"/>
      <c r="I109" s="48"/>
    </row>
    <row r="110" spans="1:9" ht="12.75">
      <c r="A110" s="46" t="s">
        <v>52</v>
      </c>
      <c r="B110" s="48"/>
      <c r="C110" s="48"/>
      <c r="D110" s="48"/>
      <c r="E110" s="40" t="s">
        <v>186</v>
      </c>
      <c r="F110" s="48"/>
      <c r="G110" s="48"/>
      <c r="H110" s="48"/>
      <c r="I110" s="48"/>
    </row>
    <row r="111" spans="1:9" ht="140.25">
      <c r="A111" s="47" t="s">
        <v>54</v>
      </c>
      <c r="B111" s="48"/>
      <c r="C111" s="48"/>
      <c r="D111" s="48"/>
      <c r="E111" s="39" t="s">
        <v>187</v>
      </c>
      <c r="F111" s="48"/>
      <c r="G111" s="48"/>
      <c r="H111" s="48"/>
      <c r="I111" s="48"/>
    </row>
    <row r="112" spans="1:16" ht="12.75">
      <c r="A112" s="17" t="s">
        <v>45</v>
      </c>
      <c r="B112" s="56" t="s">
        <v>188</v>
      </c>
      <c r="C112" s="56" t="s">
        <v>189</v>
      </c>
      <c r="D112" s="57" t="s">
        <v>47</v>
      </c>
      <c r="E112" s="58" t="s">
        <v>190</v>
      </c>
      <c r="F112" s="59" t="s">
        <v>91</v>
      </c>
      <c r="G112" s="60">
        <v>140.267</v>
      </c>
      <c r="H112" s="61">
        <v>0</v>
      </c>
      <c r="I112" s="61">
        <f>ROUND(ROUND(H112,2)*ROUND(G112,3),2)</f>
        <v>0</v>
      </c>
      <c r="O112">
        <f>(I112*21)/100</f>
        <v>0</v>
      </c>
      <c r="P112" t="s">
        <v>23</v>
      </c>
    </row>
    <row r="113" spans="1:9" ht="12.75">
      <c r="A113" s="46" t="s">
        <v>50</v>
      </c>
      <c r="B113" s="62"/>
      <c r="C113" s="62"/>
      <c r="D113" s="62"/>
      <c r="E113" s="63" t="s">
        <v>191</v>
      </c>
      <c r="F113" s="62"/>
      <c r="G113" s="62"/>
      <c r="H113" s="62"/>
      <c r="I113" s="62"/>
    </row>
    <row r="114" spans="1:9" ht="12.75">
      <c r="A114" s="46" t="s">
        <v>52</v>
      </c>
      <c r="B114" s="62"/>
      <c r="C114" s="62"/>
      <c r="D114" s="62"/>
      <c r="E114" s="29" t="s">
        <v>192</v>
      </c>
      <c r="F114" s="62"/>
      <c r="G114" s="62"/>
      <c r="H114" s="62"/>
      <c r="I114" s="62"/>
    </row>
    <row r="115" spans="1:9" ht="140.25">
      <c r="A115" s="47" t="s">
        <v>54</v>
      </c>
      <c r="B115" s="62"/>
      <c r="C115" s="62"/>
      <c r="D115" s="62"/>
      <c r="E115" s="63" t="s">
        <v>187</v>
      </c>
      <c r="F115" s="62"/>
      <c r="G115" s="62"/>
      <c r="H115" s="62"/>
      <c r="I115" s="62"/>
    </row>
    <row r="116" spans="1:16" ht="12.75">
      <c r="A116" s="17" t="s">
        <v>45</v>
      </c>
      <c r="B116" s="33" t="s">
        <v>193</v>
      </c>
      <c r="C116" s="33" t="s">
        <v>194</v>
      </c>
      <c r="D116" s="34" t="s">
        <v>29</v>
      </c>
      <c r="E116" s="35" t="s">
        <v>195</v>
      </c>
      <c r="F116" s="36" t="s">
        <v>127</v>
      </c>
      <c r="G116" s="37">
        <v>0</v>
      </c>
      <c r="H116" s="38">
        <v>0</v>
      </c>
      <c r="I116" s="38">
        <f>ROUND(ROUND(H116,2)*ROUND(G116,3),2)</f>
        <v>0</v>
      </c>
      <c r="O116">
        <f>(I116*21)/100</f>
        <v>0</v>
      </c>
      <c r="P116" t="s">
        <v>23</v>
      </c>
    </row>
    <row r="117" spans="1:9" ht="25.5">
      <c r="A117" s="46" t="s">
        <v>50</v>
      </c>
      <c r="B117" s="48"/>
      <c r="C117" s="48"/>
      <c r="D117" s="48"/>
      <c r="E117" s="39" t="s">
        <v>196</v>
      </c>
      <c r="F117" s="48"/>
      <c r="G117" s="48"/>
      <c r="H117" s="48"/>
      <c r="I117" s="48"/>
    </row>
    <row r="118" spans="1:9" ht="12.75">
      <c r="A118" s="46" t="s">
        <v>52</v>
      </c>
      <c r="B118" s="48"/>
      <c r="C118" s="48"/>
      <c r="D118" s="48"/>
      <c r="E118" s="40" t="s">
        <v>197</v>
      </c>
      <c r="F118" s="48"/>
      <c r="G118" s="48"/>
      <c r="H118" s="48"/>
      <c r="I118" s="48"/>
    </row>
    <row r="119" spans="1:9" ht="165.75">
      <c r="A119" s="47" t="s">
        <v>54</v>
      </c>
      <c r="B119" s="48"/>
      <c r="C119" s="48"/>
      <c r="D119" s="48"/>
      <c r="E119" s="39" t="s">
        <v>198</v>
      </c>
      <c r="F119" s="48"/>
      <c r="G119" s="48"/>
      <c r="H119" s="48"/>
      <c r="I119" s="48"/>
    </row>
    <row r="120" spans="1:16" ht="12.75">
      <c r="A120" s="17" t="s">
        <v>45</v>
      </c>
      <c r="B120" s="33" t="s">
        <v>199</v>
      </c>
      <c r="C120" s="33" t="s">
        <v>194</v>
      </c>
      <c r="D120" s="34" t="s">
        <v>23</v>
      </c>
      <c r="E120" s="35" t="s">
        <v>195</v>
      </c>
      <c r="F120" s="36" t="s">
        <v>127</v>
      </c>
      <c r="G120" s="37">
        <v>0</v>
      </c>
      <c r="H120" s="38">
        <v>0</v>
      </c>
      <c r="I120" s="38">
        <f>ROUND(ROUND(H120,2)*ROUND(G120,3),2)</f>
        <v>0</v>
      </c>
      <c r="O120">
        <f>(I120*21)/100</f>
        <v>0</v>
      </c>
      <c r="P120" t="s">
        <v>23</v>
      </c>
    </row>
    <row r="121" spans="1:9" ht="12.75">
      <c r="A121" s="46" t="s">
        <v>50</v>
      </c>
      <c r="B121" s="48"/>
      <c r="C121" s="48"/>
      <c r="D121" s="48"/>
      <c r="E121" s="39" t="s">
        <v>200</v>
      </c>
      <c r="F121" s="48"/>
      <c r="G121" s="48"/>
      <c r="H121" s="48"/>
      <c r="I121" s="48"/>
    </row>
    <row r="122" spans="1:9" ht="12.75">
      <c r="A122" s="46" t="s">
        <v>52</v>
      </c>
      <c r="B122" s="48"/>
      <c r="C122" s="48"/>
      <c r="D122" s="48"/>
      <c r="E122" s="40" t="s">
        <v>201</v>
      </c>
      <c r="F122" s="48"/>
      <c r="G122" s="48"/>
      <c r="H122" s="48"/>
      <c r="I122" s="48"/>
    </row>
    <row r="123" spans="1:9" ht="165.75">
      <c r="A123" s="47" t="s">
        <v>54</v>
      </c>
      <c r="B123" s="48"/>
      <c r="C123" s="48"/>
      <c r="D123" s="48"/>
      <c r="E123" s="39" t="s">
        <v>198</v>
      </c>
      <c r="F123" s="48"/>
      <c r="G123" s="48"/>
      <c r="H123" s="48"/>
      <c r="I123" s="48"/>
    </row>
    <row r="124" spans="1:16" ht="12.75">
      <c r="A124" s="17" t="s">
        <v>45</v>
      </c>
      <c r="B124" s="33" t="s">
        <v>202</v>
      </c>
      <c r="C124" s="33" t="s">
        <v>203</v>
      </c>
      <c r="D124" s="34" t="s">
        <v>47</v>
      </c>
      <c r="E124" s="35" t="s">
        <v>204</v>
      </c>
      <c r="F124" s="36" t="s">
        <v>127</v>
      </c>
      <c r="G124" s="37">
        <v>0</v>
      </c>
      <c r="H124" s="38">
        <v>0</v>
      </c>
      <c r="I124" s="38">
        <f>ROUND(ROUND(H124,2)*ROUND(G124,3),2)</f>
        <v>0</v>
      </c>
      <c r="O124">
        <f>(I124*21)/100</f>
        <v>0</v>
      </c>
      <c r="P124" t="s">
        <v>23</v>
      </c>
    </row>
    <row r="125" spans="1:9" ht="25.5">
      <c r="A125" s="46" t="s">
        <v>50</v>
      </c>
      <c r="B125" s="48"/>
      <c r="C125" s="48"/>
      <c r="D125" s="48"/>
      <c r="E125" s="39" t="s">
        <v>205</v>
      </c>
      <c r="F125" s="48"/>
      <c r="G125" s="48"/>
      <c r="H125" s="48"/>
      <c r="I125" s="48"/>
    </row>
    <row r="126" spans="1:9" ht="38.25">
      <c r="A126" s="46" t="s">
        <v>52</v>
      </c>
      <c r="B126" s="48"/>
      <c r="C126" s="48"/>
      <c r="D126" s="48"/>
      <c r="E126" s="40" t="s">
        <v>206</v>
      </c>
      <c r="F126" s="48"/>
      <c r="G126" s="48"/>
      <c r="H126" s="48"/>
      <c r="I126" s="48"/>
    </row>
    <row r="127" spans="1:9" ht="165.75">
      <c r="A127" s="47" t="s">
        <v>54</v>
      </c>
      <c r="B127" s="48"/>
      <c r="C127" s="48"/>
      <c r="D127" s="48"/>
      <c r="E127" s="39" t="s">
        <v>198</v>
      </c>
      <c r="F127" s="48"/>
      <c r="G127" s="48"/>
      <c r="H127" s="48"/>
      <c r="I127" s="48"/>
    </row>
    <row r="128" spans="1:16" ht="25.5">
      <c r="A128" s="17" t="s">
        <v>45</v>
      </c>
      <c r="B128" s="33" t="s">
        <v>207</v>
      </c>
      <c r="C128" s="33" t="s">
        <v>208</v>
      </c>
      <c r="D128" s="34" t="s">
        <v>29</v>
      </c>
      <c r="E128" s="35" t="s">
        <v>209</v>
      </c>
      <c r="F128" s="36" t="s">
        <v>127</v>
      </c>
      <c r="G128" s="37">
        <v>0</v>
      </c>
      <c r="H128" s="38">
        <v>0</v>
      </c>
      <c r="I128" s="38">
        <f>ROUND(ROUND(H128,2)*ROUND(G128,3),2)</f>
        <v>0</v>
      </c>
      <c r="O128">
        <f>(I128*21)/100</f>
        <v>0</v>
      </c>
      <c r="P128" t="s">
        <v>23</v>
      </c>
    </row>
    <row r="129" spans="1:9" ht="25.5">
      <c r="A129" s="46" t="s">
        <v>50</v>
      </c>
      <c r="B129" s="48"/>
      <c r="C129" s="48"/>
      <c r="D129" s="48"/>
      <c r="E129" s="39" t="s">
        <v>210</v>
      </c>
      <c r="F129" s="48"/>
      <c r="G129" s="48"/>
      <c r="H129" s="48"/>
      <c r="I129" s="48"/>
    </row>
    <row r="130" spans="1:9" ht="12.75">
      <c r="A130" s="46" t="s">
        <v>52</v>
      </c>
      <c r="B130" s="48"/>
      <c r="C130" s="48"/>
      <c r="D130" s="48"/>
      <c r="E130" s="40" t="s">
        <v>211</v>
      </c>
      <c r="F130" s="48"/>
      <c r="G130" s="48"/>
      <c r="H130" s="48"/>
      <c r="I130" s="48"/>
    </row>
    <row r="131" spans="1:9" ht="165.75">
      <c r="A131" s="47" t="s">
        <v>54</v>
      </c>
      <c r="B131" s="48"/>
      <c r="C131" s="48"/>
      <c r="D131" s="48"/>
      <c r="E131" s="39" t="s">
        <v>198</v>
      </c>
      <c r="F131" s="48"/>
      <c r="G131" s="48"/>
      <c r="H131" s="48"/>
      <c r="I131" s="48"/>
    </row>
    <row r="132" spans="1:16" ht="25.5">
      <c r="A132" s="17" t="s">
        <v>45</v>
      </c>
      <c r="B132" s="21" t="s">
        <v>212</v>
      </c>
      <c r="C132" s="21" t="s">
        <v>213</v>
      </c>
      <c r="D132" s="17" t="s">
        <v>47</v>
      </c>
      <c r="E132" s="22" t="s">
        <v>214</v>
      </c>
      <c r="F132" s="23" t="s">
        <v>127</v>
      </c>
      <c r="G132" s="24">
        <v>10.1</v>
      </c>
      <c r="H132" s="25">
        <v>0</v>
      </c>
      <c r="I132" s="25">
        <f>ROUND(ROUND(H132,2)*ROUND(G132,3),2)</f>
        <v>0</v>
      </c>
      <c r="O132">
        <f>(I132*21)/100</f>
        <v>0</v>
      </c>
      <c r="P132" t="s">
        <v>23</v>
      </c>
    </row>
    <row r="133" spans="1:9" ht="12.75">
      <c r="A133" s="46" t="s">
        <v>50</v>
      </c>
      <c r="B133" s="47"/>
      <c r="C133" s="47"/>
      <c r="D133" s="47"/>
      <c r="E133" s="27" t="s">
        <v>215</v>
      </c>
      <c r="F133" s="47"/>
      <c r="G133" s="47"/>
      <c r="H133" s="47"/>
      <c r="I133" s="47"/>
    </row>
    <row r="134" spans="1:9" ht="12.75">
      <c r="A134" s="46" t="s">
        <v>52</v>
      </c>
      <c r="B134" s="47"/>
      <c r="C134" s="47"/>
      <c r="D134" s="47"/>
      <c r="E134" s="29" t="s">
        <v>216</v>
      </c>
      <c r="F134" s="47"/>
      <c r="G134" s="47"/>
      <c r="H134" s="47"/>
      <c r="I134" s="47"/>
    </row>
    <row r="135" spans="1:9" ht="165.75">
      <c r="A135" s="47" t="s">
        <v>54</v>
      </c>
      <c r="B135" s="47"/>
      <c r="C135" s="47"/>
      <c r="D135" s="47"/>
      <c r="E135" s="27" t="s">
        <v>217</v>
      </c>
      <c r="F135" s="47"/>
      <c r="G135" s="47"/>
      <c r="H135" s="47"/>
      <c r="I135" s="47"/>
    </row>
    <row r="136" spans="1:18" ht="12.75" customHeight="1">
      <c r="A136" s="42" t="s">
        <v>43</v>
      </c>
      <c r="B136" s="42"/>
      <c r="C136" s="43" t="s">
        <v>83</v>
      </c>
      <c r="D136" s="42"/>
      <c r="E136" s="44" t="s">
        <v>218</v>
      </c>
      <c r="F136" s="42"/>
      <c r="G136" s="42"/>
      <c r="H136" s="42"/>
      <c r="I136" s="45">
        <f>0+Q136</f>
        <v>0</v>
      </c>
      <c r="O136">
        <f>0+R136</f>
        <v>0</v>
      </c>
      <c r="Q136">
        <f>0+I137</f>
        <v>0</v>
      </c>
      <c r="R136">
        <f>0+O137</f>
        <v>0</v>
      </c>
    </row>
    <row r="137" spans="1:16" ht="12.75">
      <c r="A137" s="17" t="s">
        <v>45</v>
      </c>
      <c r="B137" s="21" t="s">
        <v>219</v>
      </c>
      <c r="C137" s="21" t="s">
        <v>220</v>
      </c>
      <c r="D137" s="17" t="s">
        <v>47</v>
      </c>
      <c r="E137" s="22" t="s">
        <v>221</v>
      </c>
      <c r="F137" s="23" t="s">
        <v>222</v>
      </c>
      <c r="G137" s="24">
        <v>272</v>
      </c>
      <c r="H137" s="25">
        <v>0</v>
      </c>
      <c r="I137" s="25">
        <f>ROUND(ROUND(H137,2)*ROUND(G137,3),2)</f>
        <v>0</v>
      </c>
      <c r="O137">
        <f>(I137*21)/100</f>
        <v>0</v>
      </c>
      <c r="P137" t="s">
        <v>23</v>
      </c>
    </row>
    <row r="138" spans="1:9" ht="12.75">
      <c r="A138" s="46" t="s">
        <v>50</v>
      </c>
      <c r="B138" s="47"/>
      <c r="C138" s="47"/>
      <c r="D138" s="47"/>
      <c r="E138" s="27" t="s">
        <v>223</v>
      </c>
      <c r="F138" s="47"/>
      <c r="G138" s="47"/>
      <c r="H138" s="47"/>
      <c r="I138" s="47"/>
    </row>
    <row r="139" spans="1:9" ht="12.75">
      <c r="A139" s="46" t="s">
        <v>52</v>
      </c>
      <c r="B139" s="47"/>
      <c r="C139" s="47"/>
      <c r="D139" s="47"/>
      <c r="E139" s="29" t="s">
        <v>224</v>
      </c>
      <c r="F139" s="47"/>
      <c r="G139" s="47"/>
      <c r="H139" s="47"/>
      <c r="I139" s="47"/>
    </row>
    <row r="140" spans="1:9" ht="242.25">
      <c r="A140" s="47" t="s">
        <v>54</v>
      </c>
      <c r="B140" s="47"/>
      <c r="C140" s="47"/>
      <c r="D140" s="47"/>
      <c r="E140" s="27" t="s">
        <v>225</v>
      </c>
      <c r="F140" s="47"/>
      <c r="G140" s="47"/>
      <c r="H140" s="47"/>
      <c r="I140" s="47"/>
    </row>
    <row r="141" spans="1:18" ht="12.75" customHeight="1">
      <c r="A141" s="42" t="s">
        <v>43</v>
      </c>
      <c r="B141" s="42"/>
      <c r="C141" s="43" t="s">
        <v>40</v>
      </c>
      <c r="D141" s="42"/>
      <c r="E141" s="44" t="s">
        <v>226</v>
      </c>
      <c r="F141" s="42"/>
      <c r="G141" s="42"/>
      <c r="H141" s="42"/>
      <c r="I141" s="45">
        <f>0+Q141</f>
        <v>0</v>
      </c>
      <c r="O141">
        <f>0+R141</f>
        <v>0</v>
      </c>
      <c r="Q141">
        <f>0+I142+I146+I150+I154+I158+I162+I166+I170+I174+I178+I182+I186</f>
        <v>0</v>
      </c>
      <c r="R141">
        <f>0+O142+O146+O150+O154+O158+O162+O166+O170+O174+O178+O182+O186</f>
        <v>0</v>
      </c>
    </row>
    <row r="142" spans="1:16" ht="25.5">
      <c r="A142" s="17" t="s">
        <v>45</v>
      </c>
      <c r="B142" s="21" t="s">
        <v>227</v>
      </c>
      <c r="C142" s="21" t="s">
        <v>228</v>
      </c>
      <c r="D142" s="17" t="s">
        <v>47</v>
      </c>
      <c r="E142" s="22" t="s">
        <v>229</v>
      </c>
      <c r="F142" s="23" t="s">
        <v>145</v>
      </c>
      <c r="G142" s="24">
        <v>1</v>
      </c>
      <c r="H142" s="25">
        <v>0</v>
      </c>
      <c r="I142" s="25">
        <f>ROUND(ROUND(H142,2)*ROUND(G142,3),2)</f>
        <v>0</v>
      </c>
      <c r="O142">
        <f>(I142*21)/100</f>
        <v>0</v>
      </c>
      <c r="P142" t="s">
        <v>23</v>
      </c>
    </row>
    <row r="143" spans="1:9" ht="12.75">
      <c r="A143" s="46" t="s">
        <v>50</v>
      </c>
      <c r="B143" s="47"/>
      <c r="C143" s="47"/>
      <c r="D143" s="47"/>
      <c r="E143" s="27" t="s">
        <v>230</v>
      </c>
      <c r="F143" s="47"/>
      <c r="G143" s="47"/>
      <c r="H143" s="47"/>
      <c r="I143" s="47"/>
    </row>
    <row r="144" spans="1:9" ht="12.75">
      <c r="A144" s="46" t="s">
        <v>52</v>
      </c>
      <c r="B144" s="47"/>
      <c r="C144" s="47"/>
      <c r="D144" s="47"/>
      <c r="E144" s="29" t="s">
        <v>231</v>
      </c>
      <c r="F144" s="47"/>
      <c r="G144" s="47"/>
      <c r="H144" s="47"/>
      <c r="I144" s="47"/>
    </row>
    <row r="145" spans="1:9" ht="25.5">
      <c r="A145" s="47" t="s">
        <v>54</v>
      </c>
      <c r="B145" s="47"/>
      <c r="C145" s="47"/>
      <c r="D145" s="47"/>
      <c r="E145" s="27" t="s">
        <v>232</v>
      </c>
      <c r="F145" s="47"/>
      <c r="G145" s="47"/>
      <c r="H145" s="47"/>
      <c r="I145" s="47"/>
    </row>
    <row r="146" spans="1:16" ht="25.5">
      <c r="A146" s="17" t="s">
        <v>45</v>
      </c>
      <c r="B146" s="33" t="s">
        <v>233</v>
      </c>
      <c r="C146" s="33" t="s">
        <v>234</v>
      </c>
      <c r="D146" s="34" t="s">
        <v>47</v>
      </c>
      <c r="E146" s="35" t="s">
        <v>235</v>
      </c>
      <c r="F146" s="36" t="s">
        <v>145</v>
      </c>
      <c r="G146" s="37">
        <v>0</v>
      </c>
      <c r="H146" s="38">
        <v>0</v>
      </c>
      <c r="I146" s="38">
        <f>ROUND(ROUND(H146,2)*ROUND(G146,3),2)</f>
        <v>0</v>
      </c>
      <c r="O146">
        <f>(I146*21)/100</f>
        <v>0</v>
      </c>
      <c r="P146" t="s">
        <v>23</v>
      </c>
    </row>
    <row r="147" spans="1:9" ht="25.5">
      <c r="A147" s="46" t="s">
        <v>50</v>
      </c>
      <c r="B147" s="48"/>
      <c r="C147" s="48"/>
      <c r="D147" s="48"/>
      <c r="E147" s="39" t="s">
        <v>236</v>
      </c>
      <c r="F147" s="48"/>
      <c r="G147" s="48"/>
      <c r="H147" s="48"/>
      <c r="I147" s="48"/>
    </row>
    <row r="148" spans="1:9" ht="51">
      <c r="A148" s="46" t="s">
        <v>52</v>
      </c>
      <c r="B148" s="48"/>
      <c r="C148" s="48"/>
      <c r="D148" s="48"/>
      <c r="E148" s="40" t="s">
        <v>237</v>
      </c>
      <c r="F148" s="48"/>
      <c r="G148" s="48"/>
      <c r="H148" s="48"/>
      <c r="I148" s="48"/>
    </row>
    <row r="149" spans="1:9" ht="63.75">
      <c r="A149" s="47" t="s">
        <v>54</v>
      </c>
      <c r="B149" s="48"/>
      <c r="C149" s="48"/>
      <c r="D149" s="48"/>
      <c r="E149" s="39" t="s">
        <v>238</v>
      </c>
      <c r="F149" s="48"/>
      <c r="G149" s="48"/>
      <c r="H149" s="48"/>
      <c r="I149" s="48"/>
    </row>
    <row r="150" spans="1:16" ht="12.75">
      <c r="A150" s="17" t="s">
        <v>45</v>
      </c>
      <c r="B150" s="33" t="s">
        <v>239</v>
      </c>
      <c r="C150" s="33" t="s">
        <v>240</v>
      </c>
      <c r="D150" s="34" t="s">
        <v>47</v>
      </c>
      <c r="E150" s="35" t="s">
        <v>241</v>
      </c>
      <c r="F150" s="36" t="s">
        <v>145</v>
      </c>
      <c r="G150" s="37">
        <v>0</v>
      </c>
      <c r="H150" s="38">
        <v>0</v>
      </c>
      <c r="I150" s="38">
        <f>ROUND(ROUND(H150,2)*ROUND(G150,3),2)</f>
        <v>0</v>
      </c>
      <c r="O150">
        <f>(I150*21)/100</f>
        <v>0</v>
      </c>
      <c r="P150" t="s">
        <v>23</v>
      </c>
    </row>
    <row r="151" spans="1:9" ht="12.75">
      <c r="A151" s="46" t="s">
        <v>50</v>
      </c>
      <c r="B151" s="48"/>
      <c r="C151" s="48"/>
      <c r="D151" s="48"/>
      <c r="E151" s="39" t="s">
        <v>242</v>
      </c>
      <c r="F151" s="48"/>
      <c r="G151" s="48"/>
      <c r="H151" s="48"/>
      <c r="I151" s="48"/>
    </row>
    <row r="152" spans="1:9" ht="12.75">
      <c r="A152" s="46" t="s">
        <v>52</v>
      </c>
      <c r="B152" s="48"/>
      <c r="C152" s="48"/>
      <c r="D152" s="48"/>
      <c r="E152" s="40" t="s">
        <v>243</v>
      </c>
      <c r="F152" s="48"/>
      <c r="G152" s="48"/>
      <c r="H152" s="48"/>
      <c r="I152" s="48"/>
    </row>
    <row r="153" spans="1:9" ht="38.25">
      <c r="A153" s="47" t="s">
        <v>54</v>
      </c>
      <c r="B153" s="48"/>
      <c r="C153" s="48"/>
      <c r="D153" s="48"/>
      <c r="E153" s="39" t="s">
        <v>244</v>
      </c>
      <c r="F153" s="48"/>
      <c r="G153" s="48"/>
      <c r="H153" s="48"/>
      <c r="I153" s="48"/>
    </row>
    <row r="154" spans="1:16" ht="12.75">
      <c r="A154" s="17" t="s">
        <v>45</v>
      </c>
      <c r="B154" s="33" t="s">
        <v>245</v>
      </c>
      <c r="C154" s="33" t="s">
        <v>246</v>
      </c>
      <c r="D154" s="34" t="s">
        <v>47</v>
      </c>
      <c r="E154" s="35" t="s">
        <v>247</v>
      </c>
      <c r="F154" s="36" t="s">
        <v>222</v>
      </c>
      <c r="G154" s="37">
        <v>0</v>
      </c>
      <c r="H154" s="38">
        <v>0</v>
      </c>
      <c r="I154" s="38">
        <f>ROUND(ROUND(H154,2)*ROUND(G154,3),2)</f>
        <v>0</v>
      </c>
      <c r="O154">
        <f>(I154*21)/100</f>
        <v>0</v>
      </c>
      <c r="P154" t="s">
        <v>23</v>
      </c>
    </row>
    <row r="155" spans="1:9" ht="25.5">
      <c r="A155" s="46" t="s">
        <v>50</v>
      </c>
      <c r="B155" s="48"/>
      <c r="C155" s="48"/>
      <c r="D155" s="48"/>
      <c r="E155" s="39" t="s">
        <v>248</v>
      </c>
      <c r="F155" s="48"/>
      <c r="G155" s="48"/>
      <c r="H155" s="48"/>
      <c r="I155" s="48"/>
    </row>
    <row r="156" spans="1:9" ht="12.75">
      <c r="A156" s="46" t="s">
        <v>52</v>
      </c>
      <c r="B156" s="48"/>
      <c r="C156" s="48"/>
      <c r="D156" s="48"/>
      <c r="E156" s="40" t="s">
        <v>249</v>
      </c>
      <c r="F156" s="48"/>
      <c r="G156" s="48"/>
      <c r="H156" s="48"/>
      <c r="I156" s="48"/>
    </row>
    <row r="157" spans="1:9" ht="51">
      <c r="A157" s="47" t="s">
        <v>54</v>
      </c>
      <c r="B157" s="48"/>
      <c r="C157" s="48"/>
      <c r="D157" s="48"/>
      <c r="E157" s="39" t="s">
        <v>250</v>
      </c>
      <c r="F157" s="48"/>
      <c r="G157" s="48"/>
      <c r="H157" s="48"/>
      <c r="I157" s="48"/>
    </row>
    <row r="158" spans="1:16" ht="12.75">
      <c r="A158" s="17" t="s">
        <v>45</v>
      </c>
      <c r="B158" s="33" t="s">
        <v>251</v>
      </c>
      <c r="C158" s="33" t="s">
        <v>252</v>
      </c>
      <c r="D158" s="34" t="s">
        <v>29</v>
      </c>
      <c r="E158" s="35" t="s">
        <v>253</v>
      </c>
      <c r="F158" s="36" t="s">
        <v>222</v>
      </c>
      <c r="G158" s="37">
        <v>0</v>
      </c>
      <c r="H158" s="38">
        <v>0</v>
      </c>
      <c r="I158" s="38">
        <f>ROUND(ROUND(H158,2)*ROUND(G158,3),2)</f>
        <v>0</v>
      </c>
      <c r="O158">
        <f>(I158*21)/100</f>
        <v>0</v>
      </c>
      <c r="P158" t="s">
        <v>23</v>
      </c>
    </row>
    <row r="159" spans="1:9" ht="12.75">
      <c r="A159" s="46" t="s">
        <v>50</v>
      </c>
      <c r="B159" s="48"/>
      <c r="C159" s="48"/>
      <c r="D159" s="48"/>
      <c r="E159" s="39" t="s">
        <v>254</v>
      </c>
      <c r="F159" s="48"/>
      <c r="G159" s="48"/>
      <c r="H159" s="48"/>
      <c r="I159" s="48"/>
    </row>
    <row r="160" spans="1:9" ht="38.25">
      <c r="A160" s="46" t="s">
        <v>52</v>
      </c>
      <c r="B160" s="48"/>
      <c r="C160" s="48"/>
      <c r="D160" s="48"/>
      <c r="E160" s="40" t="s">
        <v>255</v>
      </c>
      <c r="F160" s="48"/>
      <c r="G160" s="48"/>
      <c r="H160" s="48"/>
      <c r="I160" s="48"/>
    </row>
    <row r="161" spans="1:9" ht="51">
      <c r="A161" s="47" t="s">
        <v>54</v>
      </c>
      <c r="B161" s="48"/>
      <c r="C161" s="48"/>
      <c r="D161" s="48"/>
      <c r="E161" s="39" t="s">
        <v>256</v>
      </c>
      <c r="F161" s="48"/>
      <c r="G161" s="48"/>
      <c r="H161" s="48"/>
      <c r="I161" s="48"/>
    </row>
    <row r="162" spans="1:16" ht="12.75">
      <c r="A162" s="17" t="s">
        <v>45</v>
      </c>
      <c r="B162" s="33" t="s">
        <v>257</v>
      </c>
      <c r="C162" s="33" t="s">
        <v>252</v>
      </c>
      <c r="D162" s="34" t="s">
        <v>23</v>
      </c>
      <c r="E162" s="35" t="s">
        <v>253</v>
      </c>
      <c r="F162" s="36" t="s">
        <v>222</v>
      </c>
      <c r="G162" s="37">
        <v>0</v>
      </c>
      <c r="H162" s="38">
        <v>0</v>
      </c>
      <c r="I162" s="38">
        <f>ROUND(ROUND(H162,2)*ROUND(G162,3),2)</f>
        <v>0</v>
      </c>
      <c r="O162">
        <f>(I162*21)/100</f>
        <v>0</v>
      </c>
      <c r="P162" t="s">
        <v>23</v>
      </c>
    </row>
    <row r="163" spans="1:9" ht="12.75">
      <c r="A163" s="46" t="s">
        <v>50</v>
      </c>
      <c r="B163" s="48"/>
      <c r="C163" s="48"/>
      <c r="D163" s="48"/>
      <c r="E163" s="39" t="s">
        <v>258</v>
      </c>
      <c r="F163" s="48"/>
      <c r="G163" s="48"/>
      <c r="H163" s="48"/>
      <c r="I163" s="48"/>
    </row>
    <row r="164" spans="1:9" ht="12.75">
      <c r="A164" s="46" t="s">
        <v>52</v>
      </c>
      <c r="B164" s="48"/>
      <c r="C164" s="48"/>
      <c r="D164" s="48"/>
      <c r="E164" s="40" t="s">
        <v>259</v>
      </c>
      <c r="F164" s="48"/>
      <c r="G164" s="48"/>
      <c r="H164" s="48"/>
      <c r="I164" s="48"/>
    </row>
    <row r="165" spans="1:9" ht="51">
      <c r="A165" s="47" t="s">
        <v>54</v>
      </c>
      <c r="B165" s="48"/>
      <c r="C165" s="48"/>
      <c r="D165" s="48"/>
      <c r="E165" s="39" t="s">
        <v>250</v>
      </c>
      <c r="F165" s="48"/>
      <c r="G165" s="48"/>
      <c r="H165" s="48"/>
      <c r="I165" s="48"/>
    </row>
    <row r="166" spans="1:16" ht="12.75">
      <c r="A166" s="17" t="s">
        <v>45</v>
      </c>
      <c r="B166" s="33" t="s">
        <v>260</v>
      </c>
      <c r="C166" s="33" t="s">
        <v>261</v>
      </c>
      <c r="D166" s="34" t="s">
        <v>29</v>
      </c>
      <c r="E166" s="35" t="s">
        <v>262</v>
      </c>
      <c r="F166" s="36" t="s">
        <v>222</v>
      </c>
      <c r="G166" s="37">
        <v>0</v>
      </c>
      <c r="H166" s="38">
        <v>0</v>
      </c>
      <c r="I166" s="38">
        <f>ROUND(ROUND(H166,2)*ROUND(G166,3),2)</f>
        <v>0</v>
      </c>
      <c r="O166">
        <f>(I166*21)/100</f>
        <v>0</v>
      </c>
      <c r="P166" t="s">
        <v>23</v>
      </c>
    </row>
    <row r="167" spans="1:9" ht="38.25">
      <c r="A167" s="46" t="s">
        <v>50</v>
      </c>
      <c r="B167" s="48"/>
      <c r="C167" s="48"/>
      <c r="D167" s="48"/>
      <c r="E167" s="39" t="s">
        <v>263</v>
      </c>
      <c r="F167" s="48"/>
      <c r="G167" s="48"/>
      <c r="H167" s="48"/>
      <c r="I167" s="48"/>
    </row>
    <row r="168" spans="1:9" ht="12.75">
      <c r="A168" s="46" t="s">
        <v>52</v>
      </c>
      <c r="B168" s="48"/>
      <c r="C168" s="48"/>
      <c r="D168" s="48"/>
      <c r="E168" s="40" t="s">
        <v>264</v>
      </c>
      <c r="F168" s="48"/>
      <c r="G168" s="48"/>
      <c r="H168" s="48"/>
      <c r="I168" s="48"/>
    </row>
    <row r="169" spans="1:9" ht="51">
      <c r="A169" s="47" t="s">
        <v>54</v>
      </c>
      <c r="B169" s="48"/>
      <c r="C169" s="48"/>
      <c r="D169" s="48"/>
      <c r="E169" s="39" t="s">
        <v>250</v>
      </c>
      <c r="F169" s="48"/>
      <c r="G169" s="48"/>
      <c r="H169" s="48"/>
      <c r="I169" s="48"/>
    </row>
    <row r="170" spans="1:16" ht="12.75">
      <c r="A170" s="17" t="s">
        <v>45</v>
      </c>
      <c r="B170" s="33" t="s">
        <v>265</v>
      </c>
      <c r="C170" s="33" t="s">
        <v>261</v>
      </c>
      <c r="D170" s="34" t="s">
        <v>23</v>
      </c>
      <c r="E170" s="35" t="s">
        <v>262</v>
      </c>
      <c r="F170" s="36" t="s">
        <v>222</v>
      </c>
      <c r="G170" s="37">
        <v>0</v>
      </c>
      <c r="H170" s="38">
        <v>0</v>
      </c>
      <c r="I170" s="38">
        <f>ROUND(ROUND(H170,2)*ROUND(G170,3),2)</f>
        <v>0</v>
      </c>
      <c r="O170">
        <f>(I170*21)/100</f>
        <v>0</v>
      </c>
      <c r="P170" t="s">
        <v>23</v>
      </c>
    </row>
    <row r="171" spans="1:9" ht="51">
      <c r="A171" s="46" t="s">
        <v>50</v>
      </c>
      <c r="B171" s="48"/>
      <c r="C171" s="48"/>
      <c r="D171" s="48"/>
      <c r="E171" s="39" t="s">
        <v>266</v>
      </c>
      <c r="F171" s="48"/>
      <c r="G171" s="48"/>
      <c r="H171" s="48"/>
      <c r="I171" s="48"/>
    </row>
    <row r="172" spans="1:9" ht="38.25">
      <c r="A172" s="46" t="s">
        <v>52</v>
      </c>
      <c r="B172" s="48"/>
      <c r="C172" s="48"/>
      <c r="D172" s="48"/>
      <c r="E172" s="40" t="s">
        <v>267</v>
      </c>
      <c r="F172" s="48"/>
      <c r="G172" s="48"/>
      <c r="H172" s="48"/>
      <c r="I172" s="48"/>
    </row>
    <row r="173" spans="1:9" ht="51">
      <c r="A173" s="47" t="s">
        <v>54</v>
      </c>
      <c r="B173" s="48"/>
      <c r="C173" s="48"/>
      <c r="D173" s="48"/>
      <c r="E173" s="39" t="s">
        <v>250</v>
      </c>
      <c r="F173" s="48"/>
      <c r="G173" s="48"/>
      <c r="H173" s="48"/>
      <c r="I173" s="48"/>
    </row>
    <row r="174" spans="1:16" ht="12.75">
      <c r="A174" s="17" t="s">
        <v>45</v>
      </c>
      <c r="B174" s="33" t="s">
        <v>268</v>
      </c>
      <c r="C174" s="33" t="s">
        <v>261</v>
      </c>
      <c r="D174" s="34" t="s">
        <v>22</v>
      </c>
      <c r="E174" s="35" t="s">
        <v>262</v>
      </c>
      <c r="F174" s="36" t="s">
        <v>222</v>
      </c>
      <c r="G174" s="37">
        <v>0</v>
      </c>
      <c r="H174" s="38">
        <v>0</v>
      </c>
      <c r="I174" s="38">
        <f>ROUND(ROUND(H174,2)*ROUND(G174,3),2)</f>
        <v>0</v>
      </c>
      <c r="O174">
        <f>(I174*21)/100</f>
        <v>0</v>
      </c>
      <c r="P174" t="s">
        <v>23</v>
      </c>
    </row>
    <row r="175" spans="1:9" ht="38.25">
      <c r="A175" s="46" t="s">
        <v>50</v>
      </c>
      <c r="B175" s="48"/>
      <c r="C175" s="48"/>
      <c r="D175" s="48"/>
      <c r="E175" s="39" t="s">
        <v>269</v>
      </c>
      <c r="F175" s="48"/>
      <c r="G175" s="48"/>
      <c r="H175" s="48"/>
      <c r="I175" s="48"/>
    </row>
    <row r="176" spans="1:9" ht="12.75">
      <c r="A176" s="46" t="s">
        <v>52</v>
      </c>
      <c r="B176" s="48"/>
      <c r="C176" s="48"/>
      <c r="D176" s="48"/>
      <c r="E176" s="40" t="s">
        <v>270</v>
      </c>
      <c r="F176" s="48"/>
      <c r="G176" s="48"/>
      <c r="H176" s="48"/>
      <c r="I176" s="48"/>
    </row>
    <row r="177" spans="1:9" ht="51">
      <c r="A177" s="47" t="s">
        <v>54</v>
      </c>
      <c r="B177" s="48"/>
      <c r="C177" s="48"/>
      <c r="D177" s="48"/>
      <c r="E177" s="39" t="s">
        <v>250</v>
      </c>
      <c r="F177" s="48"/>
      <c r="G177" s="48"/>
      <c r="H177" s="48"/>
      <c r="I177" s="48"/>
    </row>
    <row r="178" spans="1:16" ht="12.75">
      <c r="A178" s="17" t="s">
        <v>45</v>
      </c>
      <c r="B178" s="21" t="s">
        <v>271</v>
      </c>
      <c r="C178" s="21" t="s">
        <v>261</v>
      </c>
      <c r="D178" s="17" t="s">
        <v>33</v>
      </c>
      <c r="E178" s="22" t="s">
        <v>262</v>
      </c>
      <c r="F178" s="23" t="s">
        <v>222</v>
      </c>
      <c r="G178" s="24">
        <v>1.57</v>
      </c>
      <c r="H178" s="25">
        <v>0</v>
      </c>
      <c r="I178" s="25">
        <f>ROUND(ROUND(H178,2)*ROUND(G178,3),2)</f>
        <v>0</v>
      </c>
      <c r="O178">
        <f>(I178*21)/100</f>
        <v>0</v>
      </c>
      <c r="P178" t="s">
        <v>23</v>
      </c>
    </row>
    <row r="179" spans="1:9" ht="12.75">
      <c r="A179" s="46" t="s">
        <v>50</v>
      </c>
      <c r="B179" s="47"/>
      <c r="C179" s="47"/>
      <c r="D179" s="47"/>
      <c r="E179" s="27" t="s">
        <v>272</v>
      </c>
      <c r="F179" s="47"/>
      <c r="G179" s="47"/>
      <c r="H179" s="47"/>
      <c r="I179" s="47"/>
    </row>
    <row r="180" spans="1:9" ht="12.75">
      <c r="A180" s="46" t="s">
        <v>52</v>
      </c>
      <c r="B180" s="47"/>
      <c r="C180" s="47"/>
      <c r="D180" s="47"/>
      <c r="E180" s="29" t="s">
        <v>273</v>
      </c>
      <c r="F180" s="47"/>
      <c r="G180" s="47"/>
      <c r="H180" s="47"/>
      <c r="I180" s="47"/>
    </row>
    <row r="181" spans="1:9" ht="51">
      <c r="A181" s="47" t="s">
        <v>54</v>
      </c>
      <c r="B181" s="47"/>
      <c r="C181" s="47"/>
      <c r="D181" s="47"/>
      <c r="E181" s="27" t="s">
        <v>250</v>
      </c>
      <c r="F181" s="47"/>
      <c r="G181" s="47"/>
      <c r="H181" s="47"/>
      <c r="I181" s="47"/>
    </row>
    <row r="182" spans="1:16" ht="12.75">
      <c r="A182" s="17" t="s">
        <v>45</v>
      </c>
      <c r="B182" s="33" t="s">
        <v>274</v>
      </c>
      <c r="C182" s="33" t="s">
        <v>275</v>
      </c>
      <c r="D182" s="34" t="s">
        <v>47</v>
      </c>
      <c r="E182" s="35" t="s">
        <v>276</v>
      </c>
      <c r="F182" s="36" t="s">
        <v>222</v>
      </c>
      <c r="G182" s="37">
        <v>0</v>
      </c>
      <c r="H182" s="38">
        <v>0</v>
      </c>
      <c r="I182" s="38">
        <f>ROUND(ROUND(H182,2)*ROUND(G182,3),2)</f>
        <v>0</v>
      </c>
      <c r="O182">
        <f>(I182*21)/100</f>
        <v>0</v>
      </c>
      <c r="P182" t="s">
        <v>23</v>
      </c>
    </row>
    <row r="183" spans="1:9" ht="25.5">
      <c r="A183" s="46" t="s">
        <v>50</v>
      </c>
      <c r="B183" s="48"/>
      <c r="C183" s="48"/>
      <c r="D183" s="48"/>
      <c r="E183" s="39" t="s">
        <v>277</v>
      </c>
      <c r="F183" s="48"/>
      <c r="G183" s="48"/>
      <c r="H183" s="48"/>
      <c r="I183" s="48"/>
    </row>
    <row r="184" spans="1:9" ht="38.25">
      <c r="A184" s="46" t="s">
        <v>52</v>
      </c>
      <c r="B184" s="48"/>
      <c r="C184" s="48"/>
      <c r="D184" s="48"/>
      <c r="E184" s="40" t="s">
        <v>278</v>
      </c>
      <c r="F184" s="48"/>
      <c r="G184" s="48"/>
      <c r="H184" s="48"/>
      <c r="I184" s="48"/>
    </row>
    <row r="185" spans="1:9" ht="25.5">
      <c r="A185" s="47" t="s">
        <v>54</v>
      </c>
      <c r="B185" s="48"/>
      <c r="C185" s="48"/>
      <c r="D185" s="48"/>
      <c r="E185" s="39" t="s">
        <v>279</v>
      </c>
      <c r="F185" s="48"/>
      <c r="G185" s="48"/>
      <c r="H185" s="48"/>
      <c r="I185" s="48"/>
    </row>
    <row r="186" spans="1:16" ht="12.75">
      <c r="A186" s="17" t="s">
        <v>45</v>
      </c>
      <c r="B186" s="21" t="s">
        <v>280</v>
      </c>
      <c r="C186" s="21" t="s">
        <v>281</v>
      </c>
      <c r="D186" s="17" t="s">
        <v>47</v>
      </c>
      <c r="E186" s="22" t="s">
        <v>282</v>
      </c>
      <c r="F186" s="23" t="s">
        <v>222</v>
      </c>
      <c r="G186" s="24">
        <v>585.54</v>
      </c>
      <c r="H186" s="25">
        <v>0</v>
      </c>
      <c r="I186" s="25">
        <f>ROUND(ROUND(H186,2)*ROUND(G186,3),2)</f>
        <v>0</v>
      </c>
      <c r="O186">
        <f>(I186*21)/100</f>
        <v>0</v>
      </c>
      <c r="P186" t="s">
        <v>23</v>
      </c>
    </row>
    <row r="187" spans="1:9" ht="12.75">
      <c r="A187" s="46" t="s">
        <v>50</v>
      </c>
      <c r="B187" s="47"/>
      <c r="C187" s="47"/>
      <c r="D187" s="47"/>
      <c r="E187" s="27" t="s">
        <v>283</v>
      </c>
      <c r="F187" s="47"/>
      <c r="G187" s="47"/>
      <c r="H187" s="47"/>
      <c r="I187" s="47"/>
    </row>
    <row r="188" spans="1:9" ht="38.25">
      <c r="A188" s="46" t="s">
        <v>52</v>
      </c>
      <c r="B188" s="47"/>
      <c r="C188" s="47"/>
      <c r="D188" s="47"/>
      <c r="E188" s="29" t="s">
        <v>278</v>
      </c>
      <c r="F188" s="47"/>
      <c r="G188" s="47"/>
      <c r="H188" s="47"/>
      <c r="I188" s="47"/>
    </row>
    <row r="189" spans="1:9" ht="38.25">
      <c r="A189" s="47" t="s">
        <v>54</v>
      </c>
      <c r="B189" s="47"/>
      <c r="C189" s="47"/>
      <c r="D189" s="47"/>
      <c r="E189" s="27" t="s">
        <v>284</v>
      </c>
      <c r="F189" s="47"/>
      <c r="G189" s="47"/>
      <c r="H189" s="47"/>
      <c r="I189" s="47"/>
    </row>
  </sheetData>
  <sheetProtection selectLockedCells="1"/>
  <protectedRanges>
    <protectedRange sqref="H9:H186" name="Oblast2"/>
    <protectedRange sqref="H9:H189" name="Oblast1"/>
  </protectedRanges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workbookViewId="0" topLeftCell="A1">
      <pane ySplit="7" topLeftCell="A8" activePane="bottomLeft" state="frozen"/>
      <selection pane="bottomLeft" activeCell="G22" sqref="G2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0+O8+O21+O38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53" t="s">
        <v>15</v>
      </c>
      <c r="D3" s="49"/>
      <c r="E3" s="10" t="s">
        <v>16</v>
      </c>
      <c r="F3" s="1"/>
      <c r="G3" s="8"/>
      <c r="H3" s="7" t="s">
        <v>285</v>
      </c>
      <c r="I3" s="32">
        <f>0+I8+I21+I38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54" t="s">
        <v>285</v>
      </c>
      <c r="D4" s="55"/>
      <c r="E4" s="13" t="s">
        <v>286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52" t="s">
        <v>26</v>
      </c>
      <c r="B5" s="52" t="s">
        <v>28</v>
      </c>
      <c r="C5" s="52" t="s">
        <v>30</v>
      </c>
      <c r="D5" s="52" t="s">
        <v>31</v>
      </c>
      <c r="E5" s="52" t="s">
        <v>32</v>
      </c>
      <c r="F5" s="52" t="s">
        <v>34</v>
      </c>
      <c r="G5" s="52" t="s">
        <v>36</v>
      </c>
      <c r="H5" s="52" t="s">
        <v>38</v>
      </c>
      <c r="I5" s="52"/>
      <c r="O5" t="s">
        <v>21</v>
      </c>
      <c r="P5" t="s">
        <v>23</v>
      </c>
    </row>
    <row r="6" spans="1:9" ht="12.75" customHeight="1">
      <c r="A6" s="52"/>
      <c r="B6" s="52"/>
      <c r="C6" s="52"/>
      <c r="D6" s="52"/>
      <c r="E6" s="52"/>
      <c r="F6" s="52"/>
      <c r="G6" s="52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7" t="s">
        <v>45</v>
      </c>
      <c r="B9" s="21" t="s">
        <v>29</v>
      </c>
      <c r="C9" s="21" t="s">
        <v>287</v>
      </c>
      <c r="D9" s="17" t="s">
        <v>47</v>
      </c>
      <c r="E9" s="22" t="s">
        <v>288</v>
      </c>
      <c r="F9" s="23" t="s">
        <v>49</v>
      </c>
      <c r="G9" s="24">
        <v>63.096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47</v>
      </c>
    </row>
    <row r="11" spans="1:5" ht="12.75">
      <c r="A11" s="28" t="s">
        <v>52</v>
      </c>
      <c r="E11" s="29" t="s">
        <v>289</v>
      </c>
    </row>
    <row r="12" spans="1:5" ht="140.25">
      <c r="A12" t="s">
        <v>54</v>
      </c>
      <c r="E12" s="27" t="s">
        <v>60</v>
      </c>
    </row>
    <row r="13" spans="1:16" ht="12.75">
      <c r="A13" s="17" t="s">
        <v>45</v>
      </c>
      <c r="B13" s="21" t="s">
        <v>23</v>
      </c>
      <c r="C13" s="21" t="s">
        <v>67</v>
      </c>
      <c r="D13" s="17" t="s">
        <v>47</v>
      </c>
      <c r="E13" s="22" t="s">
        <v>68</v>
      </c>
      <c r="F13" s="23" t="s">
        <v>63</v>
      </c>
      <c r="G13" s="24">
        <v>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5" ht="38.25">
      <c r="A14" s="26" t="s">
        <v>50</v>
      </c>
      <c r="E14" s="27" t="s">
        <v>290</v>
      </c>
    </row>
    <row r="15" spans="1:5" ht="12.75">
      <c r="A15" s="28" t="s">
        <v>52</v>
      </c>
      <c r="E15" s="29" t="s">
        <v>65</v>
      </c>
    </row>
    <row r="16" spans="1:5" ht="38.25">
      <c r="A16" t="s">
        <v>54</v>
      </c>
      <c r="E16" s="27" t="s">
        <v>70</v>
      </c>
    </row>
    <row r="17" spans="1:16" ht="12.75">
      <c r="A17" s="17" t="s">
        <v>45</v>
      </c>
      <c r="B17" s="21" t="s">
        <v>22</v>
      </c>
      <c r="C17" s="21" t="s">
        <v>76</v>
      </c>
      <c r="D17" s="17" t="s">
        <v>47</v>
      </c>
      <c r="E17" s="22" t="s">
        <v>291</v>
      </c>
      <c r="F17" s="23" t="s">
        <v>63</v>
      </c>
      <c r="G17" s="24">
        <v>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23</v>
      </c>
    </row>
    <row r="18" spans="1:5" ht="12.75">
      <c r="A18" s="26" t="s">
        <v>50</v>
      </c>
      <c r="E18" s="27" t="s">
        <v>47</v>
      </c>
    </row>
    <row r="19" spans="1:5" ht="12.75">
      <c r="A19" s="28" t="s">
        <v>52</v>
      </c>
      <c r="E19" s="29" t="s">
        <v>65</v>
      </c>
    </row>
    <row r="20" spans="1:5" ht="12.75">
      <c r="A20" t="s">
        <v>54</v>
      </c>
      <c r="E20" s="27" t="s">
        <v>75</v>
      </c>
    </row>
    <row r="21" spans="1:18" ht="12.75" customHeight="1">
      <c r="A21" s="5" t="s">
        <v>43</v>
      </c>
      <c r="B21" s="5"/>
      <c r="C21" s="30" t="s">
        <v>29</v>
      </c>
      <c r="D21" s="5"/>
      <c r="E21" s="19" t="s">
        <v>88</v>
      </c>
      <c r="F21" s="5"/>
      <c r="G21" s="5"/>
      <c r="H21" s="5"/>
      <c r="I21" s="31">
        <f>0+Q21</f>
        <v>0</v>
      </c>
      <c r="O21">
        <f>0+R21</f>
        <v>0</v>
      </c>
      <c r="Q21">
        <f>0+I22+I26+I30+I34</f>
        <v>0</v>
      </c>
      <c r="R21">
        <f>0+O22+O26+O30+O34</f>
        <v>0</v>
      </c>
    </row>
    <row r="22" spans="1:16" ht="25.5">
      <c r="A22" s="17" t="s">
        <v>45</v>
      </c>
      <c r="B22" s="21" t="s">
        <v>33</v>
      </c>
      <c r="C22" s="21" t="s">
        <v>292</v>
      </c>
      <c r="D22" s="17" t="s">
        <v>47</v>
      </c>
      <c r="E22" s="22" t="s">
        <v>293</v>
      </c>
      <c r="F22" s="23" t="s">
        <v>91</v>
      </c>
      <c r="G22" s="24">
        <v>31.548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23</v>
      </c>
    </row>
    <row r="23" spans="1:5" ht="12.75">
      <c r="A23" s="26" t="s">
        <v>50</v>
      </c>
      <c r="E23" s="27" t="s">
        <v>47</v>
      </c>
    </row>
    <row r="24" spans="1:5" ht="12.75">
      <c r="A24" s="28" t="s">
        <v>52</v>
      </c>
      <c r="E24" s="29" t="s">
        <v>294</v>
      </c>
    </row>
    <row r="25" spans="1:5" ht="318.75">
      <c r="A25" t="s">
        <v>54</v>
      </c>
      <c r="E25" s="27" t="s">
        <v>295</v>
      </c>
    </row>
    <row r="26" spans="1:16" ht="12.75">
      <c r="A26" s="17" t="s">
        <v>45</v>
      </c>
      <c r="B26" s="21" t="s">
        <v>35</v>
      </c>
      <c r="C26" s="21" t="s">
        <v>296</v>
      </c>
      <c r="D26" s="17" t="s">
        <v>47</v>
      </c>
      <c r="E26" s="22" t="s">
        <v>297</v>
      </c>
      <c r="F26" s="23" t="s">
        <v>91</v>
      </c>
      <c r="G26" s="24">
        <v>31.548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23</v>
      </c>
    </row>
    <row r="27" spans="1:5" ht="12.75">
      <c r="A27" s="26" t="s">
        <v>50</v>
      </c>
      <c r="E27" s="27" t="s">
        <v>47</v>
      </c>
    </row>
    <row r="28" spans="1:5" ht="12.75">
      <c r="A28" s="28" t="s">
        <v>52</v>
      </c>
      <c r="E28" s="29" t="s">
        <v>294</v>
      </c>
    </row>
    <row r="29" spans="1:5" ht="191.25">
      <c r="A29" t="s">
        <v>54</v>
      </c>
      <c r="E29" s="27" t="s">
        <v>298</v>
      </c>
    </row>
    <row r="30" spans="1:16" ht="12.75">
      <c r="A30" s="17" t="s">
        <v>45</v>
      </c>
      <c r="B30" s="21" t="s">
        <v>37</v>
      </c>
      <c r="C30" s="21" t="s">
        <v>119</v>
      </c>
      <c r="D30" s="17" t="s">
        <v>47</v>
      </c>
      <c r="E30" s="22" t="s">
        <v>120</v>
      </c>
      <c r="F30" s="23" t="s">
        <v>91</v>
      </c>
      <c r="G30" s="24">
        <v>14.34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23</v>
      </c>
    </row>
    <row r="31" spans="1:5" ht="12.75">
      <c r="A31" s="26" t="s">
        <v>50</v>
      </c>
      <c r="E31" s="27" t="s">
        <v>47</v>
      </c>
    </row>
    <row r="32" spans="1:5" ht="12.75">
      <c r="A32" s="28" t="s">
        <v>52</v>
      </c>
      <c r="E32" s="29" t="s">
        <v>299</v>
      </c>
    </row>
    <row r="33" spans="1:5" ht="229.5">
      <c r="A33" t="s">
        <v>54</v>
      </c>
      <c r="E33" s="27" t="s">
        <v>123</v>
      </c>
    </row>
    <row r="34" spans="1:16" ht="12.75">
      <c r="A34" s="17" t="s">
        <v>45</v>
      </c>
      <c r="B34" s="21" t="s">
        <v>79</v>
      </c>
      <c r="C34" s="21" t="s">
        <v>300</v>
      </c>
      <c r="D34" s="17" t="s">
        <v>47</v>
      </c>
      <c r="E34" s="22" t="s">
        <v>301</v>
      </c>
      <c r="F34" s="23" t="s">
        <v>91</v>
      </c>
      <c r="G34" s="24">
        <v>17.208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23</v>
      </c>
    </row>
    <row r="35" spans="1:5" ht="12.75">
      <c r="A35" s="26" t="s">
        <v>50</v>
      </c>
      <c r="E35" s="27" t="s">
        <v>47</v>
      </c>
    </row>
    <row r="36" spans="1:5" ht="38.25">
      <c r="A36" s="28" t="s">
        <v>52</v>
      </c>
      <c r="E36" s="29" t="s">
        <v>302</v>
      </c>
    </row>
    <row r="37" spans="1:5" ht="293.25">
      <c r="A37" t="s">
        <v>54</v>
      </c>
      <c r="E37" s="27" t="s">
        <v>303</v>
      </c>
    </row>
    <row r="38" spans="1:18" ht="12.75" customHeight="1">
      <c r="A38" s="5" t="s">
        <v>43</v>
      </c>
      <c r="B38" s="5"/>
      <c r="C38" s="30" t="s">
        <v>83</v>
      </c>
      <c r="D38" s="5"/>
      <c r="E38" s="19" t="s">
        <v>218</v>
      </c>
      <c r="F38" s="5"/>
      <c r="G38" s="5"/>
      <c r="H38" s="5"/>
      <c r="I38" s="31">
        <f>0+Q38</f>
        <v>0</v>
      </c>
      <c r="O38">
        <f>0+R38</f>
        <v>0</v>
      </c>
      <c r="Q38">
        <f>0+I39+I43+I47+I51+I55+I59</f>
        <v>0</v>
      </c>
      <c r="R38">
        <f>0+O39+O43+O47+O51+O55+O59</f>
        <v>0</v>
      </c>
    </row>
    <row r="39" spans="1:16" ht="12.75">
      <c r="A39" s="17" t="s">
        <v>45</v>
      </c>
      <c r="B39" s="21" t="s">
        <v>83</v>
      </c>
      <c r="C39" s="21" t="s">
        <v>304</v>
      </c>
      <c r="D39" s="17" t="s">
        <v>47</v>
      </c>
      <c r="E39" s="22" t="s">
        <v>305</v>
      </c>
      <c r="F39" s="23" t="s">
        <v>222</v>
      </c>
      <c r="G39" s="24">
        <v>47.8</v>
      </c>
      <c r="H39" s="25">
        <v>0</v>
      </c>
      <c r="I39" s="25">
        <f>ROUND(ROUND(H39,2)*ROUND(G39,3),2)</f>
        <v>0</v>
      </c>
      <c r="O39">
        <f>(I39*21)/100</f>
        <v>0</v>
      </c>
      <c r="P39" t="s">
        <v>23</v>
      </c>
    </row>
    <row r="40" spans="1:5" ht="12.75">
      <c r="A40" s="26" t="s">
        <v>50</v>
      </c>
      <c r="E40" s="27" t="s">
        <v>306</v>
      </c>
    </row>
    <row r="41" spans="1:5" ht="12.75">
      <c r="A41" s="28" t="s">
        <v>52</v>
      </c>
      <c r="E41" s="29" t="s">
        <v>307</v>
      </c>
    </row>
    <row r="42" spans="1:5" ht="255">
      <c r="A42" t="s">
        <v>54</v>
      </c>
      <c r="E42" s="27" t="s">
        <v>308</v>
      </c>
    </row>
    <row r="43" spans="1:16" ht="12.75">
      <c r="A43" s="17" t="s">
        <v>45</v>
      </c>
      <c r="B43" s="21" t="s">
        <v>40</v>
      </c>
      <c r="C43" s="21" t="s">
        <v>309</v>
      </c>
      <c r="D43" s="17" t="s">
        <v>47</v>
      </c>
      <c r="E43" s="22" t="s">
        <v>310</v>
      </c>
      <c r="F43" s="23" t="s">
        <v>145</v>
      </c>
      <c r="G43" s="24">
        <v>1</v>
      </c>
      <c r="H43" s="25">
        <v>0</v>
      </c>
      <c r="I43" s="25">
        <f>ROUND(ROUND(H43,2)*ROUND(G43,3),2)</f>
        <v>0</v>
      </c>
      <c r="O43">
        <f>(I43*21)/100</f>
        <v>0</v>
      </c>
      <c r="P43" t="s">
        <v>23</v>
      </c>
    </row>
    <row r="44" spans="1:5" ht="25.5">
      <c r="A44" s="26" t="s">
        <v>50</v>
      </c>
      <c r="E44" s="27" t="s">
        <v>311</v>
      </c>
    </row>
    <row r="45" spans="1:5" ht="12.75">
      <c r="A45" s="28" t="s">
        <v>52</v>
      </c>
      <c r="E45" s="29" t="s">
        <v>65</v>
      </c>
    </row>
    <row r="46" spans="1:5" ht="89.25">
      <c r="A46" t="s">
        <v>54</v>
      </c>
      <c r="E46" s="27" t="s">
        <v>312</v>
      </c>
    </row>
    <row r="47" spans="1:16" ht="12.75">
      <c r="A47" s="17" t="s">
        <v>45</v>
      </c>
      <c r="B47" s="21" t="s">
        <v>42</v>
      </c>
      <c r="C47" s="21" t="s">
        <v>313</v>
      </c>
      <c r="D47" s="17" t="s">
        <v>47</v>
      </c>
      <c r="E47" s="22" t="s">
        <v>314</v>
      </c>
      <c r="F47" s="23" t="s">
        <v>145</v>
      </c>
      <c r="G47" s="24">
        <v>7</v>
      </c>
      <c r="H47" s="25">
        <v>0</v>
      </c>
      <c r="I47" s="25">
        <f>ROUND(ROUND(H47,2)*ROUND(G47,3),2)</f>
        <v>0</v>
      </c>
      <c r="O47">
        <f>(I47*21)/100</f>
        <v>0</v>
      </c>
      <c r="P47" t="s">
        <v>23</v>
      </c>
    </row>
    <row r="48" spans="1:5" ht="25.5">
      <c r="A48" s="26" t="s">
        <v>50</v>
      </c>
      <c r="E48" s="27" t="s">
        <v>315</v>
      </c>
    </row>
    <row r="49" spans="1:5" ht="12.75">
      <c r="A49" s="28" t="s">
        <v>52</v>
      </c>
      <c r="E49" s="29" t="s">
        <v>316</v>
      </c>
    </row>
    <row r="50" spans="1:5" ht="76.5">
      <c r="A50" t="s">
        <v>54</v>
      </c>
      <c r="E50" s="27" t="s">
        <v>317</v>
      </c>
    </row>
    <row r="51" spans="1:16" ht="12.75">
      <c r="A51" s="17" t="s">
        <v>45</v>
      </c>
      <c r="B51" s="21" t="s">
        <v>100</v>
      </c>
      <c r="C51" s="21" t="s">
        <v>318</v>
      </c>
      <c r="D51" s="17" t="s">
        <v>47</v>
      </c>
      <c r="E51" s="22" t="s">
        <v>319</v>
      </c>
      <c r="F51" s="23" t="s">
        <v>145</v>
      </c>
      <c r="G51" s="24">
        <v>6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23</v>
      </c>
    </row>
    <row r="52" spans="1:5" ht="12.75">
      <c r="A52" s="26" t="s">
        <v>50</v>
      </c>
      <c r="E52" s="27" t="s">
        <v>320</v>
      </c>
    </row>
    <row r="53" spans="1:5" ht="12.75">
      <c r="A53" s="28" t="s">
        <v>52</v>
      </c>
      <c r="E53" s="29" t="s">
        <v>321</v>
      </c>
    </row>
    <row r="54" spans="1:5" ht="51">
      <c r="A54" t="s">
        <v>54</v>
      </c>
      <c r="E54" s="27" t="s">
        <v>322</v>
      </c>
    </row>
    <row r="55" spans="1:16" ht="12.75">
      <c r="A55" s="17" t="s">
        <v>45</v>
      </c>
      <c r="B55" s="21" t="s">
        <v>106</v>
      </c>
      <c r="C55" s="21" t="s">
        <v>323</v>
      </c>
      <c r="D55" s="17" t="s">
        <v>47</v>
      </c>
      <c r="E55" s="22" t="s">
        <v>324</v>
      </c>
      <c r="F55" s="23" t="s">
        <v>145</v>
      </c>
      <c r="G55" s="24">
        <v>1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23</v>
      </c>
    </row>
    <row r="56" spans="1:5" ht="12.75">
      <c r="A56" s="26" t="s">
        <v>50</v>
      </c>
      <c r="E56" s="27" t="s">
        <v>325</v>
      </c>
    </row>
    <row r="57" spans="1:5" ht="12.75">
      <c r="A57" s="28" t="s">
        <v>52</v>
      </c>
      <c r="E57" s="29" t="s">
        <v>65</v>
      </c>
    </row>
    <row r="58" spans="1:5" ht="51">
      <c r="A58" t="s">
        <v>54</v>
      </c>
      <c r="E58" s="27" t="s">
        <v>322</v>
      </c>
    </row>
    <row r="59" spans="1:16" ht="12.75">
      <c r="A59" s="17" t="s">
        <v>45</v>
      </c>
      <c r="B59" s="21" t="s">
        <v>112</v>
      </c>
      <c r="C59" s="21" t="s">
        <v>326</v>
      </c>
      <c r="D59" s="17" t="s">
        <v>47</v>
      </c>
      <c r="E59" s="22" t="s">
        <v>327</v>
      </c>
      <c r="F59" s="23" t="s">
        <v>222</v>
      </c>
      <c r="G59" s="24">
        <v>47.8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23</v>
      </c>
    </row>
    <row r="60" spans="1:5" ht="12.75">
      <c r="A60" s="26" t="s">
        <v>50</v>
      </c>
      <c r="E60" s="27" t="s">
        <v>47</v>
      </c>
    </row>
    <row r="61" spans="1:5" ht="12.75">
      <c r="A61" s="28" t="s">
        <v>52</v>
      </c>
      <c r="E61" s="29" t="s">
        <v>307</v>
      </c>
    </row>
    <row r="62" spans="1:5" ht="63.75">
      <c r="A62" t="s">
        <v>54</v>
      </c>
      <c r="E62" s="27" t="s">
        <v>328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53" t="s">
        <v>15</v>
      </c>
      <c r="D3" s="49"/>
      <c r="E3" s="10" t="s">
        <v>16</v>
      </c>
      <c r="F3" s="1"/>
      <c r="G3" s="8"/>
      <c r="H3" s="7" t="s">
        <v>329</v>
      </c>
      <c r="I3" s="32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54" t="s">
        <v>329</v>
      </c>
      <c r="D4" s="55"/>
      <c r="E4" s="13" t="s">
        <v>330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52" t="s">
        <v>26</v>
      </c>
      <c r="B5" s="52" t="s">
        <v>28</v>
      </c>
      <c r="C5" s="52" t="s">
        <v>30</v>
      </c>
      <c r="D5" s="52" t="s">
        <v>31</v>
      </c>
      <c r="E5" s="52" t="s">
        <v>32</v>
      </c>
      <c r="F5" s="52" t="s">
        <v>34</v>
      </c>
      <c r="G5" s="52" t="s">
        <v>36</v>
      </c>
      <c r="H5" s="52" t="s">
        <v>38</v>
      </c>
      <c r="I5" s="52"/>
      <c r="O5" t="s">
        <v>21</v>
      </c>
      <c r="P5" t="s">
        <v>23</v>
      </c>
    </row>
    <row r="6" spans="1:9" ht="12.75" customHeight="1">
      <c r="A6" s="52"/>
      <c r="B6" s="52"/>
      <c r="C6" s="52"/>
      <c r="D6" s="52"/>
      <c r="E6" s="52"/>
      <c r="F6" s="52"/>
      <c r="G6" s="52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33</v>
      </c>
      <c r="D8" s="14"/>
      <c r="E8" s="19" t="s">
        <v>331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45</v>
      </c>
      <c r="B9" s="21" t="s">
        <v>29</v>
      </c>
      <c r="C9" s="21" t="s">
        <v>332</v>
      </c>
      <c r="D9" s="17" t="s">
        <v>47</v>
      </c>
      <c r="E9" s="22" t="s">
        <v>333</v>
      </c>
      <c r="F9" s="23" t="s">
        <v>47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47</v>
      </c>
    </row>
    <row r="11" spans="1:5" ht="12.75">
      <c r="A11" s="28" t="s">
        <v>52</v>
      </c>
      <c r="E11" s="29" t="s">
        <v>65</v>
      </c>
    </row>
    <row r="12" spans="1:5" ht="12.75">
      <c r="A12" t="s">
        <v>54</v>
      </c>
      <c r="E12" s="27" t="s">
        <v>47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53" t="s">
        <v>15</v>
      </c>
      <c r="D3" s="49"/>
      <c r="E3" s="10" t="s">
        <v>16</v>
      </c>
      <c r="F3" s="1"/>
      <c r="G3" s="8"/>
      <c r="H3" s="7" t="s">
        <v>334</v>
      </c>
      <c r="I3" s="32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54" t="s">
        <v>334</v>
      </c>
      <c r="D4" s="55"/>
      <c r="E4" s="13" t="s">
        <v>335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52" t="s">
        <v>26</v>
      </c>
      <c r="B5" s="52" t="s">
        <v>28</v>
      </c>
      <c r="C5" s="52" t="s">
        <v>30</v>
      </c>
      <c r="D5" s="52" t="s">
        <v>31</v>
      </c>
      <c r="E5" s="52" t="s">
        <v>32</v>
      </c>
      <c r="F5" s="52" t="s">
        <v>34</v>
      </c>
      <c r="G5" s="52" t="s">
        <v>36</v>
      </c>
      <c r="H5" s="52" t="s">
        <v>38</v>
      </c>
      <c r="I5" s="52"/>
      <c r="O5" t="s">
        <v>21</v>
      </c>
      <c r="P5" t="s">
        <v>23</v>
      </c>
    </row>
    <row r="6" spans="1:9" ht="12.75" customHeight="1">
      <c r="A6" s="52"/>
      <c r="B6" s="52"/>
      <c r="C6" s="52"/>
      <c r="D6" s="52"/>
      <c r="E6" s="52"/>
      <c r="F6" s="52"/>
      <c r="G6" s="52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35</v>
      </c>
      <c r="D8" s="14"/>
      <c r="E8" s="19" t="s">
        <v>25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45</v>
      </c>
      <c r="B9" s="21" t="s">
        <v>29</v>
      </c>
      <c r="C9" s="21" t="s">
        <v>336</v>
      </c>
      <c r="D9" s="17" t="s">
        <v>47</v>
      </c>
      <c r="E9" s="22" t="s">
        <v>337</v>
      </c>
      <c r="F9" s="23" t="s">
        <v>47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47</v>
      </c>
    </row>
    <row r="11" spans="1:5" ht="12.75">
      <c r="A11" s="28" t="s">
        <v>52</v>
      </c>
      <c r="E11" s="29" t="s">
        <v>65</v>
      </c>
    </row>
    <row r="12" spans="1:5" ht="12.75">
      <c r="A12" t="s">
        <v>54</v>
      </c>
      <c r="E12" s="27" t="s">
        <v>47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Zuzana Kapalínová</dc:creator>
  <cp:keywords/>
  <dc:description/>
  <cp:lastModifiedBy>Ing. Zuzana Kapalínová</cp:lastModifiedBy>
  <dcterms:created xsi:type="dcterms:W3CDTF">2023-05-02T11:51:51Z</dcterms:created>
  <dcterms:modified xsi:type="dcterms:W3CDTF">2023-05-24T12:34:22Z</dcterms:modified>
  <cp:category/>
  <cp:version/>
  <cp:contentType/>
  <cp:contentStatus/>
</cp:coreProperties>
</file>