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) VEŘEJNÉ ZAKÁZKY\2022\1.VŘ vypsaná\25_VZMR_rozvody_Přepeřská_1449_50\00_vyzva_rozvody_TUV_Přepeřská\PD_upravena_12_2022\"/>
    </mc:Choice>
  </mc:AlternateContent>
  <bookViews>
    <workbookView xWindow="-120" yWindow="-120" windowWidth="25440" windowHeight="15390"/>
  </bookViews>
  <sheets>
    <sheet name="TUV" sheetId="4" r:id="rId1"/>
  </sheets>
  <definedNames>
    <definedName name="_xlnm.Print_Titles" localSheetId="0">TUV!$1:$4</definedName>
    <definedName name="_xlnm.Print_Area" localSheetId="0">TUV!$A$1:$F$46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4" l="1"/>
  <c r="F23" i="4"/>
  <c r="F22" i="4"/>
  <c r="F29" i="4"/>
  <c r="F28" i="4"/>
  <c r="F33" i="4"/>
  <c r="F32" i="4"/>
  <c r="F20" i="4"/>
  <c r="D19" i="4"/>
  <c r="D13" i="4" s="1"/>
  <c r="D18" i="4"/>
  <c r="D12" i="4" s="1"/>
  <c r="D17" i="4"/>
  <c r="D11" i="4" s="1"/>
  <c r="D16" i="4"/>
  <c r="D10" i="4" s="1"/>
  <c r="D15" i="4"/>
  <c r="D9" i="4" s="1"/>
  <c r="D14" i="4"/>
  <c r="D8" i="4" s="1"/>
  <c r="D21" i="4" l="1"/>
  <c r="F21" i="4" s="1"/>
  <c r="F30" i="4" l="1"/>
  <c r="F18" i="4"/>
  <c r="F17" i="4"/>
  <c r="F16" i="4"/>
  <c r="F39" i="4"/>
  <c r="F38" i="4"/>
  <c r="A37" i="4"/>
  <c r="A38" i="4" s="1"/>
  <c r="F36" i="4"/>
  <c r="F34" i="4"/>
  <c r="F31" i="4"/>
  <c r="F27" i="4"/>
  <c r="F26" i="4" s="1"/>
  <c r="F25" i="4"/>
  <c r="F19" i="4" l="1"/>
  <c r="F13" i="4"/>
  <c r="F12" i="4"/>
  <c r="F10" i="4"/>
  <c r="F11" i="4"/>
  <c r="F15" i="4"/>
  <c r="F14" i="4"/>
  <c r="F37" i="4" l="1"/>
  <c r="F35" i="4" s="1"/>
  <c r="F8" i="4"/>
  <c r="F9" i="4"/>
  <c r="F7" i="4" l="1"/>
  <c r="F6" i="4" s="1"/>
  <c r="F4" i="4" s="1"/>
</calcChain>
</file>

<file path=xl/sharedStrings.xml><?xml version="1.0" encoding="utf-8"?>
<sst xmlns="http://schemas.openxmlformats.org/spreadsheetml/2006/main" count="80" uniqueCount="54">
  <si>
    <t>Poř.</t>
  </si>
  <si>
    <t>Popis</t>
  </si>
  <si>
    <t>MJ</t>
  </si>
  <si>
    <t>množství</t>
  </si>
  <si>
    <t>ks</t>
  </si>
  <si>
    <t>m</t>
  </si>
  <si>
    <t>jednotková cena</t>
  </si>
  <si>
    <t>Cena celkem</t>
  </si>
  <si>
    <t>Celkem cena za příslušnou profesi</t>
  </si>
  <si>
    <t>1.1</t>
  </si>
  <si>
    <t>1.2</t>
  </si>
  <si>
    <t>kpl</t>
  </si>
  <si>
    <t>komplet</t>
  </si>
  <si>
    <t>Komplexní zkoušky, zkušební provoz</t>
  </si>
  <si>
    <t>Dokumentace skutečného provedení</t>
  </si>
  <si>
    <t>Ostatní</t>
  </si>
  <si>
    <t>1.3</t>
  </si>
  <si>
    <t xml:space="preserve">     Jedná se o materiálovou specifikaci nenahrazující výrobní přípravu dodavatele. Výpis obsahuje pouze základní položky ve smyslu dodávky.</t>
  </si>
  <si>
    <t xml:space="preserve">     Při zpracování nabídky je nutné vycházet ze všech částí dokumentace (tj. technické zprávy, všech výkresů i specifikace materiálu. Pouhým oceněním výkazu výměr není možné vypracovat kvalitní nabídku. </t>
  </si>
  <si>
    <t xml:space="preserve">     Potenciálním dodavatelem musí být odborná firma, která se obeznámila se všemi okolnostmi této zakázky a zahrnula je do nabízené ceny. Součástí ceny musí být veškeré náklady, aby cena byla konečná a zahrnovala celou dodávku akce. Dodavatel ručí za to, že v nabízené ceně je navrženo veškeré potřebné zařízení a výkony.   </t>
  </si>
  <si>
    <t xml:space="preserve">     Předpokládá se, že dodávka je nabízena jako kompletní dílo včetně kompletní montáže, veškerého souvisejícího doplňkového, podružného a montážního materiálu tak, aby celé zařízení bylo funkční a splňovalo všechny předpisy, které se na ně vztahují (součástí potrubí jsou nejen kolena, oblouky, redukce, šroubení, prostupové manžety ale i podpěry, konzoly a závěsy a veškeré ocelové konstrukce nezbytné pro uložení.</t>
  </si>
  <si>
    <t>ZTI - Vnitřní vodovod</t>
  </si>
  <si>
    <t>Potrubí</t>
  </si>
  <si>
    <t>Armatury</t>
  </si>
  <si>
    <t>Izolace návleková tl. 30 mm pro potrubí d 20 mm - volně - ROCKWOOL PIPO ALS</t>
  </si>
  <si>
    <t>Izolace návleková tl. 30 mm pro potrubí d 25 mm - volně - ROCKWOOL PIPO ALS</t>
  </si>
  <si>
    <t>Izolace návleková tl. 40 mm pro potrubí d 32 mm - volně - ROCKWOOL PIPO ALS</t>
  </si>
  <si>
    <t>Izolace návleková tl. 50 mm pro potrubí d 40 mm - volně - ROCKWOOL PIPO ALS</t>
  </si>
  <si>
    <t>Izolace návleková tl. 50 mm pro potrubí d 50 mm - volně - ROCKWOOL PIPO ALS</t>
  </si>
  <si>
    <t>Izolace návleková tl. 50 mm pro potrubí d 63 mm - volně - ROCKWOOL PIPO ALS</t>
  </si>
  <si>
    <t>Kulový kohout pro pitnou vodu s vypouštěním DN 32</t>
  </si>
  <si>
    <t>Termostatický vyvažovací ventil - cirkulace - DN 20</t>
  </si>
  <si>
    <t>Stavební přípomoce a práce - zednické a sádrokartonářské práce - odhad prací. Jedná se převážně o přístup do jádra, podhledu apod..)</t>
  </si>
  <si>
    <t>Kulový kohout pro pitnou vodu s vypouštěním DN 20</t>
  </si>
  <si>
    <r>
      <t>Upřesňující údaje</t>
    </r>
    <r>
      <rPr>
        <sz val="11"/>
        <color indexed="8"/>
        <rFont val="Calibri"/>
        <family val="2"/>
        <charset val="238"/>
        <scheme val="minor"/>
      </rPr>
      <t xml:space="preserve">    </t>
    </r>
  </si>
  <si>
    <t>Doplnění rozvodů TUV do objektu - Přepeřská 1449-50, Turnov</t>
  </si>
  <si>
    <t>Odstranění stávajícího ohřívače TUV + likvidace</t>
  </si>
  <si>
    <t>Prostup požárně dělící konstrukcí - (přesný počet počet dle skutečnosti na místě), jádra uvažována jako součást jeden požární úsek (3x potrubí = 3x prostup)</t>
  </si>
  <si>
    <t>Přepojení na stávající rozvod TUV v jednotlivých bytech. Napojení v pozici původního napojení ohřívače TUV - optimálně skrytě v prostoru jádra</t>
  </si>
  <si>
    <t>Termostatický vyvažovací ventil - cirkulace - DN 32</t>
  </si>
  <si>
    <t>Kulový kohout pro pitnou vody DN 15</t>
  </si>
  <si>
    <t>Kulový kohout pro pitnou vody DN 32</t>
  </si>
  <si>
    <t>Kulový kohout pro pitnou vody DN 50</t>
  </si>
  <si>
    <t>Kotvení potrubí na stávající závěsný systém + nutné opravy a přípomocné kotvení v příspadě, kdy stávající kotvení nedostačuje, součástí je kontvení potrubí v jádře</t>
  </si>
  <si>
    <t>Kompenzační smyčka PPr - DN 32</t>
  </si>
  <si>
    <t>Kompenzační smyčka PPr - DN 20</t>
  </si>
  <si>
    <t>Potrubí PPR3, pro pitnou vodu, PN 16 - 20x2,8 mm</t>
  </si>
  <si>
    <t>Potrubí PPR3, pro pitnou vodu, PN 16 - 25x3,5 mm</t>
  </si>
  <si>
    <t>Potrubí PPR3, pro pitnou vodu, PN 16 - 32x4,5 mm</t>
  </si>
  <si>
    <t>Potrubí PPR3, pro pitnou vodu, PN 16 - 40x5,6 mm</t>
  </si>
  <si>
    <t>Potrubí PPR3, pro pitnou vodu, PN 16 - 50x6,9 mm</t>
  </si>
  <si>
    <t>Potrubí PPR3, pro pitnou vodu, PN 16 - 63x5,8 mm</t>
  </si>
  <si>
    <t>Napojení na připravené rozvody MT Turnov v 1.PP</t>
  </si>
  <si>
    <t>Vodoměr Q3=2,5 m3/hod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</si>
</sst>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_(#,##0.0??;\-\ #,##0.0??;&quot;–&quot;???;_(@_)"/>
    <numFmt numFmtId="165" formatCode="_(#,##0.00_);[Red]\-\ #,##0.00_);&quot;–&quot;??;_(@_)"/>
    <numFmt numFmtId="166" formatCode="#,##0.00\ &quot;Kč&quot;"/>
    <numFmt numFmtId="167" formatCode="_(#,##0.0;\-\ #,##0.0;&quot;–&quot;???;_(@_)"/>
    <numFmt numFmtId="168" formatCode="_(#,##0;\-\ #,##0;&quot;–&quot;???;_(@_)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 CE"/>
      <family val="2"/>
      <charset val="238"/>
    </font>
    <font>
      <b/>
      <sz val="11"/>
      <name val="Arial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" fontId="2" fillId="0" borderId="0">
      <alignment horizontal="center" vertical="center"/>
      <protection locked="0"/>
    </xf>
    <xf numFmtId="44" fontId="12" fillId="0" borderId="0" applyFont="0" applyFill="0" applyBorder="0" applyAlignment="0" applyProtection="0"/>
  </cellStyleXfs>
  <cellXfs count="55">
    <xf numFmtId="0" fontId="0" fillId="0" borderId="0" xfId="0"/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7" fillId="0" borderId="1" xfId="1" applyNumberFormat="1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4" fontId="3" fillId="0" borderId="1" xfId="3" applyFont="1" applyFill="1" applyBorder="1" applyAlignment="1">
      <alignment horizontal="center" vertical="center"/>
    </xf>
    <xf numFmtId="49" fontId="5" fillId="0" borderId="3" xfId="1" applyNumberFormat="1" applyFont="1" applyBorder="1" applyAlignment="1">
      <alignment horizontal="left" vertical="center"/>
    </xf>
    <xf numFmtId="49" fontId="5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" fontId="5" fillId="0" borderId="2" xfId="1" applyNumberFormat="1" applyFont="1" applyBorder="1" applyAlignment="1">
      <alignment horizontal="center" vertical="center"/>
    </xf>
    <xf numFmtId="1" fontId="5" fillId="2" borderId="6" xfId="1" applyNumberFormat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left" vertical="center"/>
    </xf>
    <xf numFmtId="49" fontId="5" fillId="2" borderId="7" xfId="1" applyNumberFormat="1" applyFont="1" applyFill="1" applyBorder="1" applyAlignment="1">
      <alignment horizontal="center" vertical="center"/>
    </xf>
    <xf numFmtId="164" fontId="5" fillId="2" borderId="7" xfId="1" applyNumberFormat="1" applyFont="1" applyFill="1" applyBorder="1" applyAlignment="1">
      <alignment horizontal="center" vertical="center"/>
    </xf>
    <xf numFmtId="165" fontId="4" fillId="2" borderId="8" xfId="1" applyNumberFormat="1" applyFont="1" applyFill="1" applyBorder="1" applyAlignment="1">
      <alignment horizontal="center" vertical="center"/>
    </xf>
    <xf numFmtId="166" fontId="9" fillId="2" borderId="5" xfId="1" applyNumberFormat="1" applyFont="1" applyFill="1" applyBorder="1" applyAlignment="1">
      <alignment horizontal="right" vertical="center"/>
    </xf>
    <xf numFmtId="165" fontId="4" fillId="0" borderId="3" xfId="1" applyNumberFormat="1" applyFont="1" applyBorder="1" applyAlignment="1">
      <alignment horizontal="center" vertical="center"/>
    </xf>
    <xf numFmtId="166" fontId="9" fillId="0" borderId="4" xfId="1" applyNumberFormat="1" applyFont="1" applyBorder="1" applyAlignment="1">
      <alignment horizontal="right" vertical="center"/>
    </xf>
    <xf numFmtId="167" fontId="8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4" borderId="0" xfId="0" applyFont="1" applyFill="1" applyAlignment="1">
      <alignment vertical="center"/>
    </xf>
    <xf numFmtId="49" fontId="4" fillId="5" borderId="1" xfId="1" applyNumberFormat="1" applyFont="1" applyFill="1" applyBorder="1" applyAlignment="1">
      <alignment horizontal="center" vertical="center"/>
    </xf>
    <xf numFmtId="166" fontId="4" fillId="5" borderId="1" xfId="1" applyNumberFormat="1" applyFont="1" applyFill="1" applyBorder="1" applyAlignment="1">
      <alignment horizontal="right" vertical="center"/>
    </xf>
    <xf numFmtId="4" fontId="10" fillId="0" borderId="1" xfId="0" applyNumberFormat="1" applyFont="1" applyBorder="1" applyAlignment="1">
      <alignment horizontal="center" vertical="center"/>
    </xf>
    <xf numFmtId="1" fontId="4" fillId="5" borderId="1" xfId="1" applyNumberFormat="1" applyFont="1" applyFill="1" applyBorder="1" applyAlignment="1">
      <alignment horizontal="center" vertical="center"/>
    </xf>
    <xf numFmtId="168" fontId="8" fillId="0" borderId="0" xfId="1" applyNumberFormat="1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3" fillId="0" borderId="0" xfId="0" applyFont="1" applyAlignment="1">
      <alignment horizontal="left" wrapText="1"/>
    </xf>
    <xf numFmtId="1" fontId="3" fillId="6" borderId="1" xfId="1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 applyProtection="1">
      <alignment vertical="center" wrapText="1"/>
      <protection locked="0"/>
    </xf>
    <xf numFmtId="4" fontId="10" fillId="6" borderId="1" xfId="0" applyNumberFormat="1" applyFont="1" applyFill="1" applyBorder="1" applyAlignment="1">
      <alignment horizontal="center" vertical="center"/>
    </xf>
    <xf numFmtId="167" fontId="8" fillId="6" borderId="1" xfId="1" applyNumberFormat="1" applyFont="1" applyFill="1" applyBorder="1" applyAlignment="1">
      <alignment horizontal="center" vertical="center"/>
    </xf>
    <xf numFmtId="44" fontId="3" fillId="6" borderId="1" xfId="3" applyFont="1" applyFill="1" applyBorder="1" applyAlignment="1">
      <alignment horizontal="center" vertical="center"/>
    </xf>
    <xf numFmtId="166" fontId="3" fillId="6" borderId="1" xfId="1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vertical="center"/>
    </xf>
    <xf numFmtId="1" fontId="3" fillId="0" borderId="9" xfId="1" applyNumberFormat="1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4" fillId="5" borderId="1" xfId="1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</cellXfs>
  <cellStyles count="4">
    <cellStyle name="Měna" xfId="3" builtinId="4"/>
    <cellStyle name="Normální" xfId="0" builtinId="0"/>
    <cellStyle name="Normální 2" xfId="1"/>
    <cellStyle name="Specifikac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view="pageBreakPreview" zoomScale="130" zoomScaleSheetLayoutView="130" workbookViewId="0">
      <pane ySplit="4" topLeftCell="A26" activePane="bottomLeft" state="frozen"/>
      <selection pane="bottomLeft" activeCell="E36" sqref="E36:E39"/>
    </sheetView>
  </sheetViews>
  <sheetFormatPr defaultRowHeight="24.95" customHeight="1" x14ac:dyDescent="0.25"/>
  <cols>
    <col min="1" max="1" width="4.42578125" customWidth="1"/>
    <col min="2" max="2" width="73.28515625" customWidth="1"/>
    <col min="3" max="3" width="7.42578125" customWidth="1"/>
    <col min="4" max="4" width="9" bestFit="1" customWidth="1"/>
    <col min="5" max="5" width="13.5703125" bestFit="1" customWidth="1"/>
    <col min="6" max="6" width="17.28515625" customWidth="1"/>
  </cols>
  <sheetData>
    <row r="1" spans="1:8" s="3" customFormat="1" ht="24.95" customHeight="1" x14ac:dyDescent="0.25">
      <c r="A1" s="46" t="s">
        <v>35</v>
      </c>
      <c r="B1" s="47"/>
      <c r="C1" s="47"/>
      <c r="D1" s="47"/>
      <c r="E1" s="47"/>
      <c r="F1" s="48"/>
    </row>
    <row r="2" spans="1:8" s="3" customFormat="1" ht="24.95" customHeight="1" x14ac:dyDescent="0.25">
      <c r="A2" s="6" t="s">
        <v>0</v>
      </c>
      <c r="B2" s="4" t="s">
        <v>1</v>
      </c>
      <c r="C2" s="4" t="s">
        <v>2</v>
      </c>
      <c r="D2" s="4" t="s">
        <v>3</v>
      </c>
      <c r="E2" s="4" t="s">
        <v>6</v>
      </c>
      <c r="F2" s="5" t="s">
        <v>7</v>
      </c>
    </row>
    <row r="3" spans="1:8" s="1" customFormat="1" ht="15" x14ac:dyDescent="0.25">
      <c r="A3" s="49"/>
      <c r="B3" s="50"/>
      <c r="C3" s="50"/>
      <c r="D3" s="50"/>
      <c r="E3" s="50"/>
      <c r="F3" s="51"/>
    </row>
    <row r="4" spans="1:8" s="1" customFormat="1" ht="24.95" customHeight="1" x14ac:dyDescent="0.25">
      <c r="A4" s="17"/>
      <c r="B4" s="18" t="s">
        <v>8</v>
      </c>
      <c r="C4" s="19"/>
      <c r="D4" s="20"/>
      <c r="E4" s="21"/>
      <c r="F4" s="22">
        <f>F6</f>
        <v>0</v>
      </c>
    </row>
    <row r="5" spans="1:8" s="1" customFormat="1" ht="15.75" x14ac:dyDescent="0.25">
      <c r="A5" s="16"/>
      <c r="B5" s="13"/>
      <c r="C5" s="14"/>
      <c r="D5" s="15"/>
      <c r="E5" s="23"/>
      <c r="F5" s="24"/>
    </row>
    <row r="6" spans="1:8" s="1" customFormat="1" ht="24.95" customHeight="1" x14ac:dyDescent="0.25">
      <c r="A6" s="32">
        <v>1</v>
      </c>
      <c r="B6" s="52" t="s">
        <v>21</v>
      </c>
      <c r="C6" s="52"/>
      <c r="D6" s="52"/>
      <c r="E6" s="52"/>
      <c r="F6" s="30">
        <f>F7+F26+F35</f>
        <v>0</v>
      </c>
    </row>
    <row r="7" spans="1:8" s="2" customFormat="1" ht="24.95" customHeight="1" x14ac:dyDescent="0.25">
      <c r="A7" s="29" t="s">
        <v>9</v>
      </c>
      <c r="B7" s="52" t="s">
        <v>22</v>
      </c>
      <c r="C7" s="52"/>
      <c r="D7" s="52"/>
      <c r="E7" s="52"/>
      <c r="F7" s="30">
        <f>SUM(F8:F25)</f>
        <v>0</v>
      </c>
      <c r="H7" s="33"/>
    </row>
    <row r="8" spans="1:8" s="1" customFormat="1" ht="24.95" customHeight="1" x14ac:dyDescent="0.25">
      <c r="A8" s="45">
        <v>1</v>
      </c>
      <c r="B8" s="11" t="s">
        <v>46</v>
      </c>
      <c r="C8" s="10" t="s">
        <v>5</v>
      </c>
      <c r="D8" s="25">
        <f t="shared" ref="D8:D13" si="0">D14</f>
        <v>79.919999999999987</v>
      </c>
      <c r="E8" s="12"/>
      <c r="F8" s="8">
        <f>D8*E8</f>
        <v>0</v>
      </c>
    </row>
    <row r="9" spans="1:8" s="1" customFormat="1" ht="24.95" customHeight="1" x14ac:dyDescent="0.25">
      <c r="A9" s="45">
        <v>2</v>
      </c>
      <c r="B9" s="11" t="s">
        <v>47</v>
      </c>
      <c r="C9" s="10" t="s">
        <v>5</v>
      </c>
      <c r="D9" s="25">
        <f t="shared" si="0"/>
        <v>107.1</v>
      </c>
      <c r="E9" s="12"/>
      <c r="F9" s="8">
        <f t="shared" ref="F9:F25" si="1">D9*E9</f>
        <v>0</v>
      </c>
    </row>
    <row r="10" spans="1:8" s="1" customFormat="1" ht="24.95" customHeight="1" x14ac:dyDescent="0.25">
      <c r="A10" s="45">
        <v>3</v>
      </c>
      <c r="B10" s="11" t="s">
        <v>48</v>
      </c>
      <c r="C10" s="10" t="s">
        <v>5</v>
      </c>
      <c r="D10" s="25">
        <f t="shared" si="0"/>
        <v>43.98</v>
      </c>
      <c r="E10" s="12"/>
      <c r="F10" s="8">
        <f t="shared" si="1"/>
        <v>0</v>
      </c>
    </row>
    <row r="11" spans="1:8" s="1" customFormat="1" ht="24.95" customHeight="1" x14ac:dyDescent="0.25">
      <c r="A11" s="45">
        <v>4</v>
      </c>
      <c r="B11" s="11" t="s">
        <v>49</v>
      </c>
      <c r="C11" s="10" t="s">
        <v>5</v>
      </c>
      <c r="D11" s="25">
        <f t="shared" si="0"/>
        <v>110.84400000000001</v>
      </c>
      <c r="E11" s="12"/>
      <c r="F11" s="8">
        <f t="shared" si="1"/>
        <v>0</v>
      </c>
    </row>
    <row r="12" spans="1:8" s="1" customFormat="1" ht="24.95" customHeight="1" x14ac:dyDescent="0.25">
      <c r="A12" s="45">
        <v>5</v>
      </c>
      <c r="B12" s="11" t="s">
        <v>50</v>
      </c>
      <c r="C12" s="10" t="s">
        <v>5</v>
      </c>
      <c r="D12" s="25">
        <f t="shared" si="0"/>
        <v>22.679999999999996</v>
      </c>
      <c r="E12" s="12"/>
      <c r="F12" s="8">
        <f t="shared" si="1"/>
        <v>0</v>
      </c>
    </row>
    <row r="13" spans="1:8" s="1" customFormat="1" ht="24.95" customHeight="1" x14ac:dyDescent="0.25">
      <c r="A13" s="45">
        <v>6</v>
      </c>
      <c r="B13" s="11" t="s">
        <v>51</v>
      </c>
      <c r="C13" s="10" t="s">
        <v>5</v>
      </c>
      <c r="D13" s="25">
        <f t="shared" si="0"/>
        <v>24.24</v>
      </c>
      <c r="E13" s="12"/>
      <c r="F13" s="8">
        <f t="shared" ref="F13" si="2">D13*E13</f>
        <v>0</v>
      </c>
    </row>
    <row r="14" spans="1:8" s="28" customFormat="1" ht="24.95" customHeight="1" x14ac:dyDescent="0.25">
      <c r="A14" s="36">
        <v>7</v>
      </c>
      <c r="B14" s="37" t="s">
        <v>24</v>
      </c>
      <c r="C14" s="38" t="s">
        <v>5</v>
      </c>
      <c r="D14" s="39">
        <f>66.6*1.2</f>
        <v>79.919999999999987</v>
      </c>
      <c r="E14" s="40"/>
      <c r="F14" s="41">
        <f t="shared" si="1"/>
        <v>0</v>
      </c>
      <c r="H14" s="1"/>
    </row>
    <row r="15" spans="1:8" s="28" customFormat="1" ht="24.95" customHeight="1" x14ac:dyDescent="0.25">
      <c r="A15" s="36">
        <v>8</v>
      </c>
      <c r="B15" s="37" t="s">
        <v>25</v>
      </c>
      <c r="C15" s="38" t="s">
        <v>5</v>
      </c>
      <c r="D15" s="39">
        <f>89.25*1.2</f>
        <v>107.1</v>
      </c>
      <c r="E15" s="40"/>
      <c r="F15" s="41">
        <f t="shared" si="1"/>
        <v>0</v>
      </c>
      <c r="H15" s="1"/>
    </row>
    <row r="16" spans="1:8" s="28" customFormat="1" ht="24.95" customHeight="1" x14ac:dyDescent="0.25">
      <c r="A16" s="36">
        <v>9</v>
      </c>
      <c r="B16" s="37" t="s">
        <v>26</v>
      </c>
      <c r="C16" s="38" t="s">
        <v>5</v>
      </c>
      <c r="D16" s="39">
        <f>36.65*1.2</f>
        <v>43.98</v>
      </c>
      <c r="E16" s="40"/>
      <c r="F16" s="41">
        <f t="shared" si="1"/>
        <v>0</v>
      </c>
      <c r="H16" s="1"/>
    </row>
    <row r="17" spans="1:8" s="1" customFormat="1" ht="24.95" customHeight="1" x14ac:dyDescent="0.25">
      <c r="A17" s="36">
        <v>10</v>
      </c>
      <c r="B17" s="37" t="s">
        <v>27</v>
      </c>
      <c r="C17" s="38" t="s">
        <v>5</v>
      </c>
      <c r="D17" s="39">
        <f>92.37*1.2</f>
        <v>110.84400000000001</v>
      </c>
      <c r="E17" s="40"/>
      <c r="F17" s="41">
        <f t="shared" si="1"/>
        <v>0</v>
      </c>
      <c r="H17"/>
    </row>
    <row r="18" spans="1:8" s="1" customFormat="1" ht="24.95" customHeight="1" x14ac:dyDescent="0.25">
      <c r="A18" s="36">
        <v>11</v>
      </c>
      <c r="B18" s="37" t="s">
        <v>28</v>
      </c>
      <c r="C18" s="38" t="s">
        <v>5</v>
      </c>
      <c r="D18" s="39">
        <f>18.9*1.2</f>
        <v>22.679999999999996</v>
      </c>
      <c r="E18" s="40"/>
      <c r="F18" s="41">
        <f t="shared" si="1"/>
        <v>0</v>
      </c>
      <c r="H18"/>
    </row>
    <row r="19" spans="1:8" s="1" customFormat="1" ht="24.95" customHeight="1" x14ac:dyDescent="0.25">
      <c r="A19" s="36">
        <v>12</v>
      </c>
      <c r="B19" s="37" t="s">
        <v>29</v>
      </c>
      <c r="C19" s="38" t="s">
        <v>5</v>
      </c>
      <c r="D19" s="39">
        <f>20.2*1.2</f>
        <v>24.24</v>
      </c>
      <c r="E19" s="40"/>
      <c r="F19" s="41">
        <f t="shared" si="1"/>
        <v>0</v>
      </c>
      <c r="H19"/>
    </row>
    <row r="20" spans="1:8" s="1" customFormat="1" ht="30" x14ac:dyDescent="0.25">
      <c r="A20" s="7">
        <v>13</v>
      </c>
      <c r="B20" s="42" t="s">
        <v>38</v>
      </c>
      <c r="C20" s="31" t="s">
        <v>11</v>
      </c>
      <c r="D20" s="25">
        <v>30</v>
      </c>
      <c r="E20" s="12"/>
      <c r="F20" s="8">
        <f t="shared" si="1"/>
        <v>0</v>
      </c>
      <c r="H20"/>
    </row>
    <row r="21" spans="1:8" s="1" customFormat="1" ht="45" x14ac:dyDescent="0.25">
      <c r="A21" s="7">
        <v>14</v>
      </c>
      <c r="B21" s="42" t="s">
        <v>43</v>
      </c>
      <c r="C21" s="31" t="s">
        <v>11</v>
      </c>
      <c r="D21" s="25">
        <f>D14+D15+D16+D17+D18+D19</f>
        <v>388.76400000000001</v>
      </c>
      <c r="E21" s="12"/>
      <c r="F21" s="8">
        <f t="shared" ref="F21" si="3">D21*E21</f>
        <v>0</v>
      </c>
      <c r="H21"/>
    </row>
    <row r="22" spans="1:8" s="1" customFormat="1" ht="24.95" customHeight="1" x14ac:dyDescent="0.25">
      <c r="A22" s="7">
        <v>15</v>
      </c>
      <c r="B22" s="42" t="s">
        <v>45</v>
      </c>
      <c r="C22" s="31" t="s">
        <v>4</v>
      </c>
      <c r="D22" s="26">
        <v>6</v>
      </c>
      <c r="E22" s="12"/>
      <c r="F22" s="8">
        <f t="shared" ref="F22" si="4">D22*E22</f>
        <v>0</v>
      </c>
      <c r="H22"/>
    </row>
    <row r="23" spans="1:8" s="1" customFormat="1" ht="24.95" customHeight="1" x14ac:dyDescent="0.25">
      <c r="A23" s="7">
        <v>16</v>
      </c>
      <c r="B23" s="42" t="s">
        <v>44</v>
      </c>
      <c r="C23" s="31" t="s">
        <v>4</v>
      </c>
      <c r="D23" s="26">
        <v>6</v>
      </c>
      <c r="E23" s="12"/>
      <c r="F23" s="8">
        <f t="shared" ref="F23:F24" si="5">D23*E23</f>
        <v>0</v>
      </c>
      <c r="H23"/>
    </row>
    <row r="24" spans="1:8" s="1" customFormat="1" ht="24.95" customHeight="1" x14ac:dyDescent="0.25">
      <c r="A24" s="7">
        <v>17</v>
      </c>
      <c r="B24" s="42" t="s">
        <v>52</v>
      </c>
      <c r="C24" s="31" t="s">
        <v>11</v>
      </c>
      <c r="D24" s="26">
        <v>1</v>
      </c>
      <c r="E24" s="12"/>
      <c r="F24" s="8">
        <f t="shared" si="5"/>
        <v>0</v>
      </c>
      <c r="H24"/>
    </row>
    <row r="25" spans="1:8" s="1" customFormat="1" ht="24.95" customHeight="1" x14ac:dyDescent="0.25">
      <c r="A25" s="7">
        <v>18</v>
      </c>
      <c r="B25" s="27" t="s">
        <v>36</v>
      </c>
      <c r="C25" s="31" t="s">
        <v>11</v>
      </c>
      <c r="D25" s="26">
        <v>30</v>
      </c>
      <c r="E25" s="12"/>
      <c r="F25" s="8">
        <f t="shared" si="1"/>
        <v>0</v>
      </c>
      <c r="H25"/>
    </row>
    <row r="26" spans="1:8" s="1" customFormat="1" ht="24.95" customHeight="1" x14ac:dyDescent="0.25">
      <c r="A26" s="29" t="s">
        <v>10</v>
      </c>
      <c r="B26" s="52" t="s">
        <v>23</v>
      </c>
      <c r="C26" s="52"/>
      <c r="D26" s="52"/>
      <c r="E26" s="52"/>
      <c r="F26" s="30">
        <f>SUM(F27:F34)</f>
        <v>0</v>
      </c>
      <c r="H26"/>
    </row>
    <row r="27" spans="1:8" s="1" customFormat="1" ht="24.95" customHeight="1" x14ac:dyDescent="0.25">
      <c r="A27" s="7">
        <v>1</v>
      </c>
      <c r="B27" s="11" t="s">
        <v>40</v>
      </c>
      <c r="C27" s="10" t="s">
        <v>4</v>
      </c>
      <c r="D27" s="26">
        <v>30</v>
      </c>
      <c r="E27" s="12"/>
      <c r="F27" s="8">
        <f t="shared" ref="F27" si="6">E27*D27</f>
        <v>0</v>
      </c>
      <c r="H27"/>
    </row>
    <row r="28" spans="1:8" s="1" customFormat="1" ht="24.95" customHeight="1" x14ac:dyDescent="0.25">
      <c r="A28" s="7">
        <v>2</v>
      </c>
      <c r="B28" s="11" t="s">
        <v>41</v>
      </c>
      <c r="C28" s="10" t="s">
        <v>4</v>
      </c>
      <c r="D28" s="26">
        <v>1</v>
      </c>
      <c r="E28" s="12"/>
      <c r="F28" s="8">
        <f t="shared" ref="F28:F29" si="7">E28*D28</f>
        <v>0</v>
      </c>
      <c r="H28"/>
    </row>
    <row r="29" spans="1:8" s="1" customFormat="1" ht="24.95" customHeight="1" x14ac:dyDescent="0.25">
      <c r="A29" s="7">
        <v>3</v>
      </c>
      <c r="B29" s="11" t="s">
        <v>42</v>
      </c>
      <c r="C29" s="10" t="s">
        <v>4</v>
      </c>
      <c r="D29" s="26">
        <v>1</v>
      </c>
      <c r="E29" s="12"/>
      <c r="F29" s="8">
        <f t="shared" si="7"/>
        <v>0</v>
      </c>
      <c r="H29"/>
    </row>
    <row r="30" spans="1:8" s="1" customFormat="1" ht="24.95" customHeight="1" x14ac:dyDescent="0.25">
      <c r="A30" s="7">
        <v>4</v>
      </c>
      <c r="B30" s="11" t="s">
        <v>33</v>
      </c>
      <c r="C30" s="10" t="s">
        <v>4</v>
      </c>
      <c r="D30" s="26">
        <v>6</v>
      </c>
      <c r="E30" s="12"/>
      <c r="F30" s="8">
        <f t="shared" ref="F30" si="8">E30*D30</f>
        <v>0</v>
      </c>
      <c r="H30"/>
    </row>
    <row r="31" spans="1:8" ht="24.95" customHeight="1" x14ac:dyDescent="0.25">
      <c r="A31" s="7">
        <v>5</v>
      </c>
      <c r="B31" s="11" t="s">
        <v>30</v>
      </c>
      <c r="C31" s="10" t="s">
        <v>4</v>
      </c>
      <c r="D31" s="26">
        <v>7</v>
      </c>
      <c r="E31" s="12"/>
      <c r="F31" s="8">
        <f t="shared" ref="F31:F34" si="9">E31*D31</f>
        <v>0</v>
      </c>
    </row>
    <row r="32" spans="1:8" ht="24.95" customHeight="1" x14ac:dyDescent="0.25">
      <c r="A32" s="7">
        <v>6</v>
      </c>
      <c r="B32" s="11" t="s">
        <v>31</v>
      </c>
      <c r="C32" s="10" t="s">
        <v>4</v>
      </c>
      <c r="D32" s="26">
        <v>6</v>
      </c>
      <c r="E32" s="12"/>
      <c r="F32" s="8">
        <f t="shared" ref="F32:F33" si="10">E32*D32</f>
        <v>0</v>
      </c>
    </row>
    <row r="33" spans="1:6" ht="24.95" customHeight="1" x14ac:dyDescent="0.25">
      <c r="A33" s="7">
        <v>7</v>
      </c>
      <c r="B33" s="11" t="s">
        <v>39</v>
      </c>
      <c r="C33" s="10" t="s">
        <v>4</v>
      </c>
      <c r="D33" s="26">
        <v>1</v>
      </c>
      <c r="E33" s="12"/>
      <c r="F33" s="8">
        <f t="shared" si="10"/>
        <v>0</v>
      </c>
    </row>
    <row r="34" spans="1:6" ht="24.95" customHeight="1" x14ac:dyDescent="0.25">
      <c r="A34" s="7">
        <v>8</v>
      </c>
      <c r="B34" s="11" t="s">
        <v>53</v>
      </c>
      <c r="C34" s="10" t="s">
        <v>4</v>
      </c>
      <c r="D34" s="26">
        <v>30</v>
      </c>
      <c r="E34" s="12"/>
      <c r="F34" s="8">
        <f t="shared" si="9"/>
        <v>0</v>
      </c>
    </row>
    <row r="35" spans="1:6" ht="24.95" customHeight="1" x14ac:dyDescent="0.25">
      <c r="A35" s="29" t="s">
        <v>16</v>
      </c>
      <c r="B35" s="52" t="s">
        <v>15</v>
      </c>
      <c r="C35" s="52"/>
      <c r="D35" s="52"/>
      <c r="E35" s="52"/>
      <c r="F35" s="30">
        <f>SUM(F36:F39)</f>
        <v>0</v>
      </c>
    </row>
    <row r="36" spans="1:6" ht="25.5" x14ac:dyDescent="0.25">
      <c r="A36" s="7">
        <v>1</v>
      </c>
      <c r="B36" s="34" t="s">
        <v>32</v>
      </c>
      <c r="C36" s="10" t="s">
        <v>12</v>
      </c>
      <c r="D36" s="10">
        <v>1</v>
      </c>
      <c r="E36" s="12"/>
      <c r="F36" s="8">
        <f>D36*E36</f>
        <v>0</v>
      </c>
    </row>
    <row r="37" spans="1:6" ht="24.95" customHeight="1" x14ac:dyDescent="0.25">
      <c r="A37" s="7">
        <f t="shared" ref="A37:A38" si="11">A36+1</f>
        <v>2</v>
      </c>
      <c r="B37" s="9" t="s">
        <v>13</v>
      </c>
      <c r="C37" s="10" t="s">
        <v>12</v>
      </c>
      <c r="D37" s="10">
        <v>1</v>
      </c>
      <c r="E37" s="12"/>
      <c r="F37" s="8">
        <f t="shared" ref="F37:F38" si="12">D37*E37</f>
        <v>0</v>
      </c>
    </row>
    <row r="38" spans="1:6" ht="24.95" customHeight="1" x14ac:dyDescent="0.25">
      <c r="A38" s="7">
        <f t="shared" si="11"/>
        <v>3</v>
      </c>
      <c r="B38" s="9" t="s">
        <v>14</v>
      </c>
      <c r="C38" s="10" t="s">
        <v>12</v>
      </c>
      <c r="D38" s="10">
        <v>1</v>
      </c>
      <c r="E38" s="12"/>
      <c r="F38" s="8">
        <f t="shared" si="12"/>
        <v>0</v>
      </c>
    </row>
    <row r="39" spans="1:6" ht="25.5" x14ac:dyDescent="0.25">
      <c r="A39" s="7">
        <v>4</v>
      </c>
      <c r="B39" s="34" t="s">
        <v>37</v>
      </c>
      <c r="C39" s="10" t="s">
        <v>4</v>
      </c>
      <c r="D39" s="10">
        <v>15</v>
      </c>
      <c r="E39" s="12"/>
      <c r="F39" s="8">
        <f>D39*E39</f>
        <v>0</v>
      </c>
    </row>
    <row r="40" spans="1:6" ht="15" x14ac:dyDescent="0.25"/>
    <row r="41" spans="1:6" ht="15.75" x14ac:dyDescent="0.25">
      <c r="A41" s="54" t="s">
        <v>34</v>
      </c>
      <c r="B41" s="54"/>
      <c r="C41" s="54"/>
      <c r="D41" s="54"/>
      <c r="E41" s="43"/>
      <c r="F41" s="43"/>
    </row>
    <row r="42" spans="1:6" ht="15.75" x14ac:dyDescent="0.25">
      <c r="A42" s="35"/>
      <c r="B42" s="44"/>
      <c r="C42" s="44"/>
      <c r="D42" s="44"/>
      <c r="E42" s="43"/>
      <c r="F42" s="43"/>
    </row>
    <row r="43" spans="1:6" ht="31.5" customHeight="1" x14ac:dyDescent="0.25">
      <c r="A43" s="53" t="s">
        <v>17</v>
      </c>
      <c r="B43" s="53"/>
      <c r="C43" s="53"/>
      <c r="D43" s="53"/>
      <c r="E43" s="53"/>
      <c r="F43" s="53"/>
    </row>
    <row r="44" spans="1:6" ht="34.5" customHeight="1" x14ac:dyDescent="0.25">
      <c r="A44" s="53" t="s">
        <v>18</v>
      </c>
      <c r="B44" s="53"/>
      <c r="C44" s="53"/>
      <c r="D44" s="53"/>
      <c r="E44" s="53"/>
      <c r="F44" s="53"/>
    </row>
    <row r="45" spans="1:6" ht="48" customHeight="1" x14ac:dyDescent="0.25">
      <c r="A45" s="53" t="s">
        <v>19</v>
      </c>
      <c r="B45" s="53"/>
      <c r="C45" s="53"/>
      <c r="D45" s="53"/>
      <c r="E45" s="53"/>
      <c r="F45" s="53"/>
    </row>
    <row r="46" spans="1:6" ht="69" customHeight="1" x14ac:dyDescent="0.25">
      <c r="A46" s="53" t="s">
        <v>20</v>
      </c>
      <c r="B46" s="53"/>
      <c r="C46" s="53"/>
      <c r="D46" s="53"/>
      <c r="E46" s="53"/>
      <c r="F46" s="53"/>
    </row>
    <row r="48" spans="1:6" ht="24" customHeight="1" x14ac:dyDescent="0.25"/>
    <row r="82" ht="15" x14ac:dyDescent="0.25"/>
    <row r="90" ht="15" x14ac:dyDescent="0.25"/>
    <row r="91" ht="15" x14ac:dyDescent="0.25"/>
    <row r="92" ht="15" x14ac:dyDescent="0.25"/>
    <row r="93" ht="82.5" customHeight="1" x14ac:dyDescent="0.25"/>
    <row r="94" ht="24.75" customHeight="1" x14ac:dyDescent="0.25"/>
    <row r="95" ht="33.75" customHeight="1" x14ac:dyDescent="0.25"/>
    <row r="96" ht="37.5" customHeight="1" x14ac:dyDescent="0.25"/>
    <row r="97" ht="53.25" customHeight="1" x14ac:dyDescent="0.25"/>
    <row r="98" ht="67.5" customHeight="1" x14ac:dyDescent="0.25"/>
    <row r="99" ht="55.5" customHeight="1" x14ac:dyDescent="0.25"/>
    <row r="100" ht="69" customHeight="1" x14ac:dyDescent="0.25"/>
  </sheetData>
  <mergeCells count="11">
    <mergeCell ref="A44:F44"/>
    <mergeCell ref="A45:F45"/>
    <mergeCell ref="A46:F46"/>
    <mergeCell ref="B26:E26"/>
    <mergeCell ref="B35:E35"/>
    <mergeCell ref="A41:D41"/>
    <mergeCell ref="A1:F1"/>
    <mergeCell ref="A3:F3"/>
    <mergeCell ref="B6:E6"/>
    <mergeCell ref="B7:E7"/>
    <mergeCell ref="A43:F43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7" fitToHeight="0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TUV</vt:lpstr>
      <vt:lpstr>TUV!Názvy_tisku</vt:lpstr>
      <vt:lpstr>TUV!Oblast_tisku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Ing. Zuzana Kapalínová</cp:lastModifiedBy>
  <cp:lastPrinted>2022-12-15T05:50:42Z</cp:lastPrinted>
  <dcterms:created xsi:type="dcterms:W3CDTF">2015-01-03T16:37:10Z</dcterms:created>
  <dcterms:modified xsi:type="dcterms:W3CDTF">2022-12-15T21:30:31Z</dcterms:modified>
</cp:coreProperties>
</file>