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Pol'!$A$1:$U$71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1" i="12" l="1"/>
  <c r="F39" i="1" s="1"/>
  <c r="AD61" i="12"/>
  <c r="G39" i="1" s="1"/>
  <c r="G40" i="1" s="1"/>
  <c r="G25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50" i="12"/>
  <c r="M50" i="12" s="1"/>
  <c r="I50" i="12"/>
  <c r="K50" i="12"/>
  <c r="O50" i="12"/>
  <c r="Q50" i="12"/>
  <c r="U50" i="12"/>
  <c r="G51" i="12"/>
  <c r="I51" i="12"/>
  <c r="K51" i="12"/>
  <c r="O51" i="12"/>
  <c r="O49" i="12" s="1"/>
  <c r="Q51" i="12"/>
  <c r="U51" i="12"/>
  <c r="U49" i="12" s="1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5" i="12"/>
  <c r="I55" i="12"/>
  <c r="K55" i="12"/>
  <c r="O55" i="12"/>
  <c r="Q55" i="12"/>
  <c r="U55" i="12"/>
  <c r="G56" i="12"/>
  <c r="M56" i="12" s="1"/>
  <c r="I56" i="12"/>
  <c r="I54" i="12" s="1"/>
  <c r="K56" i="12"/>
  <c r="O56" i="12"/>
  <c r="Q56" i="12"/>
  <c r="U56" i="12"/>
  <c r="G58" i="12"/>
  <c r="G57" i="12" s="1"/>
  <c r="I52" i="1" s="1"/>
  <c r="I19" i="1" s="1"/>
  <c r="I58" i="12"/>
  <c r="K58" i="12"/>
  <c r="O58" i="12"/>
  <c r="Q58" i="12"/>
  <c r="U58" i="12"/>
  <c r="G59" i="12"/>
  <c r="M59" i="12" s="1"/>
  <c r="I59" i="12"/>
  <c r="K59" i="12"/>
  <c r="O59" i="12"/>
  <c r="O57" i="12" s="1"/>
  <c r="Q59" i="12"/>
  <c r="U59" i="12"/>
  <c r="U57" i="12" s="1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39" i="1" l="1"/>
  <c r="I40" i="1" s="1"/>
  <c r="J39" i="1" s="1"/>
  <c r="J40" i="1" s="1"/>
  <c r="F40" i="1"/>
  <c r="G23" i="1" s="1"/>
  <c r="K54" i="12"/>
  <c r="G54" i="12"/>
  <c r="I51" i="1" s="1"/>
  <c r="Q27" i="12"/>
  <c r="I27" i="12"/>
  <c r="U16" i="12"/>
  <c r="O16" i="12"/>
  <c r="U8" i="12"/>
  <c r="O8" i="12"/>
  <c r="K57" i="12"/>
  <c r="Q57" i="12"/>
  <c r="M58" i="12"/>
  <c r="I57" i="12"/>
  <c r="Q54" i="12"/>
  <c r="U54" i="12"/>
  <c r="O54" i="12"/>
  <c r="K49" i="12"/>
  <c r="G49" i="12"/>
  <c r="I50" i="1" s="1"/>
  <c r="Q49" i="12"/>
  <c r="I49" i="12"/>
  <c r="U27" i="12"/>
  <c r="O27" i="12"/>
  <c r="K27" i="12"/>
  <c r="G27" i="12"/>
  <c r="I49" i="1" s="1"/>
  <c r="K16" i="12"/>
  <c r="Q16" i="12"/>
  <c r="I16" i="12"/>
  <c r="K8" i="12"/>
  <c r="Q8" i="12"/>
  <c r="I8" i="12"/>
  <c r="G29" i="1"/>
  <c r="M57" i="12"/>
  <c r="M27" i="12"/>
  <c r="M16" i="12"/>
  <c r="M8" i="12"/>
  <c r="M55" i="12"/>
  <c r="M54" i="12" s="1"/>
  <c r="M51" i="12"/>
  <c r="M49" i="12" s="1"/>
  <c r="G16" i="12"/>
  <c r="I48" i="1" s="1"/>
  <c r="I17" i="1" s="1"/>
  <c r="G8" i="12"/>
  <c r="G61" i="12" l="1"/>
  <c r="I47" i="1"/>
  <c r="G28" i="1"/>
  <c r="I16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<sst xmlns="http://schemas.openxmlformats.org/spreadsheetml/2006/main" count="346" uniqueCount="199">
  <si>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</si>
  <si>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</si>
  <si>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</si>
  <si>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</si>
  <si>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</si>
  <si>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</si>
  <si>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</si>
  <si>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</si>
  <si>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</si>
  <si>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</si>
  <si>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</si>
  <si>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</si>
  <si>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</si>
  <si>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</si>
  <si>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</si>
  <si>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</si>
  <si>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</si>
  <si>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</si>
  <si>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</si>
  <si>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</si>
  <si>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</si>
  <si>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</si>
  <si>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</si>
  <si>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</si>
  <si>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</si>
  <si>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</si>
  <si>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</si>
  <si>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</si>
  <si>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</si>
  <si>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</si>
  <si>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</si>
  <si>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</si>
  <si>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</si>
  <si>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</si>
  <si>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</si>
  <si>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</si>
  <si>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</si>
  <si>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</si>
  <si>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</si>
  <si>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</si>
  <si>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</si>
  <si>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</si>
  <si>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</si>
  <si>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</si>
  <si>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</si>
  <si>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Stav. úpravy 1+KK</t>
  </si>
  <si>
    <t>Město Turnov</t>
  </si>
  <si>
    <t>Ant. Dvořáka 335</t>
  </si>
  <si>
    <t>Turnov</t>
  </si>
  <si>
    <t>511 01</t>
  </si>
  <si>
    <t>JENA-CZ, společnost s ručením omezeným</t>
  </si>
  <si>
    <t>Kacanovy 11</t>
  </si>
  <si>
    <t>25295365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</si>
  <si>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</si>
  <si>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</si>
  <si>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</si>
  <si>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</si>
  <si>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</si>
  <si>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</si>
  <si>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</si>
  <si>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</si>
  <si>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</si>
  <si>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</si>
  <si>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</si>
  <si>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</si>
  <si>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</si>
  <si>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</si>
  <si>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</si>
  <si>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</si>
  <si>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</si>
  <si>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</si>
  <si>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</si>
  <si>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</si>
  <si>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</si>
  <si>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</si>
  <si>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</si>
  <si>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</si>
  <si>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</si>
  <si>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</si>
  <si>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</si>
  <si>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</si>
  <si>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</si>
  <si>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</si>
  <si>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</si>
  <si>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</si>
  <si>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</si>
  <si>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</si>
  <si>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</si>
  <si>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</si>
  <si>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</si>
  <si>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</si>
  <si>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</si>
  <si>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</si>
  <si>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</si>
  <si>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</si>
  <si>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</si>
  <si>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974042553R0M</t>
  </si>
  <si>
    <t>Vysekání rýh betonová, monolitická podlaha 10x10 cm</t>
  </si>
  <si>
    <t>m</t>
  </si>
  <si>
    <t>POL1_0</t>
  </si>
  <si>
    <t>974031153R00</t>
  </si>
  <si>
    <t>Vysekání rýh ve zdi cihelné 10 x 10 cm</t>
  </si>
  <si>
    <t>971035231R00</t>
  </si>
  <si>
    <t>Vybourání otv. zeď cihel. 0,0225 m2, tl. 15 cm, MC</t>
  </si>
  <si>
    <t>kus</t>
  </si>
  <si>
    <t>979011311R00</t>
  </si>
  <si>
    <t>Svislá doprava suti a vybouraných hmot shozem</t>
  </si>
  <si>
    <t>t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</si>
  <si>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</si>
  <si>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</si>
  <si>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</si>
  <si>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</si>
  <si>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</si>
  <si>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>Poplatek za skládku suti - směs betonu a cihel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</si>
  <si>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</si>
  <si>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</si>
  <si>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</si>
  <si>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</si>
  <si>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</si>
  <si>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</si>
  <si>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</si>
  <si>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</si>
  <si>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</si>
  <si>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</si>
  <si>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</si>
  <si>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</si>
  <si>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</si>
  <si>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</si>
  <si>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721170909R00</t>
  </si>
  <si>
    <t>Oprava potrubí PVC odpadní, vsazení odbočky D 110</t>
  </si>
  <si>
    <t>721300912R00</t>
  </si>
  <si>
    <t>Pročištění svislých odpadů, jedno podl., do DN 200</t>
  </si>
  <si>
    <t>998721103R00</t>
  </si>
  <si>
    <t>Přesun hmot pro vnitřní kanalizaci, výšky do 24 m</t>
  </si>
  <si>
    <t>722172311R00</t>
  </si>
  <si>
    <t>Potrubí z PPR Instaplast, studená, D 20x2,8 mm</t>
  </si>
  <si>
    <t>722172312R00</t>
  </si>
  <si>
    <t>Potrubí z PPR Instaplast, studená, D 25x3,5 mm</t>
  </si>
  <si>
    <t>722172331R00</t>
  </si>
  <si>
    <t>Potrubí z PPR Instaplast, teplá, D 20x3,4 mm</t>
  </si>
  <si>
    <t>722172332R00</t>
  </si>
  <si>
    <t>Potrubí z PPR Instaplast, teplá, D 25x4,2 mm</t>
  </si>
  <si>
    <t>722179191R00</t>
  </si>
  <si>
    <t>Příplatek za malý rozsah do 20 m rozvodu</t>
  </si>
  <si>
    <t>soubor</t>
  </si>
  <si>
    <t>722181212RT7</t>
  </si>
  <si>
    <t>Izolace návleková MIRELON PRO tl. stěny 9 mm, vnitřní průměr 22 mm</t>
  </si>
  <si>
    <t>722181212RT9</t>
  </si>
  <si>
    <t>Izolace návleková MIRELON PRO tl. stěny 9 mm, vnitřní průměr 28 mm</t>
  </si>
  <si>
    <t>722181215RT7</t>
  </si>
  <si>
    <t>Izolace návleková  MIRELON PRO tl. stěny 25 mm, vnitřní průměr 22 mm</t>
  </si>
  <si>
    <t>722181215RUM</t>
  </si>
  <si>
    <t>Izolace návleková  MIRELON PRO tl. stěny 30 mm, vnitřní průměr 25 mm</t>
  </si>
  <si>
    <t>722190401R00</t>
  </si>
  <si>
    <t>Vyvedení a upevnění výpustek DN 15</t>
  </si>
  <si>
    <t>722191112R00</t>
  </si>
  <si>
    <t>Hadice flexibilní k baterii,DN 15 x M10,délka 0,5m</t>
  </si>
  <si>
    <t>722235113R0M</t>
  </si>
  <si>
    <t>Kohout kulový, vnitř.-vnitř.z. IVAR PERFECTA DN 20</t>
  </si>
  <si>
    <t>722239103R00</t>
  </si>
  <si>
    <t xml:space="preserve">Montáž vodovodních armatur 2závity, </t>
  </si>
  <si>
    <t>722264111R0M</t>
  </si>
  <si>
    <t>Vodoměr bytový  DN 15x80 mm, Qn 1,5</t>
  </si>
  <si>
    <t>722260813R0M</t>
  </si>
  <si>
    <t xml:space="preserve">Demontáž vodoměrů závitových </t>
  </si>
  <si>
    <t>722260923R0M</t>
  </si>
  <si>
    <t>Zpětná montáž vodoměrů závitových</t>
  </si>
  <si>
    <t>722280106R00</t>
  </si>
  <si>
    <t>Tlaková zkouška vodovodního potrubí DN 32</t>
  </si>
  <si>
    <t>722290234R00</t>
  </si>
  <si>
    <t>Proplach a dezinfekce vodovod.potrubí DN 80</t>
  </si>
  <si>
    <t>722190901R00</t>
  </si>
  <si>
    <t>Uzavření/otevření vodovodního potrubí při opravě</t>
  </si>
  <si>
    <t>722131934R00</t>
  </si>
  <si>
    <t>Oprava-propojení dosavadního potrubí závit. DN 32</t>
  </si>
  <si>
    <t>998722103R00</t>
  </si>
  <si>
    <t>Přesun hmot pro vnitřní vodovod, výšky do 24 m</t>
  </si>
  <si>
    <t>725860202R0M</t>
  </si>
  <si>
    <t>Sifon dřezový, D 40, 50 mm, 6/4"</t>
  </si>
  <si>
    <t>725860180RTM</t>
  </si>
  <si>
    <t>Sifon pračkový, D 40/50 mm nerezový, podomítková uzávěrka, krycí deska nerez 160x110 mm</t>
  </si>
  <si>
    <t>725814106R00</t>
  </si>
  <si>
    <t>Ventil rohový s filtrem IVAR.ART.230 DN 15 x DN 15</t>
  </si>
  <si>
    <t>998725103R00</t>
  </si>
  <si>
    <t>Přesun hmot pro zařizovací předměty, výšky do 24 m</t>
  </si>
  <si>
    <t>726211121R0M</t>
  </si>
  <si>
    <t>Modul-WC , h 108 cm</t>
  </si>
  <si>
    <t>998726123R00</t>
  </si>
  <si>
    <t>Přesun hmot pro předstěnové systémy, výšky do 24 m</t>
  </si>
  <si>
    <t>004111010R</t>
  </si>
  <si>
    <t xml:space="preserve">Průzkumné práce </t>
  </si>
  <si>
    <t>Soubor</t>
  </si>
  <si>
    <t>005231010R</t>
  </si>
  <si>
    <t>Zednické výpomoci, demontáže potrubí apod.</t>
  </si>
  <si>
    <t/>
  </si>
  <si>
    <t>SUM</t>
  </si>
  <si>
    <t>POPUZIV</t>
  </si>
  <si>
    <t>END</t>
  </si>
  <si>
    <t xml:space="preserve">Slepý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</si>
</sst>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0" t="s">
        <v>198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50</v>
      </c>
      <c r="E11" s="227"/>
      <c r="F11" s="227"/>
      <c r="G11" s="227"/>
      <c r="H11" s="28" t="s">
        <v>33</v>
      </c>
      <c r="I11" s="101" t="s">
        <v>52</v>
      </c>
      <c r="J11" s="11"/>
    </row>
    <row r="12" spans="1:15" ht="15.75" customHeight="1" x14ac:dyDescent="0.2">
      <c r="A12" s="4"/>
      <c r="B12" s="41"/>
      <c r="C12" s="26"/>
      <c r="D12" s="230" t="s">
        <v>51</v>
      </c>
      <c r="E12" s="230"/>
      <c r="F12" s="230"/>
      <c r="G12" s="230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49</v>
      </c>
      <c r="D13" s="231" t="s">
        <v>48</v>
      </c>
      <c r="E13" s="231"/>
      <c r="F13" s="231"/>
      <c r="G13" s="23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28"/>
      <c r="H15" s="228"/>
      <c r="I15" s="228" t="s">
        <v>28</v>
      </c>
      <c r="J15" s="229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14"/>
      <c r="F16" s="219"/>
      <c r="G16" s="214"/>
      <c r="H16" s="219"/>
      <c r="I16" s="214">
        <f>SUMIF(F47:F52,A16,I47:I52)+SUMIF(F47:F52,"PSU",I47:I52)</f>
        <v>0</v>
      </c>
      <c r="J16" s="215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14"/>
      <c r="F17" s="219"/>
      <c r="G17" s="214"/>
      <c r="H17" s="219"/>
      <c r="I17" s="214">
        <f>SUMIF(F47:F52,A17,I47:I52)</f>
        <v>0</v>
      </c>
      <c r="J17" s="215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14"/>
      <c r="F18" s="219"/>
      <c r="G18" s="214"/>
      <c r="H18" s="219"/>
      <c r="I18" s="214">
        <f>SUMIF(F47:F52,A18,I47:I52)</f>
        <v>0</v>
      </c>
      <c r="J18" s="215"/>
    </row>
    <row r="19" spans="1:10" ht="23.25" customHeight="1" x14ac:dyDescent="0.2">
      <c r="A19" s="151" t="s">
        <v>67</v>
      </c>
      <c r="B19" s="152" t="s">
        <v>26</v>
      </c>
      <c r="C19" s="58"/>
      <c r="D19" s="59"/>
      <c r="E19" s="214"/>
      <c r="F19" s="219"/>
      <c r="G19" s="214"/>
      <c r="H19" s="219"/>
      <c r="I19" s="214">
        <f>SUMIF(F47:F52,A19,I47:I52)</f>
        <v>0</v>
      </c>
      <c r="J19" s="215"/>
    </row>
    <row r="20" spans="1:10" ht="23.25" customHeight="1" x14ac:dyDescent="0.2">
      <c r="A20" s="151" t="s">
        <v>68</v>
      </c>
      <c r="B20" s="152" t="s">
        <v>27</v>
      </c>
      <c r="C20" s="58"/>
      <c r="D20" s="59"/>
      <c r="E20" s="214"/>
      <c r="F20" s="219"/>
      <c r="G20" s="214"/>
      <c r="H20" s="219"/>
      <c r="I20" s="214">
        <f>SUMIF(F47:F52,A20,I47:I52)</f>
        <v>0</v>
      </c>
      <c r="J20" s="215"/>
    </row>
    <row r="21" spans="1:10" ht="23.25" customHeight="1" x14ac:dyDescent="0.2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I23*E23/100</f>
        <v>0</v>
      </c>
      <c r="H24" s="237"/>
      <c r="I24" s="237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3">
        <f>I25*E25/100</f>
        <v>0</v>
      </c>
      <c r="H26" s="224"/>
      <c r="I26" s="224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5">
        <f>0</f>
        <v>0</v>
      </c>
      <c r="H27" s="225"/>
      <c r="I27" s="225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18">
        <f>ZakladDPHSniVypocet+ZakladDPHZaklVypocet</f>
        <v>0</v>
      </c>
      <c r="H28" s="218"/>
      <c r="I28" s="218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11">
        <f>ZakladDPHSni+DPHSni+ZakladDPHZakl+DPHZakl+Zaokrouhleni</f>
        <v>0</v>
      </c>
      <c r="H29" s="211"/>
      <c r="I29" s="211"/>
      <c r="J29" s="12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43529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39"/>
      <c r="D39" s="240"/>
      <c r="E39" s="240"/>
      <c r="F39" s="116">
        <f>' Pol'!AC61</f>
        <v>0</v>
      </c>
      <c r="G39" s="117">
        <f>' Pol'!AD61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41" t="s">
        <v>53</v>
      </c>
      <c r="C40" s="242"/>
      <c r="D40" s="242"/>
      <c r="E40" s="242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55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56</v>
      </c>
      <c r="G46" s="139"/>
      <c r="H46" s="139"/>
      <c r="I46" s="243" t="s">
        <v>28</v>
      </c>
      <c r="J46" s="243"/>
    </row>
    <row r="47" spans="1:10" ht="25.5" customHeight="1" x14ac:dyDescent="0.2">
      <c r="A47" s="132"/>
      <c r="B47" s="140" t="s">
        <v>57</v>
      </c>
      <c r="C47" s="245" t="s">
        <v>58</v>
      </c>
      <c r="D47" s="246"/>
      <c r="E47" s="246"/>
      <c r="F47" s="142" t="s">
        <v>23</v>
      </c>
      <c r="G47" s="143"/>
      <c r="H47" s="143"/>
      <c r="I47" s="244">
        <f>' Pol'!G8</f>
        <v>0</v>
      </c>
      <c r="J47" s="244"/>
    </row>
    <row r="48" spans="1:10" ht="25.5" customHeight="1" x14ac:dyDescent="0.2">
      <c r="A48" s="132"/>
      <c r="B48" s="134" t="s">
        <v>59</v>
      </c>
      <c r="C48" s="233" t="s">
        <v>60</v>
      </c>
      <c r="D48" s="234"/>
      <c r="E48" s="234"/>
      <c r="F48" s="144" t="s">
        <v>24</v>
      </c>
      <c r="G48" s="145"/>
      <c r="H48" s="145"/>
      <c r="I48" s="232">
        <f>' Pol'!G16</f>
        <v>0</v>
      </c>
      <c r="J48" s="232"/>
    </row>
    <row r="49" spans="1:10" ht="25.5" customHeight="1" x14ac:dyDescent="0.2">
      <c r="A49" s="132"/>
      <c r="B49" s="134" t="s">
        <v>61</v>
      </c>
      <c r="C49" s="233" t="s">
        <v>62</v>
      </c>
      <c r="D49" s="234"/>
      <c r="E49" s="234"/>
      <c r="F49" s="144" t="s">
        <v>24</v>
      </c>
      <c r="G49" s="145"/>
      <c r="H49" s="145"/>
      <c r="I49" s="232">
        <f>' Pol'!G27</f>
        <v>0</v>
      </c>
      <c r="J49" s="232"/>
    </row>
    <row r="50" spans="1:10" ht="25.5" customHeight="1" x14ac:dyDescent="0.2">
      <c r="A50" s="132"/>
      <c r="B50" s="134" t="s">
        <v>63</v>
      </c>
      <c r="C50" s="233" t="s">
        <v>64</v>
      </c>
      <c r="D50" s="234"/>
      <c r="E50" s="234"/>
      <c r="F50" s="144" t="s">
        <v>24</v>
      </c>
      <c r="G50" s="145"/>
      <c r="H50" s="145"/>
      <c r="I50" s="232">
        <f>' Pol'!G49</f>
        <v>0</v>
      </c>
      <c r="J50" s="232"/>
    </row>
    <row r="51" spans="1:10" ht="25.5" customHeight="1" x14ac:dyDescent="0.2">
      <c r="A51" s="132"/>
      <c r="B51" s="134" t="s">
        <v>65</v>
      </c>
      <c r="C51" s="233" t="s">
        <v>66</v>
      </c>
      <c r="D51" s="234"/>
      <c r="E51" s="234"/>
      <c r="F51" s="144" t="s">
        <v>24</v>
      </c>
      <c r="G51" s="145"/>
      <c r="H51" s="145"/>
      <c r="I51" s="232">
        <f>' Pol'!G54</f>
        <v>0</v>
      </c>
      <c r="J51" s="232"/>
    </row>
    <row r="52" spans="1:10" ht="25.5" customHeight="1" x14ac:dyDescent="0.2">
      <c r="A52" s="132"/>
      <c r="B52" s="141" t="s">
        <v>67</v>
      </c>
      <c r="C52" s="248" t="s">
        <v>26</v>
      </c>
      <c r="D52" s="249"/>
      <c r="E52" s="249"/>
      <c r="F52" s="146" t="s">
        <v>67</v>
      </c>
      <c r="G52" s="147"/>
      <c r="H52" s="147"/>
      <c r="I52" s="247">
        <f>' Pol'!G57</f>
        <v>0</v>
      </c>
      <c r="J52" s="247"/>
    </row>
    <row r="53" spans="1:10" ht="25.5" customHeight="1" x14ac:dyDescent="0.2">
      <c r="A53" s="133"/>
      <c r="B53" s="137" t="s">
        <v>1</v>
      </c>
      <c r="C53" s="137"/>
      <c r="D53" s="138"/>
      <c r="E53" s="138"/>
      <c r="F53" s="148"/>
      <c r="G53" s="149"/>
      <c r="H53" s="149"/>
      <c r="I53" s="250">
        <f>SUM(I47:I52)</f>
        <v>0</v>
      </c>
      <c r="J53" s="250"/>
    </row>
    <row r="54" spans="1:10" x14ac:dyDescent="0.2">
      <c r="F54" s="150"/>
      <c r="G54" s="103"/>
      <c r="H54" s="150"/>
      <c r="I54" s="103"/>
      <c r="J54" s="103"/>
    </row>
    <row r="55" spans="1:10" x14ac:dyDescent="0.2">
      <c r="F55" s="150"/>
      <c r="G55" s="103"/>
      <c r="H55" s="150"/>
      <c r="I55" s="103"/>
      <c r="J55" s="103"/>
    </row>
    <row r="56" spans="1:10" x14ac:dyDescent="0.2">
      <c r="F56" s="150"/>
      <c r="G56" s="103"/>
      <c r="H56" s="150"/>
      <c r="I56" s="103"/>
      <c r="J5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7" t="s">
        <v>198</v>
      </c>
      <c r="B1" s="267"/>
      <c r="C1" s="267"/>
      <c r="D1" s="267"/>
      <c r="E1" s="267"/>
      <c r="F1" s="267"/>
      <c r="G1" s="267"/>
      <c r="AE1" t="s">
        <v>70</v>
      </c>
    </row>
    <row r="2" spans="1:60" ht="24.95" customHeight="1" x14ac:dyDescent="0.2">
      <c r="A2" s="156" t="s">
        <v>69</v>
      </c>
      <c r="B2" s="154"/>
      <c r="C2" s="268" t="s">
        <v>45</v>
      </c>
      <c r="D2" s="269"/>
      <c r="E2" s="269"/>
      <c r="F2" s="269"/>
      <c r="G2" s="270"/>
      <c r="AE2" t="s">
        <v>71</v>
      </c>
    </row>
    <row r="3" spans="1:60" ht="24.95" hidden="1" customHeight="1" x14ac:dyDescent="0.2">
      <c r="A3" s="157" t="s">
        <v>7</v>
      </c>
      <c r="B3" s="155"/>
      <c r="C3" s="271"/>
      <c r="D3" s="271"/>
      <c r="E3" s="271"/>
      <c r="F3" s="271"/>
      <c r="G3" s="272"/>
      <c r="AE3" t="s">
        <v>72</v>
      </c>
    </row>
    <row r="4" spans="1:60" ht="24.95" hidden="1" customHeight="1" x14ac:dyDescent="0.2">
      <c r="A4" s="157" t="s">
        <v>8</v>
      </c>
      <c r="B4" s="155"/>
      <c r="C4" s="273"/>
      <c r="D4" s="271"/>
      <c r="E4" s="271"/>
      <c r="F4" s="271"/>
      <c r="G4" s="272"/>
      <c r="AE4" t="s">
        <v>73</v>
      </c>
    </row>
    <row r="5" spans="1:60" hidden="1" x14ac:dyDescent="0.2">
      <c r="A5" s="158" t="s">
        <v>74</v>
      </c>
      <c r="B5" s="159"/>
      <c r="C5" s="160"/>
      <c r="D5" s="161"/>
      <c r="E5" s="162"/>
      <c r="F5" s="162"/>
      <c r="G5" s="163"/>
      <c r="AE5" t="s">
        <v>75</v>
      </c>
    </row>
    <row r="6" spans="1:60" x14ac:dyDescent="0.2">
      <c r="D6" s="153"/>
    </row>
    <row r="7" spans="1:60" ht="38.25" x14ac:dyDescent="0.2">
      <c r="A7" s="168" t="s">
        <v>76</v>
      </c>
      <c r="B7" s="169" t="s">
        <v>77</v>
      </c>
      <c r="C7" s="169" t="s">
        <v>78</v>
      </c>
      <c r="D7" s="183" t="s">
        <v>79</v>
      </c>
      <c r="E7" s="168" t="s">
        <v>80</v>
      </c>
      <c r="F7" s="164" t="s">
        <v>81</v>
      </c>
      <c r="G7" s="184" t="s">
        <v>28</v>
      </c>
      <c r="H7" s="185" t="s">
        <v>29</v>
      </c>
      <c r="I7" s="185" t="s">
        <v>82</v>
      </c>
      <c r="J7" s="185" t="s">
        <v>30</v>
      </c>
      <c r="K7" s="185" t="s">
        <v>83</v>
      </c>
      <c r="L7" s="185" t="s">
        <v>84</v>
      </c>
      <c r="M7" s="185" t="s">
        <v>85</v>
      </c>
      <c r="N7" s="185" t="s">
        <v>86</v>
      </c>
      <c r="O7" s="185" t="s">
        <v>87</v>
      </c>
      <c r="P7" s="185" t="s">
        <v>88</v>
      </c>
      <c r="Q7" s="185" t="s">
        <v>89</v>
      </c>
      <c r="R7" s="185" t="s">
        <v>90</v>
      </c>
      <c r="S7" s="185" t="s">
        <v>91</v>
      </c>
      <c r="T7" s="185" t="s">
        <v>92</v>
      </c>
      <c r="U7" s="170" t="s">
        <v>93</v>
      </c>
    </row>
    <row r="8" spans="1:60" x14ac:dyDescent="0.2">
      <c r="A8" s="186" t="s">
        <v>94</v>
      </c>
      <c r="B8" s="187" t="s">
        <v>57</v>
      </c>
      <c r="C8" s="188" t="s">
        <v>58</v>
      </c>
      <c r="D8" s="189"/>
      <c r="E8" s="190"/>
      <c r="F8" s="177"/>
      <c r="G8" s="177">
        <f>SUMIF(AE9:AE15,"&lt;&gt;NOR",G9:G15)</f>
        <v>0</v>
      </c>
      <c r="H8" s="177"/>
      <c r="I8" s="177">
        <f>SUM(I9:I15)</f>
        <v>0</v>
      </c>
      <c r="J8" s="177"/>
      <c r="K8" s="177">
        <f>SUM(K9:K15)</f>
        <v>0</v>
      </c>
      <c r="L8" s="177"/>
      <c r="M8" s="177">
        <f>SUM(M9:M15)</f>
        <v>0</v>
      </c>
      <c r="N8" s="177"/>
      <c r="O8" s="177">
        <f>SUM(O9:O15)</f>
        <v>0</v>
      </c>
      <c r="P8" s="177"/>
      <c r="Q8" s="177">
        <f>SUM(Q9:Q15)</f>
        <v>0.05</v>
      </c>
      <c r="R8" s="177"/>
      <c r="S8" s="177"/>
      <c r="T8" s="191"/>
      <c r="U8" s="177">
        <f>SUM(U9:U15)</f>
        <v>1.75</v>
      </c>
      <c r="AE8" t="s">
        <v>95</v>
      </c>
    </row>
    <row r="9" spans="1:60" ht="22.5" outlineLevel="1" x14ac:dyDescent="0.2">
      <c r="A9" s="166">
        <v>1</v>
      </c>
      <c r="B9" s="171" t="s">
        <v>96</v>
      </c>
      <c r="C9" s="204" t="s">
        <v>97</v>
      </c>
      <c r="D9" s="173" t="s">
        <v>98</v>
      </c>
      <c r="E9" s="175">
        <v>0.5</v>
      </c>
      <c r="F9" s="178"/>
      <c r="G9" s="179">
        <f t="shared" ref="G9:G15" si="0">ROUND(E9*F9,2)</f>
        <v>0</v>
      </c>
      <c r="H9" s="178"/>
      <c r="I9" s="179">
        <f t="shared" ref="I9:I15" si="1">ROUND(E9*H9,2)</f>
        <v>0</v>
      </c>
      <c r="J9" s="178"/>
      <c r="K9" s="179">
        <f t="shared" ref="K9:K15" si="2">ROUND(E9*J9,2)</f>
        <v>0</v>
      </c>
      <c r="L9" s="179">
        <v>0</v>
      </c>
      <c r="M9" s="179">
        <f t="shared" ref="M9:M15" si="3">G9*(1+L9/100)</f>
        <v>0</v>
      </c>
      <c r="N9" s="179">
        <v>0</v>
      </c>
      <c r="O9" s="179">
        <f t="shared" ref="O9:O15" si="4">ROUND(E9*N9,2)</f>
        <v>0</v>
      </c>
      <c r="P9" s="179">
        <v>2.1999999999999999E-2</v>
      </c>
      <c r="Q9" s="179">
        <f t="shared" ref="Q9:Q15" si="5">ROUND(E9*P9,2)</f>
        <v>0.01</v>
      </c>
      <c r="R9" s="179"/>
      <c r="S9" s="179"/>
      <c r="T9" s="180">
        <v>0.76</v>
      </c>
      <c r="U9" s="179">
        <f t="shared" ref="U9:U15" si="6">ROUND(E9*T9,2)</f>
        <v>0.38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99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66">
        <v>2</v>
      </c>
      <c r="B10" s="171" t="s">
        <v>100</v>
      </c>
      <c r="C10" s="204" t="s">
        <v>101</v>
      </c>
      <c r="D10" s="173" t="s">
        <v>98</v>
      </c>
      <c r="E10" s="175">
        <v>1.8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0</v>
      </c>
      <c r="M10" s="179">
        <f t="shared" si="3"/>
        <v>0</v>
      </c>
      <c r="N10" s="179">
        <v>4.8999999999999998E-4</v>
      </c>
      <c r="O10" s="179">
        <f t="shared" si="4"/>
        <v>0</v>
      </c>
      <c r="P10" s="179">
        <v>1.7999999999999999E-2</v>
      </c>
      <c r="Q10" s="179">
        <f t="shared" si="5"/>
        <v>0.03</v>
      </c>
      <c r="R10" s="179"/>
      <c r="S10" s="179"/>
      <c r="T10" s="180">
        <v>0.34200000000000003</v>
      </c>
      <c r="U10" s="179">
        <f t="shared" si="6"/>
        <v>0.62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99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66">
        <v>3</v>
      </c>
      <c r="B11" s="171" t="s">
        <v>102</v>
      </c>
      <c r="C11" s="204" t="s">
        <v>103</v>
      </c>
      <c r="D11" s="173" t="s">
        <v>104</v>
      </c>
      <c r="E11" s="175">
        <v>3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0</v>
      </c>
      <c r="M11" s="179">
        <f t="shared" si="3"/>
        <v>0</v>
      </c>
      <c r="N11" s="179">
        <v>0</v>
      </c>
      <c r="O11" s="179">
        <f t="shared" si="4"/>
        <v>0</v>
      </c>
      <c r="P11" s="179">
        <v>4.0000000000000001E-3</v>
      </c>
      <c r="Q11" s="179">
        <f t="shared" si="5"/>
        <v>0.01</v>
      </c>
      <c r="R11" s="179"/>
      <c r="S11" s="179"/>
      <c r="T11" s="180">
        <v>0.23100000000000001</v>
      </c>
      <c r="U11" s="179">
        <f t="shared" si="6"/>
        <v>0.69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99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66">
        <v>4</v>
      </c>
      <c r="B12" s="171" t="s">
        <v>105</v>
      </c>
      <c r="C12" s="204" t="s">
        <v>106</v>
      </c>
      <c r="D12" s="173" t="s">
        <v>107</v>
      </c>
      <c r="E12" s="175">
        <v>5.5E-2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0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/>
      <c r="T12" s="180">
        <v>0.55000000000000004</v>
      </c>
      <c r="U12" s="179">
        <f t="shared" si="6"/>
        <v>0.03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99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66">
        <v>5</v>
      </c>
      <c r="B13" s="171" t="s">
        <v>108</v>
      </c>
      <c r="C13" s="204" t="s">
        <v>109</v>
      </c>
      <c r="D13" s="173" t="s">
        <v>107</v>
      </c>
      <c r="E13" s="175">
        <v>5.5E-2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0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/>
      <c r="T13" s="180">
        <v>0.49</v>
      </c>
      <c r="U13" s="179">
        <f t="shared" si="6"/>
        <v>0.03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99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6</v>
      </c>
      <c r="B14" s="171" t="s">
        <v>110</v>
      </c>
      <c r="C14" s="204" t="s">
        <v>111</v>
      </c>
      <c r="D14" s="173" t="s">
        <v>107</v>
      </c>
      <c r="E14" s="175">
        <v>5.5E-2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0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/>
      <c r="T14" s="180">
        <v>0</v>
      </c>
      <c r="U14" s="179">
        <f t="shared" si="6"/>
        <v>0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99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66">
        <v>7</v>
      </c>
      <c r="B15" s="171" t="s">
        <v>112</v>
      </c>
      <c r="C15" s="204" t="s">
        <v>113</v>
      </c>
      <c r="D15" s="173" t="s">
        <v>107</v>
      </c>
      <c r="E15" s="175">
        <v>5.5E-2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0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/>
      <c r="T15" s="180">
        <v>0</v>
      </c>
      <c r="U15" s="179">
        <f t="shared" si="6"/>
        <v>0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99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x14ac:dyDescent="0.2">
      <c r="A16" s="167" t="s">
        <v>94</v>
      </c>
      <c r="B16" s="172" t="s">
        <v>59</v>
      </c>
      <c r="C16" s="205" t="s">
        <v>60</v>
      </c>
      <c r="D16" s="174"/>
      <c r="E16" s="176"/>
      <c r="F16" s="181"/>
      <c r="G16" s="181">
        <f>SUMIF(AE17:AE26,"&lt;&gt;NOR",G17:G26)</f>
        <v>0</v>
      </c>
      <c r="H16" s="181"/>
      <c r="I16" s="181">
        <f>SUM(I17:I26)</f>
        <v>0</v>
      </c>
      <c r="J16" s="181"/>
      <c r="K16" s="181">
        <f>SUM(K17:K26)</f>
        <v>0</v>
      </c>
      <c r="L16" s="181"/>
      <c r="M16" s="181">
        <f>SUM(M17:M26)</f>
        <v>0</v>
      </c>
      <c r="N16" s="181"/>
      <c r="O16" s="181">
        <f>SUM(O17:O26)</f>
        <v>0</v>
      </c>
      <c r="P16" s="181"/>
      <c r="Q16" s="181">
        <f>SUM(Q17:Q26)</f>
        <v>0</v>
      </c>
      <c r="R16" s="181"/>
      <c r="S16" s="181"/>
      <c r="T16" s="182"/>
      <c r="U16" s="181">
        <f>SUM(U17:U26)</f>
        <v>7.1800000000000006</v>
      </c>
      <c r="AE16" t="s">
        <v>95</v>
      </c>
    </row>
    <row r="17" spans="1:60" outlineLevel="1" x14ac:dyDescent="0.2">
      <c r="A17" s="166">
        <v>8</v>
      </c>
      <c r="B17" s="171" t="s">
        <v>114</v>
      </c>
      <c r="C17" s="204" t="s">
        <v>115</v>
      </c>
      <c r="D17" s="173" t="s">
        <v>98</v>
      </c>
      <c r="E17" s="175">
        <v>1.5</v>
      </c>
      <c r="F17" s="178"/>
      <c r="G17" s="179">
        <f t="shared" ref="G17:G26" si="7">ROUND(E17*F17,2)</f>
        <v>0</v>
      </c>
      <c r="H17" s="178"/>
      <c r="I17" s="179">
        <f t="shared" ref="I17:I26" si="8">ROUND(E17*H17,2)</f>
        <v>0</v>
      </c>
      <c r="J17" s="178"/>
      <c r="K17" s="179">
        <f t="shared" ref="K17:K26" si="9">ROUND(E17*J17,2)</f>
        <v>0</v>
      </c>
      <c r="L17" s="179">
        <v>0</v>
      </c>
      <c r="M17" s="179">
        <f t="shared" ref="M17:M26" si="10">G17*(1+L17/100)</f>
        <v>0</v>
      </c>
      <c r="N17" s="179">
        <v>3.8000000000000002E-4</v>
      </c>
      <c r="O17" s="179">
        <f t="shared" ref="O17:O26" si="11">ROUND(E17*N17,2)</f>
        <v>0</v>
      </c>
      <c r="P17" s="179">
        <v>0</v>
      </c>
      <c r="Q17" s="179">
        <f t="shared" ref="Q17:Q26" si="12">ROUND(E17*P17,2)</f>
        <v>0</v>
      </c>
      <c r="R17" s="179"/>
      <c r="S17" s="179"/>
      <c r="T17" s="180">
        <v>0.32</v>
      </c>
      <c r="U17" s="179">
        <f t="shared" ref="U17:U26" si="13">ROUND(E17*T17,2)</f>
        <v>0.48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99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166">
        <v>9</v>
      </c>
      <c r="B18" s="171" t="s">
        <v>116</v>
      </c>
      <c r="C18" s="204" t="s">
        <v>117</v>
      </c>
      <c r="D18" s="173" t="s">
        <v>98</v>
      </c>
      <c r="E18" s="175">
        <v>3</v>
      </c>
      <c r="F18" s="178"/>
      <c r="G18" s="179">
        <f t="shared" si="7"/>
        <v>0</v>
      </c>
      <c r="H18" s="178"/>
      <c r="I18" s="179">
        <f t="shared" si="8"/>
        <v>0</v>
      </c>
      <c r="J18" s="178"/>
      <c r="K18" s="179">
        <f t="shared" si="9"/>
        <v>0</v>
      </c>
      <c r="L18" s="179">
        <v>0</v>
      </c>
      <c r="M18" s="179">
        <f t="shared" si="10"/>
        <v>0</v>
      </c>
      <c r="N18" s="179">
        <v>4.6999999999999999E-4</v>
      </c>
      <c r="O18" s="179">
        <f t="shared" si="11"/>
        <v>0</v>
      </c>
      <c r="P18" s="179">
        <v>0</v>
      </c>
      <c r="Q18" s="179">
        <f t="shared" si="12"/>
        <v>0</v>
      </c>
      <c r="R18" s="179"/>
      <c r="S18" s="179"/>
      <c r="T18" s="180">
        <v>0.35899999999999999</v>
      </c>
      <c r="U18" s="179">
        <f t="shared" si="13"/>
        <v>1.08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99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>
        <v>10</v>
      </c>
      <c r="B19" s="171" t="s">
        <v>118</v>
      </c>
      <c r="C19" s="204" t="s">
        <v>119</v>
      </c>
      <c r="D19" s="173" t="s">
        <v>98</v>
      </c>
      <c r="E19" s="175">
        <v>1.5</v>
      </c>
      <c r="F19" s="178"/>
      <c r="G19" s="179">
        <f t="shared" si="7"/>
        <v>0</v>
      </c>
      <c r="H19" s="178"/>
      <c r="I19" s="179">
        <f t="shared" si="8"/>
        <v>0</v>
      </c>
      <c r="J19" s="178"/>
      <c r="K19" s="179">
        <f t="shared" si="9"/>
        <v>0</v>
      </c>
      <c r="L19" s="179">
        <v>0</v>
      </c>
      <c r="M19" s="179">
        <f t="shared" si="10"/>
        <v>0</v>
      </c>
      <c r="N19" s="179">
        <v>1.5200000000000001E-3</v>
      </c>
      <c r="O19" s="179">
        <f t="shared" si="11"/>
        <v>0</v>
      </c>
      <c r="P19" s="179">
        <v>0</v>
      </c>
      <c r="Q19" s="179">
        <f t="shared" si="12"/>
        <v>0</v>
      </c>
      <c r="R19" s="179"/>
      <c r="S19" s="179"/>
      <c r="T19" s="180">
        <v>1.173</v>
      </c>
      <c r="U19" s="179">
        <f t="shared" si="13"/>
        <v>1.76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99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66">
        <v>11</v>
      </c>
      <c r="B20" s="171" t="s">
        <v>120</v>
      </c>
      <c r="C20" s="204" t="s">
        <v>121</v>
      </c>
      <c r="D20" s="173" t="s">
        <v>104</v>
      </c>
      <c r="E20" s="175">
        <v>1</v>
      </c>
      <c r="F20" s="178"/>
      <c r="G20" s="179">
        <f t="shared" si="7"/>
        <v>0</v>
      </c>
      <c r="H20" s="178"/>
      <c r="I20" s="179">
        <f t="shared" si="8"/>
        <v>0</v>
      </c>
      <c r="J20" s="178"/>
      <c r="K20" s="179">
        <f t="shared" si="9"/>
        <v>0</v>
      </c>
      <c r="L20" s="179">
        <v>0</v>
      </c>
      <c r="M20" s="179">
        <f t="shared" si="10"/>
        <v>0</v>
      </c>
      <c r="N20" s="179">
        <v>0</v>
      </c>
      <c r="O20" s="179">
        <f t="shared" si="11"/>
        <v>0</v>
      </c>
      <c r="P20" s="179">
        <v>0</v>
      </c>
      <c r="Q20" s="179">
        <f t="shared" si="12"/>
        <v>0</v>
      </c>
      <c r="R20" s="179"/>
      <c r="S20" s="179"/>
      <c r="T20" s="180">
        <v>0.157</v>
      </c>
      <c r="U20" s="179">
        <f t="shared" si="13"/>
        <v>0.16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99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12</v>
      </c>
      <c r="B21" s="171" t="s">
        <v>122</v>
      </c>
      <c r="C21" s="204" t="s">
        <v>123</v>
      </c>
      <c r="D21" s="173" t="s">
        <v>104</v>
      </c>
      <c r="E21" s="175">
        <v>2</v>
      </c>
      <c r="F21" s="178"/>
      <c r="G21" s="179">
        <f t="shared" si="7"/>
        <v>0</v>
      </c>
      <c r="H21" s="178"/>
      <c r="I21" s="179">
        <f t="shared" si="8"/>
        <v>0</v>
      </c>
      <c r="J21" s="178"/>
      <c r="K21" s="179">
        <f t="shared" si="9"/>
        <v>0</v>
      </c>
      <c r="L21" s="179">
        <v>0</v>
      </c>
      <c r="M21" s="179">
        <f t="shared" si="10"/>
        <v>0</v>
      </c>
      <c r="N21" s="179">
        <v>0</v>
      </c>
      <c r="O21" s="179">
        <f t="shared" si="11"/>
        <v>0</v>
      </c>
      <c r="P21" s="179">
        <v>0</v>
      </c>
      <c r="Q21" s="179">
        <f t="shared" si="12"/>
        <v>0</v>
      </c>
      <c r="R21" s="179"/>
      <c r="S21" s="179"/>
      <c r="T21" s="180">
        <v>0.17399999999999999</v>
      </c>
      <c r="U21" s="179">
        <f t="shared" si="13"/>
        <v>0.35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99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>
        <v>13</v>
      </c>
      <c r="B22" s="171" t="s">
        <v>124</v>
      </c>
      <c r="C22" s="204" t="s">
        <v>125</v>
      </c>
      <c r="D22" s="173" t="s">
        <v>104</v>
      </c>
      <c r="E22" s="175">
        <v>1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0</v>
      </c>
      <c r="M22" s="179">
        <f t="shared" si="10"/>
        <v>0</v>
      </c>
      <c r="N22" s="179">
        <v>0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/>
      <c r="T22" s="180">
        <v>0.25900000000000001</v>
      </c>
      <c r="U22" s="179">
        <f t="shared" si="13"/>
        <v>0.26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99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66">
        <v>14</v>
      </c>
      <c r="B23" s="171" t="s">
        <v>126</v>
      </c>
      <c r="C23" s="204" t="s">
        <v>127</v>
      </c>
      <c r="D23" s="173" t="s">
        <v>98</v>
      </c>
      <c r="E23" s="175">
        <v>6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0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/>
      <c r="T23" s="180">
        <v>5.8999999999999997E-2</v>
      </c>
      <c r="U23" s="179">
        <f t="shared" si="13"/>
        <v>0.35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99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ht="22.5" outlineLevel="1" x14ac:dyDescent="0.2">
      <c r="A24" s="166">
        <v>15</v>
      </c>
      <c r="B24" s="171" t="s">
        <v>128</v>
      </c>
      <c r="C24" s="204" t="s">
        <v>129</v>
      </c>
      <c r="D24" s="173" t="s">
        <v>104</v>
      </c>
      <c r="E24" s="175">
        <v>2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0</v>
      </c>
      <c r="M24" s="179">
        <f t="shared" si="10"/>
        <v>0</v>
      </c>
      <c r="N24" s="179">
        <v>7.3999999999999999E-4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/>
      <c r="T24" s="180">
        <v>0.92300000000000004</v>
      </c>
      <c r="U24" s="179">
        <f t="shared" si="13"/>
        <v>1.85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99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66">
        <v>16</v>
      </c>
      <c r="B25" s="171" t="s">
        <v>130</v>
      </c>
      <c r="C25" s="204" t="s">
        <v>131</v>
      </c>
      <c r="D25" s="173" t="s">
        <v>104</v>
      </c>
      <c r="E25" s="175">
        <v>1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0</v>
      </c>
      <c r="M25" s="179">
        <f t="shared" si="10"/>
        <v>0</v>
      </c>
      <c r="N25" s="179">
        <v>0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/>
      <c r="T25" s="180">
        <v>0.879</v>
      </c>
      <c r="U25" s="179">
        <f t="shared" si="13"/>
        <v>0.88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99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66">
        <v>17</v>
      </c>
      <c r="B26" s="171" t="s">
        <v>132</v>
      </c>
      <c r="C26" s="204" t="s">
        <v>133</v>
      </c>
      <c r="D26" s="173" t="s">
        <v>107</v>
      </c>
      <c r="E26" s="175">
        <v>6.0000000000000001E-3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0</v>
      </c>
      <c r="M26" s="179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/>
      <c r="T26" s="180">
        <v>1.575</v>
      </c>
      <c r="U26" s="179">
        <f t="shared" si="13"/>
        <v>0.01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99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x14ac:dyDescent="0.2">
      <c r="A27" s="167" t="s">
        <v>94</v>
      </c>
      <c r="B27" s="172" t="s">
        <v>61</v>
      </c>
      <c r="C27" s="205" t="s">
        <v>62</v>
      </c>
      <c r="D27" s="174"/>
      <c r="E27" s="176"/>
      <c r="F27" s="181"/>
      <c r="G27" s="181">
        <f>SUMIF(AE28:AE48,"&lt;&gt;NOR",G28:G48)</f>
        <v>0</v>
      </c>
      <c r="H27" s="181"/>
      <c r="I27" s="181">
        <f>SUM(I28:I48)</f>
        <v>0</v>
      </c>
      <c r="J27" s="181"/>
      <c r="K27" s="181">
        <f>SUM(K28:K48)</f>
        <v>0</v>
      </c>
      <c r="L27" s="181"/>
      <c r="M27" s="181">
        <f>SUM(M28:M48)</f>
        <v>0</v>
      </c>
      <c r="N27" s="181"/>
      <c r="O27" s="181">
        <f>SUM(O28:O48)</f>
        <v>0.05</v>
      </c>
      <c r="P27" s="181"/>
      <c r="Q27" s="181">
        <f>SUM(Q28:Q48)</f>
        <v>0.01</v>
      </c>
      <c r="R27" s="181"/>
      <c r="S27" s="181"/>
      <c r="T27" s="182"/>
      <c r="U27" s="181">
        <f>SUM(U28:U48)</f>
        <v>17.600000000000001</v>
      </c>
      <c r="AE27" t="s">
        <v>95</v>
      </c>
    </row>
    <row r="28" spans="1:60" outlineLevel="1" x14ac:dyDescent="0.2">
      <c r="A28" s="166">
        <v>18</v>
      </c>
      <c r="B28" s="171" t="s">
        <v>134</v>
      </c>
      <c r="C28" s="204" t="s">
        <v>135</v>
      </c>
      <c r="D28" s="173" t="s">
        <v>98</v>
      </c>
      <c r="E28" s="175">
        <v>4.5</v>
      </c>
      <c r="F28" s="178"/>
      <c r="G28" s="179">
        <f t="shared" ref="G28:G48" si="14">ROUND(E28*F28,2)</f>
        <v>0</v>
      </c>
      <c r="H28" s="178"/>
      <c r="I28" s="179">
        <f t="shared" ref="I28:I48" si="15">ROUND(E28*H28,2)</f>
        <v>0</v>
      </c>
      <c r="J28" s="178"/>
      <c r="K28" s="179">
        <f t="shared" ref="K28:K48" si="16">ROUND(E28*J28,2)</f>
        <v>0</v>
      </c>
      <c r="L28" s="179">
        <v>0</v>
      </c>
      <c r="M28" s="179">
        <f t="shared" ref="M28:M48" si="17">G28*(1+L28/100)</f>
        <v>0</v>
      </c>
      <c r="N28" s="179">
        <v>3.98E-3</v>
      </c>
      <c r="O28" s="179">
        <f t="shared" ref="O28:O48" si="18">ROUND(E28*N28,2)</f>
        <v>0.02</v>
      </c>
      <c r="P28" s="179">
        <v>0</v>
      </c>
      <c r="Q28" s="179">
        <f t="shared" ref="Q28:Q48" si="19">ROUND(E28*P28,2)</f>
        <v>0</v>
      </c>
      <c r="R28" s="179"/>
      <c r="S28" s="179"/>
      <c r="T28" s="180">
        <v>0.54290000000000005</v>
      </c>
      <c r="U28" s="179">
        <f t="shared" ref="U28:U48" si="20">ROUND(E28*T28,2)</f>
        <v>2.44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99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66">
        <v>19</v>
      </c>
      <c r="B29" s="171" t="s">
        <v>136</v>
      </c>
      <c r="C29" s="204" t="s">
        <v>137</v>
      </c>
      <c r="D29" s="173" t="s">
        <v>98</v>
      </c>
      <c r="E29" s="175">
        <v>2</v>
      </c>
      <c r="F29" s="178"/>
      <c r="G29" s="179">
        <f t="shared" si="14"/>
        <v>0</v>
      </c>
      <c r="H29" s="178"/>
      <c r="I29" s="179">
        <f t="shared" si="15"/>
        <v>0</v>
      </c>
      <c r="J29" s="178"/>
      <c r="K29" s="179">
        <f t="shared" si="16"/>
        <v>0</v>
      </c>
      <c r="L29" s="179">
        <v>0</v>
      </c>
      <c r="M29" s="179">
        <f t="shared" si="17"/>
        <v>0</v>
      </c>
      <c r="N29" s="179">
        <v>5.1799999999999997E-3</v>
      </c>
      <c r="O29" s="179">
        <f t="shared" si="18"/>
        <v>0.01</v>
      </c>
      <c r="P29" s="179">
        <v>0</v>
      </c>
      <c r="Q29" s="179">
        <f t="shared" si="19"/>
        <v>0</v>
      </c>
      <c r="R29" s="179"/>
      <c r="S29" s="179"/>
      <c r="T29" s="180">
        <v>0.63429999999999997</v>
      </c>
      <c r="U29" s="179">
        <f t="shared" si="20"/>
        <v>1.27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99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>
        <v>20</v>
      </c>
      <c r="B30" s="171" t="s">
        <v>138</v>
      </c>
      <c r="C30" s="204" t="s">
        <v>139</v>
      </c>
      <c r="D30" s="173" t="s">
        <v>98</v>
      </c>
      <c r="E30" s="175">
        <v>5</v>
      </c>
      <c r="F30" s="178"/>
      <c r="G30" s="179">
        <f t="shared" si="14"/>
        <v>0</v>
      </c>
      <c r="H30" s="178"/>
      <c r="I30" s="179">
        <f t="shared" si="15"/>
        <v>0</v>
      </c>
      <c r="J30" s="178"/>
      <c r="K30" s="179">
        <f t="shared" si="16"/>
        <v>0</v>
      </c>
      <c r="L30" s="179">
        <v>0</v>
      </c>
      <c r="M30" s="179">
        <f t="shared" si="17"/>
        <v>0</v>
      </c>
      <c r="N30" s="179">
        <v>4.0099999999999997E-3</v>
      </c>
      <c r="O30" s="179">
        <f t="shared" si="18"/>
        <v>0.02</v>
      </c>
      <c r="P30" s="179">
        <v>0</v>
      </c>
      <c r="Q30" s="179">
        <f t="shared" si="19"/>
        <v>0</v>
      </c>
      <c r="R30" s="179"/>
      <c r="S30" s="179"/>
      <c r="T30" s="180">
        <v>0.54290000000000005</v>
      </c>
      <c r="U30" s="179">
        <f t="shared" si="20"/>
        <v>2.71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99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66">
        <v>21</v>
      </c>
      <c r="B31" s="171" t="s">
        <v>140</v>
      </c>
      <c r="C31" s="204" t="s">
        <v>141</v>
      </c>
      <c r="D31" s="173" t="s">
        <v>98</v>
      </c>
      <c r="E31" s="175">
        <v>0.5</v>
      </c>
      <c r="F31" s="178"/>
      <c r="G31" s="179">
        <f t="shared" si="14"/>
        <v>0</v>
      </c>
      <c r="H31" s="178"/>
      <c r="I31" s="179">
        <f t="shared" si="15"/>
        <v>0</v>
      </c>
      <c r="J31" s="178"/>
      <c r="K31" s="179">
        <f t="shared" si="16"/>
        <v>0</v>
      </c>
      <c r="L31" s="179">
        <v>0</v>
      </c>
      <c r="M31" s="179">
        <f t="shared" si="17"/>
        <v>0</v>
      </c>
      <c r="N31" s="179">
        <v>5.2199999999999998E-3</v>
      </c>
      <c r="O31" s="179">
        <f t="shared" si="18"/>
        <v>0</v>
      </c>
      <c r="P31" s="179">
        <v>0</v>
      </c>
      <c r="Q31" s="179">
        <f t="shared" si="19"/>
        <v>0</v>
      </c>
      <c r="R31" s="179"/>
      <c r="S31" s="179"/>
      <c r="T31" s="180">
        <v>0.63429999999999997</v>
      </c>
      <c r="U31" s="179">
        <f t="shared" si="20"/>
        <v>0.32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99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22</v>
      </c>
      <c r="B32" s="171" t="s">
        <v>142</v>
      </c>
      <c r="C32" s="204" t="s">
        <v>143</v>
      </c>
      <c r="D32" s="173" t="s">
        <v>144</v>
      </c>
      <c r="E32" s="175">
        <v>1</v>
      </c>
      <c r="F32" s="178"/>
      <c r="G32" s="179">
        <f t="shared" si="14"/>
        <v>0</v>
      </c>
      <c r="H32" s="178"/>
      <c r="I32" s="179">
        <f t="shared" si="15"/>
        <v>0</v>
      </c>
      <c r="J32" s="178"/>
      <c r="K32" s="179">
        <f t="shared" si="16"/>
        <v>0</v>
      </c>
      <c r="L32" s="179">
        <v>0</v>
      </c>
      <c r="M32" s="179">
        <f t="shared" si="17"/>
        <v>0</v>
      </c>
      <c r="N32" s="179">
        <v>0</v>
      </c>
      <c r="O32" s="179">
        <f t="shared" si="18"/>
        <v>0</v>
      </c>
      <c r="P32" s="179">
        <v>0</v>
      </c>
      <c r="Q32" s="179">
        <f t="shared" si="19"/>
        <v>0</v>
      </c>
      <c r="R32" s="179"/>
      <c r="S32" s="179"/>
      <c r="T32" s="180">
        <v>0.65566000000000002</v>
      </c>
      <c r="U32" s="179">
        <f t="shared" si="20"/>
        <v>0.66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99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ht="22.5" outlineLevel="1" x14ac:dyDescent="0.2">
      <c r="A33" s="166">
        <v>23</v>
      </c>
      <c r="B33" s="171" t="s">
        <v>145</v>
      </c>
      <c r="C33" s="204" t="s">
        <v>146</v>
      </c>
      <c r="D33" s="173" t="s">
        <v>98</v>
      </c>
      <c r="E33" s="175">
        <v>4.5</v>
      </c>
      <c r="F33" s="178"/>
      <c r="G33" s="179">
        <f t="shared" si="14"/>
        <v>0</v>
      </c>
      <c r="H33" s="178"/>
      <c r="I33" s="179">
        <f t="shared" si="15"/>
        <v>0</v>
      </c>
      <c r="J33" s="178"/>
      <c r="K33" s="179">
        <f t="shared" si="16"/>
        <v>0</v>
      </c>
      <c r="L33" s="179">
        <v>0</v>
      </c>
      <c r="M33" s="179">
        <f t="shared" si="17"/>
        <v>0</v>
      </c>
      <c r="N33" s="179">
        <v>3.0000000000000001E-5</v>
      </c>
      <c r="O33" s="179">
        <f t="shared" si="18"/>
        <v>0</v>
      </c>
      <c r="P33" s="179">
        <v>0</v>
      </c>
      <c r="Q33" s="179">
        <f t="shared" si="19"/>
        <v>0</v>
      </c>
      <c r="R33" s="179"/>
      <c r="S33" s="179"/>
      <c r="T33" s="180">
        <v>0.129</v>
      </c>
      <c r="U33" s="179">
        <f t="shared" si="20"/>
        <v>0.57999999999999996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99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22.5" outlineLevel="1" x14ac:dyDescent="0.2">
      <c r="A34" s="166">
        <v>24</v>
      </c>
      <c r="B34" s="171" t="s">
        <v>147</v>
      </c>
      <c r="C34" s="204" t="s">
        <v>148</v>
      </c>
      <c r="D34" s="173" t="s">
        <v>98</v>
      </c>
      <c r="E34" s="175">
        <v>2</v>
      </c>
      <c r="F34" s="178"/>
      <c r="G34" s="179">
        <f t="shared" si="14"/>
        <v>0</v>
      </c>
      <c r="H34" s="178"/>
      <c r="I34" s="179">
        <f t="shared" si="15"/>
        <v>0</v>
      </c>
      <c r="J34" s="178"/>
      <c r="K34" s="179">
        <f t="shared" si="16"/>
        <v>0</v>
      </c>
      <c r="L34" s="179">
        <v>0</v>
      </c>
      <c r="M34" s="179">
        <f t="shared" si="17"/>
        <v>0</v>
      </c>
      <c r="N34" s="179">
        <v>6.0000000000000002E-5</v>
      </c>
      <c r="O34" s="179">
        <f t="shared" si="18"/>
        <v>0</v>
      </c>
      <c r="P34" s="179">
        <v>0</v>
      </c>
      <c r="Q34" s="179">
        <f t="shared" si="19"/>
        <v>0</v>
      </c>
      <c r="R34" s="179"/>
      <c r="S34" s="179"/>
      <c r="T34" s="180">
        <v>0.129</v>
      </c>
      <c r="U34" s="179">
        <f t="shared" si="20"/>
        <v>0.26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99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2.5" outlineLevel="1" x14ac:dyDescent="0.2">
      <c r="A35" s="166">
        <v>25</v>
      </c>
      <c r="B35" s="171" t="s">
        <v>149</v>
      </c>
      <c r="C35" s="204" t="s">
        <v>150</v>
      </c>
      <c r="D35" s="173" t="s">
        <v>98</v>
      </c>
      <c r="E35" s="175">
        <v>5</v>
      </c>
      <c r="F35" s="178"/>
      <c r="G35" s="179">
        <f t="shared" si="14"/>
        <v>0</v>
      </c>
      <c r="H35" s="178"/>
      <c r="I35" s="179">
        <f t="shared" si="15"/>
        <v>0</v>
      </c>
      <c r="J35" s="178"/>
      <c r="K35" s="179">
        <f t="shared" si="16"/>
        <v>0</v>
      </c>
      <c r="L35" s="179">
        <v>0</v>
      </c>
      <c r="M35" s="179">
        <f t="shared" si="17"/>
        <v>0</v>
      </c>
      <c r="N35" s="179">
        <v>6.0000000000000002E-5</v>
      </c>
      <c r="O35" s="179">
        <f t="shared" si="18"/>
        <v>0</v>
      </c>
      <c r="P35" s="179">
        <v>0</v>
      </c>
      <c r="Q35" s="179">
        <f t="shared" si="19"/>
        <v>0</v>
      </c>
      <c r="R35" s="179"/>
      <c r="S35" s="179"/>
      <c r="T35" s="180">
        <v>0.129</v>
      </c>
      <c r="U35" s="179">
        <f t="shared" si="20"/>
        <v>0.65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99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22.5" outlineLevel="1" x14ac:dyDescent="0.2">
      <c r="A36" s="166">
        <v>26</v>
      </c>
      <c r="B36" s="171" t="s">
        <v>151</v>
      </c>
      <c r="C36" s="204" t="s">
        <v>152</v>
      </c>
      <c r="D36" s="173" t="s">
        <v>98</v>
      </c>
      <c r="E36" s="175">
        <v>0.5</v>
      </c>
      <c r="F36" s="178"/>
      <c r="G36" s="179">
        <f t="shared" si="14"/>
        <v>0</v>
      </c>
      <c r="H36" s="178"/>
      <c r="I36" s="179">
        <f t="shared" si="15"/>
        <v>0</v>
      </c>
      <c r="J36" s="178"/>
      <c r="K36" s="179">
        <f t="shared" si="16"/>
        <v>0</v>
      </c>
      <c r="L36" s="179">
        <v>0</v>
      </c>
      <c r="M36" s="179">
        <f t="shared" si="17"/>
        <v>0</v>
      </c>
      <c r="N36" s="179">
        <v>8.0000000000000007E-5</v>
      </c>
      <c r="O36" s="179">
        <f t="shared" si="18"/>
        <v>0</v>
      </c>
      <c r="P36" s="179">
        <v>0</v>
      </c>
      <c r="Q36" s="179">
        <f t="shared" si="19"/>
        <v>0</v>
      </c>
      <c r="R36" s="179"/>
      <c r="S36" s="179"/>
      <c r="T36" s="180">
        <v>0.14199999999999999</v>
      </c>
      <c r="U36" s="179">
        <f t="shared" si="20"/>
        <v>7.0000000000000007E-2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99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66">
        <v>27</v>
      </c>
      <c r="B37" s="171" t="s">
        <v>153</v>
      </c>
      <c r="C37" s="204" t="s">
        <v>154</v>
      </c>
      <c r="D37" s="173" t="s">
        <v>104</v>
      </c>
      <c r="E37" s="175">
        <v>7</v>
      </c>
      <c r="F37" s="178"/>
      <c r="G37" s="179">
        <f t="shared" si="14"/>
        <v>0</v>
      </c>
      <c r="H37" s="178"/>
      <c r="I37" s="179">
        <f t="shared" si="15"/>
        <v>0</v>
      </c>
      <c r="J37" s="178"/>
      <c r="K37" s="179">
        <f t="shared" si="16"/>
        <v>0</v>
      </c>
      <c r="L37" s="179">
        <v>0</v>
      </c>
      <c r="M37" s="179">
        <f t="shared" si="17"/>
        <v>0</v>
      </c>
      <c r="N37" s="179">
        <v>0</v>
      </c>
      <c r="O37" s="179">
        <f t="shared" si="18"/>
        <v>0</v>
      </c>
      <c r="P37" s="179">
        <v>0</v>
      </c>
      <c r="Q37" s="179">
        <f t="shared" si="19"/>
        <v>0</v>
      </c>
      <c r="R37" s="179"/>
      <c r="S37" s="179"/>
      <c r="T37" s="180">
        <v>0.42499999999999999</v>
      </c>
      <c r="U37" s="179">
        <f t="shared" si="20"/>
        <v>2.98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99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66">
        <v>28</v>
      </c>
      <c r="B38" s="171" t="s">
        <v>155</v>
      </c>
      <c r="C38" s="204" t="s">
        <v>156</v>
      </c>
      <c r="D38" s="173" t="s">
        <v>144</v>
      </c>
      <c r="E38" s="175">
        <v>4</v>
      </c>
      <c r="F38" s="178"/>
      <c r="G38" s="179">
        <f t="shared" si="14"/>
        <v>0</v>
      </c>
      <c r="H38" s="178"/>
      <c r="I38" s="179">
        <f t="shared" si="15"/>
        <v>0</v>
      </c>
      <c r="J38" s="178"/>
      <c r="K38" s="179">
        <f t="shared" si="16"/>
        <v>0</v>
      </c>
      <c r="L38" s="179">
        <v>0</v>
      </c>
      <c r="M38" s="179">
        <f t="shared" si="17"/>
        <v>0</v>
      </c>
      <c r="N38" s="179">
        <v>0</v>
      </c>
      <c r="O38" s="179">
        <f t="shared" si="18"/>
        <v>0</v>
      </c>
      <c r="P38" s="179">
        <v>0</v>
      </c>
      <c r="Q38" s="179">
        <f t="shared" si="19"/>
        <v>0</v>
      </c>
      <c r="R38" s="179"/>
      <c r="S38" s="179"/>
      <c r="T38" s="180">
        <v>0.105</v>
      </c>
      <c r="U38" s="179">
        <f t="shared" si="20"/>
        <v>0.42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99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>
        <v>29</v>
      </c>
      <c r="B39" s="171" t="s">
        <v>157</v>
      </c>
      <c r="C39" s="204" t="s">
        <v>158</v>
      </c>
      <c r="D39" s="173" t="s">
        <v>104</v>
      </c>
      <c r="E39" s="175">
        <v>2</v>
      </c>
      <c r="F39" s="178"/>
      <c r="G39" s="179">
        <f t="shared" si="14"/>
        <v>0</v>
      </c>
      <c r="H39" s="178"/>
      <c r="I39" s="179">
        <f t="shared" si="15"/>
        <v>0</v>
      </c>
      <c r="J39" s="178"/>
      <c r="K39" s="179">
        <f t="shared" si="16"/>
        <v>0</v>
      </c>
      <c r="L39" s="179">
        <v>0</v>
      </c>
      <c r="M39" s="179">
        <f t="shared" si="17"/>
        <v>0</v>
      </c>
      <c r="N39" s="179">
        <v>3.2000000000000003E-4</v>
      </c>
      <c r="O39" s="179">
        <f t="shared" si="18"/>
        <v>0</v>
      </c>
      <c r="P39" s="179">
        <v>0</v>
      </c>
      <c r="Q39" s="179">
        <f t="shared" si="19"/>
        <v>0</v>
      </c>
      <c r="R39" s="179"/>
      <c r="S39" s="179"/>
      <c r="T39" s="180">
        <v>0.22700000000000001</v>
      </c>
      <c r="U39" s="179">
        <f t="shared" si="20"/>
        <v>0.45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99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66">
        <v>30</v>
      </c>
      <c r="B40" s="171" t="s">
        <v>159</v>
      </c>
      <c r="C40" s="204" t="s">
        <v>160</v>
      </c>
      <c r="D40" s="173" t="s">
        <v>104</v>
      </c>
      <c r="E40" s="175">
        <v>2</v>
      </c>
      <c r="F40" s="178"/>
      <c r="G40" s="179">
        <f t="shared" si="14"/>
        <v>0</v>
      </c>
      <c r="H40" s="178"/>
      <c r="I40" s="179">
        <f t="shared" si="15"/>
        <v>0</v>
      </c>
      <c r="J40" s="178"/>
      <c r="K40" s="179">
        <f t="shared" si="16"/>
        <v>0</v>
      </c>
      <c r="L40" s="179">
        <v>0</v>
      </c>
      <c r="M40" s="179">
        <f t="shared" si="17"/>
        <v>0</v>
      </c>
      <c r="N40" s="179">
        <v>0</v>
      </c>
      <c r="O40" s="179">
        <f t="shared" si="18"/>
        <v>0</v>
      </c>
      <c r="P40" s="179">
        <v>0</v>
      </c>
      <c r="Q40" s="179">
        <f t="shared" si="19"/>
        <v>0</v>
      </c>
      <c r="R40" s="179"/>
      <c r="S40" s="179"/>
      <c r="T40" s="180">
        <v>0.22700000000000001</v>
      </c>
      <c r="U40" s="179">
        <f t="shared" si="20"/>
        <v>0.45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99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66">
        <v>31</v>
      </c>
      <c r="B41" s="171" t="s">
        <v>161</v>
      </c>
      <c r="C41" s="204" t="s">
        <v>162</v>
      </c>
      <c r="D41" s="173" t="s">
        <v>104</v>
      </c>
      <c r="E41" s="175">
        <v>2</v>
      </c>
      <c r="F41" s="178"/>
      <c r="G41" s="179">
        <f t="shared" si="14"/>
        <v>0</v>
      </c>
      <c r="H41" s="178"/>
      <c r="I41" s="179">
        <f t="shared" si="15"/>
        <v>0</v>
      </c>
      <c r="J41" s="178"/>
      <c r="K41" s="179">
        <f t="shared" si="16"/>
        <v>0</v>
      </c>
      <c r="L41" s="179">
        <v>0</v>
      </c>
      <c r="M41" s="179">
        <f t="shared" si="17"/>
        <v>0</v>
      </c>
      <c r="N41" s="179">
        <v>2.0600000000000002E-3</v>
      </c>
      <c r="O41" s="179">
        <f t="shared" si="18"/>
        <v>0</v>
      </c>
      <c r="P41" s="179">
        <v>0</v>
      </c>
      <c r="Q41" s="179">
        <f t="shared" si="19"/>
        <v>0</v>
      </c>
      <c r="R41" s="179"/>
      <c r="S41" s="179"/>
      <c r="T41" s="180">
        <v>0.372</v>
      </c>
      <c r="U41" s="179">
        <f t="shared" si="20"/>
        <v>0.74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99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166">
        <v>32</v>
      </c>
      <c r="B42" s="171" t="s">
        <v>163</v>
      </c>
      <c r="C42" s="204" t="s">
        <v>164</v>
      </c>
      <c r="D42" s="173" t="s">
        <v>104</v>
      </c>
      <c r="E42" s="175">
        <v>2</v>
      </c>
      <c r="F42" s="178"/>
      <c r="G42" s="179">
        <f t="shared" si="14"/>
        <v>0</v>
      </c>
      <c r="H42" s="178"/>
      <c r="I42" s="179">
        <f t="shared" si="15"/>
        <v>0</v>
      </c>
      <c r="J42" s="178"/>
      <c r="K42" s="179">
        <f t="shared" si="16"/>
        <v>0</v>
      </c>
      <c r="L42" s="179">
        <v>0</v>
      </c>
      <c r="M42" s="179">
        <f t="shared" si="17"/>
        <v>0</v>
      </c>
      <c r="N42" s="179">
        <v>0</v>
      </c>
      <c r="O42" s="179">
        <f t="shared" si="18"/>
        <v>0</v>
      </c>
      <c r="P42" s="179">
        <v>7.2199999999999999E-3</v>
      </c>
      <c r="Q42" s="179">
        <f t="shared" si="19"/>
        <v>0.01</v>
      </c>
      <c r="R42" s="179"/>
      <c r="S42" s="179"/>
      <c r="T42" s="180">
        <v>7.1999999999999995E-2</v>
      </c>
      <c r="U42" s="179">
        <f t="shared" si="20"/>
        <v>0.14000000000000001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99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66">
        <v>33</v>
      </c>
      <c r="B43" s="171" t="s">
        <v>165</v>
      </c>
      <c r="C43" s="204" t="s">
        <v>166</v>
      </c>
      <c r="D43" s="173" t="s">
        <v>104</v>
      </c>
      <c r="E43" s="175">
        <v>2</v>
      </c>
      <c r="F43" s="178"/>
      <c r="G43" s="179">
        <f t="shared" si="14"/>
        <v>0</v>
      </c>
      <c r="H43" s="178"/>
      <c r="I43" s="179">
        <f t="shared" si="15"/>
        <v>0</v>
      </c>
      <c r="J43" s="178"/>
      <c r="K43" s="179">
        <f t="shared" si="16"/>
        <v>0</v>
      </c>
      <c r="L43" s="179">
        <v>0</v>
      </c>
      <c r="M43" s="179">
        <f t="shared" si="17"/>
        <v>0</v>
      </c>
      <c r="N43" s="179">
        <v>3.0000000000000001E-5</v>
      </c>
      <c r="O43" s="179">
        <f t="shared" si="18"/>
        <v>0</v>
      </c>
      <c r="P43" s="179">
        <v>0</v>
      </c>
      <c r="Q43" s="179">
        <f t="shared" si="19"/>
        <v>0</v>
      </c>
      <c r="R43" s="179"/>
      <c r="S43" s="179"/>
      <c r="T43" s="180">
        <v>0.219</v>
      </c>
      <c r="U43" s="179">
        <f t="shared" si="20"/>
        <v>0.44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99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66">
        <v>34</v>
      </c>
      <c r="B44" s="171" t="s">
        <v>167</v>
      </c>
      <c r="C44" s="204" t="s">
        <v>168</v>
      </c>
      <c r="D44" s="173" t="s">
        <v>98</v>
      </c>
      <c r="E44" s="175">
        <v>12</v>
      </c>
      <c r="F44" s="178"/>
      <c r="G44" s="179">
        <f t="shared" si="14"/>
        <v>0</v>
      </c>
      <c r="H44" s="178"/>
      <c r="I44" s="179">
        <f t="shared" si="15"/>
        <v>0</v>
      </c>
      <c r="J44" s="178"/>
      <c r="K44" s="179">
        <f t="shared" si="16"/>
        <v>0</v>
      </c>
      <c r="L44" s="179">
        <v>0</v>
      </c>
      <c r="M44" s="179">
        <f t="shared" si="17"/>
        <v>0</v>
      </c>
      <c r="N44" s="179">
        <v>0</v>
      </c>
      <c r="O44" s="179">
        <f t="shared" si="18"/>
        <v>0</v>
      </c>
      <c r="P44" s="179">
        <v>0</v>
      </c>
      <c r="Q44" s="179">
        <f t="shared" si="19"/>
        <v>0</v>
      </c>
      <c r="R44" s="179"/>
      <c r="S44" s="179"/>
      <c r="T44" s="180">
        <v>2.9000000000000001E-2</v>
      </c>
      <c r="U44" s="179">
        <f t="shared" si="20"/>
        <v>0.35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99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66">
        <v>35</v>
      </c>
      <c r="B45" s="171" t="s">
        <v>169</v>
      </c>
      <c r="C45" s="204" t="s">
        <v>170</v>
      </c>
      <c r="D45" s="173" t="s">
        <v>98</v>
      </c>
      <c r="E45" s="175">
        <v>12</v>
      </c>
      <c r="F45" s="178"/>
      <c r="G45" s="179">
        <f t="shared" si="14"/>
        <v>0</v>
      </c>
      <c r="H45" s="178"/>
      <c r="I45" s="179">
        <f t="shared" si="15"/>
        <v>0</v>
      </c>
      <c r="J45" s="178"/>
      <c r="K45" s="179">
        <f t="shared" si="16"/>
        <v>0</v>
      </c>
      <c r="L45" s="179">
        <v>0</v>
      </c>
      <c r="M45" s="179">
        <f t="shared" si="17"/>
        <v>0</v>
      </c>
      <c r="N45" s="179">
        <v>1.0000000000000001E-5</v>
      </c>
      <c r="O45" s="179">
        <f t="shared" si="18"/>
        <v>0</v>
      </c>
      <c r="P45" s="179">
        <v>0</v>
      </c>
      <c r="Q45" s="179">
        <f t="shared" si="19"/>
        <v>0</v>
      </c>
      <c r="R45" s="179"/>
      <c r="S45" s="179"/>
      <c r="T45" s="180">
        <v>6.2E-2</v>
      </c>
      <c r="U45" s="179">
        <f t="shared" si="20"/>
        <v>0.74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99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166">
        <v>36</v>
      </c>
      <c r="B46" s="171" t="s">
        <v>171</v>
      </c>
      <c r="C46" s="204" t="s">
        <v>172</v>
      </c>
      <c r="D46" s="173" t="s">
        <v>104</v>
      </c>
      <c r="E46" s="175">
        <v>2</v>
      </c>
      <c r="F46" s="178"/>
      <c r="G46" s="179">
        <f t="shared" si="14"/>
        <v>0</v>
      </c>
      <c r="H46" s="178"/>
      <c r="I46" s="179">
        <f t="shared" si="15"/>
        <v>0</v>
      </c>
      <c r="J46" s="178"/>
      <c r="K46" s="179">
        <f t="shared" si="16"/>
        <v>0</v>
      </c>
      <c r="L46" s="179">
        <v>0</v>
      </c>
      <c r="M46" s="179">
        <f t="shared" si="17"/>
        <v>0</v>
      </c>
      <c r="N46" s="179">
        <v>0</v>
      </c>
      <c r="O46" s="179">
        <f t="shared" si="18"/>
        <v>0</v>
      </c>
      <c r="P46" s="179">
        <v>0</v>
      </c>
      <c r="Q46" s="179">
        <f t="shared" si="19"/>
        <v>0</v>
      </c>
      <c r="R46" s="179"/>
      <c r="S46" s="179"/>
      <c r="T46" s="180">
        <v>0.16500000000000001</v>
      </c>
      <c r="U46" s="179">
        <f t="shared" si="20"/>
        <v>0.33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99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166">
        <v>37</v>
      </c>
      <c r="B47" s="171" t="s">
        <v>173</v>
      </c>
      <c r="C47" s="204" t="s">
        <v>174</v>
      </c>
      <c r="D47" s="173" t="s">
        <v>104</v>
      </c>
      <c r="E47" s="175">
        <v>2</v>
      </c>
      <c r="F47" s="178"/>
      <c r="G47" s="179">
        <f t="shared" si="14"/>
        <v>0</v>
      </c>
      <c r="H47" s="178"/>
      <c r="I47" s="179">
        <f t="shared" si="15"/>
        <v>0</v>
      </c>
      <c r="J47" s="178"/>
      <c r="K47" s="179">
        <f t="shared" si="16"/>
        <v>0</v>
      </c>
      <c r="L47" s="179">
        <v>0</v>
      </c>
      <c r="M47" s="179">
        <f t="shared" si="17"/>
        <v>0</v>
      </c>
      <c r="N47" s="179">
        <v>1.3500000000000001E-3</v>
      </c>
      <c r="O47" s="179">
        <f t="shared" si="18"/>
        <v>0</v>
      </c>
      <c r="P47" s="179">
        <v>0</v>
      </c>
      <c r="Q47" s="179">
        <f t="shared" si="19"/>
        <v>0</v>
      </c>
      <c r="R47" s="179"/>
      <c r="S47" s="179"/>
      <c r="T47" s="180">
        <v>0.754</v>
      </c>
      <c r="U47" s="179">
        <f t="shared" si="20"/>
        <v>1.51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99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">
      <c r="A48" s="166">
        <v>38</v>
      </c>
      <c r="B48" s="171" t="s">
        <v>175</v>
      </c>
      <c r="C48" s="204" t="s">
        <v>176</v>
      </c>
      <c r="D48" s="173" t="s">
        <v>107</v>
      </c>
      <c r="E48" s="175">
        <v>0.06</v>
      </c>
      <c r="F48" s="178"/>
      <c r="G48" s="179">
        <f t="shared" si="14"/>
        <v>0</v>
      </c>
      <c r="H48" s="178"/>
      <c r="I48" s="179">
        <f t="shared" si="15"/>
        <v>0</v>
      </c>
      <c r="J48" s="178"/>
      <c r="K48" s="179">
        <f t="shared" si="16"/>
        <v>0</v>
      </c>
      <c r="L48" s="179">
        <v>0</v>
      </c>
      <c r="M48" s="179">
        <f t="shared" si="17"/>
        <v>0</v>
      </c>
      <c r="N48" s="179">
        <v>0</v>
      </c>
      <c r="O48" s="179">
        <f t="shared" si="18"/>
        <v>0</v>
      </c>
      <c r="P48" s="179">
        <v>0</v>
      </c>
      <c r="Q48" s="179">
        <f t="shared" si="19"/>
        <v>0</v>
      </c>
      <c r="R48" s="179"/>
      <c r="S48" s="179"/>
      <c r="T48" s="180">
        <v>1.421</v>
      </c>
      <c r="U48" s="179">
        <f t="shared" si="20"/>
        <v>0.09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99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x14ac:dyDescent="0.2">
      <c r="A49" s="167" t="s">
        <v>94</v>
      </c>
      <c r="B49" s="172" t="s">
        <v>63</v>
      </c>
      <c r="C49" s="205" t="s">
        <v>64</v>
      </c>
      <c r="D49" s="174"/>
      <c r="E49" s="176"/>
      <c r="F49" s="181"/>
      <c r="G49" s="181">
        <f>SUMIF(AE50:AE53,"&lt;&gt;NOR",G50:G53)</f>
        <v>0</v>
      </c>
      <c r="H49" s="181"/>
      <c r="I49" s="181">
        <f>SUM(I50:I53)</f>
        <v>0</v>
      </c>
      <c r="J49" s="181"/>
      <c r="K49" s="181">
        <f>SUM(K50:K53)</f>
        <v>0</v>
      </c>
      <c r="L49" s="181"/>
      <c r="M49" s="181">
        <f>SUM(M50:M53)</f>
        <v>0</v>
      </c>
      <c r="N49" s="181"/>
      <c r="O49" s="181">
        <f>SUM(O50:O53)</f>
        <v>0</v>
      </c>
      <c r="P49" s="181"/>
      <c r="Q49" s="181">
        <f>SUM(Q50:Q53)</f>
        <v>0</v>
      </c>
      <c r="R49" s="181"/>
      <c r="S49" s="181"/>
      <c r="T49" s="182"/>
      <c r="U49" s="181">
        <f>SUM(U50:U53)</f>
        <v>0.62</v>
      </c>
      <c r="AE49" t="s">
        <v>95</v>
      </c>
    </row>
    <row r="50" spans="1:60" outlineLevel="1" x14ac:dyDescent="0.2">
      <c r="A50" s="166">
        <v>39</v>
      </c>
      <c r="B50" s="171" t="s">
        <v>177</v>
      </c>
      <c r="C50" s="204" t="s">
        <v>178</v>
      </c>
      <c r="D50" s="173" t="s">
        <v>104</v>
      </c>
      <c r="E50" s="175">
        <v>1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0</v>
      </c>
      <c r="M50" s="179">
        <f>G50*(1+L50/100)</f>
        <v>0</v>
      </c>
      <c r="N50" s="179">
        <v>2.2000000000000001E-4</v>
      </c>
      <c r="O50" s="179">
        <f>ROUND(E50*N50,2)</f>
        <v>0</v>
      </c>
      <c r="P50" s="179">
        <v>0</v>
      </c>
      <c r="Q50" s="179">
        <f>ROUND(E50*P50,2)</f>
        <v>0</v>
      </c>
      <c r="R50" s="179"/>
      <c r="S50" s="179"/>
      <c r="T50" s="180">
        <v>0.246</v>
      </c>
      <c r="U50" s="179">
        <f>ROUND(E50*T50,2)</f>
        <v>0.25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99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ht="22.5" outlineLevel="1" x14ac:dyDescent="0.2">
      <c r="A51" s="166">
        <v>40</v>
      </c>
      <c r="B51" s="171" t="s">
        <v>179</v>
      </c>
      <c r="C51" s="204" t="s">
        <v>180</v>
      </c>
      <c r="D51" s="173" t="s">
        <v>104</v>
      </c>
      <c r="E51" s="175">
        <v>1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0</v>
      </c>
      <c r="M51" s="179">
        <f>G51*(1+L51/100)</f>
        <v>0</v>
      </c>
      <c r="N51" s="179">
        <v>2.7999999999999998E-4</v>
      </c>
      <c r="O51" s="179">
        <f>ROUND(E51*N51,2)</f>
        <v>0</v>
      </c>
      <c r="P51" s="179">
        <v>0</v>
      </c>
      <c r="Q51" s="179">
        <f>ROUND(E51*P51,2)</f>
        <v>0</v>
      </c>
      <c r="R51" s="179"/>
      <c r="S51" s="179"/>
      <c r="T51" s="180">
        <v>0.246</v>
      </c>
      <c r="U51" s="179">
        <f>ROUND(E51*T51,2)</f>
        <v>0.25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99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">
      <c r="A52" s="166">
        <v>41</v>
      </c>
      <c r="B52" s="171" t="s">
        <v>181</v>
      </c>
      <c r="C52" s="204" t="s">
        <v>182</v>
      </c>
      <c r="D52" s="173" t="s">
        <v>144</v>
      </c>
      <c r="E52" s="175">
        <v>1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0</v>
      </c>
      <c r="M52" s="179">
        <f>G52*(1+L52/100)</f>
        <v>0</v>
      </c>
      <c r="N52" s="179">
        <v>2.4000000000000001E-4</v>
      </c>
      <c r="O52" s="179">
        <f>ROUND(E52*N52,2)</f>
        <v>0</v>
      </c>
      <c r="P52" s="179">
        <v>0</v>
      </c>
      <c r="Q52" s="179">
        <f>ROUND(E52*P52,2)</f>
        <v>0</v>
      </c>
      <c r="R52" s="179"/>
      <c r="S52" s="179"/>
      <c r="T52" s="180">
        <v>0.124</v>
      </c>
      <c r="U52" s="179">
        <f>ROUND(E52*T52,2)</f>
        <v>0.12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99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ht="22.5" outlineLevel="1" x14ac:dyDescent="0.2">
      <c r="A53" s="166">
        <v>42</v>
      </c>
      <c r="B53" s="171" t="s">
        <v>183</v>
      </c>
      <c r="C53" s="204" t="s">
        <v>184</v>
      </c>
      <c r="D53" s="173" t="s">
        <v>107</v>
      </c>
      <c r="E53" s="175">
        <v>6.9999999999999999E-4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0</v>
      </c>
      <c r="M53" s="179">
        <f>G53*(1+L53/100)</f>
        <v>0</v>
      </c>
      <c r="N53" s="179">
        <v>0</v>
      </c>
      <c r="O53" s="179">
        <f>ROUND(E53*N53,2)</f>
        <v>0</v>
      </c>
      <c r="P53" s="179">
        <v>0</v>
      </c>
      <c r="Q53" s="179">
        <f>ROUND(E53*P53,2)</f>
        <v>0</v>
      </c>
      <c r="R53" s="179"/>
      <c r="S53" s="179"/>
      <c r="T53" s="180">
        <v>1.629</v>
      </c>
      <c r="U53" s="179">
        <f>ROUND(E53*T53,2)</f>
        <v>0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99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x14ac:dyDescent="0.2">
      <c r="A54" s="167" t="s">
        <v>94</v>
      </c>
      <c r="B54" s="172" t="s">
        <v>65</v>
      </c>
      <c r="C54" s="205" t="s">
        <v>66</v>
      </c>
      <c r="D54" s="174"/>
      <c r="E54" s="176"/>
      <c r="F54" s="181"/>
      <c r="G54" s="181">
        <f>SUMIF(AE55:AE56,"&lt;&gt;NOR",G55:G56)</f>
        <v>0</v>
      </c>
      <c r="H54" s="181"/>
      <c r="I54" s="181">
        <f>SUM(I55:I56)</f>
        <v>0</v>
      </c>
      <c r="J54" s="181"/>
      <c r="K54" s="181">
        <f>SUM(K55:K56)</f>
        <v>0</v>
      </c>
      <c r="L54" s="181"/>
      <c r="M54" s="181">
        <f>SUM(M55:M56)</f>
        <v>0</v>
      </c>
      <c r="N54" s="181"/>
      <c r="O54" s="181">
        <f>SUM(O55:O56)</f>
        <v>0.01</v>
      </c>
      <c r="P54" s="181"/>
      <c r="Q54" s="181">
        <f>SUM(Q55:Q56)</f>
        <v>0</v>
      </c>
      <c r="R54" s="181"/>
      <c r="S54" s="181"/>
      <c r="T54" s="182"/>
      <c r="U54" s="181">
        <f>SUM(U55:U56)</f>
        <v>1.79</v>
      </c>
      <c r="AE54" t="s">
        <v>95</v>
      </c>
    </row>
    <row r="55" spans="1:60" outlineLevel="1" x14ac:dyDescent="0.2">
      <c r="A55" s="166">
        <v>43</v>
      </c>
      <c r="B55" s="171" t="s">
        <v>185</v>
      </c>
      <c r="C55" s="204" t="s">
        <v>186</v>
      </c>
      <c r="D55" s="173" t="s">
        <v>144</v>
      </c>
      <c r="E55" s="175">
        <v>1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0</v>
      </c>
      <c r="M55" s="179">
        <f>G55*(1+L55/100)</f>
        <v>0</v>
      </c>
      <c r="N55" s="179">
        <v>8.9999999999999993E-3</v>
      </c>
      <c r="O55" s="179">
        <f>ROUND(E55*N55,2)</f>
        <v>0.01</v>
      </c>
      <c r="P55" s="179">
        <v>0</v>
      </c>
      <c r="Q55" s="179">
        <f>ROUND(E55*P55,2)</f>
        <v>0</v>
      </c>
      <c r="R55" s="179"/>
      <c r="S55" s="179"/>
      <c r="T55" s="180">
        <v>1.77</v>
      </c>
      <c r="U55" s="179">
        <f>ROUND(E55*T55,2)</f>
        <v>1.77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99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ht="22.5" outlineLevel="1" x14ac:dyDescent="0.2">
      <c r="A56" s="166">
        <v>44</v>
      </c>
      <c r="B56" s="171" t="s">
        <v>187</v>
      </c>
      <c r="C56" s="204" t="s">
        <v>188</v>
      </c>
      <c r="D56" s="173" t="s">
        <v>107</v>
      </c>
      <c r="E56" s="175">
        <v>8.9999999999999993E-3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0</v>
      </c>
      <c r="M56" s="179">
        <f>G56*(1+L56/100)</f>
        <v>0</v>
      </c>
      <c r="N56" s="179">
        <v>0</v>
      </c>
      <c r="O56" s="179">
        <f>ROUND(E56*N56,2)</f>
        <v>0</v>
      </c>
      <c r="P56" s="179">
        <v>0</v>
      </c>
      <c r="Q56" s="179">
        <f>ROUND(E56*P56,2)</f>
        <v>0</v>
      </c>
      <c r="R56" s="179"/>
      <c r="S56" s="179"/>
      <c r="T56" s="180">
        <v>1.7789999999999999</v>
      </c>
      <c r="U56" s="179">
        <f>ROUND(E56*T56,2)</f>
        <v>0.02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99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x14ac:dyDescent="0.2">
      <c r="A57" s="167" t="s">
        <v>94</v>
      </c>
      <c r="B57" s="172" t="s">
        <v>67</v>
      </c>
      <c r="C57" s="205" t="s">
        <v>26</v>
      </c>
      <c r="D57" s="174"/>
      <c r="E57" s="176"/>
      <c r="F57" s="181"/>
      <c r="G57" s="181">
        <f>SUMIF(AE58:AE59,"&lt;&gt;NOR",G58:G59)</f>
        <v>0</v>
      </c>
      <c r="H57" s="181"/>
      <c r="I57" s="181">
        <f>SUM(I58:I59)</f>
        <v>0</v>
      </c>
      <c r="J57" s="181"/>
      <c r="K57" s="181">
        <f>SUM(K58:K59)</f>
        <v>0</v>
      </c>
      <c r="L57" s="181"/>
      <c r="M57" s="181">
        <f>SUM(M58:M59)</f>
        <v>0</v>
      </c>
      <c r="N57" s="181"/>
      <c r="O57" s="181">
        <f>SUM(O58:O59)</f>
        <v>0</v>
      </c>
      <c r="P57" s="181"/>
      <c r="Q57" s="181">
        <f>SUM(Q58:Q59)</f>
        <v>0</v>
      </c>
      <c r="R57" s="181"/>
      <c r="S57" s="181"/>
      <c r="T57" s="182"/>
      <c r="U57" s="181">
        <f>SUM(U58:U59)</f>
        <v>0</v>
      </c>
      <c r="AE57" t="s">
        <v>95</v>
      </c>
    </row>
    <row r="58" spans="1:60" outlineLevel="1" x14ac:dyDescent="0.2">
      <c r="A58" s="166">
        <v>45</v>
      </c>
      <c r="B58" s="171" t="s">
        <v>189</v>
      </c>
      <c r="C58" s="204" t="s">
        <v>190</v>
      </c>
      <c r="D58" s="173" t="s">
        <v>191</v>
      </c>
      <c r="E58" s="175">
        <v>1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0</v>
      </c>
      <c r="M58" s="179">
        <f>G58*(1+L58/100)</f>
        <v>0</v>
      </c>
      <c r="N58" s="179">
        <v>0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/>
      <c r="T58" s="180">
        <v>0</v>
      </c>
      <c r="U58" s="179">
        <f>ROUND(E58*T58,2)</f>
        <v>0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99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">
      <c r="A59" s="192">
        <v>46</v>
      </c>
      <c r="B59" s="193" t="s">
        <v>192</v>
      </c>
      <c r="C59" s="206" t="s">
        <v>193</v>
      </c>
      <c r="D59" s="194" t="s">
        <v>191</v>
      </c>
      <c r="E59" s="195">
        <v>1</v>
      </c>
      <c r="F59" s="196"/>
      <c r="G59" s="197">
        <f>ROUND(E59*F59,2)</f>
        <v>0</v>
      </c>
      <c r="H59" s="196"/>
      <c r="I59" s="197">
        <f>ROUND(E59*H59,2)</f>
        <v>0</v>
      </c>
      <c r="J59" s="196"/>
      <c r="K59" s="197">
        <f>ROUND(E59*J59,2)</f>
        <v>0</v>
      </c>
      <c r="L59" s="197">
        <v>0</v>
      </c>
      <c r="M59" s="197">
        <f>G59*(1+L59/100)</f>
        <v>0</v>
      </c>
      <c r="N59" s="197">
        <v>0</v>
      </c>
      <c r="O59" s="197">
        <f>ROUND(E59*N59,2)</f>
        <v>0</v>
      </c>
      <c r="P59" s="197">
        <v>0</v>
      </c>
      <c r="Q59" s="197">
        <f>ROUND(E59*P59,2)</f>
        <v>0</v>
      </c>
      <c r="R59" s="197"/>
      <c r="S59" s="197"/>
      <c r="T59" s="198">
        <v>0</v>
      </c>
      <c r="U59" s="197">
        <f>ROUND(E59*T59,2)</f>
        <v>0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99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x14ac:dyDescent="0.2">
      <c r="A60" s="6"/>
      <c r="B60" s="7" t="s">
        <v>194</v>
      </c>
      <c r="C60" s="207" t="s">
        <v>194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v>15</v>
      </c>
      <c r="AD60">
        <v>21</v>
      </c>
    </row>
    <row r="61" spans="1:60" x14ac:dyDescent="0.2">
      <c r="A61" s="199"/>
      <c r="B61" s="200">
        <v>26</v>
      </c>
      <c r="C61" s="208" t="s">
        <v>194</v>
      </c>
      <c r="D61" s="201"/>
      <c r="E61" s="202"/>
      <c r="F61" s="202"/>
      <c r="G61" s="203">
        <f>G8+G16+G27+G49+G54+G57</f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f>SUMIF(L7:L59,AC60,G7:G59)</f>
        <v>0</v>
      </c>
      <c r="AD61">
        <f>SUMIF(L7:L59,AD60,G7:G59)</f>
        <v>0</v>
      </c>
      <c r="AE61" t="s">
        <v>195</v>
      </c>
    </row>
    <row r="62" spans="1:60" x14ac:dyDescent="0.2">
      <c r="A62" s="6"/>
      <c r="B62" s="7" t="s">
        <v>194</v>
      </c>
      <c r="C62" s="207" t="s">
        <v>194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6"/>
      <c r="B63" s="7" t="s">
        <v>194</v>
      </c>
      <c r="C63" s="207" t="s">
        <v>194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74">
        <v>33</v>
      </c>
      <c r="B64" s="274"/>
      <c r="C64" s="275"/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55"/>
      <c r="B65" s="256"/>
      <c r="C65" s="257"/>
      <c r="D65" s="256"/>
      <c r="E65" s="256"/>
      <c r="F65" s="256"/>
      <c r="G65" s="258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E65" t="s">
        <v>196</v>
      </c>
    </row>
    <row r="66" spans="1:31" x14ac:dyDescent="0.2">
      <c r="A66" s="259"/>
      <c r="B66" s="260"/>
      <c r="C66" s="261"/>
      <c r="D66" s="260"/>
      <c r="E66" s="260"/>
      <c r="F66" s="260"/>
      <c r="G66" s="262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59"/>
      <c r="B67" s="260"/>
      <c r="C67" s="261"/>
      <c r="D67" s="260"/>
      <c r="E67" s="260"/>
      <c r="F67" s="260"/>
      <c r="G67" s="262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9"/>
      <c r="B68" s="260"/>
      <c r="C68" s="261"/>
      <c r="D68" s="260"/>
      <c r="E68" s="260"/>
      <c r="F68" s="260"/>
      <c r="G68" s="26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63"/>
      <c r="B69" s="264"/>
      <c r="C69" s="265"/>
      <c r="D69" s="264"/>
      <c r="E69" s="264"/>
      <c r="F69" s="264"/>
      <c r="G69" s="26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6"/>
      <c r="B70" s="7" t="s">
        <v>194</v>
      </c>
      <c r="C70" s="207" t="s">
        <v>194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C71" s="209"/>
      <c r="D71" s="153"/>
      <c r="AE71" t="s">
        <v>197</v>
      </c>
    </row>
    <row r="72" spans="1:31" x14ac:dyDescent="0.2">
      <c r="D72" s="153"/>
    </row>
    <row r="73" spans="1:31" x14ac:dyDescent="0.2">
      <c r="D73" s="153"/>
    </row>
    <row r="74" spans="1:31" x14ac:dyDescent="0.2">
      <c r="D74" s="153"/>
    </row>
    <row r="75" spans="1:31" x14ac:dyDescent="0.2">
      <c r="D75" s="153"/>
    </row>
    <row r="76" spans="1:31" x14ac:dyDescent="0.2">
      <c r="D76" s="153"/>
    </row>
    <row r="77" spans="1:31" x14ac:dyDescent="0.2">
      <c r="D77" s="153"/>
    </row>
    <row r="78" spans="1:31" x14ac:dyDescent="0.2">
      <c r="D78" s="153"/>
    </row>
    <row r="79" spans="1:31" x14ac:dyDescent="0.2">
      <c r="D79" s="153"/>
    </row>
    <row r="80" spans="1:31" x14ac:dyDescent="0.2">
      <c r="D80" s="153"/>
    </row>
    <row r="81" spans="4:4" x14ac:dyDescent="0.2">
      <c r="D81" s="153"/>
    </row>
    <row r="82" spans="4:4" x14ac:dyDescent="0.2">
      <c r="D82" s="153"/>
    </row>
    <row r="83" spans="4:4" x14ac:dyDescent="0.2">
      <c r="D83" s="153"/>
    </row>
    <row r="84" spans="4:4" x14ac:dyDescent="0.2">
      <c r="D84" s="153"/>
    </row>
    <row r="85" spans="4:4" x14ac:dyDescent="0.2">
      <c r="D85" s="153"/>
    </row>
    <row r="86" spans="4:4" x14ac:dyDescent="0.2">
      <c r="D86" s="153"/>
    </row>
    <row r="87" spans="4:4" x14ac:dyDescent="0.2">
      <c r="D87" s="153"/>
    </row>
    <row r="88" spans="4:4" x14ac:dyDescent="0.2">
      <c r="D88" s="153"/>
    </row>
    <row r="89" spans="4:4" x14ac:dyDescent="0.2">
      <c r="D89" s="153"/>
    </row>
    <row r="90" spans="4:4" x14ac:dyDescent="0.2">
      <c r="D90" s="153"/>
    </row>
    <row r="91" spans="4:4" x14ac:dyDescent="0.2">
      <c r="D91" s="153"/>
    </row>
    <row r="92" spans="4:4" x14ac:dyDescent="0.2">
      <c r="D92" s="153"/>
    </row>
    <row r="93" spans="4:4" x14ac:dyDescent="0.2">
      <c r="D93" s="153"/>
    </row>
    <row r="94" spans="4:4" x14ac:dyDescent="0.2">
      <c r="D94" s="153"/>
    </row>
    <row r="95" spans="4:4" x14ac:dyDescent="0.2">
      <c r="D95" s="153"/>
    </row>
    <row r="96" spans="4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6">
    <mergeCell ref="A65:G69"/>
    <mergeCell ref="A1:G1"/>
    <mergeCell ref="C2:G2"/>
    <mergeCell ref="C3:G3"/>
    <mergeCell ref="C4:G4"/>
    <mergeCell ref="A64:C6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JENA-19</cp:lastModifiedBy>
  <cp:lastPrinted>2019-03-05T09:21:32Z</cp:lastPrinted>
  <dcterms:created xsi:type="dcterms:W3CDTF">2009-04-08T07:15:50Z</dcterms:created>
  <dcterms:modified xsi:type="dcterms:W3CDTF">2019-03-05T09:21:36Z</dcterms:modified>
</cp:coreProperties>
</file>