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/>
  <bookViews>
    <workbookView xWindow="65416" yWindow="65416" windowWidth="19440" windowHeight="15000" activeTab="0"/>
  </bookViews>
  <sheets>
    <sheet name="Rekapitulace stavby" sheetId="1" r:id="rId1"/>
    <sheet name="51 - IO 01 Příprava území..." sheetId="2" r:id="rId2"/>
    <sheet name="02.1 - IO 02.1 Kácení a o..." sheetId="3" r:id="rId3"/>
    <sheet name="02.2 - IO 02.2 Pestební o..." sheetId="4" r:id="rId4"/>
    <sheet name="53 - IO 03 Komunikace a t..." sheetId="5" r:id="rId5"/>
    <sheet name="54 - IO 04 Mobiliář" sheetId="6" r:id="rId6"/>
    <sheet name="56 - IO 06 Napojení na ka..." sheetId="7" r:id="rId7"/>
    <sheet name="58 - IO 08 Veřejné osvětlení" sheetId="8" r:id="rId8"/>
    <sheet name="101 - VON" sheetId="9" r:id="rId9"/>
  </sheets>
  <definedNames>
    <definedName name="_xlnm._FilterDatabase" localSheetId="2" hidden="1">'02.1 - IO 02.1 Kácení a o...'!$C$119:$K$140</definedName>
    <definedName name="_xlnm._FilterDatabase" localSheetId="3" hidden="1">'02.2 - IO 02.2 Pestební o...'!$C$119:$K$254</definedName>
    <definedName name="_xlnm._FilterDatabase" localSheetId="8" hidden="1">'101 - VON'!$C$117:$K$132</definedName>
    <definedName name="_xlnm._FilterDatabase" localSheetId="1" hidden="1">'51 - IO 01 Příprava území...'!$C$119:$K$163</definedName>
    <definedName name="_xlnm._FilterDatabase" localSheetId="4" hidden="1">'53 - IO 03 Komunikace a t...'!$C$122:$K$385</definedName>
    <definedName name="_xlnm._FilterDatabase" localSheetId="5" hidden="1">'54 - IO 04 Mobiliář'!$C$117:$K$137</definedName>
    <definedName name="_xlnm._FilterDatabase" localSheetId="6" hidden="1">'56 - IO 06 Napojení na ka...'!$C$119:$K$134</definedName>
    <definedName name="_xlnm._FilterDatabase" localSheetId="7" hidden="1">'58 - IO 08 Veřejné osvětlení'!$C$116:$K$140</definedName>
    <definedName name="_xlnm.Print_Area" localSheetId="2">'02.1 - IO 02.1 Kácení a o...'!$C$4:$J$76,'02.1 - IO 02.1 Kácení a o...'!$C$82:$J$99,'02.1 - IO 02.1 Kácení a o...'!$C$105:$K$140</definedName>
    <definedName name="_xlnm.Print_Area" localSheetId="3">'02.2 - IO 02.2 Pestební o...'!$C$4:$J$76,'02.2 - IO 02.2 Pestební o...'!$C$82:$J$99,'02.2 - IO 02.2 Pestební o...'!$C$105:$K$254</definedName>
    <definedName name="_xlnm.Print_Area" localSheetId="8">'101 - VON'!$C$4:$J$76,'101 - VON'!$C$82:$J$99,'101 - VON'!$C$105:$K$132</definedName>
    <definedName name="_xlnm.Print_Area" localSheetId="1">'51 - IO 01 Příprava území...'!$C$4:$J$76,'51 - IO 01 Příprava území...'!$C$82:$J$101,'51 - IO 01 Příprava území...'!$C$107:$K$163</definedName>
    <definedName name="_xlnm.Print_Area" localSheetId="4">'53 - IO 03 Komunikace a t...'!$C$4:$J$76,'53 - IO 03 Komunikace a t...'!$C$82:$J$104,'53 - IO 03 Komunikace a t...'!$C$110:$K$385</definedName>
    <definedName name="_xlnm.Print_Area" localSheetId="5">'54 - IO 04 Mobiliář'!$C$4:$J$76,'54 - IO 04 Mobiliář'!$C$82:$J$99,'54 - IO 04 Mobiliář'!$C$105:$K$137</definedName>
    <definedName name="_xlnm.Print_Area" localSheetId="6">'56 - IO 06 Napojení na ka...'!$C$4:$J$76,'56 - IO 06 Napojení na ka...'!$C$82:$J$101,'56 - IO 06 Napojení na ka...'!$C$107:$K$134</definedName>
    <definedName name="_xlnm.Print_Area" localSheetId="7">'58 - IO 08 Veřejné osvětlení'!$C$4:$J$76,'58 - IO 08 Veřejné osvětlení'!$C$82:$J$98,'58 - IO 08 Veřejné osvětlení'!$C$104:$K$140</definedName>
    <definedName name="_xlnm.Print_Area" localSheetId="0">'Rekapitulace stavby'!$D$4:$AO$76,'Rekapitulace stavby'!$C$82:$AQ$104</definedName>
    <definedName name="_xlnm.Print_Titles" localSheetId="0">'Rekapitulace stavby'!$92:$92</definedName>
    <definedName name="_xlnm.Print_Titles" localSheetId="1">'51 - IO 01 Příprava území...'!$119:$119</definedName>
    <definedName name="_xlnm.Print_Titles" localSheetId="2">'02.1 - IO 02.1 Kácení a o...'!$119:$119</definedName>
    <definedName name="_xlnm.Print_Titles" localSheetId="3">'02.2 - IO 02.2 Pestební o...'!$119:$119</definedName>
    <definedName name="_xlnm.Print_Titles" localSheetId="4">'53 - IO 03 Komunikace a t...'!$122:$122</definedName>
    <definedName name="_xlnm.Print_Titles" localSheetId="5">'54 - IO 04 Mobiliář'!$117:$117</definedName>
    <definedName name="_xlnm.Print_Titles" localSheetId="6">'56 - IO 06 Napojení na ka...'!$119:$119</definedName>
    <definedName name="_xlnm.Print_Titles" localSheetId="7">'58 - IO 08 Veřejné osvětlení'!$116:$116</definedName>
    <definedName name="_xlnm.Print_Titles" localSheetId="8">'101 - VON'!$117:$117</definedName>
  </definedNames>
  <calcPr calcId="181029"/>
  <extLst/>
</workbook>
</file>

<file path=xl/sharedStrings.xml><?xml version="1.0" encoding="utf-8"?>
<sst xmlns="http://schemas.openxmlformats.org/spreadsheetml/2006/main" count="6927" uniqueCount="995">
  <si>
    <t>Export Komplet</t>
  </si>
  <si>
    <t/>
  </si>
  <si>
    <t>2.0</t>
  </si>
  <si>
    <t>ZAMOK</t>
  </si>
  <si>
    <t>False</t>
  </si>
  <si>
    <t>{91194b17-e718-4afb-9d29-9339da76246a}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</si>
  <si>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</si>
  <si>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</si>
  <si>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</si>
  <si>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</si>
  <si>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</si>
  <si>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</si>
  <si>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</si>
  <si>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</si>
  <si>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</si>
  <si>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</si>
  <si>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</si>
  <si>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panelového sídliště U nádraží - 7. etapa, podetapa 2 - Prostor před obchody a navazující úpravy</t>
  </si>
  <si>
    <t>KSO:</t>
  </si>
  <si>
    <t>CC-CZ:</t>
  </si>
  <si>
    <t>Místo:</t>
  </si>
  <si>
    <t xml:space="preserve"> </t>
  </si>
  <si>
    <t>Datum:</t>
  </si>
  <si>
    <t>3. 6. 2019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</si>
  <si>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</si>
  <si>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</si>
  <si>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</si>
  <si>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</si>
  <si>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</si>
  <si>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</si>
  <si>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</si>
  <si>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</si>
  <si>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</si>
  <si>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</si>
  <si>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</si>
  <si>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</si>
  <si>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</si>
  <si>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</si>
  <si>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</si>
  <si>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</si>
  <si>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</si>
  <si>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</si>
  <si>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</si>
  <si>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</si>
  <si>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</si>
  <si>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</si>
  <si>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</si>
  <si>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</si>
  <si>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</si>
  <si>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</si>
  <si>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</si>
  <si>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</si>
  <si>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</si>
  <si>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</si>
  <si>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</si>
  <si>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</si>
  <si>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</si>
  <si>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</si>
  <si>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</si>
  <si>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</si>
  <si>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</si>
  <si>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</si>
  <si>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</si>
  <si>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</si>
  <si>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</si>
  <si>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</si>
  <si>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</si>
  <si>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</si>
  <si>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</si>
  <si>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</si>
  <si>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</si>
  <si>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</si>
  <si>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</si>
  <si>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</si>
  <si>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</si>
  <si>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</si>
  <si>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</si>
  <si>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</si>
  <si>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51</t>
  </si>
  <si>
    <t>IO 01 Příprava území, demolice</t>
  </si>
  <si>
    <t>ING</t>
  </si>
  <si>
    <t>1</t>
  </si>
  <si>
    <t>{c3c17ba8-6443-4803-a288-7ee460f6cf29}</t>
  </si>
  <si>
    <t>2</t>
  </si>
  <si>
    <t>52</t>
  </si>
  <si>
    <t>IO 02 Asanace, pěstěbní opatření, sadovnické úpravy</t>
  </si>
  <si>
    <t>{f9fe6c37-d7e4-41c6-ba14-b84f2e5e0200}</t>
  </si>
  <si>
    <t>02.1</t>
  </si>
  <si>
    <t>IO 02.1 Kácení a ochrana dřevin</t>
  </si>
  <si>
    <t>Soupis</t>
  </si>
  <si>
    <t>{2907ccd3-3b1b-4925-bf70-cc055c0b553d}</t>
  </si>
  <si>
    <t>02.2</t>
  </si>
  <si>
    <t>IO 02.2 Pestební opatření a sadovnické úpravy</t>
  </si>
  <si>
    <t>{f0bef0c3-67b0-42ed-afc1-005d04862eb8}</t>
  </si>
  <si>
    <t>53</t>
  </si>
  <si>
    <t>IO 03 Komunikace a terénní úpravy</t>
  </si>
  <si>
    <t>{67084b40-03ca-43a9-933f-0441f03c228a}</t>
  </si>
  <si>
    <t>54</t>
  </si>
  <si>
    <t>IO 04 Mobiliář</t>
  </si>
  <si>
    <t>{5f22160a-c648-4af6-ba85-644da779dbb0}</t>
  </si>
  <si>
    <t>56</t>
  </si>
  <si>
    <t>IO 06 Napojení na kanalizaci - přepojení vpustí</t>
  </si>
  <si>
    <t>{b3fb4a59-e342-4ed4-b725-494b7895fff3}</t>
  </si>
  <si>
    <t>58</t>
  </si>
  <si>
    <t>IO 08 Veřejné osvětlení</t>
  </si>
  <si>
    <t>{832a1029-6adf-4886-86da-08c36abac7f8}</t>
  </si>
  <si>
    <t>101</t>
  </si>
  <si>
    <t>VON</t>
  </si>
  <si>
    <t>{37e8cd46-8f1e-4171-9571-f7c1185d92f6}</t>
  </si>
  <si>
    <t>KRYCÍ LIST SOUPISU PRACÍ</t>
  </si>
  <si>
    <t>Objekt:</t>
  </si>
  <si>
    <t>51 - IO 01 Příprava území,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</si>
  <si>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</si>
  <si>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</si>
  <si>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</si>
  <si>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</si>
  <si>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</si>
  <si>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</si>
  <si>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</si>
  <si>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</si>
  <si>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</si>
  <si>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</si>
  <si>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</si>
  <si>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</si>
  <si>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</si>
  <si>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</si>
  <si>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</si>
  <si>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</si>
  <si>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</si>
  <si>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</si>
  <si>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</si>
  <si>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</si>
  <si>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</si>
  <si>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</si>
  <si>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</si>
  <si>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</si>
  <si>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</si>
  <si>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</si>
  <si>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</si>
  <si>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</si>
  <si>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</si>
  <si>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</si>
  <si>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4</t>
  </si>
  <si>
    <t>-2036707917</t>
  </si>
  <si>
    <t>VV</t>
  </si>
  <si>
    <t>"viz TZ a PD"</t>
  </si>
  <si>
    <t>500*0,2</t>
  </si>
  <si>
    <t>Součet</t>
  </si>
  <si>
    <t>162301101</t>
  </si>
  <si>
    <t>Vodorovné přemístění do 500 m výkopku/sypaniny z horniny tř. 1 až 4</t>
  </si>
  <si>
    <t>1554679732</t>
  </si>
  <si>
    <t>"ornice na mezideponii" 100</t>
  </si>
  <si>
    <t>9</t>
  </si>
  <si>
    <t>Ostatní konstrukce a práce, bourání</t>
  </si>
  <si>
    <t>3</t>
  </si>
  <si>
    <t>919791813</t>
  </si>
  <si>
    <t>Odstranění ochrany stromů v komunikaci se zabetonováným rámem a s vnitřní výplní plochy přes 1 m2</t>
  </si>
  <si>
    <t>kus</t>
  </si>
  <si>
    <t>-628649355</t>
  </si>
  <si>
    <t>"viz TZ aPD"</t>
  </si>
  <si>
    <t>"stromová mříž O3" 2</t>
  </si>
  <si>
    <t>962042321R</t>
  </si>
  <si>
    <t xml:space="preserve">Bourání zdiva z betonu prostého </t>
  </si>
  <si>
    <t>-356207323</t>
  </si>
  <si>
    <t xml:space="preserve">"viz TZ a PD" </t>
  </si>
  <si>
    <t>"patky betonových prvků" 2</t>
  </si>
  <si>
    <t>5</t>
  </si>
  <si>
    <t>966001311</t>
  </si>
  <si>
    <t>Odstranění odpadkového koše s betonovou patkou</t>
  </si>
  <si>
    <t>-348382704</t>
  </si>
  <si>
    <t>"odpadkový koš O1" 4</t>
  </si>
  <si>
    <t>6</t>
  </si>
  <si>
    <t>966006R1</t>
  </si>
  <si>
    <t>Odstranění vývěsky s betonovými patkami</t>
  </si>
  <si>
    <t>669447445</t>
  </si>
  <si>
    <t>"vývěska O2" 2</t>
  </si>
  <si>
    <t>7</t>
  </si>
  <si>
    <t>966051111</t>
  </si>
  <si>
    <t>Bourání betonových palisád osazovaných v řadě</t>
  </si>
  <si>
    <t>349936852</t>
  </si>
  <si>
    <t>"viz TZ a PD" 2</t>
  </si>
  <si>
    <t>997</t>
  </si>
  <si>
    <t>Přesun sutě</t>
  </si>
  <si>
    <t>8</t>
  </si>
  <si>
    <t>997013501</t>
  </si>
  <si>
    <t>Odvoz suti a vybouraných hmot na skládku nebo meziskládku do 1 km se složením</t>
  </si>
  <si>
    <t>t</t>
  </si>
  <si>
    <t>-677787319</t>
  </si>
  <si>
    <t>4,4+5,2</t>
  </si>
  <si>
    <t>997013509</t>
  </si>
  <si>
    <t>Příplatek k odvozu suti a vybouraných hmot na skládku ZKD 1 km přes 1 km</t>
  </si>
  <si>
    <t>-1103066939</t>
  </si>
  <si>
    <t>9,6*9 'Přepočtené koeficientem množství</t>
  </si>
  <si>
    <t>10</t>
  </si>
  <si>
    <t>997013801</t>
  </si>
  <si>
    <t>Poplatek za uložení na skládce (skládkovné) stavebního odpadu betonového kód odpadu 170 101</t>
  </si>
  <si>
    <t>686353186</t>
  </si>
  <si>
    <t>9,6</t>
  </si>
  <si>
    <t>11</t>
  </si>
  <si>
    <t>9972215R1</t>
  </si>
  <si>
    <t>Vodorovná doprava suti na skládku investora</t>
  </si>
  <si>
    <t>342025082</t>
  </si>
  <si>
    <t>"stromové mříže" 0,294</t>
  </si>
  <si>
    <t>"odpadkové koše" 0,348</t>
  </si>
  <si>
    <t>"vývěsky" 0,3</t>
  </si>
  <si>
    <t>52 - IO 02 Asanace, pěstěbní opatření, sadovnické úpravy</t>
  </si>
  <si>
    <t>Soupis:</t>
  </si>
  <si>
    <t>02.1 - IO 02.1 Kácení a ochrana dřevin</t>
  </si>
  <si>
    <t>111212211</t>
  </si>
  <si>
    <t>Odstranění nevhodných dřevin do 100 m2 výšky do 1m s odstraněním pařezů v rovině nebo svahu 1:5</t>
  </si>
  <si>
    <t>m2</t>
  </si>
  <si>
    <t xml:space="preserve">51+27   </t>
  </si>
  <si>
    <t>111212355</t>
  </si>
  <si>
    <t>Odstranění nevhodných dřevin do 500 m2 výšky nad 1m s odstraněním pařezů v rovině nebo svahu 1:5</t>
  </si>
  <si>
    <t xml:space="preserve">45+81+66+21+32   </t>
  </si>
  <si>
    <t>112151353</t>
  </si>
  <si>
    <t>Kácení stromu s postupným spouštěním koruny a kmene D do 0,4 m</t>
  </si>
  <si>
    <t>162301501</t>
  </si>
  <si>
    <t>Vodorovné přemístění křovin do 5 km D kmene do 100 mm</t>
  </si>
  <si>
    <t xml:space="preserve">(51+27)*2   </t>
  </si>
  <si>
    <t xml:space="preserve">(45+81+66+21+32)*2   </t>
  </si>
  <si>
    <t xml:space="preserve">Součet   </t>
  </si>
  <si>
    <t>162301402</t>
  </si>
  <si>
    <t>Vodorovné přemístění větví stromů listnatých do 5 km D kmene do 500 mm</t>
  </si>
  <si>
    <t>162301412</t>
  </si>
  <si>
    <t>Vodorovné přemístění kmenů stromů listnatých do 5 km D kmene do 500 mm</t>
  </si>
  <si>
    <t>12</t>
  </si>
  <si>
    <t>162301422</t>
  </si>
  <si>
    <t>Vodorovné přemístění pařezů do 5 km D do 500 mm</t>
  </si>
  <si>
    <t>14</t>
  </si>
  <si>
    <t>162301902</t>
  </si>
  <si>
    <t>Příplatek k vodorovnému přemístění větví stromů listnatých D kmene do 500 mm ZKD 5 km</t>
  </si>
  <si>
    <t>16</t>
  </si>
  <si>
    <t>162301912</t>
  </si>
  <si>
    <t>Příplatek k vodorovnému přemístění kmenů stromů listnatých D kmene do 500 mm ZKD 5 km</t>
  </si>
  <si>
    <t>18</t>
  </si>
  <si>
    <t>162301922</t>
  </si>
  <si>
    <t>Příplatek k vodorovnému přemístění pařezů D 500 mm ZKD 5 km</t>
  </si>
  <si>
    <t>20</t>
  </si>
  <si>
    <t>184818232</t>
  </si>
  <si>
    <t>Ochrana kmene průměru přes 300 do 500 mm bedněním výšky do 2 m</t>
  </si>
  <si>
    <t>22</t>
  </si>
  <si>
    <t>184818233</t>
  </si>
  <si>
    <t>Ochrana kmene průměru přes 500 do 700 mm bedněním výšky do 2 m</t>
  </si>
  <si>
    <t>24</t>
  </si>
  <si>
    <t>13</t>
  </si>
  <si>
    <t>998231411</t>
  </si>
  <si>
    <t>Ruční přesun hmot pro sadovnické a krajinářské úpravy do 100 m</t>
  </si>
  <si>
    <t>26</t>
  </si>
  <si>
    <t>02.2 - IO 02.2 Pestební opatření a sadovnické úpravy</t>
  </si>
  <si>
    <t>184852215</t>
  </si>
  <si>
    <t>Řez stromu zdravotní o ploše koruny do 150 m2 lezeckou technikou</t>
  </si>
  <si>
    <t>184852216</t>
  </si>
  <si>
    <t>Řez stromu zdravotní o ploše koruny do 180 m2 lezeckou technikou</t>
  </si>
  <si>
    <t>184852218</t>
  </si>
  <si>
    <t>Řez stromu zdravotní o ploše koruny do 240 m2 lezeckou technikou</t>
  </si>
  <si>
    <t>184811123</t>
  </si>
  <si>
    <t>Hodnocení stavu stromu metodou akustické tomografie ze země průměru kmene do 1 m</t>
  </si>
  <si>
    <t>183402121</t>
  </si>
  <si>
    <t>Rozrušení půdy souvislé plochy do 500 m2 hloubky do 150 mm v rovině a svahu do 1:5</t>
  </si>
  <si>
    <t xml:space="preserve">107+43   </t>
  </si>
  <si>
    <t>162701105</t>
  </si>
  <si>
    <t>Vodorovné přemístění do 10000 m výkopku/sypaniny z horniny tř. 1 až 4</t>
  </si>
  <si>
    <t xml:space="preserve">150*0,1   </t>
  </si>
  <si>
    <t>167101101</t>
  </si>
  <si>
    <t>Nakládání výkopku z hornin tř. 1 až 4 do 100 m3</t>
  </si>
  <si>
    <t xml:space="preserve">(107+43)*0,1   </t>
  </si>
  <si>
    <t>181006111</t>
  </si>
  <si>
    <t>Rozprostření zemin tl vrstvy do 0,1 m schopných zúrodnění v rovině a sklonu do 1:5</t>
  </si>
  <si>
    <t>183403113</t>
  </si>
  <si>
    <t>Obdělání půdy frézováním v rovině a svahu do 1:5</t>
  </si>
  <si>
    <t>183403153</t>
  </si>
  <si>
    <t>Obdělání půdy hrabáním v rovině a svahu do 1:5</t>
  </si>
  <si>
    <t xml:space="preserve">150*2+255   </t>
  </si>
  <si>
    <t>183403161</t>
  </si>
  <si>
    <t>Obdělání půdy válením v rovině a svahu do 1:5</t>
  </si>
  <si>
    <t>M</t>
  </si>
  <si>
    <t>M1</t>
  </si>
  <si>
    <t>substrát pro trávníky volně ložený</t>
  </si>
  <si>
    <t>181451131</t>
  </si>
  <si>
    <t>Založení parkového trávníku výsevem plochy přes 1000 m2 v rovině a ve svahu do 1:5</t>
  </si>
  <si>
    <t>M2</t>
  </si>
  <si>
    <t>travní osivo pro renovaci rekreačních trávníků</t>
  </si>
  <si>
    <t>kg</t>
  </si>
  <si>
    <t>28</t>
  </si>
  <si>
    <t xml:space="preserve">150*0,035   </t>
  </si>
  <si>
    <t>185803111</t>
  </si>
  <si>
    <t>Ošetření trávníku shrabáním v rovině a svahu do 1:5</t>
  </si>
  <si>
    <t>30</t>
  </si>
  <si>
    <t>183101221</t>
  </si>
  <si>
    <t>Jamky pro výsadbu s výměnou 50 % půdy zeminy tř 1 až 4 objem do 1 m3 v rovině a svahu do 1:5</t>
  </si>
  <si>
    <t>32</t>
  </si>
  <si>
    <t>17</t>
  </si>
  <si>
    <t>184102115</t>
  </si>
  <si>
    <t>Výsadba dřeviny s balem D do 0,6 m do jamky se zalitím v rovině a svahu do 1:5</t>
  </si>
  <si>
    <t>34</t>
  </si>
  <si>
    <t>M3</t>
  </si>
  <si>
    <t>substrát pro výměnu půdy v jamkách</t>
  </si>
  <si>
    <t>36</t>
  </si>
  <si>
    <t xml:space="preserve">1* 0,4   </t>
  </si>
  <si>
    <t>19</t>
  </si>
  <si>
    <t>M4-1</t>
  </si>
  <si>
    <t>Tilia cordata alejový strom s balem OK 12-14 cm</t>
  </si>
  <si>
    <t>38</t>
  </si>
  <si>
    <t>184801121</t>
  </si>
  <si>
    <t>Ošetřování vysazených dřevin soliterních v rovině a svahu do 1:5</t>
  </si>
  <si>
    <t>40</t>
  </si>
  <si>
    <t>184215211</t>
  </si>
  <si>
    <t>Podzemní ukotvení kmene dřevin do volné zeminy tř. 1 až 4 obvodu kmene do 250 mm</t>
  </si>
  <si>
    <t>42</t>
  </si>
  <si>
    <t>M5</t>
  </si>
  <si>
    <t>kotevní set vhodný ke kotvení stromu o obvodu kmene 8-20 cm a výšce kmene 2-5 m</t>
  </si>
  <si>
    <t>komplet</t>
  </si>
  <si>
    <t>44</t>
  </si>
  <si>
    <t>23</t>
  </si>
  <si>
    <t>M6</t>
  </si>
  <si>
    <t>zatloukací tyč ke kotevnímu setu</t>
  </si>
  <si>
    <t>46</t>
  </si>
  <si>
    <t>184911111</t>
  </si>
  <si>
    <t>Znovuuvázání dřeviny ke kůlům</t>
  </si>
  <si>
    <t>48</t>
  </si>
  <si>
    <t>25</t>
  </si>
  <si>
    <t>M7</t>
  </si>
  <si>
    <t>páska vyvazovací šíře 40 mm, jeden úvazek 0,7 m, celkem 3 úvazky</t>
  </si>
  <si>
    <t>m</t>
  </si>
  <si>
    <t>50</t>
  </si>
  <si>
    <t>184501141</t>
  </si>
  <si>
    <t>Zhotovení obalu z rákosové nebo kokosové rohože v rovině a svahu do 1:5</t>
  </si>
  <si>
    <t xml:space="preserve">1*0,5*1,8   </t>
  </si>
  <si>
    <t>27</t>
  </si>
  <si>
    <t>M8</t>
  </si>
  <si>
    <t>rákosová rohož, rákos přírodní, šíře rohože 1,8 m, 0,5 m/strom</t>
  </si>
  <si>
    <t>185802113</t>
  </si>
  <si>
    <t>Hnojení půdy umělým hnojivem na široko v rovině a svahu do 1:5</t>
  </si>
  <si>
    <t xml:space="preserve">1*1,5/1000   </t>
  </si>
  <si>
    <t>29</t>
  </si>
  <si>
    <t>M9</t>
  </si>
  <si>
    <t>půdní kondicionér pro zvýšení zádržnosti vody v půdě</t>
  </si>
  <si>
    <t>185802114</t>
  </si>
  <si>
    <t>Hnojení půdy umělým hnojivem k jednotlivým rostlinám v rovině a svahu do 1:5</t>
  </si>
  <si>
    <t>60</t>
  </si>
  <si>
    <t>31</t>
  </si>
  <si>
    <t>M10</t>
  </si>
  <si>
    <t>zásobní tabletové hnojivo s podtupným uvolňováním živin, tableta á 10g 5ks/strom</t>
  </si>
  <si>
    <t>62</t>
  </si>
  <si>
    <t xml:space="preserve">1*5*10/1000   </t>
  </si>
  <si>
    <t>184911311</t>
  </si>
  <si>
    <t>Položení mulčovací textilie v rovině a svahu do 1:5</t>
  </si>
  <si>
    <t>64</t>
  </si>
  <si>
    <t xml:space="preserve">2,56+3*3,1+6,5   </t>
  </si>
  <si>
    <t>33</t>
  </si>
  <si>
    <t>M11</t>
  </si>
  <si>
    <t>textilie netkaná separační plně propustná 200 g/m2</t>
  </si>
  <si>
    <t>66</t>
  </si>
  <si>
    <t>184911161</t>
  </si>
  <si>
    <t>Mulčování záhonů kačírkem tl. vrstvy do 0,1 m v rovině a svahu do 1:5</t>
  </si>
  <si>
    <t>68</t>
  </si>
  <si>
    <t xml:space="preserve">16,2+19,6+83,1+136,1   </t>
  </si>
  <si>
    <t>35</t>
  </si>
  <si>
    <t>M12</t>
  </si>
  <si>
    <t>kačírek fr. 22-63 praný, pro stromová rabata</t>
  </si>
  <si>
    <t>70</t>
  </si>
  <si>
    <t xml:space="preserve">(2,56+3*3,1+6,5)*0,08*1,7   </t>
  </si>
  <si>
    <t>162701155</t>
  </si>
  <si>
    <t>Vodorovné přemístění do 10000 m výkopku/sypaniny z horniny tř. 5 až 7</t>
  </si>
  <si>
    <t>72</t>
  </si>
  <si>
    <t xml:space="preserve">(2,56+3*3,1+6,5)*0,08   </t>
  </si>
  <si>
    <t xml:space="preserve">(16,2+19,6+83,1+136,1)*0,08   </t>
  </si>
  <si>
    <t>37</t>
  </si>
  <si>
    <t>167101151</t>
  </si>
  <si>
    <t>Nakládání výkopku z hornin tř. 5 až 7 do 100 m3</t>
  </si>
  <si>
    <t>74</t>
  </si>
  <si>
    <t>184802111</t>
  </si>
  <si>
    <t>Chemické odplevelení před založením kultury nad 20 m2 postřikem na široko v rovině a svahu do 1:5</t>
  </si>
  <si>
    <t>76</t>
  </si>
  <si>
    <t>39</t>
  </si>
  <si>
    <t>M13</t>
  </si>
  <si>
    <t>herbicid totální, neselektivní</t>
  </si>
  <si>
    <t>litr</t>
  </si>
  <si>
    <t>78</t>
  </si>
  <si>
    <t xml:space="preserve">0,0006*255   </t>
  </si>
  <si>
    <t>111151421</t>
  </si>
  <si>
    <t>Odstranění stařiny do 500 m2 s naložením a odvozem do 20 km v rovině nebo svahu do 1:5</t>
  </si>
  <si>
    <t>80</t>
  </si>
  <si>
    <t>41</t>
  </si>
  <si>
    <t>183403141</t>
  </si>
  <si>
    <t>Obdělání půdy rytím starého trávníku v rovině a svahu do 1:5</t>
  </si>
  <si>
    <t>82</t>
  </si>
  <si>
    <t>183111111</t>
  </si>
  <si>
    <t>Hloubení jamek bez výměny půdy zeminy tř 1 až 4 objem do 0,002 m3 v rovině a svahu do 1:5</t>
  </si>
  <si>
    <t>84</t>
  </si>
  <si>
    <t xml:space="preserve">218+501+67   </t>
  </si>
  <si>
    <t>43</t>
  </si>
  <si>
    <t>183211322</t>
  </si>
  <si>
    <t>Výsadba květin hrnkových D květináče do 120 mm</t>
  </si>
  <si>
    <t>86</t>
  </si>
  <si>
    <t xml:space="preserve">218+501   </t>
  </si>
  <si>
    <t>M14-Art</t>
  </si>
  <si>
    <t>Artemisia arborescens ´Powis Castle´ h9*9*10</t>
  </si>
  <si>
    <t>88</t>
  </si>
  <si>
    <t>45</t>
  </si>
  <si>
    <t>M14-AST</t>
  </si>
  <si>
    <t>Astrantia major ´Sunningdale Variegated´ h9*9*10</t>
  </si>
  <si>
    <t>90</t>
  </si>
  <si>
    <t>M14-Eup</t>
  </si>
  <si>
    <t>Euphorbia myrsinites h9*9*10</t>
  </si>
  <si>
    <t>92</t>
  </si>
  <si>
    <t>47</t>
  </si>
  <si>
    <t>M14-San r</t>
  </si>
  <si>
    <t>Santolina rosmarinifolia h9*9*10</t>
  </si>
  <si>
    <t>94</t>
  </si>
  <si>
    <t>M14-San ch</t>
  </si>
  <si>
    <t>Santolina chamaecyparissus h8*8*9</t>
  </si>
  <si>
    <t>96</t>
  </si>
  <si>
    <t>49</t>
  </si>
  <si>
    <t>M14-Sal n ´S´</t>
  </si>
  <si>
    <t>Salvia nemorosa ´Schneehugel´ h9*9*10</t>
  </si>
  <si>
    <t>98</t>
  </si>
  <si>
    <t>M14-Sal n ´MB´</t>
  </si>
  <si>
    <t>Salvia nemorosa ´Merleau Blue´ h9*9*10</t>
  </si>
  <si>
    <t>100</t>
  </si>
  <si>
    <t>M14-Sal o ´P´</t>
  </si>
  <si>
    <t>Salvia officinalis ´Purpurascens´ h9*9*10</t>
  </si>
  <si>
    <t>102</t>
  </si>
  <si>
    <t>M14-Sal p ´RR´</t>
  </si>
  <si>
    <t>Salvia pratensis ´Rose Rhapsody´ h9*9*10</t>
  </si>
  <si>
    <t>104</t>
  </si>
  <si>
    <t>M14-Sed</t>
  </si>
  <si>
    <t>Sedum telephium ssp. ruprechtii h9*9*10</t>
  </si>
  <si>
    <t>106</t>
  </si>
  <si>
    <t>M14-Mis</t>
  </si>
  <si>
    <t>Miscanthus sinensis ´Gracillimus´h9*9*10</t>
  </si>
  <si>
    <t>108</t>
  </si>
  <si>
    <t>55</t>
  </si>
  <si>
    <t>M14-Des</t>
  </si>
  <si>
    <t>Deschampsia caespitosa h9*9*10</t>
  </si>
  <si>
    <t>110</t>
  </si>
  <si>
    <t>M14-Hys</t>
  </si>
  <si>
    <t>Hystrix patula h9*9*10</t>
  </si>
  <si>
    <t>112</t>
  </si>
  <si>
    <t>57</t>
  </si>
  <si>
    <t>M14-Koe</t>
  </si>
  <si>
    <t>Koeleria glauca h9*9*10</t>
  </si>
  <si>
    <t>114</t>
  </si>
  <si>
    <t>M14-Luz</t>
  </si>
  <si>
    <t>Luzula nivea h9*9*101</t>
  </si>
  <si>
    <t>116</t>
  </si>
  <si>
    <t>59</t>
  </si>
  <si>
    <t>M14-Mel</t>
  </si>
  <si>
    <t>Melica uniflora ´Albida´ h9*9*10</t>
  </si>
  <si>
    <t>118</t>
  </si>
  <si>
    <t>M14-Sti</t>
  </si>
  <si>
    <t>Stipa tenuissima h9*9*10</t>
  </si>
  <si>
    <t>120</t>
  </si>
  <si>
    <t>61</t>
  </si>
  <si>
    <t>183211313</t>
  </si>
  <si>
    <t>Výsadba cibulí nebo hlíz</t>
  </si>
  <si>
    <t>122</t>
  </si>
  <si>
    <t>M14-CAM</t>
  </si>
  <si>
    <t>Camassia leichtlinii</t>
  </si>
  <si>
    <t>124</t>
  </si>
  <si>
    <t>63</t>
  </si>
  <si>
    <t>M14-SCI</t>
  </si>
  <si>
    <t>Scilla siberica ´Alba´</t>
  </si>
  <si>
    <t>126</t>
  </si>
  <si>
    <t>M14-NAR ´T´</t>
  </si>
  <si>
    <t>Narcissus ´Thalia´</t>
  </si>
  <si>
    <t>128</t>
  </si>
  <si>
    <t>65</t>
  </si>
  <si>
    <t>M14-NAR ´H´</t>
  </si>
  <si>
    <t>Narcissus ´Hawera´</t>
  </si>
  <si>
    <t>130</t>
  </si>
  <si>
    <t>M14-NAR ´R´</t>
  </si>
  <si>
    <t>Narcissus ´Rip Van Winkle´</t>
  </si>
  <si>
    <t>132</t>
  </si>
  <si>
    <t>67</t>
  </si>
  <si>
    <t>M15</t>
  </si>
  <si>
    <t>kačírek fr. 16-32 mm praná pro záhon trvalek</t>
  </si>
  <si>
    <t>134</t>
  </si>
  <si>
    <t xml:space="preserve">(16,2+19,6+83,1+136,1)*0,08*1,7   </t>
  </si>
  <si>
    <t>185804111</t>
  </si>
  <si>
    <t>Ošetření vysazených květin v rovině a svahu do 1:5</t>
  </si>
  <si>
    <t>136</t>
  </si>
  <si>
    <t>69</t>
  </si>
  <si>
    <t>185804311</t>
  </si>
  <si>
    <t>Zalití rostlin vodou plocha do 20 m2</t>
  </si>
  <si>
    <t>138</t>
  </si>
  <si>
    <t xml:space="preserve">1*4*60/1000   </t>
  </si>
  <si>
    <t>185804312</t>
  </si>
  <si>
    <t>Zalití rostlin vodou plocha přes 20 m2</t>
  </si>
  <si>
    <t>140</t>
  </si>
  <si>
    <t xml:space="preserve">(16,2+19,6+83,1+136,1)*4*20/1000   </t>
  </si>
  <si>
    <t>71</t>
  </si>
  <si>
    <t>M16</t>
  </si>
  <si>
    <t>voda pro zálivku</t>
  </si>
  <si>
    <t>142</t>
  </si>
  <si>
    <t>916371211</t>
  </si>
  <si>
    <t>Osazení skrytého flexibilního zahradního obrubníku plastového jednostranným odkopáním zeminy</t>
  </si>
  <si>
    <t>144</t>
  </si>
  <si>
    <t xml:space="preserve">5,4+9,4+31,6+43,8   </t>
  </si>
  <si>
    <t>73</t>
  </si>
  <si>
    <t>M17</t>
  </si>
  <si>
    <t>zahradní obrubník plastový černý, výška 10 cm</t>
  </si>
  <si>
    <t>146</t>
  </si>
  <si>
    <t>148</t>
  </si>
  <si>
    <t>53 - IO 03 Komunikace a terénní úpravy</t>
  </si>
  <si>
    <t xml:space="preserve">    2 - Zakládání</t>
  </si>
  <si>
    <t xml:space="preserve">    5 - Komunikace</t>
  </si>
  <si>
    <t xml:space="preserve">    998 - Přesun hmot</t>
  </si>
  <si>
    <t>113106131</t>
  </si>
  <si>
    <t>Rozebrání dlažeb z mozaiky komunikací pro pěší strojně pl do 50 m2</t>
  </si>
  <si>
    <t>-955584714</t>
  </si>
  <si>
    <t>"chodník mozaika" 16</t>
  </si>
  <si>
    <t>113106142</t>
  </si>
  <si>
    <t>Rozebrání dlažeb z betonových nebo kamenných dlaždic komunikací pro pěší strojně pl přes 50 m2</t>
  </si>
  <si>
    <t>2058470177</t>
  </si>
  <si>
    <t>"chodník beton. dlažba" 590</t>
  </si>
  <si>
    <t>113107163</t>
  </si>
  <si>
    <t>Odstranění podkladu z kameniva drceného tl 300 mm strojně pl přes 50 do 200 m2</t>
  </si>
  <si>
    <t>1176259619</t>
  </si>
  <si>
    <t>113107183</t>
  </si>
  <si>
    <t>Odstranění podkladu živičného tl 150 mm strojně pl přes 50 do 200 m2</t>
  </si>
  <si>
    <t>-1908022334</t>
  </si>
  <si>
    <t>"vozovka asfalt" 93</t>
  </si>
  <si>
    <t>113107323</t>
  </si>
  <si>
    <t>Odstranění podkladu z kameniva drceného tl 300 mm strojně pl do 50 m2</t>
  </si>
  <si>
    <t>-1865998163</t>
  </si>
  <si>
    <t>113202111</t>
  </si>
  <si>
    <t>Vytrhání obrub krajníků obrubníků stojatých</t>
  </si>
  <si>
    <t>852499890</t>
  </si>
  <si>
    <t>"betonový" 31</t>
  </si>
  <si>
    <t>"kamenný pro další použití" 8</t>
  </si>
  <si>
    <t>113204111</t>
  </si>
  <si>
    <t>Vytrhání obrub záhonových</t>
  </si>
  <si>
    <t>-744194275</t>
  </si>
  <si>
    <t>"viz TZ a PD" 132</t>
  </si>
  <si>
    <t>122201102</t>
  </si>
  <si>
    <t>Odkopávky a prokopávky nezapažené v hornině tř. 3 objem do 1000 m3</t>
  </si>
  <si>
    <t>554895610</t>
  </si>
  <si>
    <t>"výkop pro nový chodník" 970*0,2</t>
  </si>
  <si>
    <t>" pro sanaci podloží" 50*0,3</t>
  </si>
  <si>
    <t>122201109</t>
  </si>
  <si>
    <t>Příplatek za lepivost u odkopávek v hornině tř. 1 až 3</t>
  </si>
  <si>
    <t>-1010104910</t>
  </si>
  <si>
    <t>209,0*0,3</t>
  </si>
  <si>
    <t>130001101</t>
  </si>
  <si>
    <t>Příplatek za ztížení vykopávky v blízkosti podzemního vedení</t>
  </si>
  <si>
    <t>-989502929</t>
  </si>
  <si>
    <t>131201101</t>
  </si>
  <si>
    <t>Hloubení jam nezapažených v hornině tř. 3 objemu do 100 m3</t>
  </si>
  <si>
    <t>-337880960</t>
  </si>
  <si>
    <t>"vsakovací průlehy" 20</t>
  </si>
  <si>
    <t>131201109</t>
  </si>
  <si>
    <t>Příplatek za lepivost u hloubení jam nezapažených v hornině tř. 3</t>
  </si>
  <si>
    <t>-1064047672</t>
  </si>
  <si>
    <t>20*0,3</t>
  </si>
  <si>
    <t>1740135100</t>
  </si>
  <si>
    <t>"výkopy" 209+20</t>
  </si>
  <si>
    <t>171201211</t>
  </si>
  <si>
    <t>Poplatek za uložení stavebního odpadu - zeminy a kameniva na skládce</t>
  </si>
  <si>
    <t>919591221</t>
  </si>
  <si>
    <t>229*1,7</t>
  </si>
  <si>
    <t>181951102</t>
  </si>
  <si>
    <t>Úprava pláně v hornině tř. 1 až 4 se zhutněním</t>
  </si>
  <si>
    <t>-1179068499</t>
  </si>
  <si>
    <t>"chodník beton. dlažba" 16</t>
  </si>
  <si>
    <t>"chodník velkoplošná dlažba" 970</t>
  </si>
  <si>
    <t>"chodník mozaika" 11</t>
  </si>
  <si>
    <t>"slepecká dlažba" 17</t>
  </si>
  <si>
    <t>"slepecká dlažba kamenná 250/250/60" 6</t>
  </si>
  <si>
    <t>"asfalt. komunikace po osazení obrubníků" 2,2</t>
  </si>
  <si>
    <t>"sadový obrubník" 135*0,25</t>
  </si>
  <si>
    <t>"silniční obrubník" 27*0,35</t>
  </si>
  <si>
    <t>"zákrytový žlábek" 30*0,2</t>
  </si>
  <si>
    <t>"umělá vodící linie" 31*0,4</t>
  </si>
  <si>
    <t>Zakládání</t>
  </si>
  <si>
    <t>211531111</t>
  </si>
  <si>
    <t>Výplň odvodňovacích žeber nebo trativodů kamenivem hrubým drceným frakce 16 až 63 mm</t>
  </si>
  <si>
    <t>1799523681</t>
  </si>
  <si>
    <t>211531R</t>
  </si>
  <si>
    <t>velké valouny - vsakovací průlehy</t>
  </si>
  <si>
    <t>938693567</t>
  </si>
  <si>
    <t>211971121</t>
  </si>
  <si>
    <t>Zřízení opláštění žeber nebo trativodů geotextilií v rýze nebo zářezu sklonu přes 1:2 š do 2,5 m</t>
  </si>
  <si>
    <t>-689835913</t>
  </si>
  <si>
    <t>"vsakovací průlehy" 60</t>
  </si>
  <si>
    <t>6931106R</t>
  </si>
  <si>
    <t>geotextilie 400g/m2</t>
  </si>
  <si>
    <t>25244744</t>
  </si>
  <si>
    <t>60*1,1 'Přepočtené koeficientem množství</t>
  </si>
  <si>
    <t>Komunikace</t>
  </si>
  <si>
    <t>564851111</t>
  </si>
  <si>
    <t>Podklad ze štěrkodrtě ŠD tl 150 mm</t>
  </si>
  <si>
    <t>1224651870</t>
  </si>
  <si>
    <t>"chodník velkoplošná dlažba 2x150 " 970*2</t>
  </si>
  <si>
    <t>564851113</t>
  </si>
  <si>
    <t>Podklad ze štěrkodrtě ŠD tl 170 mm</t>
  </si>
  <si>
    <t>159573941</t>
  </si>
  <si>
    <t>564861111</t>
  </si>
  <si>
    <t>Podklad ze štěrkodrtě ŠD tl 200 mm</t>
  </si>
  <si>
    <t>305590338</t>
  </si>
  <si>
    <t>564871116</t>
  </si>
  <si>
    <t>Podklad ze štěrkodrtě ŠD tl. 300 mm</t>
  </si>
  <si>
    <t>12098670</t>
  </si>
  <si>
    <t xml:space="preserve">"vylepšení podloží - výměna zeminy" </t>
  </si>
  <si>
    <t>565145111</t>
  </si>
  <si>
    <t>Asfaltový beton vrstva podkladní ACP 16 (obalované kamenivo OKS) tl 60 mm š do 3 m</t>
  </si>
  <si>
    <t>1290683823</t>
  </si>
  <si>
    <t>567122111</t>
  </si>
  <si>
    <t>Podklad ze směsi stmelené cementem SC C 8/10 (KSC I) tl 120 mm</t>
  </si>
  <si>
    <t>1650875229</t>
  </si>
  <si>
    <t>573191111</t>
  </si>
  <si>
    <t>Postřik infiltrační kationaktivní emulzí v množství 1 kg/m2</t>
  </si>
  <si>
    <t>384663925</t>
  </si>
  <si>
    <t>573231108</t>
  </si>
  <si>
    <t>Postřik živičný spojovací ze silniční emulze v množství 0,50 kg/m2</t>
  </si>
  <si>
    <t>-564804122</t>
  </si>
  <si>
    <t>577134111</t>
  </si>
  <si>
    <t>Asfaltový beton vrstva obrusná ACO 11 (ABS) tř. I tl 40 mm z nemodifikovaného asfaltu</t>
  </si>
  <si>
    <t>-1466850915</t>
  </si>
  <si>
    <t>591411111</t>
  </si>
  <si>
    <t>Kladení dlažby z mozaiky jednobarevné komunikací pro pěší lože z kameniva</t>
  </si>
  <si>
    <t>838140123</t>
  </si>
  <si>
    <t>"chodník mozaika - použita stávající" 11</t>
  </si>
  <si>
    <t>596211122</t>
  </si>
  <si>
    <t>Kladení zámkové dlažby komunikací pro pěší tl 60 mm skupiny B pl do 300 m2</t>
  </si>
  <si>
    <t>975286335</t>
  </si>
  <si>
    <t>"chodník beton. dlažba  - použita stávající" 16</t>
  </si>
  <si>
    <t>5924501R9</t>
  </si>
  <si>
    <t>dlažba betonová slepecká 60 mm</t>
  </si>
  <si>
    <t>-127781667</t>
  </si>
  <si>
    <t>17*1,02 'Přepočtené koeficientem množství</t>
  </si>
  <si>
    <t>5924502R5</t>
  </si>
  <si>
    <t>dlažba kamenná slepecká 250/250/60 mm</t>
  </si>
  <si>
    <t>-160896366</t>
  </si>
  <si>
    <t>6*1,02 'Přepočtené koeficientem množství</t>
  </si>
  <si>
    <t>596211124</t>
  </si>
  <si>
    <t>Příplatek za kombinaci dvou barev u kladení betonových dlažeb komunikací pro pěší tl 60 mm skupiny B</t>
  </si>
  <si>
    <t>1219940947</t>
  </si>
  <si>
    <t>16+17+6</t>
  </si>
  <si>
    <t>596212210</t>
  </si>
  <si>
    <t>Kladení zámkové dlažby pozemních komunikací tl 80 mm skupiny A pl do 50 m2</t>
  </si>
  <si>
    <t>364782623</t>
  </si>
  <si>
    <t>592450R1</t>
  </si>
  <si>
    <t>dlažba  betonová 80mm, ostrohranná, kombiforma</t>
  </si>
  <si>
    <t>612742167</t>
  </si>
  <si>
    <t>970</t>
  </si>
  <si>
    <t>970*1,02 'Přepočtené koeficientem množství</t>
  </si>
  <si>
    <t>914111111</t>
  </si>
  <si>
    <t>Montáž svislé dopravní značky do velikosti 1 m2 objímkami na sloupek nebo konzolu</t>
  </si>
  <si>
    <t>2085234171</t>
  </si>
  <si>
    <t>"viz TZ a PD" 3</t>
  </si>
  <si>
    <t>404VP0001</t>
  </si>
  <si>
    <t>značka dopravní</t>
  </si>
  <si>
    <t>-2124654703</t>
  </si>
  <si>
    <t>914511111</t>
  </si>
  <si>
    <t>Montáž sloupku dopravních značek délky do 3,5 m s betonovým základem</t>
  </si>
  <si>
    <t>-2053814862</t>
  </si>
  <si>
    <t>"nové SZD" 3</t>
  </si>
  <si>
    <t>404VP0002</t>
  </si>
  <si>
    <t>sloupek pro dopravní značku s beton. patkou</t>
  </si>
  <si>
    <t>62233118</t>
  </si>
  <si>
    <t>915121111</t>
  </si>
  <si>
    <t>Vodorovné dopravní značení vodící čáry souvislé š 250 mm základní bílá barva</t>
  </si>
  <si>
    <t>846167348</t>
  </si>
  <si>
    <t>"viz TZ a PD" 28</t>
  </si>
  <si>
    <t>915131111</t>
  </si>
  <si>
    <t>Vodorovné dopravní značení přechody pro chodce, šipky, symboly základní bílá barva</t>
  </si>
  <si>
    <t>-2047103372</t>
  </si>
  <si>
    <t>4+8+1</t>
  </si>
  <si>
    <t>915611111</t>
  </si>
  <si>
    <t>Předznačení vodorovného liniového značení</t>
  </si>
  <si>
    <t>906099568</t>
  </si>
  <si>
    <t>915621111</t>
  </si>
  <si>
    <t>Předznačení vodorovného plošného značení</t>
  </si>
  <si>
    <t>1814541741</t>
  </si>
  <si>
    <t>916241113</t>
  </si>
  <si>
    <t>Osazení obrubníku kamenného ležatého s boční opěrou do lože z betonu prostého</t>
  </si>
  <si>
    <t>2087223829</t>
  </si>
  <si>
    <t>"OP4 - dodávka stávajících 8 m" 24</t>
  </si>
  <si>
    <t>58380416</t>
  </si>
  <si>
    <t>obrubník kamenný žulový obloukový R 0,5-1m 200x250mm</t>
  </si>
  <si>
    <t>1852567909</t>
  </si>
  <si>
    <t>58380005</t>
  </si>
  <si>
    <t>obrubník kamenný žulový přímý 200x250mm</t>
  </si>
  <si>
    <t>-1334290205</t>
  </si>
  <si>
    <t>916271R1</t>
  </si>
  <si>
    <t>obrubník z ocelové pásoviny 200/8 mm - dodávka a montáž</t>
  </si>
  <si>
    <t>1020491450</t>
  </si>
  <si>
    <t>"viz TZ a PD" 75</t>
  </si>
  <si>
    <t>916331112</t>
  </si>
  <si>
    <t>Osazení zahradního obrubníku betonového do lože z betonu s boční opěrou</t>
  </si>
  <si>
    <t>804708485</t>
  </si>
  <si>
    <t>"ABO 17-50" 135</t>
  </si>
  <si>
    <t>59217002</t>
  </si>
  <si>
    <t>obrubník betonový zahradní šedý 1000x50x200mm</t>
  </si>
  <si>
    <t>377537333</t>
  </si>
  <si>
    <t>916991121</t>
  </si>
  <si>
    <t>Lože pod obrubníky, krajníky nebo obruby z dlažebních kostek z betonu prostého</t>
  </si>
  <si>
    <t>130118223</t>
  </si>
  <si>
    <t>"silniční" 24*0,15</t>
  </si>
  <si>
    <t>"parkové" 135*0,08</t>
  </si>
  <si>
    <t>"odvodňovací žlab" 0,35*0,2*30</t>
  </si>
  <si>
    <t>919112212</t>
  </si>
  <si>
    <t>Řezání spár pro vytvoření komůrky š 10 mm hl 20 mm pro těsnící zálivku v živičném krytu</t>
  </si>
  <si>
    <t>896769482</t>
  </si>
  <si>
    <t>919122111</t>
  </si>
  <si>
    <t>Těsnění spár zálivkou za tepla pro komůrky š 10 mm hl 20 mm s těsnicím profilem</t>
  </si>
  <si>
    <t>1869453636</t>
  </si>
  <si>
    <t>919735113</t>
  </si>
  <si>
    <t>Řezání stávajícího živičného krytu hl do 150 mm</t>
  </si>
  <si>
    <t>-950526954</t>
  </si>
  <si>
    <t>923929111</t>
  </si>
  <si>
    <t>Varovný pás šířky 40 cm z dlaždic betonových do cementové malty</t>
  </si>
  <si>
    <t>-1948849326</t>
  </si>
  <si>
    <t>"viz TZ a PD" 30</t>
  </si>
  <si>
    <t>935113111</t>
  </si>
  <si>
    <t>Osazení odvodňovacího polymerbetonového žlabu s krycím roštem šířky do 200 mm</t>
  </si>
  <si>
    <t>-1013086258</t>
  </si>
  <si>
    <t>592270R1</t>
  </si>
  <si>
    <t>žlab odvodňovací polymerbetonový  1000x100x80 vč. mřížky D 250</t>
  </si>
  <si>
    <t>1916069071</t>
  </si>
  <si>
    <t>966006132</t>
  </si>
  <si>
    <t>Odstranění značek dopravních nebo orientačních se sloupky s betonovými patkami</t>
  </si>
  <si>
    <t>1864474902</t>
  </si>
  <si>
    <t>966007111</t>
  </si>
  <si>
    <t>Odstranění vodorovného značení frézováním barvy z čáry š do 125 mm</t>
  </si>
  <si>
    <t>359055691</t>
  </si>
  <si>
    <t>"viz TZ a PD" 10</t>
  </si>
  <si>
    <t>979024443</t>
  </si>
  <si>
    <t>Očištění vybouraných obrubníků a krajníků silničních</t>
  </si>
  <si>
    <t>-2029270882</t>
  </si>
  <si>
    <t>979054451</t>
  </si>
  <si>
    <t>Očištění vybouraných zámkových dlaždic s původním spárováním z kameniva těženého</t>
  </si>
  <si>
    <t>347623626</t>
  </si>
  <si>
    <t>979071031</t>
  </si>
  <si>
    <t>Očištění dlažebních kostek mozaikových kamenivem těženým nebo MV při překopech ing sítí</t>
  </si>
  <si>
    <t>175670285</t>
  </si>
  <si>
    <t>997013831</t>
  </si>
  <si>
    <t>Poplatek za uložení na skládce (skládkovné) stavebního odpadu směsného kód odpadu 170 904</t>
  </si>
  <si>
    <t>-1996160451</t>
  </si>
  <si>
    <t>"DZ" 0,082</t>
  </si>
  <si>
    <t>997221551</t>
  </si>
  <si>
    <t>Vodorovná doprava suti ze sypkých materiálů do 1 km</t>
  </si>
  <si>
    <t>217203838</t>
  </si>
  <si>
    <t>"kamenivo" 259,6+7,04</t>
  </si>
  <si>
    <t>997221559</t>
  </si>
  <si>
    <t>Příplatek ZKD 1 km u vodorovné dopravy suti ze sypkých materiálů</t>
  </si>
  <si>
    <t>-1998862000</t>
  </si>
  <si>
    <t>266,64*10 'Přepočtené koeficientem množství</t>
  </si>
  <si>
    <t>997221561</t>
  </si>
  <si>
    <t>Vodorovná doprava suti z kusových materiálů do 1 km</t>
  </si>
  <si>
    <t>254400882</t>
  </si>
  <si>
    <t>"asfalt" 29,388</t>
  </si>
  <si>
    <t>"obrubníky" 5,28+(31*0,205)</t>
  </si>
  <si>
    <t>"dlažba" (0,255*574)</t>
  </si>
  <si>
    <t>997221569</t>
  </si>
  <si>
    <t>Příplatek ZKD 1 km u vodorovné dopravy suti z kusových materiálů</t>
  </si>
  <si>
    <t>-841369224</t>
  </si>
  <si>
    <t>187,475*10 'Přepočtené koeficientem množství</t>
  </si>
  <si>
    <t>-971885446</t>
  </si>
  <si>
    <t>"obrubníky na skladku investora a zpět" (8*0,205)*2</t>
  </si>
  <si>
    <t>"dlažba na skládku investora a zpět" (0,255*16)*2</t>
  </si>
  <si>
    <t>997221611</t>
  </si>
  <si>
    <t>Nakládání suti na dopravní prostředky pro vodorovnou dopravu</t>
  </si>
  <si>
    <t>-1396080649</t>
  </si>
  <si>
    <t>"obrubníky" (8*0,205)</t>
  </si>
  <si>
    <t>"dlažba" (0,255*16)</t>
  </si>
  <si>
    <t>997221815</t>
  </si>
  <si>
    <t>-775991805</t>
  </si>
  <si>
    <t>997221845</t>
  </si>
  <si>
    <t>Poplatek za uložení na skládce (skládkovné) odpadu asfaltového bez dehtu kód odpadu 170 302</t>
  </si>
  <si>
    <t>-2012334730</t>
  </si>
  <si>
    <t>997221855</t>
  </si>
  <si>
    <t>Poplatek za uložení na skládce (skládkovné) zeminy a kameniva kód odpadu 170 504</t>
  </si>
  <si>
    <t>1566831067</t>
  </si>
  <si>
    <t>998</t>
  </si>
  <si>
    <t>Přesun hmot</t>
  </si>
  <si>
    <t>998225111</t>
  </si>
  <si>
    <t>Přesun hmot pro pozemní komunikace s krytem z kamene, monolitickým betonovým nebo živičným</t>
  </si>
  <si>
    <t>49092638</t>
  </si>
  <si>
    <t>54 - IO 04 Mobiliář</t>
  </si>
  <si>
    <t>PSV - PSV</t>
  </si>
  <si>
    <t xml:space="preserve">    9x - Mobiliář a herní prvky</t>
  </si>
  <si>
    <t>PSV</t>
  </si>
  <si>
    <t>9x</t>
  </si>
  <si>
    <t>Mobiliář a herní prvky</t>
  </si>
  <si>
    <t>9363 Ka</t>
  </si>
  <si>
    <t>Typový odpadkový koš (60l), válcový, průměr 400 mm výška 800 mm - dodávka</t>
  </si>
  <si>
    <t>363376653</t>
  </si>
  <si>
    <t>9363 Kb</t>
  </si>
  <si>
    <t>Typový odpadkový koš (60l), válcový, průměr 400 mm výška 800 mm - montáž</t>
  </si>
  <si>
    <t>313342709</t>
  </si>
  <si>
    <t>9363 Kc</t>
  </si>
  <si>
    <t>Typový odpadkový koš (60l), válcový, průměr 400 mm výška 800 mm - spodní stavba vč. zemních prací</t>
  </si>
  <si>
    <t>1777003564</t>
  </si>
  <si>
    <t>9363 LaAop</t>
  </si>
  <si>
    <t>Typová parková lavice dl. 2995  + sedák, lavice 2840 mm  (lamely z masivního tropického dřeva) - sestava A+Op - dodávka</t>
  </si>
  <si>
    <t>1669791974</t>
  </si>
  <si>
    <t>9363 LaDop</t>
  </si>
  <si>
    <t>Typová parková lavice 2xdl. 2995, lavice 2840 mm, 2x sedák (lamely z masivního tropického dřeva) - sestava D+Op - dodávka</t>
  </si>
  <si>
    <t>-907583572</t>
  </si>
  <si>
    <t>9363 LbAop</t>
  </si>
  <si>
    <t>Typová parková lavice dl. 2995  + sedák, lavice 2840 mm  (lamely z masivního tropického dřeva) - sestava A+Op - montáž</t>
  </si>
  <si>
    <t>-2004501649</t>
  </si>
  <si>
    <t>9363 LbDop</t>
  </si>
  <si>
    <t>Typová parková lavice 2xdl. 2995, lavice 2840 mm, 2x sedák (lamely z masivního tropického dřeva) - sestava D+Op - montáž</t>
  </si>
  <si>
    <t>15376028</t>
  </si>
  <si>
    <t>9363 LcAop</t>
  </si>
  <si>
    <t>Typová parková lavice dl. 2995  + sedák, lavice 2840 mm  (lamely z masivního tropického dřeva) - sestava A+Op - spodní stavba vč. zemních prací</t>
  </si>
  <si>
    <t>-312515362</t>
  </si>
  <si>
    <t>9363 LcDop</t>
  </si>
  <si>
    <t>Typová parková lavice 2xdl. 2995, lavice 2840 mm, 2x sedák (lamely z masivního tropického dřeva) - sestava D+Op - spodní stavba vč. zemních prací</t>
  </si>
  <si>
    <t>314722154</t>
  </si>
  <si>
    <t>9363 LKa</t>
  </si>
  <si>
    <t>Typová kruhová lavice bez opěráku (8 segmentů, vnitř. průměr lavice 2000 mm, výška sedáku 435 mm, šířka sedáku 440 mm)  - dodávka</t>
  </si>
  <si>
    <t>854016130</t>
  </si>
  <si>
    <t>9363 LKb</t>
  </si>
  <si>
    <t>Typová kruhová lavice bez opěráku (8 segmentů, vnitř. průměr lavice 2000 mm, výška sedáku 435 mm, šířka sedáku 440 mm)  - montáž</t>
  </si>
  <si>
    <t>774713189</t>
  </si>
  <si>
    <t>9363 LKc</t>
  </si>
  <si>
    <t>Typová kruhová lavice bez opěráku (8 segmentů, vnitř. průměr lavice 2000 mm, výška sedáku 435 mm, šířka sedáku 440 mm)  - spodní stavba</t>
  </si>
  <si>
    <t>-1872725639</t>
  </si>
  <si>
    <t>9363 Ma</t>
  </si>
  <si>
    <t>Typová čtvercová stromová mříž s ochranou kmene 1600x1600 mm - dodávka</t>
  </si>
  <si>
    <t>503258915</t>
  </si>
  <si>
    <t>9363 Mb</t>
  </si>
  <si>
    <t>Typová čtvercová stromová mříž s ochranou kmene 1600x1600 mm - montáž</t>
  </si>
  <si>
    <t>551800463</t>
  </si>
  <si>
    <t>9363 Mc</t>
  </si>
  <si>
    <t>Typová čtvercová stromová mříž s ochranou kmene 1600x1600 mm - spodní stavba  vč. zemních prací</t>
  </si>
  <si>
    <t>-1236750999</t>
  </si>
  <si>
    <t>9363 Va</t>
  </si>
  <si>
    <t>Typová oboustranná vitrína 1860x2250 mm vč. kotvení, základových bloků a zemních prací - dodávka a montáž</t>
  </si>
  <si>
    <t>1461942198</t>
  </si>
  <si>
    <t>9365R01</t>
  </si>
  <si>
    <t>Dopravné</t>
  </si>
  <si>
    <t>kpl</t>
  </si>
  <si>
    <t>-1975732770</t>
  </si>
  <si>
    <t>56 - IO 06 Napojení na kanalizaci - přepojení vpustí</t>
  </si>
  <si>
    <t>D1 - Přepojení vpusti</t>
  </si>
  <si>
    <t xml:space="preserve">    D2 - Trubní vedení a zemní práce</t>
  </si>
  <si>
    <t xml:space="preserve">    D3 - Šachty apod.</t>
  </si>
  <si>
    <t xml:space="preserve">    D4 - Ostatní</t>
  </si>
  <si>
    <t>D1</t>
  </si>
  <si>
    <t>Přepojení vpusti</t>
  </si>
  <si>
    <t>D2</t>
  </si>
  <si>
    <t>Trubní vedení a zemní práce</t>
  </si>
  <si>
    <t>Pol1</t>
  </si>
  <si>
    <t>Výkop pro potrubí o š. 1,1 m a hloubce do 1,5 m  - těžitelnost dle IGP</t>
  </si>
  <si>
    <t>-473948309</t>
  </si>
  <si>
    <t>Pol2</t>
  </si>
  <si>
    <t>Podsyp - písek</t>
  </si>
  <si>
    <t>-17732902</t>
  </si>
  <si>
    <t>Pol3</t>
  </si>
  <si>
    <t>Obsyp - štěrkopísek</t>
  </si>
  <si>
    <t>-1084011871</t>
  </si>
  <si>
    <t>Pol4</t>
  </si>
  <si>
    <t>Zpětný zásyp výkopu štěrkem f64/32 - v komunikaci</t>
  </si>
  <si>
    <t>1766353597</t>
  </si>
  <si>
    <t>Pol5</t>
  </si>
  <si>
    <t>Odvoz přebytečného materiálu z výkopu</t>
  </si>
  <si>
    <t>-439715998</t>
  </si>
  <si>
    <t>Pol6</t>
  </si>
  <si>
    <t>PVC DN 200; SN 10</t>
  </si>
  <si>
    <t>383400152</t>
  </si>
  <si>
    <t>D3</t>
  </si>
  <si>
    <t>Šachty apod.</t>
  </si>
  <si>
    <t>Pol7</t>
  </si>
  <si>
    <t>Uliční vpust betonová prefabrikovaná s litinovou mříží 500x500 mm</t>
  </si>
  <si>
    <t>ks</t>
  </si>
  <si>
    <t>-1979461703</t>
  </si>
  <si>
    <t>Pol8</t>
  </si>
  <si>
    <t>Napojeno na stávající potrubí</t>
  </si>
  <si>
    <t>59242525</t>
  </si>
  <si>
    <t>D4</t>
  </si>
  <si>
    <t>Ostatní</t>
  </si>
  <si>
    <t>Pol10</t>
  </si>
  <si>
    <t>Komplexní zkoušky, zkušební provoz</t>
  </si>
  <si>
    <t>-1158160858</t>
  </si>
  <si>
    <t>Pol9</t>
  </si>
  <si>
    <t>Stavební přípomoce a práce</t>
  </si>
  <si>
    <t>-1135458431</t>
  </si>
  <si>
    <t>58 - IO 08 Veřejné osvětlení</t>
  </si>
  <si>
    <t>D4 - III - ETAPA 2 -Uprava veřejného osvětlení</t>
  </si>
  <si>
    <t>III - ETAPA 2 -Uprava veřejného osvětlení</t>
  </si>
  <si>
    <t>Pol45</t>
  </si>
  <si>
    <t>Betonový základ 400x400x900 mm pro vetknutý stožár výšky 6 m, včetně výkopu, odvozu přebytku zeminy, kabelových prostupů a keramické nebo plechové desky pod stožár</t>
  </si>
  <si>
    <t>484362845</t>
  </si>
  <si>
    <t>Pol47</t>
  </si>
  <si>
    <t>Kabel CYKY3Jx1.5 instalován v trubkovém stožáru venkovního osvětlení</t>
  </si>
  <si>
    <t>285899031</t>
  </si>
  <si>
    <t>Pol32</t>
  </si>
  <si>
    <t>Kabel CYKY4Jx10 uložen v zemi v pískovém loži</t>
  </si>
  <si>
    <t>1612448820</t>
  </si>
  <si>
    <t>Pol48</t>
  </si>
  <si>
    <t>Teplem smrštitelná zemní kabelová spojka  pro 4žílové kabely s plastovou izolací průřezu do 16 mm2</t>
  </si>
  <si>
    <t>-1691388719</t>
  </si>
  <si>
    <t>Pol49</t>
  </si>
  <si>
    <t>Demontáž ze stožáru výšky do 5 m stávajícího svítidla venkovního osvětlení včetně předání svítidla do skladu správce VO</t>
  </si>
  <si>
    <t>1699512758</t>
  </si>
  <si>
    <t>Pol50</t>
  </si>
  <si>
    <t>Demontáž stávajícího stožáru venkovního osvětlení výšky do 5 m včetně předání stožáru do skladu správce VO</t>
  </si>
  <si>
    <t>-294774769</t>
  </si>
  <si>
    <t>Pol51</t>
  </si>
  <si>
    <t>Odpojení ze stávajícího stožáru kabelů průřezu 4x10, demontáž kabelů ze stožáru a ze základu stožáru, demolování stávajícího betonového základu rozměru 400x400x900 mm komplet včetně výkopových práci, odvozu sutí a zahození jámy zeminou, která zůstane  jak</t>
  </si>
  <si>
    <t>-2103565733</t>
  </si>
  <si>
    <t>Pol52</t>
  </si>
  <si>
    <t>Nový ocelový sadový bez paticový hladký stožár průměru 76 mm celkové výšky 5,3 m pro zapuštění do základového pouzdra hloubky 0,8 m, výška nad zemí 4,5 m, barva RAL7043, součásti stožáru jsou dvířka a stožárová výzbroj s 1 pojistkou a svorkami pro připoje</t>
  </si>
  <si>
    <t>1366811890</t>
  </si>
  <si>
    <t>Pol53</t>
  </si>
  <si>
    <t>Venkovní svítidlo na stožáru celkové výšky (se svítidlem) h=5 m, světelný zdroj halogenidová výbojka HST příkonu 70W/6600 Lm, elektronický symetrický předřadník, třída ochrany II , krytí IP66, IK08, základná a rameno svítidla: tlakově odlévaný hliník (LM6</t>
  </si>
  <si>
    <t>-1472760241</t>
  </si>
  <si>
    <t>Pol54</t>
  </si>
  <si>
    <t>Připojení do stožárové rozvodnice kabelu  CYKY4Jx10</t>
  </si>
  <si>
    <t>-9765888</t>
  </si>
  <si>
    <t>Pol55</t>
  </si>
  <si>
    <t>Uvolnění ze stávající trasy 3 m kabelu CYKY4Jx10 uloženého v zemi v pískovém loži, přeříznutí kabelu a připojení uvolněné části do nového stožáru, komplet včetně výkopových přací</t>
  </si>
  <si>
    <t>-1969713965</t>
  </si>
  <si>
    <t>Pol56</t>
  </si>
  <si>
    <t>Uvolnění ze stávající trasy 6 m kabelu CYKY4Jx10 uloženého v zemi v pískovém loži, přeříznutí kabelu a připojení uvolněné části do nového stožáru, komplet včetně výkopových přací</t>
  </si>
  <si>
    <t>-861804544</t>
  </si>
  <si>
    <t>Pol33</t>
  </si>
  <si>
    <t>Zemnící FeZn drát průměru 10 mm</t>
  </si>
  <si>
    <t>-1613337203</t>
  </si>
  <si>
    <t>Pol34</t>
  </si>
  <si>
    <t>Svorka FeZn spojovací pro zemnící drát (pro každý spoj budou použité 2 svorky)</t>
  </si>
  <si>
    <t>2119989136</t>
  </si>
  <si>
    <t>Pol57</t>
  </si>
  <si>
    <t>Svorka FeZn pro spojovaní FeZn pásku a drátu (pro každý spoj budou použité 2 svorky)</t>
  </si>
  <si>
    <t>1161470780</t>
  </si>
  <si>
    <t>Pol58</t>
  </si>
  <si>
    <t>Připojení k novému stožáru zemnícího FeZn drátu průměru 10 mm</t>
  </si>
  <si>
    <t>456955756</t>
  </si>
  <si>
    <t>Pol35</t>
  </si>
  <si>
    <t>Zákrytové plastové desky kabelů  z recyklovaného materiálu PVC/PE se zpevněnými podélnými prolisy, šířka 120 mm, délka 1 m, tloušťka 4 mm, barva  červena</t>
  </si>
  <si>
    <t>1040842920</t>
  </si>
  <si>
    <t>Pol36</t>
  </si>
  <si>
    <t>Výstražná PE páska do výkopu šířky 220 mm</t>
  </si>
  <si>
    <t>-790193820</t>
  </si>
  <si>
    <t>Pol39</t>
  </si>
  <si>
    <t>Výkop rýhy ve volném terénu rozměru 0.35x0.8 m  včetně zasípání výkopu a odvozu přebytku zeminy, uvedení povrchu do původního stavu není předmětem dodávky elektroinstalaci</t>
  </si>
  <si>
    <t>-1553596095</t>
  </si>
  <si>
    <t>Pol40</t>
  </si>
  <si>
    <t>Zasípání dna výkopu pískem zrnitosti do 7 mm</t>
  </si>
  <si>
    <t>1050860952</t>
  </si>
  <si>
    <t>Pol59</t>
  </si>
  <si>
    <t>Výchozí revize</t>
  </si>
  <si>
    <t>-1116833195</t>
  </si>
  <si>
    <t>Pol60</t>
  </si>
  <si>
    <t>Drobní instalační materiál</t>
  </si>
  <si>
    <t>-1092688850</t>
  </si>
  <si>
    <t>101 - VON</t>
  </si>
  <si>
    <t>Ostatní - Ostatní</t>
  </si>
  <si>
    <t xml:space="preserve">    96X - Vedlejší a ostatní náklady</t>
  </si>
  <si>
    <t>96X</t>
  </si>
  <si>
    <t>Vedlejší a ostatní náklady</t>
  </si>
  <si>
    <t>0001</t>
  </si>
  <si>
    <t>zpracování DIO a zajištění dopravně inženýrských rozhodnutí</t>
  </si>
  <si>
    <t>1024</t>
  </si>
  <si>
    <t>1710504438</t>
  </si>
  <si>
    <t>0002</t>
  </si>
  <si>
    <t>vytýčení sítí</t>
  </si>
  <si>
    <t>855171333</t>
  </si>
  <si>
    <t>0005</t>
  </si>
  <si>
    <t>náklady na dopravní značení dle DIO</t>
  </si>
  <si>
    <t>-1765499021</t>
  </si>
  <si>
    <t>10001</t>
  </si>
  <si>
    <t>zařízení staveniště</t>
  </si>
  <si>
    <t>512</t>
  </si>
  <si>
    <t>1386735382</t>
  </si>
  <si>
    <t>10002</t>
  </si>
  <si>
    <t>územní vlivy</t>
  </si>
  <si>
    <t>-1311110747</t>
  </si>
  <si>
    <t>10004</t>
  </si>
  <si>
    <t>geodetické práce + vytyčení stavby</t>
  </si>
  <si>
    <t>416390716</t>
  </si>
  <si>
    <t>10005</t>
  </si>
  <si>
    <t>IČ behem výstavby</t>
  </si>
  <si>
    <t>589368984</t>
  </si>
  <si>
    <t>10006</t>
  </si>
  <si>
    <t>dokumentace skutečného provedení</t>
  </si>
  <si>
    <t>335914430</t>
  </si>
  <si>
    <t>10007</t>
  </si>
  <si>
    <t>dílenská dokumentace + statik</t>
  </si>
  <si>
    <t>614649690</t>
  </si>
  <si>
    <t>10103</t>
  </si>
  <si>
    <t>odstranění případných škod na přilehlých komunikacích a objektech</t>
  </si>
  <si>
    <t>570339794</t>
  </si>
  <si>
    <t>10202</t>
  </si>
  <si>
    <t>zajištění vnitrostaveništních tras s ohledem na stávající sítě – např. panely</t>
  </si>
  <si>
    <t>984064140</t>
  </si>
  <si>
    <t>10303</t>
  </si>
  <si>
    <t>spolupráce při kolaudaci stavby</t>
  </si>
  <si>
    <t>-1398829215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</si>
</sst>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3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2"/>
      <c r="AQ5" s="22"/>
      <c r="AR5" s="20"/>
      <c r="BE5" s="30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5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2"/>
      <c r="AQ6" s="22"/>
      <c r="AR6" s="20"/>
      <c r="BE6" s="30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01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0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1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301"/>
      <c r="BS13" s="17" t="s">
        <v>6</v>
      </c>
    </row>
    <row r="14" spans="2:71" ht="12.75">
      <c r="B14" s="21"/>
      <c r="C14" s="22"/>
      <c r="D14" s="22"/>
      <c r="E14" s="306" t="s">
        <v>28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30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1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01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0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1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1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0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1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1"/>
    </row>
    <row r="23" spans="2:57" s="1" customFormat="1" ht="16.5" customHeight="1">
      <c r="B23" s="21"/>
      <c r="C23" s="22"/>
      <c r="D23" s="22"/>
      <c r="E23" s="308" t="s">
        <v>1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22"/>
      <c r="AP23" s="22"/>
      <c r="AQ23" s="22"/>
      <c r="AR23" s="20"/>
      <c r="BE23" s="30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1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9">
        <f>ROUND(AG94,2)</f>
        <v>0</v>
      </c>
      <c r="AL26" s="310"/>
      <c r="AM26" s="310"/>
      <c r="AN26" s="310"/>
      <c r="AO26" s="310"/>
      <c r="AP26" s="36"/>
      <c r="AQ26" s="36"/>
      <c r="AR26" s="39"/>
      <c r="BE26" s="30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1" t="s">
        <v>34</v>
      </c>
      <c r="M28" s="311"/>
      <c r="N28" s="311"/>
      <c r="O28" s="311"/>
      <c r="P28" s="311"/>
      <c r="Q28" s="36"/>
      <c r="R28" s="36"/>
      <c r="S28" s="36"/>
      <c r="T28" s="36"/>
      <c r="U28" s="36"/>
      <c r="V28" s="36"/>
      <c r="W28" s="311" t="s">
        <v>35</v>
      </c>
      <c r="X28" s="311"/>
      <c r="Y28" s="311"/>
      <c r="Z28" s="311"/>
      <c r="AA28" s="311"/>
      <c r="AB28" s="311"/>
      <c r="AC28" s="311"/>
      <c r="AD28" s="311"/>
      <c r="AE28" s="311"/>
      <c r="AF28" s="36"/>
      <c r="AG28" s="36"/>
      <c r="AH28" s="36"/>
      <c r="AI28" s="36"/>
      <c r="AJ28" s="36"/>
      <c r="AK28" s="311" t="s">
        <v>36</v>
      </c>
      <c r="AL28" s="311"/>
      <c r="AM28" s="311"/>
      <c r="AN28" s="311"/>
      <c r="AO28" s="311"/>
      <c r="AP28" s="36"/>
      <c r="AQ28" s="36"/>
      <c r="AR28" s="39"/>
      <c r="BE28" s="301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314">
        <v>0.21</v>
      </c>
      <c r="M29" s="313"/>
      <c r="N29" s="313"/>
      <c r="O29" s="313"/>
      <c r="P29" s="313"/>
      <c r="Q29" s="41"/>
      <c r="R29" s="41"/>
      <c r="S29" s="41"/>
      <c r="T29" s="41"/>
      <c r="U29" s="41"/>
      <c r="V29" s="41"/>
      <c r="W29" s="312">
        <f>ROUND(AZ94,2)</f>
        <v>0</v>
      </c>
      <c r="X29" s="313"/>
      <c r="Y29" s="313"/>
      <c r="Z29" s="313"/>
      <c r="AA29" s="313"/>
      <c r="AB29" s="313"/>
      <c r="AC29" s="313"/>
      <c r="AD29" s="313"/>
      <c r="AE29" s="313"/>
      <c r="AF29" s="41"/>
      <c r="AG29" s="41"/>
      <c r="AH29" s="41"/>
      <c r="AI29" s="41"/>
      <c r="AJ29" s="41"/>
      <c r="AK29" s="312">
        <f>ROUND(AV94,2)</f>
        <v>0</v>
      </c>
      <c r="AL29" s="313"/>
      <c r="AM29" s="313"/>
      <c r="AN29" s="313"/>
      <c r="AO29" s="313"/>
      <c r="AP29" s="41"/>
      <c r="AQ29" s="41"/>
      <c r="AR29" s="42"/>
      <c r="BE29" s="302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314">
        <v>0.15</v>
      </c>
      <c r="M30" s="313"/>
      <c r="N30" s="313"/>
      <c r="O30" s="313"/>
      <c r="P30" s="313"/>
      <c r="Q30" s="41"/>
      <c r="R30" s="41"/>
      <c r="S30" s="41"/>
      <c r="T30" s="41"/>
      <c r="U30" s="41"/>
      <c r="V30" s="41"/>
      <c r="W30" s="312">
        <f>ROUND(BA94,2)</f>
        <v>0</v>
      </c>
      <c r="X30" s="313"/>
      <c r="Y30" s="313"/>
      <c r="Z30" s="313"/>
      <c r="AA30" s="313"/>
      <c r="AB30" s="313"/>
      <c r="AC30" s="313"/>
      <c r="AD30" s="313"/>
      <c r="AE30" s="313"/>
      <c r="AF30" s="41"/>
      <c r="AG30" s="41"/>
      <c r="AH30" s="41"/>
      <c r="AI30" s="41"/>
      <c r="AJ30" s="41"/>
      <c r="AK30" s="312">
        <f>ROUND(AW94,2)</f>
        <v>0</v>
      </c>
      <c r="AL30" s="313"/>
      <c r="AM30" s="313"/>
      <c r="AN30" s="313"/>
      <c r="AO30" s="313"/>
      <c r="AP30" s="41"/>
      <c r="AQ30" s="41"/>
      <c r="AR30" s="42"/>
      <c r="BE30" s="302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314">
        <v>0.21</v>
      </c>
      <c r="M31" s="313"/>
      <c r="N31" s="313"/>
      <c r="O31" s="313"/>
      <c r="P31" s="313"/>
      <c r="Q31" s="41"/>
      <c r="R31" s="41"/>
      <c r="S31" s="41"/>
      <c r="T31" s="41"/>
      <c r="U31" s="41"/>
      <c r="V31" s="41"/>
      <c r="W31" s="312">
        <f>ROUND(BB94,2)</f>
        <v>0</v>
      </c>
      <c r="X31" s="313"/>
      <c r="Y31" s="313"/>
      <c r="Z31" s="313"/>
      <c r="AA31" s="313"/>
      <c r="AB31" s="313"/>
      <c r="AC31" s="313"/>
      <c r="AD31" s="313"/>
      <c r="AE31" s="313"/>
      <c r="AF31" s="41"/>
      <c r="AG31" s="41"/>
      <c r="AH31" s="41"/>
      <c r="AI31" s="41"/>
      <c r="AJ31" s="41"/>
      <c r="AK31" s="312">
        <v>0</v>
      </c>
      <c r="AL31" s="313"/>
      <c r="AM31" s="313"/>
      <c r="AN31" s="313"/>
      <c r="AO31" s="313"/>
      <c r="AP31" s="41"/>
      <c r="AQ31" s="41"/>
      <c r="AR31" s="42"/>
      <c r="BE31" s="302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314">
        <v>0.15</v>
      </c>
      <c r="M32" s="313"/>
      <c r="N32" s="313"/>
      <c r="O32" s="313"/>
      <c r="P32" s="313"/>
      <c r="Q32" s="41"/>
      <c r="R32" s="41"/>
      <c r="S32" s="41"/>
      <c r="T32" s="41"/>
      <c r="U32" s="41"/>
      <c r="V32" s="41"/>
      <c r="W32" s="312">
        <f>ROUND(BC94,2)</f>
        <v>0</v>
      </c>
      <c r="X32" s="313"/>
      <c r="Y32" s="313"/>
      <c r="Z32" s="313"/>
      <c r="AA32" s="313"/>
      <c r="AB32" s="313"/>
      <c r="AC32" s="313"/>
      <c r="AD32" s="313"/>
      <c r="AE32" s="313"/>
      <c r="AF32" s="41"/>
      <c r="AG32" s="41"/>
      <c r="AH32" s="41"/>
      <c r="AI32" s="41"/>
      <c r="AJ32" s="41"/>
      <c r="AK32" s="312">
        <v>0</v>
      </c>
      <c r="AL32" s="313"/>
      <c r="AM32" s="313"/>
      <c r="AN32" s="313"/>
      <c r="AO32" s="313"/>
      <c r="AP32" s="41"/>
      <c r="AQ32" s="41"/>
      <c r="AR32" s="42"/>
      <c r="BE32" s="302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314">
        <v>0</v>
      </c>
      <c r="M33" s="313"/>
      <c r="N33" s="313"/>
      <c r="O33" s="313"/>
      <c r="P33" s="313"/>
      <c r="Q33" s="41"/>
      <c r="R33" s="41"/>
      <c r="S33" s="41"/>
      <c r="T33" s="41"/>
      <c r="U33" s="41"/>
      <c r="V33" s="41"/>
      <c r="W33" s="312">
        <f>ROUND(BD94,2)</f>
        <v>0</v>
      </c>
      <c r="X33" s="313"/>
      <c r="Y33" s="313"/>
      <c r="Z33" s="313"/>
      <c r="AA33" s="313"/>
      <c r="AB33" s="313"/>
      <c r="AC33" s="313"/>
      <c r="AD33" s="313"/>
      <c r="AE33" s="313"/>
      <c r="AF33" s="41"/>
      <c r="AG33" s="41"/>
      <c r="AH33" s="41"/>
      <c r="AI33" s="41"/>
      <c r="AJ33" s="41"/>
      <c r="AK33" s="312">
        <v>0</v>
      </c>
      <c r="AL33" s="313"/>
      <c r="AM33" s="313"/>
      <c r="AN33" s="313"/>
      <c r="AO33" s="313"/>
      <c r="AP33" s="41"/>
      <c r="AQ33" s="41"/>
      <c r="AR33" s="42"/>
      <c r="BE33" s="30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01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318" t="s">
        <v>45</v>
      </c>
      <c r="Y35" s="316"/>
      <c r="Z35" s="316"/>
      <c r="AA35" s="316"/>
      <c r="AB35" s="316"/>
      <c r="AC35" s="45"/>
      <c r="AD35" s="45"/>
      <c r="AE35" s="45"/>
      <c r="AF35" s="45"/>
      <c r="AG35" s="45"/>
      <c r="AH35" s="45"/>
      <c r="AI35" s="45"/>
      <c r="AJ35" s="45"/>
      <c r="AK35" s="315">
        <f>SUM(AK26:AK33)</f>
        <v>0</v>
      </c>
      <c r="AL35" s="316"/>
      <c r="AM35" s="316"/>
      <c r="AN35" s="316"/>
      <c r="AO35" s="31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5" t="str">
        <f>K6</f>
        <v>Regenerace panelového sídliště U nádraží - 7. etapa, podetapa 2 - Prostor před obchody a navazující úpravy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7" t="str">
        <f>IF(AN8="","",AN8)</f>
        <v>3. 6. 2019</v>
      </c>
      <c r="AN87" s="277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8" t="str">
        <f>IF(E17="","",E17)</f>
        <v xml:space="preserve"> </v>
      </c>
      <c r="AN89" s="279"/>
      <c r="AO89" s="279"/>
      <c r="AP89" s="279"/>
      <c r="AQ89" s="36"/>
      <c r="AR89" s="39"/>
      <c r="AS89" s="280" t="s">
        <v>53</v>
      </c>
      <c r="AT89" s="28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8" t="str">
        <f>IF(E20="","",E20)</f>
        <v xml:space="preserve"> </v>
      </c>
      <c r="AN90" s="279"/>
      <c r="AO90" s="279"/>
      <c r="AP90" s="279"/>
      <c r="AQ90" s="36"/>
      <c r="AR90" s="39"/>
      <c r="AS90" s="282"/>
      <c r="AT90" s="28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4"/>
      <c r="AT91" s="28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6" t="s">
        <v>54</v>
      </c>
      <c r="D92" s="287"/>
      <c r="E92" s="287"/>
      <c r="F92" s="287"/>
      <c r="G92" s="287"/>
      <c r="H92" s="73"/>
      <c r="I92" s="289" t="s">
        <v>55</v>
      </c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8" t="s">
        <v>56</v>
      </c>
      <c r="AH92" s="287"/>
      <c r="AI92" s="287"/>
      <c r="AJ92" s="287"/>
      <c r="AK92" s="287"/>
      <c r="AL92" s="287"/>
      <c r="AM92" s="287"/>
      <c r="AN92" s="289" t="s">
        <v>57</v>
      </c>
      <c r="AO92" s="287"/>
      <c r="AP92" s="290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8">
        <f>ROUND(AG95+AG96+SUM(AG99:AG103),2)</f>
        <v>0</v>
      </c>
      <c r="AH94" s="298"/>
      <c r="AI94" s="298"/>
      <c r="AJ94" s="298"/>
      <c r="AK94" s="298"/>
      <c r="AL94" s="298"/>
      <c r="AM94" s="298"/>
      <c r="AN94" s="299">
        <f aca="true" t="shared" si="0" ref="AN94:AN103">SUM(AG94,AT94)</f>
        <v>0</v>
      </c>
      <c r="AO94" s="299"/>
      <c r="AP94" s="299"/>
      <c r="AQ94" s="85" t="s">
        <v>1</v>
      </c>
      <c r="AR94" s="86"/>
      <c r="AS94" s="87">
        <f>ROUND(AS95+AS96+SUM(AS99:AS103),2)</f>
        <v>0</v>
      </c>
      <c r="AT94" s="88">
        <f aca="true" t="shared" si="1" ref="AT94:AT103">ROUND(SUM(AV94:AW94),2)</f>
        <v>0</v>
      </c>
      <c r="AU94" s="89">
        <f>ROUND(AU95+AU96+SUM(AU99:AU103),5)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ROUND(AZ95+AZ96+SUM(AZ99:AZ103),2)</f>
        <v>0</v>
      </c>
      <c r="BA94" s="88">
        <f>ROUND(BA95+BA96+SUM(BA99:BA103),2)</f>
        <v>0</v>
      </c>
      <c r="BB94" s="88">
        <f>ROUND(BB95+BB96+SUM(BB99:BB103),2)</f>
        <v>0</v>
      </c>
      <c r="BC94" s="88">
        <f>ROUND(BC95+BC96+SUM(BC99:BC103),2)</f>
        <v>0</v>
      </c>
      <c r="BD94" s="90">
        <f>ROUND(BD95+BD96+SUM(BD99:BD103),2)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93" t="s">
        <v>78</v>
      </c>
      <c r="E95" s="293"/>
      <c r="F95" s="293"/>
      <c r="G95" s="293"/>
      <c r="H95" s="293"/>
      <c r="I95" s="96"/>
      <c r="J95" s="293" t="s">
        <v>79</v>
      </c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1">
        <f>'51 - IO 01 Příprava území...'!J30</f>
        <v>0</v>
      </c>
      <c r="AH95" s="292"/>
      <c r="AI95" s="292"/>
      <c r="AJ95" s="292"/>
      <c r="AK95" s="292"/>
      <c r="AL95" s="292"/>
      <c r="AM95" s="292"/>
      <c r="AN95" s="291">
        <f t="shared" si="0"/>
        <v>0</v>
      </c>
      <c r="AO95" s="292"/>
      <c r="AP95" s="292"/>
      <c r="AQ95" s="97" t="s">
        <v>80</v>
      </c>
      <c r="AR95" s="98"/>
      <c r="AS95" s="99">
        <v>0</v>
      </c>
      <c r="AT95" s="100">
        <f t="shared" si="1"/>
        <v>0</v>
      </c>
      <c r="AU95" s="101">
        <f>'51 - IO 01 Příprava území...'!P120</f>
        <v>0</v>
      </c>
      <c r="AV95" s="100">
        <f>'51 - IO 01 Příprava území...'!J33</f>
        <v>0</v>
      </c>
      <c r="AW95" s="100">
        <f>'51 - IO 01 Příprava území...'!J34</f>
        <v>0</v>
      </c>
      <c r="AX95" s="100">
        <f>'51 - IO 01 Příprava území...'!J35</f>
        <v>0</v>
      </c>
      <c r="AY95" s="100">
        <f>'51 - IO 01 Příprava území...'!J36</f>
        <v>0</v>
      </c>
      <c r="AZ95" s="100">
        <f>'51 - IO 01 Příprava území...'!F33</f>
        <v>0</v>
      </c>
      <c r="BA95" s="100">
        <f>'51 - IO 01 Příprava území...'!F34</f>
        <v>0</v>
      </c>
      <c r="BB95" s="100">
        <f>'51 - IO 01 Příprava území...'!F35</f>
        <v>0</v>
      </c>
      <c r="BC95" s="100">
        <f>'51 - IO 01 Příprava území...'!F36</f>
        <v>0</v>
      </c>
      <c r="BD95" s="102">
        <f>'51 - IO 01 Příprava území...'!F37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2:91" s="7" customFormat="1" ht="24.75" customHeight="1">
      <c r="B96" s="94"/>
      <c r="C96" s="95"/>
      <c r="D96" s="293" t="s">
        <v>84</v>
      </c>
      <c r="E96" s="293"/>
      <c r="F96" s="293"/>
      <c r="G96" s="293"/>
      <c r="H96" s="293"/>
      <c r="I96" s="96"/>
      <c r="J96" s="293" t="s">
        <v>85</v>
      </c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4">
        <f>ROUND(SUM(AG97:AG98),2)</f>
        <v>0</v>
      </c>
      <c r="AH96" s="292"/>
      <c r="AI96" s="292"/>
      <c r="AJ96" s="292"/>
      <c r="AK96" s="292"/>
      <c r="AL96" s="292"/>
      <c r="AM96" s="292"/>
      <c r="AN96" s="291">
        <f t="shared" si="0"/>
        <v>0</v>
      </c>
      <c r="AO96" s="292"/>
      <c r="AP96" s="292"/>
      <c r="AQ96" s="97" t="s">
        <v>80</v>
      </c>
      <c r="AR96" s="98"/>
      <c r="AS96" s="99">
        <f>ROUND(SUM(AS97:AS98),2)</f>
        <v>0</v>
      </c>
      <c r="AT96" s="100">
        <f t="shared" si="1"/>
        <v>0</v>
      </c>
      <c r="AU96" s="101">
        <f>ROUND(SUM(AU97:AU98),5)</f>
        <v>0</v>
      </c>
      <c r="AV96" s="100">
        <f>ROUND(AZ96*L29,2)</f>
        <v>0</v>
      </c>
      <c r="AW96" s="100">
        <f>ROUND(BA96*L30,2)</f>
        <v>0</v>
      </c>
      <c r="AX96" s="100">
        <f>ROUND(BB96*L29,2)</f>
        <v>0</v>
      </c>
      <c r="AY96" s="100">
        <f>ROUND(BC96*L30,2)</f>
        <v>0</v>
      </c>
      <c r="AZ96" s="100">
        <f>ROUND(SUM(AZ97:AZ98),2)</f>
        <v>0</v>
      </c>
      <c r="BA96" s="100">
        <f>ROUND(SUM(BA97:BA98),2)</f>
        <v>0</v>
      </c>
      <c r="BB96" s="100">
        <f>ROUND(SUM(BB97:BB98),2)</f>
        <v>0</v>
      </c>
      <c r="BC96" s="100">
        <f>ROUND(SUM(BC97:BC98),2)</f>
        <v>0</v>
      </c>
      <c r="BD96" s="102">
        <f>ROUND(SUM(BD97:BD98),2)</f>
        <v>0</v>
      </c>
      <c r="BS96" s="103" t="s">
        <v>72</v>
      </c>
      <c r="BT96" s="103" t="s">
        <v>81</v>
      </c>
      <c r="BU96" s="103" t="s">
        <v>74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90" s="4" customFormat="1" ht="16.5" customHeight="1">
      <c r="A97" s="93" t="s">
        <v>77</v>
      </c>
      <c r="B97" s="58"/>
      <c r="C97" s="104"/>
      <c r="D97" s="104"/>
      <c r="E97" s="295" t="s">
        <v>87</v>
      </c>
      <c r="F97" s="295"/>
      <c r="G97" s="295"/>
      <c r="H97" s="295"/>
      <c r="I97" s="295"/>
      <c r="J97" s="104"/>
      <c r="K97" s="295" t="s">
        <v>88</v>
      </c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6">
        <f>'02.1 - IO 02.1 Kácení a o...'!J32</f>
        <v>0</v>
      </c>
      <c r="AH97" s="297"/>
      <c r="AI97" s="297"/>
      <c r="AJ97" s="297"/>
      <c r="AK97" s="297"/>
      <c r="AL97" s="297"/>
      <c r="AM97" s="297"/>
      <c r="AN97" s="296">
        <f t="shared" si="0"/>
        <v>0</v>
      </c>
      <c r="AO97" s="297"/>
      <c r="AP97" s="297"/>
      <c r="AQ97" s="105" t="s">
        <v>89</v>
      </c>
      <c r="AR97" s="60"/>
      <c r="AS97" s="106">
        <v>0</v>
      </c>
      <c r="AT97" s="107">
        <f t="shared" si="1"/>
        <v>0</v>
      </c>
      <c r="AU97" s="108">
        <f>'02.1 - IO 02.1 Kácení a o...'!P120</f>
        <v>0</v>
      </c>
      <c r="AV97" s="107">
        <f>'02.1 - IO 02.1 Kácení a o...'!J35</f>
        <v>0</v>
      </c>
      <c r="AW97" s="107">
        <f>'02.1 - IO 02.1 Kácení a o...'!J36</f>
        <v>0</v>
      </c>
      <c r="AX97" s="107">
        <f>'02.1 - IO 02.1 Kácení a o...'!J37</f>
        <v>0</v>
      </c>
      <c r="AY97" s="107">
        <f>'02.1 - IO 02.1 Kácení a o...'!J38</f>
        <v>0</v>
      </c>
      <c r="AZ97" s="107">
        <f>'02.1 - IO 02.1 Kácení a o...'!F35</f>
        <v>0</v>
      </c>
      <c r="BA97" s="107">
        <f>'02.1 - IO 02.1 Kácení a o...'!F36</f>
        <v>0</v>
      </c>
      <c r="BB97" s="107">
        <f>'02.1 - IO 02.1 Kácení a o...'!F37</f>
        <v>0</v>
      </c>
      <c r="BC97" s="107">
        <f>'02.1 - IO 02.1 Kácení a o...'!F38</f>
        <v>0</v>
      </c>
      <c r="BD97" s="109">
        <f>'02.1 - IO 02.1 Kácení a o...'!F39</f>
        <v>0</v>
      </c>
      <c r="BT97" s="110" t="s">
        <v>83</v>
      </c>
      <c r="BV97" s="110" t="s">
        <v>75</v>
      </c>
      <c r="BW97" s="110" t="s">
        <v>90</v>
      </c>
      <c r="BX97" s="110" t="s">
        <v>86</v>
      </c>
      <c r="CL97" s="110" t="s">
        <v>1</v>
      </c>
    </row>
    <row r="98" spans="1:90" s="4" customFormat="1" ht="23.25" customHeight="1">
      <c r="A98" s="93" t="s">
        <v>77</v>
      </c>
      <c r="B98" s="58"/>
      <c r="C98" s="104"/>
      <c r="D98" s="104"/>
      <c r="E98" s="295" t="s">
        <v>91</v>
      </c>
      <c r="F98" s="295"/>
      <c r="G98" s="295"/>
      <c r="H98" s="295"/>
      <c r="I98" s="295"/>
      <c r="J98" s="104"/>
      <c r="K98" s="295" t="s">
        <v>92</v>
      </c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6">
        <f>'02.2 - IO 02.2 Pestební o...'!J32</f>
        <v>0</v>
      </c>
      <c r="AH98" s="297"/>
      <c r="AI98" s="297"/>
      <c r="AJ98" s="297"/>
      <c r="AK98" s="297"/>
      <c r="AL98" s="297"/>
      <c r="AM98" s="297"/>
      <c r="AN98" s="296">
        <f t="shared" si="0"/>
        <v>0</v>
      </c>
      <c r="AO98" s="297"/>
      <c r="AP98" s="297"/>
      <c r="AQ98" s="105" t="s">
        <v>89</v>
      </c>
      <c r="AR98" s="60"/>
      <c r="AS98" s="106">
        <v>0</v>
      </c>
      <c r="AT98" s="107">
        <f t="shared" si="1"/>
        <v>0</v>
      </c>
      <c r="AU98" s="108">
        <f>'02.2 - IO 02.2 Pestební o...'!P120</f>
        <v>0</v>
      </c>
      <c r="AV98" s="107">
        <f>'02.2 - IO 02.2 Pestební o...'!J35</f>
        <v>0</v>
      </c>
      <c r="AW98" s="107">
        <f>'02.2 - IO 02.2 Pestební o...'!J36</f>
        <v>0</v>
      </c>
      <c r="AX98" s="107">
        <f>'02.2 - IO 02.2 Pestební o...'!J37</f>
        <v>0</v>
      </c>
      <c r="AY98" s="107">
        <f>'02.2 - IO 02.2 Pestební o...'!J38</f>
        <v>0</v>
      </c>
      <c r="AZ98" s="107">
        <f>'02.2 - IO 02.2 Pestební o...'!F35</f>
        <v>0</v>
      </c>
      <c r="BA98" s="107">
        <f>'02.2 - IO 02.2 Pestební o...'!F36</f>
        <v>0</v>
      </c>
      <c r="BB98" s="107">
        <f>'02.2 - IO 02.2 Pestební o...'!F37</f>
        <v>0</v>
      </c>
      <c r="BC98" s="107">
        <f>'02.2 - IO 02.2 Pestební o...'!F38</f>
        <v>0</v>
      </c>
      <c r="BD98" s="109">
        <f>'02.2 - IO 02.2 Pestební o...'!F39</f>
        <v>0</v>
      </c>
      <c r="BT98" s="110" t="s">
        <v>83</v>
      </c>
      <c r="BV98" s="110" t="s">
        <v>75</v>
      </c>
      <c r="BW98" s="110" t="s">
        <v>93</v>
      </c>
      <c r="BX98" s="110" t="s">
        <v>86</v>
      </c>
      <c r="CL98" s="110" t="s">
        <v>1</v>
      </c>
    </row>
    <row r="99" spans="1:91" s="7" customFormat="1" ht="16.5" customHeight="1">
      <c r="A99" s="93" t="s">
        <v>77</v>
      </c>
      <c r="B99" s="94"/>
      <c r="C99" s="95"/>
      <c r="D99" s="293" t="s">
        <v>94</v>
      </c>
      <c r="E99" s="293"/>
      <c r="F99" s="293"/>
      <c r="G99" s="293"/>
      <c r="H99" s="293"/>
      <c r="I99" s="96"/>
      <c r="J99" s="293" t="s">
        <v>95</v>
      </c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1">
        <f>'53 - IO 03 Komunikace a t...'!J30</f>
        <v>0</v>
      </c>
      <c r="AH99" s="292"/>
      <c r="AI99" s="292"/>
      <c r="AJ99" s="292"/>
      <c r="AK99" s="292"/>
      <c r="AL99" s="292"/>
      <c r="AM99" s="292"/>
      <c r="AN99" s="291">
        <f t="shared" si="0"/>
        <v>0</v>
      </c>
      <c r="AO99" s="292"/>
      <c r="AP99" s="292"/>
      <c r="AQ99" s="97" t="s">
        <v>80</v>
      </c>
      <c r="AR99" s="98"/>
      <c r="AS99" s="99">
        <v>0</v>
      </c>
      <c r="AT99" s="100">
        <f t="shared" si="1"/>
        <v>0</v>
      </c>
      <c r="AU99" s="101">
        <f>'53 - IO 03 Komunikace a t...'!P123</f>
        <v>0</v>
      </c>
      <c r="AV99" s="100">
        <f>'53 - IO 03 Komunikace a t...'!J33</f>
        <v>0</v>
      </c>
      <c r="AW99" s="100">
        <f>'53 - IO 03 Komunikace a t...'!J34</f>
        <v>0</v>
      </c>
      <c r="AX99" s="100">
        <f>'53 - IO 03 Komunikace a t...'!J35</f>
        <v>0</v>
      </c>
      <c r="AY99" s="100">
        <f>'53 - IO 03 Komunikace a t...'!J36</f>
        <v>0</v>
      </c>
      <c r="AZ99" s="100">
        <f>'53 - IO 03 Komunikace a t...'!F33</f>
        <v>0</v>
      </c>
      <c r="BA99" s="100">
        <f>'53 - IO 03 Komunikace a t...'!F34</f>
        <v>0</v>
      </c>
      <c r="BB99" s="100">
        <f>'53 - IO 03 Komunikace a t...'!F35</f>
        <v>0</v>
      </c>
      <c r="BC99" s="100">
        <f>'53 - IO 03 Komunikace a t...'!F36</f>
        <v>0</v>
      </c>
      <c r="BD99" s="102">
        <f>'53 - IO 03 Komunikace a t...'!F37</f>
        <v>0</v>
      </c>
      <c r="BT99" s="103" t="s">
        <v>81</v>
      </c>
      <c r="BV99" s="103" t="s">
        <v>75</v>
      </c>
      <c r="BW99" s="103" t="s">
        <v>96</v>
      </c>
      <c r="BX99" s="103" t="s">
        <v>5</v>
      </c>
      <c r="CL99" s="103" t="s">
        <v>1</v>
      </c>
      <c r="CM99" s="103" t="s">
        <v>83</v>
      </c>
    </row>
    <row r="100" spans="1:91" s="7" customFormat="1" ht="16.5" customHeight="1">
      <c r="A100" s="93" t="s">
        <v>77</v>
      </c>
      <c r="B100" s="94"/>
      <c r="C100" s="95"/>
      <c r="D100" s="293" t="s">
        <v>97</v>
      </c>
      <c r="E100" s="293"/>
      <c r="F100" s="293"/>
      <c r="G100" s="293"/>
      <c r="H100" s="293"/>
      <c r="I100" s="96"/>
      <c r="J100" s="293" t="s">
        <v>98</v>
      </c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1">
        <f>'54 - IO 04 Mobiliář'!J30</f>
        <v>0</v>
      </c>
      <c r="AH100" s="292"/>
      <c r="AI100" s="292"/>
      <c r="AJ100" s="292"/>
      <c r="AK100" s="292"/>
      <c r="AL100" s="292"/>
      <c r="AM100" s="292"/>
      <c r="AN100" s="291">
        <f t="shared" si="0"/>
        <v>0</v>
      </c>
      <c r="AO100" s="292"/>
      <c r="AP100" s="292"/>
      <c r="AQ100" s="97" t="s">
        <v>80</v>
      </c>
      <c r="AR100" s="98"/>
      <c r="AS100" s="99">
        <v>0</v>
      </c>
      <c r="AT100" s="100">
        <f t="shared" si="1"/>
        <v>0</v>
      </c>
      <c r="AU100" s="101">
        <f>'54 - IO 04 Mobiliář'!P118</f>
        <v>0</v>
      </c>
      <c r="AV100" s="100">
        <f>'54 - IO 04 Mobiliář'!J33</f>
        <v>0</v>
      </c>
      <c r="AW100" s="100">
        <f>'54 - IO 04 Mobiliář'!J34</f>
        <v>0</v>
      </c>
      <c r="AX100" s="100">
        <f>'54 - IO 04 Mobiliář'!J35</f>
        <v>0</v>
      </c>
      <c r="AY100" s="100">
        <f>'54 - IO 04 Mobiliář'!J36</f>
        <v>0</v>
      </c>
      <c r="AZ100" s="100">
        <f>'54 - IO 04 Mobiliář'!F33</f>
        <v>0</v>
      </c>
      <c r="BA100" s="100">
        <f>'54 - IO 04 Mobiliář'!F34</f>
        <v>0</v>
      </c>
      <c r="BB100" s="100">
        <f>'54 - IO 04 Mobiliář'!F35</f>
        <v>0</v>
      </c>
      <c r="BC100" s="100">
        <f>'54 - IO 04 Mobiliář'!F36</f>
        <v>0</v>
      </c>
      <c r="BD100" s="102">
        <f>'54 - IO 04 Mobiliář'!F37</f>
        <v>0</v>
      </c>
      <c r="BT100" s="103" t="s">
        <v>81</v>
      </c>
      <c r="BV100" s="103" t="s">
        <v>75</v>
      </c>
      <c r="BW100" s="103" t="s">
        <v>99</v>
      </c>
      <c r="BX100" s="103" t="s">
        <v>5</v>
      </c>
      <c r="CL100" s="103" t="s">
        <v>1</v>
      </c>
      <c r="CM100" s="103" t="s">
        <v>83</v>
      </c>
    </row>
    <row r="101" spans="1:91" s="7" customFormat="1" ht="24.75" customHeight="1">
      <c r="A101" s="93" t="s">
        <v>77</v>
      </c>
      <c r="B101" s="94"/>
      <c r="C101" s="95"/>
      <c r="D101" s="293" t="s">
        <v>100</v>
      </c>
      <c r="E101" s="293"/>
      <c r="F101" s="293"/>
      <c r="G101" s="293"/>
      <c r="H101" s="293"/>
      <c r="I101" s="96"/>
      <c r="J101" s="293" t="s">
        <v>101</v>
      </c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1">
        <f>'56 - IO 06 Napojení na ka...'!J30</f>
        <v>0</v>
      </c>
      <c r="AH101" s="292"/>
      <c r="AI101" s="292"/>
      <c r="AJ101" s="292"/>
      <c r="AK101" s="292"/>
      <c r="AL101" s="292"/>
      <c r="AM101" s="292"/>
      <c r="AN101" s="291">
        <f t="shared" si="0"/>
        <v>0</v>
      </c>
      <c r="AO101" s="292"/>
      <c r="AP101" s="292"/>
      <c r="AQ101" s="97" t="s">
        <v>80</v>
      </c>
      <c r="AR101" s="98"/>
      <c r="AS101" s="99">
        <v>0</v>
      </c>
      <c r="AT101" s="100">
        <f t="shared" si="1"/>
        <v>0</v>
      </c>
      <c r="AU101" s="101">
        <f>'56 - IO 06 Napojení na ka...'!P120</f>
        <v>0</v>
      </c>
      <c r="AV101" s="100">
        <f>'56 - IO 06 Napojení na ka...'!J33</f>
        <v>0</v>
      </c>
      <c r="AW101" s="100">
        <f>'56 - IO 06 Napojení na ka...'!J34</f>
        <v>0</v>
      </c>
      <c r="AX101" s="100">
        <f>'56 - IO 06 Napojení na ka...'!J35</f>
        <v>0</v>
      </c>
      <c r="AY101" s="100">
        <f>'56 - IO 06 Napojení na ka...'!J36</f>
        <v>0</v>
      </c>
      <c r="AZ101" s="100">
        <f>'56 - IO 06 Napojení na ka...'!F33</f>
        <v>0</v>
      </c>
      <c r="BA101" s="100">
        <f>'56 - IO 06 Napojení na ka...'!F34</f>
        <v>0</v>
      </c>
      <c r="BB101" s="100">
        <f>'56 - IO 06 Napojení na ka...'!F35</f>
        <v>0</v>
      </c>
      <c r="BC101" s="100">
        <f>'56 - IO 06 Napojení na ka...'!F36</f>
        <v>0</v>
      </c>
      <c r="BD101" s="102">
        <f>'56 - IO 06 Napojení na ka...'!F37</f>
        <v>0</v>
      </c>
      <c r="BT101" s="103" t="s">
        <v>81</v>
      </c>
      <c r="BV101" s="103" t="s">
        <v>75</v>
      </c>
      <c r="BW101" s="103" t="s">
        <v>102</v>
      </c>
      <c r="BX101" s="103" t="s">
        <v>5</v>
      </c>
      <c r="CL101" s="103" t="s">
        <v>1</v>
      </c>
      <c r="CM101" s="103" t="s">
        <v>83</v>
      </c>
    </row>
    <row r="102" spans="1:91" s="7" customFormat="1" ht="16.5" customHeight="1">
      <c r="A102" s="93" t="s">
        <v>77</v>
      </c>
      <c r="B102" s="94"/>
      <c r="C102" s="95"/>
      <c r="D102" s="293" t="s">
        <v>103</v>
      </c>
      <c r="E102" s="293"/>
      <c r="F102" s="293"/>
      <c r="G102" s="293"/>
      <c r="H102" s="293"/>
      <c r="I102" s="96"/>
      <c r="J102" s="293" t="s">
        <v>104</v>
      </c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1">
        <f>'58 - IO 08 Veřejné osvětlení'!J30</f>
        <v>0</v>
      </c>
      <c r="AH102" s="292"/>
      <c r="AI102" s="292"/>
      <c r="AJ102" s="292"/>
      <c r="AK102" s="292"/>
      <c r="AL102" s="292"/>
      <c r="AM102" s="292"/>
      <c r="AN102" s="291">
        <f t="shared" si="0"/>
        <v>0</v>
      </c>
      <c r="AO102" s="292"/>
      <c r="AP102" s="292"/>
      <c r="AQ102" s="97" t="s">
        <v>80</v>
      </c>
      <c r="AR102" s="98"/>
      <c r="AS102" s="99">
        <v>0</v>
      </c>
      <c r="AT102" s="100">
        <f t="shared" si="1"/>
        <v>0</v>
      </c>
      <c r="AU102" s="101">
        <f>'58 - IO 08 Veřejné osvětlení'!P117</f>
        <v>0</v>
      </c>
      <c r="AV102" s="100">
        <f>'58 - IO 08 Veřejné osvětlení'!J33</f>
        <v>0</v>
      </c>
      <c r="AW102" s="100">
        <f>'58 - IO 08 Veřejné osvětlení'!J34</f>
        <v>0</v>
      </c>
      <c r="AX102" s="100">
        <f>'58 - IO 08 Veřejné osvětlení'!J35</f>
        <v>0</v>
      </c>
      <c r="AY102" s="100">
        <f>'58 - IO 08 Veřejné osvětlení'!J36</f>
        <v>0</v>
      </c>
      <c r="AZ102" s="100">
        <f>'58 - IO 08 Veřejné osvětlení'!F33</f>
        <v>0</v>
      </c>
      <c r="BA102" s="100">
        <f>'58 - IO 08 Veřejné osvětlení'!F34</f>
        <v>0</v>
      </c>
      <c r="BB102" s="100">
        <f>'58 - IO 08 Veřejné osvětlení'!F35</f>
        <v>0</v>
      </c>
      <c r="BC102" s="100">
        <f>'58 - IO 08 Veřejné osvětlení'!F36</f>
        <v>0</v>
      </c>
      <c r="BD102" s="102">
        <f>'58 - IO 08 Veřejné osvětlení'!F37</f>
        <v>0</v>
      </c>
      <c r="BT102" s="103" t="s">
        <v>81</v>
      </c>
      <c r="BV102" s="103" t="s">
        <v>75</v>
      </c>
      <c r="BW102" s="103" t="s">
        <v>105</v>
      </c>
      <c r="BX102" s="103" t="s">
        <v>5</v>
      </c>
      <c r="CL102" s="103" t="s">
        <v>1</v>
      </c>
      <c r="CM102" s="103" t="s">
        <v>83</v>
      </c>
    </row>
    <row r="103" spans="1:91" s="7" customFormat="1" ht="16.5" customHeight="1">
      <c r="A103" s="93" t="s">
        <v>77</v>
      </c>
      <c r="B103" s="94"/>
      <c r="C103" s="95"/>
      <c r="D103" s="293" t="s">
        <v>106</v>
      </c>
      <c r="E103" s="293"/>
      <c r="F103" s="293"/>
      <c r="G103" s="293"/>
      <c r="H103" s="293"/>
      <c r="I103" s="96"/>
      <c r="J103" s="293" t="s">
        <v>107</v>
      </c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1">
        <f>'101 - VON'!J30</f>
        <v>0</v>
      </c>
      <c r="AH103" s="292"/>
      <c r="AI103" s="292"/>
      <c r="AJ103" s="292"/>
      <c r="AK103" s="292"/>
      <c r="AL103" s="292"/>
      <c r="AM103" s="292"/>
      <c r="AN103" s="291">
        <f t="shared" si="0"/>
        <v>0</v>
      </c>
      <c r="AO103" s="292"/>
      <c r="AP103" s="292"/>
      <c r="AQ103" s="97" t="s">
        <v>107</v>
      </c>
      <c r="AR103" s="98"/>
      <c r="AS103" s="111">
        <v>0</v>
      </c>
      <c r="AT103" s="112">
        <f t="shared" si="1"/>
        <v>0</v>
      </c>
      <c r="AU103" s="113">
        <f>'101 - VON'!P118</f>
        <v>0</v>
      </c>
      <c r="AV103" s="112">
        <f>'101 - VON'!J33</f>
        <v>0</v>
      </c>
      <c r="AW103" s="112">
        <f>'101 - VON'!J34</f>
        <v>0</v>
      </c>
      <c r="AX103" s="112">
        <f>'101 - VON'!J35</f>
        <v>0</v>
      </c>
      <c r="AY103" s="112">
        <f>'101 - VON'!J36</f>
        <v>0</v>
      </c>
      <c r="AZ103" s="112">
        <f>'101 - VON'!F33</f>
        <v>0</v>
      </c>
      <c r="BA103" s="112">
        <f>'101 - VON'!F34</f>
        <v>0</v>
      </c>
      <c r="BB103" s="112">
        <f>'101 - VON'!F35</f>
        <v>0</v>
      </c>
      <c r="BC103" s="112">
        <f>'101 - VON'!F36</f>
        <v>0</v>
      </c>
      <c r="BD103" s="114">
        <f>'101 - VON'!F37</f>
        <v>0</v>
      </c>
      <c r="BT103" s="103" t="s">
        <v>81</v>
      </c>
      <c r="BV103" s="103" t="s">
        <v>75</v>
      </c>
      <c r="BW103" s="103" t="s">
        <v>108</v>
      </c>
      <c r="BX103" s="103" t="s">
        <v>5</v>
      </c>
      <c r="CL103" s="103" t="s">
        <v>1</v>
      </c>
      <c r="CM103" s="103" t="s">
        <v>83</v>
      </c>
    </row>
    <row r="104" spans="1:57" s="2" customFormat="1" ht="30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9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cEawQ9hUhruycqegvXFV+0oz8PjT9WGG5bwpVsXtuf2df9BE06005pa3JtWWGmtrQnvCIGGaqXsR5NCii/64Dg==" saltValue="Uxb52GYv3qeJEOGuvOZ8WklbkC8Sc1sB1RVLuIf81VaJQKXtfOz/IU2zNXq2C3lGJvtzq1jqRmB5Qn/qby+Jaw==" spinCount="100000" sheet="1" objects="1" scenarios="1" formatColumns="0" formatRows="0"/>
  <mergeCells count="74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51 - IO 01 Příprava území...'!C2" display="/"/>
    <hyperlink ref="A97" location="'02.1 - IO 02.1 Kácení a o...'!C2" display="/"/>
    <hyperlink ref="A98" location="'02.2 - IO 02.2 Pestební o...'!C2" display="/"/>
    <hyperlink ref="A99" location="'53 - IO 03 Komunikace a t...'!C2" display="/"/>
    <hyperlink ref="A100" location="'54 - IO 04 Mobiliář'!C2" display="/"/>
    <hyperlink ref="A101" location="'56 - IO 06 Napojení na ka...'!C2" display="/"/>
    <hyperlink ref="A102" location="'58 - IO 08 Veřejné osvětlení'!C2" display="/"/>
    <hyperlink ref="A103" location="'10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82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83</v>
      </c>
    </row>
    <row r="4" spans="2:46" s="1" customFormat="1" ht="24.95" customHeight="1">
      <c r="B4" s="20"/>
      <c r="D4" s="119" t="s">
        <v>109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20" t="str">
        <f>'Rekapitulace stavby'!K6</f>
        <v>Regenerace panelového sídliště U nádraží - 7. etapa, podetapa 2 - Prostor před obchody a navazující úpravy</v>
      </c>
      <c r="F7" s="321"/>
      <c r="G7" s="321"/>
      <c r="H7" s="321"/>
      <c r="I7" s="115"/>
      <c r="L7" s="20"/>
    </row>
    <row r="8" spans="1:31" s="2" customFormat="1" ht="12" customHeight="1">
      <c r="A8" s="34"/>
      <c r="B8" s="39"/>
      <c r="C8" s="34"/>
      <c r="D8" s="121" t="s">
        <v>110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2" t="s">
        <v>111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4" t="str">
        <f>'Rekapitulace stavby'!E14</f>
        <v>Vyplň údaj</v>
      </c>
      <c r="F18" s="325"/>
      <c r="G18" s="325"/>
      <c r="H18" s="325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6" t="s">
        <v>1</v>
      </c>
      <c r="F27" s="326"/>
      <c r="G27" s="326"/>
      <c r="H27" s="326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ROUND((SUM(BE120:BE163)),2)</f>
        <v>0</v>
      </c>
      <c r="G33" s="34"/>
      <c r="H33" s="34"/>
      <c r="I33" s="137">
        <v>0.21</v>
      </c>
      <c r="J33" s="136">
        <f>ROUND(((SUM(BE120:BE163))*I33),2)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ROUND((SUM(BF120:BF163)),2)</f>
        <v>0</v>
      </c>
      <c r="G34" s="34"/>
      <c r="H34" s="34"/>
      <c r="I34" s="137">
        <v>0.15</v>
      </c>
      <c r="J34" s="136">
        <f>ROUND(((SUM(BF120:BF163))*I34),2)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ROUND((SUM(BG120:BG163)),2)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ROUND((SUM(BH120:BH163)),2)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ROUND((SUM(BI120:BI163)),2)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7" t="str">
        <f>E7</f>
        <v>Regenerace panelového sídliště U nádraží - 7. etapa, podetapa 2 - Prostor před obchody a navazující úpravy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110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5" t="str">
        <f>E9</f>
        <v>51 - IO 01 Příprava území, demolice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113</v>
      </c>
      <c r="D94" s="163"/>
      <c r="E94" s="163"/>
      <c r="F94" s="163"/>
      <c r="G94" s="163"/>
      <c r="H94" s="163"/>
      <c r="I94" s="164"/>
      <c r="J94" s="165" t="s">
        <v>114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115</v>
      </c>
      <c r="D96" s="36"/>
      <c r="E96" s="36"/>
      <c r="F96" s="36"/>
      <c r="G96" s="36"/>
      <c r="H96" s="36"/>
      <c r="I96" s="122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116</v>
      </c>
    </row>
    <row r="97" spans="2:12" s="9" customFormat="1" ht="24.95" customHeight="1">
      <c r="B97" s="167"/>
      <c r="C97" s="168"/>
      <c r="D97" s="169" t="s">
        <v>117</v>
      </c>
      <c r="E97" s="170"/>
      <c r="F97" s="170"/>
      <c r="G97" s="170"/>
      <c r="H97" s="170"/>
      <c r="I97" s="171"/>
      <c r="J97" s="172">
        <f>J121</f>
        <v>0</v>
      </c>
      <c r="K97" s="168"/>
      <c r="L97" s="173"/>
    </row>
    <row r="98" spans="2:12" s="10" customFormat="1" ht="19.9" customHeight="1">
      <c r="B98" s="174"/>
      <c r="C98" s="104"/>
      <c r="D98" s="175" t="s">
        <v>118</v>
      </c>
      <c r="E98" s="176"/>
      <c r="F98" s="176"/>
      <c r="G98" s="176"/>
      <c r="H98" s="176"/>
      <c r="I98" s="177"/>
      <c r="J98" s="178">
        <f>J122</f>
        <v>0</v>
      </c>
      <c r="K98" s="104"/>
      <c r="L98" s="179"/>
    </row>
    <row r="99" spans="2:12" s="10" customFormat="1" ht="19.9" customHeight="1">
      <c r="B99" s="174"/>
      <c r="C99" s="104"/>
      <c r="D99" s="175" t="s">
        <v>119</v>
      </c>
      <c r="E99" s="176"/>
      <c r="F99" s="176"/>
      <c r="G99" s="176"/>
      <c r="H99" s="176"/>
      <c r="I99" s="177"/>
      <c r="J99" s="178">
        <f>J130</f>
        <v>0</v>
      </c>
      <c r="K99" s="104"/>
      <c r="L99" s="179"/>
    </row>
    <row r="100" spans="2:12" s="10" customFormat="1" ht="19.9" customHeight="1">
      <c r="B100" s="174"/>
      <c r="C100" s="104"/>
      <c r="D100" s="175" t="s">
        <v>120</v>
      </c>
      <c r="E100" s="176"/>
      <c r="F100" s="176"/>
      <c r="G100" s="176"/>
      <c r="H100" s="176"/>
      <c r="I100" s="177"/>
      <c r="J100" s="178">
        <f>J150</f>
        <v>0</v>
      </c>
      <c r="K100" s="104"/>
      <c r="L100" s="179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121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3.25" customHeight="1">
      <c r="A110" s="34"/>
      <c r="B110" s="35"/>
      <c r="C110" s="36"/>
      <c r="D110" s="36"/>
      <c r="E110" s="327" t="str">
        <f>E7</f>
        <v>Regenerace panelového sídliště U nádraží - 7. etapa, podetapa 2 - Prostor před obchody a navazující úpravy</v>
      </c>
      <c r="F110" s="328"/>
      <c r="G110" s="328"/>
      <c r="H110" s="328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110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5" t="str">
        <f>E9</f>
        <v>51 - IO 01 Příprava území, demolice</v>
      </c>
      <c r="F112" s="329"/>
      <c r="G112" s="329"/>
      <c r="H112" s="329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123" t="s">
        <v>22</v>
      </c>
      <c r="J114" s="66" t="str">
        <f>IF(J12="","",J12)</f>
        <v>3. 6. 2019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123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123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80"/>
      <c r="B119" s="181"/>
      <c r="C119" s="182" t="s">
        <v>122</v>
      </c>
      <c r="D119" s="183" t="s">
        <v>58</v>
      </c>
      <c r="E119" s="183" t="s">
        <v>54</v>
      </c>
      <c r="F119" s="183" t="s">
        <v>55</v>
      </c>
      <c r="G119" s="183" t="s">
        <v>123</v>
      </c>
      <c r="H119" s="183" t="s">
        <v>124</v>
      </c>
      <c r="I119" s="184" t="s">
        <v>125</v>
      </c>
      <c r="J119" s="185" t="s">
        <v>114</v>
      </c>
      <c r="K119" s="186" t="s">
        <v>126</v>
      </c>
      <c r="L119" s="187"/>
      <c r="M119" s="75" t="s">
        <v>1</v>
      </c>
      <c r="N119" s="76" t="s">
        <v>37</v>
      </c>
      <c r="O119" s="76" t="s">
        <v>127</v>
      </c>
      <c r="P119" s="76" t="s">
        <v>128</v>
      </c>
      <c r="Q119" s="76" t="s">
        <v>129</v>
      </c>
      <c r="R119" s="76" t="s">
        <v>130</v>
      </c>
      <c r="S119" s="76" t="s">
        <v>131</v>
      </c>
      <c r="T119" s="77" t="s">
        <v>132</v>
      </c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</row>
    <row r="120" spans="1:63" s="2" customFormat="1" ht="22.9" customHeight="1">
      <c r="A120" s="34"/>
      <c r="B120" s="35"/>
      <c r="C120" s="82" t="s">
        <v>133</v>
      </c>
      <c r="D120" s="36"/>
      <c r="E120" s="36"/>
      <c r="F120" s="36"/>
      <c r="G120" s="36"/>
      <c r="H120" s="36"/>
      <c r="I120" s="122"/>
      <c r="J120" s="188">
        <f>BK120</f>
        <v>0</v>
      </c>
      <c r="K120" s="36"/>
      <c r="L120" s="39"/>
      <c r="M120" s="78"/>
      <c r="N120" s="189"/>
      <c r="O120" s="79"/>
      <c r="P120" s="190">
        <f>P121</f>
        <v>0</v>
      </c>
      <c r="Q120" s="79"/>
      <c r="R120" s="190">
        <f>R121</f>
        <v>0</v>
      </c>
      <c r="S120" s="79"/>
      <c r="T120" s="191">
        <f>T121</f>
        <v>10.542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116</v>
      </c>
      <c r="BK120" s="192">
        <f>BK121</f>
        <v>0</v>
      </c>
    </row>
    <row r="121" spans="2:63" s="12" customFormat="1" ht="25.9" customHeight="1">
      <c r="B121" s="193"/>
      <c r="C121" s="194"/>
      <c r="D121" s="195" t="s">
        <v>72</v>
      </c>
      <c r="E121" s="196" t="s">
        <v>134</v>
      </c>
      <c r="F121" s="196" t="s">
        <v>135</v>
      </c>
      <c r="G121" s="194"/>
      <c r="H121" s="194"/>
      <c r="I121" s="197"/>
      <c r="J121" s="198">
        <f>BK121</f>
        <v>0</v>
      </c>
      <c r="K121" s="194"/>
      <c r="L121" s="199"/>
      <c r="M121" s="200"/>
      <c r="N121" s="201"/>
      <c r="O121" s="201"/>
      <c r="P121" s="202">
        <f>P122+P130+P150</f>
        <v>0</v>
      </c>
      <c r="Q121" s="201"/>
      <c r="R121" s="202">
        <f>R122+R130+R150</f>
        <v>0</v>
      </c>
      <c r="S121" s="201"/>
      <c r="T121" s="203">
        <f>T122+T130+T150</f>
        <v>10.542</v>
      </c>
      <c r="AR121" s="204" t="s">
        <v>81</v>
      </c>
      <c r="AT121" s="205" t="s">
        <v>72</v>
      </c>
      <c r="AU121" s="205" t="s">
        <v>73</v>
      </c>
      <c r="AY121" s="204" t="s">
        <v>136</v>
      </c>
      <c r="BK121" s="206">
        <f>BK122+BK130+BK150</f>
        <v>0</v>
      </c>
    </row>
    <row r="122" spans="2:63" s="12" customFormat="1" ht="22.9" customHeight="1">
      <c r="B122" s="193"/>
      <c r="C122" s="194"/>
      <c r="D122" s="195" t="s">
        <v>72</v>
      </c>
      <c r="E122" s="207" t="s">
        <v>81</v>
      </c>
      <c r="F122" s="207" t="s">
        <v>137</v>
      </c>
      <c r="G122" s="194"/>
      <c r="H122" s="194"/>
      <c r="I122" s="197"/>
      <c r="J122" s="208">
        <f>BK122</f>
        <v>0</v>
      </c>
      <c r="K122" s="194"/>
      <c r="L122" s="199"/>
      <c r="M122" s="200"/>
      <c r="N122" s="201"/>
      <c r="O122" s="201"/>
      <c r="P122" s="202">
        <f>SUM(P123:P129)</f>
        <v>0</v>
      </c>
      <c r="Q122" s="201"/>
      <c r="R122" s="202">
        <f>SUM(R123:R129)</f>
        <v>0</v>
      </c>
      <c r="S122" s="201"/>
      <c r="T122" s="203">
        <f>SUM(T123:T129)</f>
        <v>0</v>
      </c>
      <c r="AR122" s="204" t="s">
        <v>81</v>
      </c>
      <c r="AT122" s="205" t="s">
        <v>72</v>
      </c>
      <c r="AU122" s="205" t="s">
        <v>81</v>
      </c>
      <c r="AY122" s="204" t="s">
        <v>136</v>
      </c>
      <c r="BK122" s="206">
        <f>SUM(BK123:BK129)</f>
        <v>0</v>
      </c>
    </row>
    <row r="123" spans="1:65" s="2" customFormat="1" ht="16.5" customHeight="1">
      <c r="A123" s="34"/>
      <c r="B123" s="35"/>
      <c r="C123" s="209" t="s">
        <v>81</v>
      </c>
      <c r="D123" s="209" t="s">
        <v>138</v>
      </c>
      <c r="E123" s="210" t="s">
        <v>139</v>
      </c>
      <c r="F123" s="211" t="s">
        <v>140</v>
      </c>
      <c r="G123" s="212" t="s">
        <v>141</v>
      </c>
      <c r="H123" s="213">
        <v>100</v>
      </c>
      <c r="I123" s="214"/>
      <c r="J123" s="215">
        <f>ROUND(I123*H123,2)</f>
        <v>0</v>
      </c>
      <c r="K123" s="216"/>
      <c r="L123" s="39"/>
      <c r="M123" s="217" t="s">
        <v>1</v>
      </c>
      <c r="N123" s="218" t="s">
        <v>38</v>
      </c>
      <c r="O123" s="71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142</v>
      </c>
      <c r="AT123" s="221" t="s">
        <v>138</v>
      </c>
      <c r="AU123" s="221" t="s">
        <v>83</v>
      </c>
      <c r="AY123" s="17" t="s">
        <v>136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7" t="s">
        <v>81</v>
      </c>
      <c r="BK123" s="222">
        <f>ROUND(I123*H123,2)</f>
        <v>0</v>
      </c>
      <c r="BL123" s="17" t="s">
        <v>142</v>
      </c>
      <c r="BM123" s="221" t="s">
        <v>143</v>
      </c>
    </row>
    <row r="124" spans="2:51" s="13" customFormat="1" ht="11.25">
      <c r="B124" s="223"/>
      <c r="C124" s="224"/>
      <c r="D124" s="225" t="s">
        <v>144</v>
      </c>
      <c r="E124" s="226" t="s">
        <v>1</v>
      </c>
      <c r="F124" s="227" t="s">
        <v>145</v>
      </c>
      <c r="G124" s="224"/>
      <c r="H124" s="226" t="s">
        <v>1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144</v>
      </c>
      <c r="AU124" s="233" t="s">
        <v>83</v>
      </c>
      <c r="AV124" s="13" t="s">
        <v>81</v>
      </c>
      <c r="AW124" s="13" t="s">
        <v>30</v>
      </c>
      <c r="AX124" s="13" t="s">
        <v>73</v>
      </c>
      <c r="AY124" s="233" t="s">
        <v>136</v>
      </c>
    </row>
    <row r="125" spans="2:51" s="14" customFormat="1" ht="11.25">
      <c r="B125" s="234"/>
      <c r="C125" s="235"/>
      <c r="D125" s="225" t="s">
        <v>144</v>
      </c>
      <c r="E125" s="236" t="s">
        <v>1</v>
      </c>
      <c r="F125" s="237" t="s">
        <v>146</v>
      </c>
      <c r="G125" s="235"/>
      <c r="H125" s="238">
        <v>100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144</v>
      </c>
      <c r="AU125" s="244" t="s">
        <v>83</v>
      </c>
      <c r="AV125" s="14" t="s">
        <v>83</v>
      </c>
      <c r="AW125" s="14" t="s">
        <v>30</v>
      </c>
      <c r="AX125" s="14" t="s">
        <v>73</v>
      </c>
      <c r="AY125" s="244" t="s">
        <v>136</v>
      </c>
    </row>
    <row r="126" spans="2:51" s="15" customFormat="1" ht="11.25">
      <c r="B126" s="245"/>
      <c r="C126" s="246"/>
      <c r="D126" s="225" t="s">
        <v>144</v>
      </c>
      <c r="E126" s="247" t="s">
        <v>1</v>
      </c>
      <c r="F126" s="248" t="s">
        <v>147</v>
      </c>
      <c r="G126" s="246"/>
      <c r="H126" s="249">
        <v>100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144</v>
      </c>
      <c r="AU126" s="255" t="s">
        <v>83</v>
      </c>
      <c r="AV126" s="15" t="s">
        <v>142</v>
      </c>
      <c r="AW126" s="15" t="s">
        <v>30</v>
      </c>
      <c r="AX126" s="15" t="s">
        <v>81</v>
      </c>
      <c r="AY126" s="255" t="s">
        <v>136</v>
      </c>
    </row>
    <row r="127" spans="1:65" s="2" customFormat="1" ht="21.75" customHeight="1">
      <c r="A127" s="34"/>
      <c r="B127" s="35"/>
      <c r="C127" s="209" t="s">
        <v>83</v>
      </c>
      <c r="D127" s="209" t="s">
        <v>138</v>
      </c>
      <c r="E127" s="210" t="s">
        <v>148</v>
      </c>
      <c r="F127" s="211" t="s">
        <v>149</v>
      </c>
      <c r="G127" s="212" t="s">
        <v>141</v>
      </c>
      <c r="H127" s="213">
        <v>100</v>
      </c>
      <c r="I127" s="214"/>
      <c r="J127" s="215">
        <f>ROUND(I127*H127,2)</f>
        <v>0</v>
      </c>
      <c r="K127" s="216"/>
      <c r="L127" s="39"/>
      <c r="M127" s="217" t="s">
        <v>1</v>
      </c>
      <c r="N127" s="218" t="s">
        <v>38</v>
      </c>
      <c r="O127" s="7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142</v>
      </c>
      <c r="AT127" s="221" t="s">
        <v>138</v>
      </c>
      <c r="AU127" s="221" t="s">
        <v>83</v>
      </c>
      <c r="AY127" s="17" t="s">
        <v>136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7" t="s">
        <v>81</v>
      </c>
      <c r="BK127" s="222">
        <f>ROUND(I127*H127,2)</f>
        <v>0</v>
      </c>
      <c r="BL127" s="17" t="s">
        <v>142</v>
      </c>
      <c r="BM127" s="221" t="s">
        <v>150</v>
      </c>
    </row>
    <row r="128" spans="2:51" s="14" customFormat="1" ht="11.25">
      <c r="B128" s="234"/>
      <c r="C128" s="235"/>
      <c r="D128" s="225" t="s">
        <v>144</v>
      </c>
      <c r="E128" s="236" t="s">
        <v>1</v>
      </c>
      <c r="F128" s="237" t="s">
        <v>151</v>
      </c>
      <c r="G128" s="235"/>
      <c r="H128" s="238">
        <v>100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144</v>
      </c>
      <c r="AU128" s="244" t="s">
        <v>83</v>
      </c>
      <c r="AV128" s="14" t="s">
        <v>83</v>
      </c>
      <c r="AW128" s="14" t="s">
        <v>30</v>
      </c>
      <c r="AX128" s="14" t="s">
        <v>73</v>
      </c>
      <c r="AY128" s="244" t="s">
        <v>136</v>
      </c>
    </row>
    <row r="129" spans="2:51" s="15" customFormat="1" ht="11.25">
      <c r="B129" s="245"/>
      <c r="C129" s="246"/>
      <c r="D129" s="225" t="s">
        <v>144</v>
      </c>
      <c r="E129" s="247" t="s">
        <v>1</v>
      </c>
      <c r="F129" s="248" t="s">
        <v>147</v>
      </c>
      <c r="G129" s="246"/>
      <c r="H129" s="249">
        <v>100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144</v>
      </c>
      <c r="AU129" s="255" t="s">
        <v>83</v>
      </c>
      <c r="AV129" s="15" t="s">
        <v>142</v>
      </c>
      <c r="AW129" s="15" t="s">
        <v>30</v>
      </c>
      <c r="AX129" s="15" t="s">
        <v>81</v>
      </c>
      <c r="AY129" s="255" t="s">
        <v>136</v>
      </c>
    </row>
    <row r="130" spans="2:63" s="12" customFormat="1" ht="22.9" customHeight="1">
      <c r="B130" s="193"/>
      <c r="C130" s="194"/>
      <c r="D130" s="195" t="s">
        <v>72</v>
      </c>
      <c r="E130" s="207" t="s">
        <v>152</v>
      </c>
      <c r="F130" s="207" t="s">
        <v>153</v>
      </c>
      <c r="G130" s="194"/>
      <c r="H130" s="194"/>
      <c r="I130" s="197"/>
      <c r="J130" s="208">
        <f>BK130</f>
        <v>0</v>
      </c>
      <c r="K130" s="194"/>
      <c r="L130" s="199"/>
      <c r="M130" s="200"/>
      <c r="N130" s="201"/>
      <c r="O130" s="201"/>
      <c r="P130" s="202">
        <f>SUM(P131:P149)</f>
        <v>0</v>
      </c>
      <c r="Q130" s="201"/>
      <c r="R130" s="202">
        <f>SUM(R131:R149)</f>
        <v>0</v>
      </c>
      <c r="S130" s="201"/>
      <c r="T130" s="203">
        <f>SUM(T131:T149)</f>
        <v>10.542</v>
      </c>
      <c r="AR130" s="204" t="s">
        <v>81</v>
      </c>
      <c r="AT130" s="205" t="s">
        <v>72</v>
      </c>
      <c r="AU130" s="205" t="s">
        <v>81</v>
      </c>
      <c r="AY130" s="204" t="s">
        <v>136</v>
      </c>
      <c r="BK130" s="206">
        <f>SUM(BK131:BK149)</f>
        <v>0</v>
      </c>
    </row>
    <row r="131" spans="1:65" s="2" customFormat="1" ht="33" customHeight="1">
      <c r="A131" s="34"/>
      <c r="B131" s="35"/>
      <c r="C131" s="209" t="s">
        <v>154</v>
      </c>
      <c r="D131" s="209" t="s">
        <v>138</v>
      </c>
      <c r="E131" s="210" t="s">
        <v>155</v>
      </c>
      <c r="F131" s="211" t="s">
        <v>156</v>
      </c>
      <c r="G131" s="212" t="s">
        <v>157</v>
      </c>
      <c r="H131" s="213">
        <v>2</v>
      </c>
      <c r="I131" s="214"/>
      <c r="J131" s="215">
        <f>ROUND(I131*H131,2)</f>
        <v>0</v>
      </c>
      <c r="K131" s="216"/>
      <c r="L131" s="39"/>
      <c r="M131" s="217" t="s">
        <v>1</v>
      </c>
      <c r="N131" s="218" t="s">
        <v>38</v>
      </c>
      <c r="O131" s="71"/>
      <c r="P131" s="219">
        <f>O131*H131</f>
        <v>0</v>
      </c>
      <c r="Q131" s="219">
        <v>0</v>
      </c>
      <c r="R131" s="219">
        <f>Q131*H131</f>
        <v>0</v>
      </c>
      <c r="S131" s="219">
        <v>0.147</v>
      </c>
      <c r="T131" s="220">
        <f>S131*H131</f>
        <v>0.294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142</v>
      </c>
      <c r="AT131" s="221" t="s">
        <v>138</v>
      </c>
      <c r="AU131" s="221" t="s">
        <v>83</v>
      </c>
      <c r="AY131" s="17" t="s">
        <v>136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81</v>
      </c>
      <c r="BK131" s="222">
        <f>ROUND(I131*H131,2)</f>
        <v>0</v>
      </c>
      <c r="BL131" s="17" t="s">
        <v>142</v>
      </c>
      <c r="BM131" s="221" t="s">
        <v>158</v>
      </c>
    </row>
    <row r="132" spans="2:51" s="13" customFormat="1" ht="11.25">
      <c r="B132" s="223"/>
      <c r="C132" s="224"/>
      <c r="D132" s="225" t="s">
        <v>144</v>
      </c>
      <c r="E132" s="226" t="s">
        <v>1</v>
      </c>
      <c r="F132" s="227" t="s">
        <v>159</v>
      </c>
      <c r="G132" s="224"/>
      <c r="H132" s="226" t="s">
        <v>1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144</v>
      </c>
      <c r="AU132" s="233" t="s">
        <v>83</v>
      </c>
      <c r="AV132" s="13" t="s">
        <v>81</v>
      </c>
      <c r="AW132" s="13" t="s">
        <v>30</v>
      </c>
      <c r="AX132" s="13" t="s">
        <v>73</v>
      </c>
      <c r="AY132" s="233" t="s">
        <v>136</v>
      </c>
    </row>
    <row r="133" spans="2:51" s="14" customFormat="1" ht="11.25">
      <c r="B133" s="234"/>
      <c r="C133" s="235"/>
      <c r="D133" s="225" t="s">
        <v>144</v>
      </c>
      <c r="E133" s="236" t="s">
        <v>1</v>
      </c>
      <c r="F133" s="237" t="s">
        <v>160</v>
      </c>
      <c r="G133" s="235"/>
      <c r="H133" s="238">
        <v>2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144</v>
      </c>
      <c r="AU133" s="244" t="s">
        <v>83</v>
      </c>
      <c r="AV133" s="14" t="s">
        <v>83</v>
      </c>
      <c r="AW133" s="14" t="s">
        <v>30</v>
      </c>
      <c r="AX133" s="14" t="s">
        <v>73</v>
      </c>
      <c r="AY133" s="244" t="s">
        <v>136</v>
      </c>
    </row>
    <row r="134" spans="2:51" s="15" customFormat="1" ht="11.25">
      <c r="B134" s="245"/>
      <c r="C134" s="246"/>
      <c r="D134" s="225" t="s">
        <v>144</v>
      </c>
      <c r="E134" s="247" t="s">
        <v>1</v>
      </c>
      <c r="F134" s="248" t="s">
        <v>147</v>
      </c>
      <c r="G134" s="246"/>
      <c r="H134" s="249">
        <v>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144</v>
      </c>
      <c r="AU134" s="255" t="s">
        <v>83</v>
      </c>
      <c r="AV134" s="15" t="s">
        <v>142</v>
      </c>
      <c r="AW134" s="15" t="s">
        <v>30</v>
      </c>
      <c r="AX134" s="15" t="s">
        <v>81</v>
      </c>
      <c r="AY134" s="255" t="s">
        <v>136</v>
      </c>
    </row>
    <row r="135" spans="1:65" s="2" customFormat="1" ht="16.5" customHeight="1">
      <c r="A135" s="34"/>
      <c r="B135" s="35"/>
      <c r="C135" s="209" t="s">
        <v>142</v>
      </c>
      <c r="D135" s="209" t="s">
        <v>138</v>
      </c>
      <c r="E135" s="210" t="s">
        <v>161</v>
      </c>
      <c r="F135" s="211" t="s">
        <v>162</v>
      </c>
      <c r="G135" s="212" t="s">
        <v>141</v>
      </c>
      <c r="H135" s="213">
        <v>2</v>
      </c>
      <c r="I135" s="214"/>
      <c r="J135" s="215">
        <f>ROUND(I135*H135,2)</f>
        <v>0</v>
      </c>
      <c r="K135" s="216"/>
      <c r="L135" s="39"/>
      <c r="M135" s="217" t="s">
        <v>1</v>
      </c>
      <c r="N135" s="218" t="s">
        <v>38</v>
      </c>
      <c r="O135" s="71"/>
      <c r="P135" s="219">
        <f>O135*H135</f>
        <v>0</v>
      </c>
      <c r="Q135" s="219">
        <v>0</v>
      </c>
      <c r="R135" s="219">
        <f>Q135*H135</f>
        <v>0</v>
      </c>
      <c r="S135" s="219">
        <v>2.2</v>
      </c>
      <c r="T135" s="220">
        <f>S135*H135</f>
        <v>4.4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142</v>
      </c>
      <c r="AT135" s="221" t="s">
        <v>138</v>
      </c>
      <c r="AU135" s="221" t="s">
        <v>83</v>
      </c>
      <c r="AY135" s="17" t="s">
        <v>136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81</v>
      </c>
      <c r="BK135" s="222">
        <f>ROUND(I135*H135,2)</f>
        <v>0</v>
      </c>
      <c r="BL135" s="17" t="s">
        <v>142</v>
      </c>
      <c r="BM135" s="221" t="s">
        <v>163</v>
      </c>
    </row>
    <row r="136" spans="2:51" s="13" customFormat="1" ht="11.25">
      <c r="B136" s="223"/>
      <c r="C136" s="224"/>
      <c r="D136" s="225" t="s">
        <v>144</v>
      </c>
      <c r="E136" s="226" t="s">
        <v>1</v>
      </c>
      <c r="F136" s="227" t="s">
        <v>164</v>
      </c>
      <c r="G136" s="224"/>
      <c r="H136" s="226" t="s">
        <v>1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144</v>
      </c>
      <c r="AU136" s="233" t="s">
        <v>83</v>
      </c>
      <c r="AV136" s="13" t="s">
        <v>81</v>
      </c>
      <c r="AW136" s="13" t="s">
        <v>30</v>
      </c>
      <c r="AX136" s="13" t="s">
        <v>73</v>
      </c>
      <c r="AY136" s="233" t="s">
        <v>136</v>
      </c>
    </row>
    <row r="137" spans="2:51" s="14" customFormat="1" ht="11.25">
      <c r="B137" s="234"/>
      <c r="C137" s="235"/>
      <c r="D137" s="225" t="s">
        <v>144</v>
      </c>
      <c r="E137" s="236" t="s">
        <v>1</v>
      </c>
      <c r="F137" s="237" t="s">
        <v>165</v>
      </c>
      <c r="G137" s="235"/>
      <c r="H137" s="238">
        <v>2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144</v>
      </c>
      <c r="AU137" s="244" t="s">
        <v>83</v>
      </c>
      <c r="AV137" s="14" t="s">
        <v>83</v>
      </c>
      <c r="AW137" s="14" t="s">
        <v>30</v>
      </c>
      <c r="AX137" s="14" t="s">
        <v>73</v>
      </c>
      <c r="AY137" s="244" t="s">
        <v>136</v>
      </c>
    </row>
    <row r="138" spans="2:51" s="15" customFormat="1" ht="11.25">
      <c r="B138" s="245"/>
      <c r="C138" s="246"/>
      <c r="D138" s="225" t="s">
        <v>144</v>
      </c>
      <c r="E138" s="247" t="s">
        <v>1</v>
      </c>
      <c r="F138" s="248" t="s">
        <v>147</v>
      </c>
      <c r="G138" s="246"/>
      <c r="H138" s="249">
        <v>2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144</v>
      </c>
      <c r="AU138" s="255" t="s">
        <v>83</v>
      </c>
      <c r="AV138" s="15" t="s">
        <v>142</v>
      </c>
      <c r="AW138" s="15" t="s">
        <v>30</v>
      </c>
      <c r="AX138" s="15" t="s">
        <v>81</v>
      </c>
      <c r="AY138" s="255" t="s">
        <v>136</v>
      </c>
    </row>
    <row r="139" spans="1:65" s="2" customFormat="1" ht="16.5" customHeight="1">
      <c r="A139" s="34"/>
      <c r="B139" s="35"/>
      <c r="C139" s="209" t="s">
        <v>166</v>
      </c>
      <c r="D139" s="209" t="s">
        <v>138</v>
      </c>
      <c r="E139" s="210" t="s">
        <v>167</v>
      </c>
      <c r="F139" s="211" t="s">
        <v>168</v>
      </c>
      <c r="G139" s="212" t="s">
        <v>157</v>
      </c>
      <c r="H139" s="213">
        <v>4</v>
      </c>
      <c r="I139" s="214"/>
      <c r="J139" s="215">
        <f>ROUND(I139*H139,2)</f>
        <v>0</v>
      </c>
      <c r="K139" s="216"/>
      <c r="L139" s="39"/>
      <c r="M139" s="217" t="s">
        <v>1</v>
      </c>
      <c r="N139" s="218" t="s">
        <v>38</v>
      </c>
      <c r="O139" s="71"/>
      <c r="P139" s="219">
        <f>O139*H139</f>
        <v>0</v>
      </c>
      <c r="Q139" s="219">
        <v>0</v>
      </c>
      <c r="R139" s="219">
        <f>Q139*H139</f>
        <v>0</v>
      </c>
      <c r="S139" s="219">
        <v>0.087</v>
      </c>
      <c r="T139" s="220">
        <f>S139*H139</f>
        <v>0.348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142</v>
      </c>
      <c r="AT139" s="221" t="s">
        <v>138</v>
      </c>
      <c r="AU139" s="221" t="s">
        <v>83</v>
      </c>
      <c r="AY139" s="17" t="s">
        <v>136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81</v>
      </c>
      <c r="BK139" s="222">
        <f>ROUND(I139*H139,2)</f>
        <v>0</v>
      </c>
      <c r="BL139" s="17" t="s">
        <v>142</v>
      </c>
      <c r="BM139" s="221" t="s">
        <v>169</v>
      </c>
    </row>
    <row r="140" spans="2:51" s="13" customFormat="1" ht="11.25">
      <c r="B140" s="223"/>
      <c r="C140" s="224"/>
      <c r="D140" s="225" t="s">
        <v>144</v>
      </c>
      <c r="E140" s="226" t="s">
        <v>1</v>
      </c>
      <c r="F140" s="227" t="s">
        <v>159</v>
      </c>
      <c r="G140" s="224"/>
      <c r="H140" s="226" t="s">
        <v>1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144</v>
      </c>
      <c r="AU140" s="233" t="s">
        <v>83</v>
      </c>
      <c r="AV140" s="13" t="s">
        <v>81</v>
      </c>
      <c r="AW140" s="13" t="s">
        <v>30</v>
      </c>
      <c r="AX140" s="13" t="s">
        <v>73</v>
      </c>
      <c r="AY140" s="233" t="s">
        <v>136</v>
      </c>
    </row>
    <row r="141" spans="2:51" s="14" customFormat="1" ht="11.25">
      <c r="B141" s="234"/>
      <c r="C141" s="235"/>
      <c r="D141" s="225" t="s">
        <v>144</v>
      </c>
      <c r="E141" s="236" t="s">
        <v>1</v>
      </c>
      <c r="F141" s="237" t="s">
        <v>170</v>
      </c>
      <c r="G141" s="235"/>
      <c r="H141" s="238">
        <v>4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144</v>
      </c>
      <c r="AU141" s="244" t="s">
        <v>83</v>
      </c>
      <c r="AV141" s="14" t="s">
        <v>83</v>
      </c>
      <c r="AW141" s="14" t="s">
        <v>30</v>
      </c>
      <c r="AX141" s="14" t="s">
        <v>73</v>
      </c>
      <c r="AY141" s="244" t="s">
        <v>136</v>
      </c>
    </row>
    <row r="142" spans="2:51" s="15" customFormat="1" ht="11.25">
      <c r="B142" s="245"/>
      <c r="C142" s="246"/>
      <c r="D142" s="225" t="s">
        <v>144</v>
      </c>
      <c r="E142" s="247" t="s">
        <v>1</v>
      </c>
      <c r="F142" s="248" t="s">
        <v>147</v>
      </c>
      <c r="G142" s="246"/>
      <c r="H142" s="249">
        <v>4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144</v>
      </c>
      <c r="AU142" s="255" t="s">
        <v>83</v>
      </c>
      <c r="AV142" s="15" t="s">
        <v>142</v>
      </c>
      <c r="AW142" s="15" t="s">
        <v>30</v>
      </c>
      <c r="AX142" s="15" t="s">
        <v>81</v>
      </c>
      <c r="AY142" s="255" t="s">
        <v>136</v>
      </c>
    </row>
    <row r="143" spans="1:65" s="2" customFormat="1" ht="16.5" customHeight="1">
      <c r="A143" s="34"/>
      <c r="B143" s="35"/>
      <c r="C143" s="209" t="s">
        <v>171</v>
      </c>
      <c r="D143" s="209" t="s">
        <v>138</v>
      </c>
      <c r="E143" s="210" t="s">
        <v>172</v>
      </c>
      <c r="F143" s="211" t="s">
        <v>173</v>
      </c>
      <c r="G143" s="212" t="s">
        <v>157</v>
      </c>
      <c r="H143" s="213">
        <v>2</v>
      </c>
      <c r="I143" s="214"/>
      <c r="J143" s="215">
        <f>ROUND(I143*H143,2)</f>
        <v>0</v>
      </c>
      <c r="K143" s="216"/>
      <c r="L143" s="39"/>
      <c r="M143" s="217" t="s">
        <v>1</v>
      </c>
      <c r="N143" s="218" t="s">
        <v>38</v>
      </c>
      <c r="O143" s="71"/>
      <c r="P143" s="219">
        <f>O143*H143</f>
        <v>0</v>
      </c>
      <c r="Q143" s="219">
        <v>0</v>
      </c>
      <c r="R143" s="219">
        <f>Q143*H143</f>
        <v>0</v>
      </c>
      <c r="S143" s="219">
        <v>0.15</v>
      </c>
      <c r="T143" s="220">
        <f>S143*H143</f>
        <v>0.3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1" t="s">
        <v>142</v>
      </c>
      <c r="AT143" s="221" t="s">
        <v>138</v>
      </c>
      <c r="AU143" s="221" t="s">
        <v>83</v>
      </c>
      <c r="AY143" s="17" t="s">
        <v>136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81</v>
      </c>
      <c r="BK143" s="222">
        <f>ROUND(I143*H143,2)</f>
        <v>0</v>
      </c>
      <c r="BL143" s="17" t="s">
        <v>142</v>
      </c>
      <c r="BM143" s="221" t="s">
        <v>174</v>
      </c>
    </row>
    <row r="144" spans="2:51" s="13" customFormat="1" ht="11.25">
      <c r="B144" s="223"/>
      <c r="C144" s="224"/>
      <c r="D144" s="225" t="s">
        <v>144</v>
      </c>
      <c r="E144" s="226" t="s">
        <v>1</v>
      </c>
      <c r="F144" s="227" t="s">
        <v>159</v>
      </c>
      <c r="G144" s="224"/>
      <c r="H144" s="226" t="s">
        <v>1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144</v>
      </c>
      <c r="AU144" s="233" t="s">
        <v>83</v>
      </c>
      <c r="AV144" s="13" t="s">
        <v>81</v>
      </c>
      <c r="AW144" s="13" t="s">
        <v>30</v>
      </c>
      <c r="AX144" s="13" t="s">
        <v>73</v>
      </c>
      <c r="AY144" s="233" t="s">
        <v>136</v>
      </c>
    </row>
    <row r="145" spans="2:51" s="14" customFormat="1" ht="11.25">
      <c r="B145" s="234"/>
      <c r="C145" s="235"/>
      <c r="D145" s="225" t="s">
        <v>144</v>
      </c>
      <c r="E145" s="236" t="s">
        <v>1</v>
      </c>
      <c r="F145" s="237" t="s">
        <v>175</v>
      </c>
      <c r="G145" s="235"/>
      <c r="H145" s="238">
        <v>2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144</v>
      </c>
      <c r="AU145" s="244" t="s">
        <v>83</v>
      </c>
      <c r="AV145" s="14" t="s">
        <v>83</v>
      </c>
      <c r="AW145" s="14" t="s">
        <v>30</v>
      </c>
      <c r="AX145" s="14" t="s">
        <v>73</v>
      </c>
      <c r="AY145" s="244" t="s">
        <v>136</v>
      </c>
    </row>
    <row r="146" spans="2:51" s="15" customFormat="1" ht="11.25">
      <c r="B146" s="245"/>
      <c r="C146" s="246"/>
      <c r="D146" s="225" t="s">
        <v>144</v>
      </c>
      <c r="E146" s="247" t="s">
        <v>1</v>
      </c>
      <c r="F146" s="248" t="s">
        <v>147</v>
      </c>
      <c r="G146" s="246"/>
      <c r="H146" s="249">
        <v>2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AT146" s="255" t="s">
        <v>144</v>
      </c>
      <c r="AU146" s="255" t="s">
        <v>83</v>
      </c>
      <c r="AV146" s="15" t="s">
        <v>142</v>
      </c>
      <c r="AW146" s="15" t="s">
        <v>30</v>
      </c>
      <c r="AX146" s="15" t="s">
        <v>81</v>
      </c>
      <c r="AY146" s="255" t="s">
        <v>136</v>
      </c>
    </row>
    <row r="147" spans="1:65" s="2" customFormat="1" ht="16.5" customHeight="1">
      <c r="A147" s="34"/>
      <c r="B147" s="35"/>
      <c r="C147" s="209" t="s">
        <v>176</v>
      </c>
      <c r="D147" s="209" t="s">
        <v>138</v>
      </c>
      <c r="E147" s="210" t="s">
        <v>177</v>
      </c>
      <c r="F147" s="211" t="s">
        <v>178</v>
      </c>
      <c r="G147" s="212" t="s">
        <v>141</v>
      </c>
      <c r="H147" s="213">
        <v>2</v>
      </c>
      <c r="I147" s="214"/>
      <c r="J147" s="215">
        <f>ROUND(I147*H147,2)</f>
        <v>0</v>
      </c>
      <c r="K147" s="216"/>
      <c r="L147" s="39"/>
      <c r="M147" s="217" t="s">
        <v>1</v>
      </c>
      <c r="N147" s="218" t="s">
        <v>38</v>
      </c>
      <c r="O147" s="71"/>
      <c r="P147" s="219">
        <f>O147*H147</f>
        <v>0</v>
      </c>
      <c r="Q147" s="219">
        <v>0</v>
      </c>
      <c r="R147" s="219">
        <f>Q147*H147</f>
        <v>0</v>
      </c>
      <c r="S147" s="219">
        <v>2.6</v>
      </c>
      <c r="T147" s="220">
        <f>S147*H147</f>
        <v>5.2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1" t="s">
        <v>142</v>
      </c>
      <c r="AT147" s="221" t="s">
        <v>138</v>
      </c>
      <c r="AU147" s="221" t="s">
        <v>83</v>
      </c>
      <c r="AY147" s="17" t="s">
        <v>136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81</v>
      </c>
      <c r="BK147" s="222">
        <f>ROUND(I147*H147,2)</f>
        <v>0</v>
      </c>
      <c r="BL147" s="17" t="s">
        <v>142</v>
      </c>
      <c r="BM147" s="221" t="s">
        <v>179</v>
      </c>
    </row>
    <row r="148" spans="2:51" s="14" customFormat="1" ht="11.25">
      <c r="B148" s="234"/>
      <c r="C148" s="235"/>
      <c r="D148" s="225" t="s">
        <v>144</v>
      </c>
      <c r="E148" s="236" t="s">
        <v>1</v>
      </c>
      <c r="F148" s="237" t="s">
        <v>180</v>
      </c>
      <c r="G148" s="235"/>
      <c r="H148" s="238">
        <v>2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144</v>
      </c>
      <c r="AU148" s="244" t="s">
        <v>83</v>
      </c>
      <c r="AV148" s="14" t="s">
        <v>83</v>
      </c>
      <c r="AW148" s="14" t="s">
        <v>30</v>
      </c>
      <c r="AX148" s="14" t="s">
        <v>73</v>
      </c>
      <c r="AY148" s="244" t="s">
        <v>136</v>
      </c>
    </row>
    <row r="149" spans="2:51" s="15" customFormat="1" ht="11.25">
      <c r="B149" s="245"/>
      <c r="C149" s="246"/>
      <c r="D149" s="225" t="s">
        <v>144</v>
      </c>
      <c r="E149" s="247" t="s">
        <v>1</v>
      </c>
      <c r="F149" s="248" t="s">
        <v>147</v>
      </c>
      <c r="G149" s="246"/>
      <c r="H149" s="249">
        <v>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144</v>
      </c>
      <c r="AU149" s="255" t="s">
        <v>83</v>
      </c>
      <c r="AV149" s="15" t="s">
        <v>142</v>
      </c>
      <c r="AW149" s="15" t="s">
        <v>30</v>
      </c>
      <c r="AX149" s="15" t="s">
        <v>81</v>
      </c>
      <c r="AY149" s="255" t="s">
        <v>136</v>
      </c>
    </row>
    <row r="150" spans="2:63" s="12" customFormat="1" ht="22.9" customHeight="1">
      <c r="B150" s="193"/>
      <c r="C150" s="194"/>
      <c r="D150" s="195" t="s">
        <v>72</v>
      </c>
      <c r="E150" s="207" t="s">
        <v>181</v>
      </c>
      <c r="F150" s="207" t="s">
        <v>182</v>
      </c>
      <c r="G150" s="194"/>
      <c r="H150" s="194"/>
      <c r="I150" s="197"/>
      <c r="J150" s="208">
        <f>BK150</f>
        <v>0</v>
      </c>
      <c r="K150" s="194"/>
      <c r="L150" s="199"/>
      <c r="M150" s="200"/>
      <c r="N150" s="201"/>
      <c r="O150" s="201"/>
      <c r="P150" s="202">
        <f>SUM(P151:P163)</f>
        <v>0</v>
      </c>
      <c r="Q150" s="201"/>
      <c r="R150" s="202">
        <f>SUM(R151:R163)</f>
        <v>0</v>
      </c>
      <c r="S150" s="201"/>
      <c r="T150" s="203">
        <f>SUM(T151:T163)</f>
        <v>0</v>
      </c>
      <c r="AR150" s="204" t="s">
        <v>81</v>
      </c>
      <c r="AT150" s="205" t="s">
        <v>72</v>
      </c>
      <c r="AU150" s="205" t="s">
        <v>81</v>
      </c>
      <c r="AY150" s="204" t="s">
        <v>136</v>
      </c>
      <c r="BK150" s="206">
        <f>SUM(BK151:BK163)</f>
        <v>0</v>
      </c>
    </row>
    <row r="151" spans="1:65" s="2" customFormat="1" ht="21.75" customHeight="1">
      <c r="A151" s="34"/>
      <c r="B151" s="35"/>
      <c r="C151" s="209" t="s">
        <v>183</v>
      </c>
      <c r="D151" s="209" t="s">
        <v>138</v>
      </c>
      <c r="E151" s="210" t="s">
        <v>184</v>
      </c>
      <c r="F151" s="211" t="s">
        <v>185</v>
      </c>
      <c r="G151" s="212" t="s">
        <v>186</v>
      </c>
      <c r="H151" s="213">
        <v>9.6</v>
      </c>
      <c r="I151" s="214"/>
      <c r="J151" s="215">
        <f>ROUND(I151*H151,2)</f>
        <v>0</v>
      </c>
      <c r="K151" s="216"/>
      <c r="L151" s="39"/>
      <c r="M151" s="217" t="s">
        <v>1</v>
      </c>
      <c r="N151" s="218" t="s">
        <v>38</v>
      </c>
      <c r="O151" s="71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1" t="s">
        <v>142</v>
      </c>
      <c r="AT151" s="221" t="s">
        <v>138</v>
      </c>
      <c r="AU151" s="221" t="s">
        <v>83</v>
      </c>
      <c r="AY151" s="17" t="s">
        <v>136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7" t="s">
        <v>81</v>
      </c>
      <c r="BK151" s="222">
        <f>ROUND(I151*H151,2)</f>
        <v>0</v>
      </c>
      <c r="BL151" s="17" t="s">
        <v>142</v>
      </c>
      <c r="BM151" s="221" t="s">
        <v>187</v>
      </c>
    </row>
    <row r="152" spans="2:51" s="14" customFormat="1" ht="11.25">
      <c r="B152" s="234"/>
      <c r="C152" s="235"/>
      <c r="D152" s="225" t="s">
        <v>144</v>
      </c>
      <c r="E152" s="236" t="s">
        <v>1</v>
      </c>
      <c r="F152" s="237" t="s">
        <v>188</v>
      </c>
      <c r="G152" s="235"/>
      <c r="H152" s="238">
        <v>9.6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144</v>
      </c>
      <c r="AU152" s="244" t="s">
        <v>83</v>
      </c>
      <c r="AV152" s="14" t="s">
        <v>83</v>
      </c>
      <c r="AW152" s="14" t="s">
        <v>30</v>
      </c>
      <c r="AX152" s="14" t="s">
        <v>73</v>
      </c>
      <c r="AY152" s="244" t="s">
        <v>136</v>
      </c>
    </row>
    <row r="153" spans="2:51" s="15" customFormat="1" ht="11.25">
      <c r="B153" s="245"/>
      <c r="C153" s="246"/>
      <c r="D153" s="225" t="s">
        <v>144</v>
      </c>
      <c r="E153" s="247" t="s">
        <v>1</v>
      </c>
      <c r="F153" s="248" t="s">
        <v>147</v>
      </c>
      <c r="G153" s="246"/>
      <c r="H153" s="249">
        <v>9.6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144</v>
      </c>
      <c r="AU153" s="255" t="s">
        <v>83</v>
      </c>
      <c r="AV153" s="15" t="s">
        <v>142</v>
      </c>
      <c r="AW153" s="15" t="s">
        <v>30</v>
      </c>
      <c r="AX153" s="15" t="s">
        <v>81</v>
      </c>
      <c r="AY153" s="255" t="s">
        <v>136</v>
      </c>
    </row>
    <row r="154" spans="1:65" s="2" customFormat="1" ht="21.75" customHeight="1">
      <c r="A154" s="34"/>
      <c r="B154" s="35"/>
      <c r="C154" s="209" t="s">
        <v>152</v>
      </c>
      <c r="D154" s="209" t="s">
        <v>138</v>
      </c>
      <c r="E154" s="210" t="s">
        <v>189</v>
      </c>
      <c r="F154" s="211" t="s">
        <v>190</v>
      </c>
      <c r="G154" s="212" t="s">
        <v>186</v>
      </c>
      <c r="H154" s="213">
        <v>86.4</v>
      </c>
      <c r="I154" s="214"/>
      <c r="J154" s="215">
        <f>ROUND(I154*H154,2)</f>
        <v>0</v>
      </c>
      <c r="K154" s="216"/>
      <c r="L154" s="39"/>
      <c r="M154" s="217" t="s">
        <v>1</v>
      </c>
      <c r="N154" s="218" t="s">
        <v>38</v>
      </c>
      <c r="O154" s="7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1" t="s">
        <v>142</v>
      </c>
      <c r="AT154" s="221" t="s">
        <v>138</v>
      </c>
      <c r="AU154" s="221" t="s">
        <v>83</v>
      </c>
      <c r="AY154" s="17" t="s">
        <v>136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7" t="s">
        <v>81</v>
      </c>
      <c r="BK154" s="222">
        <f>ROUND(I154*H154,2)</f>
        <v>0</v>
      </c>
      <c r="BL154" s="17" t="s">
        <v>142</v>
      </c>
      <c r="BM154" s="221" t="s">
        <v>191</v>
      </c>
    </row>
    <row r="155" spans="2:51" s="14" customFormat="1" ht="11.25">
      <c r="B155" s="234"/>
      <c r="C155" s="235"/>
      <c r="D155" s="225" t="s">
        <v>144</v>
      </c>
      <c r="E155" s="235"/>
      <c r="F155" s="237" t="s">
        <v>192</v>
      </c>
      <c r="G155" s="235"/>
      <c r="H155" s="238">
        <v>86.4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144</v>
      </c>
      <c r="AU155" s="244" t="s">
        <v>83</v>
      </c>
      <c r="AV155" s="14" t="s">
        <v>83</v>
      </c>
      <c r="AW155" s="14" t="s">
        <v>4</v>
      </c>
      <c r="AX155" s="14" t="s">
        <v>81</v>
      </c>
      <c r="AY155" s="244" t="s">
        <v>136</v>
      </c>
    </row>
    <row r="156" spans="1:65" s="2" customFormat="1" ht="21.75" customHeight="1">
      <c r="A156" s="34"/>
      <c r="B156" s="35"/>
      <c r="C156" s="209" t="s">
        <v>193</v>
      </c>
      <c r="D156" s="209" t="s">
        <v>138</v>
      </c>
      <c r="E156" s="210" t="s">
        <v>194</v>
      </c>
      <c r="F156" s="211" t="s">
        <v>195</v>
      </c>
      <c r="G156" s="212" t="s">
        <v>186</v>
      </c>
      <c r="H156" s="213">
        <v>9.6</v>
      </c>
      <c r="I156" s="214"/>
      <c r="J156" s="215">
        <f>ROUND(I156*H156,2)</f>
        <v>0</v>
      </c>
      <c r="K156" s="216"/>
      <c r="L156" s="39"/>
      <c r="M156" s="217" t="s">
        <v>1</v>
      </c>
      <c r="N156" s="218" t="s">
        <v>38</v>
      </c>
      <c r="O156" s="71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1" t="s">
        <v>142</v>
      </c>
      <c r="AT156" s="221" t="s">
        <v>138</v>
      </c>
      <c r="AU156" s="221" t="s">
        <v>83</v>
      </c>
      <c r="AY156" s="17" t="s">
        <v>136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7" t="s">
        <v>81</v>
      </c>
      <c r="BK156" s="222">
        <f>ROUND(I156*H156,2)</f>
        <v>0</v>
      </c>
      <c r="BL156" s="17" t="s">
        <v>142</v>
      </c>
      <c r="BM156" s="221" t="s">
        <v>196</v>
      </c>
    </row>
    <row r="157" spans="2:51" s="14" customFormat="1" ht="11.25">
      <c r="B157" s="234"/>
      <c r="C157" s="235"/>
      <c r="D157" s="225" t="s">
        <v>144</v>
      </c>
      <c r="E157" s="236" t="s">
        <v>1</v>
      </c>
      <c r="F157" s="237" t="s">
        <v>197</v>
      </c>
      <c r="G157" s="235"/>
      <c r="H157" s="238">
        <v>9.6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144</v>
      </c>
      <c r="AU157" s="244" t="s">
        <v>83</v>
      </c>
      <c r="AV157" s="14" t="s">
        <v>83</v>
      </c>
      <c r="AW157" s="14" t="s">
        <v>30</v>
      </c>
      <c r="AX157" s="14" t="s">
        <v>73</v>
      </c>
      <c r="AY157" s="244" t="s">
        <v>136</v>
      </c>
    </row>
    <row r="158" spans="2:51" s="15" customFormat="1" ht="11.25">
      <c r="B158" s="245"/>
      <c r="C158" s="246"/>
      <c r="D158" s="225" t="s">
        <v>144</v>
      </c>
      <c r="E158" s="247" t="s">
        <v>1</v>
      </c>
      <c r="F158" s="248" t="s">
        <v>147</v>
      </c>
      <c r="G158" s="246"/>
      <c r="H158" s="249">
        <v>9.6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144</v>
      </c>
      <c r="AU158" s="255" t="s">
        <v>83</v>
      </c>
      <c r="AV158" s="15" t="s">
        <v>142</v>
      </c>
      <c r="AW158" s="15" t="s">
        <v>30</v>
      </c>
      <c r="AX158" s="15" t="s">
        <v>81</v>
      </c>
      <c r="AY158" s="255" t="s">
        <v>136</v>
      </c>
    </row>
    <row r="159" spans="1:65" s="2" customFormat="1" ht="16.5" customHeight="1">
      <c r="A159" s="34"/>
      <c r="B159" s="35"/>
      <c r="C159" s="209" t="s">
        <v>198</v>
      </c>
      <c r="D159" s="209" t="s">
        <v>138</v>
      </c>
      <c r="E159" s="210" t="s">
        <v>199</v>
      </c>
      <c r="F159" s="211" t="s">
        <v>200</v>
      </c>
      <c r="G159" s="212" t="s">
        <v>186</v>
      </c>
      <c r="H159" s="213">
        <v>0.942</v>
      </c>
      <c r="I159" s="214"/>
      <c r="J159" s="215">
        <f>ROUND(I159*H159,2)</f>
        <v>0</v>
      </c>
      <c r="K159" s="216"/>
      <c r="L159" s="39"/>
      <c r="M159" s="217" t="s">
        <v>1</v>
      </c>
      <c r="N159" s="218" t="s">
        <v>38</v>
      </c>
      <c r="O159" s="7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1" t="s">
        <v>142</v>
      </c>
      <c r="AT159" s="221" t="s">
        <v>138</v>
      </c>
      <c r="AU159" s="221" t="s">
        <v>83</v>
      </c>
      <c r="AY159" s="17" t="s">
        <v>136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81</v>
      </c>
      <c r="BK159" s="222">
        <f>ROUND(I159*H159,2)</f>
        <v>0</v>
      </c>
      <c r="BL159" s="17" t="s">
        <v>142</v>
      </c>
      <c r="BM159" s="221" t="s">
        <v>201</v>
      </c>
    </row>
    <row r="160" spans="2:51" s="14" customFormat="1" ht="11.25">
      <c r="B160" s="234"/>
      <c r="C160" s="235"/>
      <c r="D160" s="225" t="s">
        <v>144</v>
      </c>
      <c r="E160" s="236" t="s">
        <v>1</v>
      </c>
      <c r="F160" s="237" t="s">
        <v>202</v>
      </c>
      <c r="G160" s="235"/>
      <c r="H160" s="238">
        <v>0.294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144</v>
      </c>
      <c r="AU160" s="244" t="s">
        <v>83</v>
      </c>
      <c r="AV160" s="14" t="s">
        <v>83</v>
      </c>
      <c r="AW160" s="14" t="s">
        <v>30</v>
      </c>
      <c r="AX160" s="14" t="s">
        <v>73</v>
      </c>
      <c r="AY160" s="244" t="s">
        <v>136</v>
      </c>
    </row>
    <row r="161" spans="2:51" s="14" customFormat="1" ht="11.25">
      <c r="B161" s="234"/>
      <c r="C161" s="235"/>
      <c r="D161" s="225" t="s">
        <v>144</v>
      </c>
      <c r="E161" s="236" t="s">
        <v>1</v>
      </c>
      <c r="F161" s="237" t="s">
        <v>203</v>
      </c>
      <c r="G161" s="235"/>
      <c r="H161" s="238">
        <v>0.348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144</v>
      </c>
      <c r="AU161" s="244" t="s">
        <v>83</v>
      </c>
      <c r="AV161" s="14" t="s">
        <v>83</v>
      </c>
      <c r="AW161" s="14" t="s">
        <v>30</v>
      </c>
      <c r="AX161" s="14" t="s">
        <v>73</v>
      </c>
      <c r="AY161" s="244" t="s">
        <v>136</v>
      </c>
    </row>
    <row r="162" spans="2:51" s="14" customFormat="1" ht="11.25">
      <c r="B162" s="234"/>
      <c r="C162" s="235"/>
      <c r="D162" s="225" t="s">
        <v>144</v>
      </c>
      <c r="E162" s="236" t="s">
        <v>1</v>
      </c>
      <c r="F162" s="237" t="s">
        <v>204</v>
      </c>
      <c r="G162" s="235"/>
      <c r="H162" s="238">
        <v>0.3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144</v>
      </c>
      <c r="AU162" s="244" t="s">
        <v>83</v>
      </c>
      <c r="AV162" s="14" t="s">
        <v>83</v>
      </c>
      <c r="AW162" s="14" t="s">
        <v>30</v>
      </c>
      <c r="AX162" s="14" t="s">
        <v>73</v>
      </c>
      <c r="AY162" s="244" t="s">
        <v>136</v>
      </c>
    </row>
    <row r="163" spans="2:51" s="15" customFormat="1" ht="11.25">
      <c r="B163" s="245"/>
      <c r="C163" s="246"/>
      <c r="D163" s="225" t="s">
        <v>144</v>
      </c>
      <c r="E163" s="247" t="s">
        <v>1</v>
      </c>
      <c r="F163" s="248" t="s">
        <v>147</v>
      </c>
      <c r="G163" s="246"/>
      <c r="H163" s="249">
        <v>0.942</v>
      </c>
      <c r="I163" s="250"/>
      <c r="J163" s="246"/>
      <c r="K163" s="246"/>
      <c r="L163" s="251"/>
      <c r="M163" s="256"/>
      <c r="N163" s="257"/>
      <c r="O163" s="257"/>
      <c r="P163" s="257"/>
      <c r="Q163" s="257"/>
      <c r="R163" s="257"/>
      <c r="S163" s="257"/>
      <c r="T163" s="258"/>
      <c r="AT163" s="255" t="s">
        <v>144</v>
      </c>
      <c r="AU163" s="255" t="s">
        <v>83</v>
      </c>
      <c r="AV163" s="15" t="s">
        <v>142</v>
      </c>
      <c r="AW163" s="15" t="s">
        <v>30</v>
      </c>
      <c r="AX163" s="15" t="s">
        <v>81</v>
      </c>
      <c r="AY163" s="255" t="s">
        <v>136</v>
      </c>
    </row>
    <row r="164" spans="1:31" s="2" customFormat="1" ht="6.95" customHeight="1">
      <c r="A164" s="34"/>
      <c r="B164" s="54"/>
      <c r="C164" s="55"/>
      <c r="D164" s="55"/>
      <c r="E164" s="55"/>
      <c r="F164" s="55"/>
      <c r="G164" s="55"/>
      <c r="H164" s="55"/>
      <c r="I164" s="158"/>
      <c r="J164" s="55"/>
      <c r="K164" s="55"/>
      <c r="L164" s="39"/>
      <c r="M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</row>
  </sheetData>
  <sheetProtection algorithmName="SHA-512" hashValue="TMjMZH3NWgs2ckqBYRdH6kZOEvri3jzMsZ6fM5BaKVaA5W+QkM4c+XpvAxWBNRTvL8fBjMdCgIR8EM+Z3vZOHQ==" saltValue="59Btq32Gwx+xbbacnj4Q8jcP6Z1jrxdRtyE0c7xogTF8/DeBPqcHyjyjEt0zjWLMo9iYeqqbphgm4yEdXYITiQ==" spinCount="100000" sheet="1" objects="1" scenarios="1" formatColumns="0" formatRows="0" autoFilter="0"/>
  <autoFilter ref="C119:K16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90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83</v>
      </c>
    </row>
    <row r="4" spans="2:46" s="1" customFormat="1" ht="24.95" customHeight="1">
      <c r="B4" s="20"/>
      <c r="D4" s="119" t="s">
        <v>109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20" t="str">
        <f>'Rekapitulace stavby'!K6</f>
        <v>Regenerace panelového sídliště U nádraží - 7. etapa, podetapa 2 - Prostor před obchody a navazující úpravy</v>
      </c>
      <c r="F7" s="321"/>
      <c r="G7" s="321"/>
      <c r="H7" s="321"/>
      <c r="I7" s="115"/>
      <c r="L7" s="20"/>
    </row>
    <row r="8" spans="2:12" s="1" customFormat="1" ht="12" customHeight="1">
      <c r="B8" s="20"/>
      <c r="D8" s="121" t="s">
        <v>110</v>
      </c>
      <c r="I8" s="115"/>
      <c r="L8" s="20"/>
    </row>
    <row r="9" spans="1:31" s="2" customFormat="1" ht="16.5" customHeight="1">
      <c r="A9" s="34"/>
      <c r="B9" s="39"/>
      <c r="C9" s="34"/>
      <c r="D9" s="34"/>
      <c r="E9" s="320" t="s">
        <v>205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206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207</v>
      </c>
      <c r="F11" s="323"/>
      <c r="G11" s="323"/>
      <c r="H11" s="323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3. 6. 2019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4" t="str">
        <f>'Rekapitulace stavby'!E14</f>
        <v>Vyplň údaj</v>
      </c>
      <c r="F20" s="325"/>
      <c r="G20" s="325"/>
      <c r="H20" s="325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6" t="s">
        <v>1</v>
      </c>
      <c r="F29" s="326"/>
      <c r="G29" s="326"/>
      <c r="H29" s="326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ROUND((SUM(BE120:BE140)),2)</f>
        <v>0</v>
      </c>
      <c r="G35" s="34"/>
      <c r="H35" s="34"/>
      <c r="I35" s="137">
        <v>0.21</v>
      </c>
      <c r="J35" s="136">
        <f>ROUND(((SUM(BE120:BE140))*I35),2)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ROUND((SUM(BF120:BF140)),2)</f>
        <v>0</v>
      </c>
      <c r="G36" s="34"/>
      <c r="H36" s="34"/>
      <c r="I36" s="137">
        <v>0.15</v>
      </c>
      <c r="J36" s="136">
        <f>ROUND(((SUM(BF120:BF140))*I36),2)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ROUND((SUM(BG120:BG140)),2)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ROUND((SUM(BH120:BH140)),2)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ROUND((SUM(BI120:BI140)),2)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7" t="str">
        <f>E7</f>
        <v>Regenerace panelového sídliště U nádraží - 7. etapa, podetapa 2 - Prostor před obchody a navazující úpravy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7" t="s">
        <v>205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206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5" t="str">
        <f>E11</f>
        <v>02.1 - IO 02.1 Kácení a ochrana dřevin</v>
      </c>
      <c r="F89" s="329"/>
      <c r="G89" s="329"/>
      <c r="H89" s="329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3. 6. 2019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113</v>
      </c>
      <c r="D96" s="163"/>
      <c r="E96" s="163"/>
      <c r="F96" s="163"/>
      <c r="G96" s="163"/>
      <c r="H96" s="163"/>
      <c r="I96" s="164"/>
      <c r="J96" s="165" t="s">
        <v>114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115</v>
      </c>
      <c r="D98" s="36"/>
      <c r="E98" s="36"/>
      <c r="F98" s="36"/>
      <c r="G98" s="36"/>
      <c r="H98" s="36"/>
      <c r="I98" s="122"/>
      <c r="J98" s="84">
        <f>J120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116</v>
      </c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22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8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61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121</v>
      </c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3.25" customHeight="1">
      <c r="A108" s="34"/>
      <c r="B108" s="35"/>
      <c r="C108" s="36"/>
      <c r="D108" s="36"/>
      <c r="E108" s="327" t="str">
        <f>E7</f>
        <v>Regenerace panelového sídliště U nádraží - 7. etapa, podetapa 2 - Prostor před obchody a navazující úpravy</v>
      </c>
      <c r="F108" s="328"/>
      <c r="G108" s="328"/>
      <c r="H108" s="328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2:12" s="1" customFormat="1" ht="12" customHeight="1">
      <c r="B109" s="21"/>
      <c r="C109" s="29" t="s">
        <v>110</v>
      </c>
      <c r="D109" s="22"/>
      <c r="E109" s="22"/>
      <c r="F109" s="22"/>
      <c r="G109" s="22"/>
      <c r="H109" s="22"/>
      <c r="I109" s="115"/>
      <c r="J109" s="22"/>
      <c r="K109" s="22"/>
      <c r="L109" s="20"/>
    </row>
    <row r="110" spans="1:31" s="2" customFormat="1" ht="16.5" customHeight="1">
      <c r="A110" s="34"/>
      <c r="B110" s="35"/>
      <c r="C110" s="36"/>
      <c r="D110" s="36"/>
      <c r="E110" s="327" t="s">
        <v>205</v>
      </c>
      <c r="F110" s="329"/>
      <c r="G110" s="329"/>
      <c r="H110" s="329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5" t="str">
        <f>E11</f>
        <v>02.1 - IO 02.1 Kácení a ochrana dřevin</v>
      </c>
      <c r="F112" s="329"/>
      <c r="G112" s="329"/>
      <c r="H112" s="329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F14</f>
        <v xml:space="preserve"> </v>
      </c>
      <c r="G114" s="36"/>
      <c r="H114" s="36"/>
      <c r="I114" s="123" t="s">
        <v>22</v>
      </c>
      <c r="J114" s="66" t="str">
        <f>IF(J14="","",J14)</f>
        <v>3. 6. 2019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E17</f>
        <v xml:space="preserve"> </v>
      </c>
      <c r="G116" s="36"/>
      <c r="H116" s="36"/>
      <c r="I116" s="123" t="s">
        <v>29</v>
      </c>
      <c r="J116" s="32" t="str">
        <f>E23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IF(E20="","",E20)</f>
        <v>Vyplň údaj</v>
      </c>
      <c r="G117" s="36"/>
      <c r="H117" s="36"/>
      <c r="I117" s="123" t="s">
        <v>31</v>
      </c>
      <c r="J117" s="32" t="str">
        <f>E26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80"/>
      <c r="B119" s="181"/>
      <c r="C119" s="182" t="s">
        <v>122</v>
      </c>
      <c r="D119" s="183" t="s">
        <v>58</v>
      </c>
      <c r="E119" s="183" t="s">
        <v>54</v>
      </c>
      <c r="F119" s="183" t="s">
        <v>55</v>
      </c>
      <c r="G119" s="183" t="s">
        <v>123</v>
      </c>
      <c r="H119" s="183" t="s">
        <v>124</v>
      </c>
      <c r="I119" s="184" t="s">
        <v>125</v>
      </c>
      <c r="J119" s="185" t="s">
        <v>114</v>
      </c>
      <c r="K119" s="186" t="s">
        <v>126</v>
      </c>
      <c r="L119" s="187"/>
      <c r="M119" s="75" t="s">
        <v>1</v>
      </c>
      <c r="N119" s="76" t="s">
        <v>37</v>
      </c>
      <c r="O119" s="76" t="s">
        <v>127</v>
      </c>
      <c r="P119" s="76" t="s">
        <v>128</v>
      </c>
      <c r="Q119" s="76" t="s">
        <v>129</v>
      </c>
      <c r="R119" s="76" t="s">
        <v>130</v>
      </c>
      <c r="S119" s="76" t="s">
        <v>131</v>
      </c>
      <c r="T119" s="77" t="s">
        <v>132</v>
      </c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</row>
    <row r="120" spans="1:63" s="2" customFormat="1" ht="22.9" customHeight="1">
      <c r="A120" s="34"/>
      <c r="B120" s="35"/>
      <c r="C120" s="82" t="s">
        <v>133</v>
      </c>
      <c r="D120" s="36"/>
      <c r="E120" s="36"/>
      <c r="F120" s="36"/>
      <c r="G120" s="36"/>
      <c r="H120" s="36"/>
      <c r="I120" s="122"/>
      <c r="J120" s="188">
        <f>BK120</f>
        <v>0</v>
      </c>
      <c r="K120" s="36"/>
      <c r="L120" s="39"/>
      <c r="M120" s="78"/>
      <c r="N120" s="189"/>
      <c r="O120" s="79"/>
      <c r="P120" s="190">
        <f>SUM(P121:P140)</f>
        <v>0</v>
      </c>
      <c r="Q120" s="79"/>
      <c r="R120" s="190">
        <f>SUM(R121:R140)</f>
        <v>0</v>
      </c>
      <c r="S120" s="79"/>
      <c r="T120" s="191">
        <f>SUM(T121:T140)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116</v>
      </c>
      <c r="BK120" s="192">
        <f>SUM(BK121:BK140)</f>
        <v>0</v>
      </c>
    </row>
    <row r="121" spans="1:65" s="2" customFormat="1" ht="21.75" customHeight="1">
      <c r="A121" s="34"/>
      <c r="B121" s="35"/>
      <c r="C121" s="209" t="s">
        <v>81</v>
      </c>
      <c r="D121" s="209" t="s">
        <v>138</v>
      </c>
      <c r="E121" s="210" t="s">
        <v>208</v>
      </c>
      <c r="F121" s="211" t="s">
        <v>209</v>
      </c>
      <c r="G121" s="212" t="s">
        <v>210</v>
      </c>
      <c r="H121" s="213">
        <v>78</v>
      </c>
      <c r="I121" s="214"/>
      <c r="J121" s="215">
        <f>ROUND(I121*H121,2)</f>
        <v>0</v>
      </c>
      <c r="K121" s="216"/>
      <c r="L121" s="39"/>
      <c r="M121" s="217" t="s">
        <v>1</v>
      </c>
      <c r="N121" s="218" t="s">
        <v>38</v>
      </c>
      <c r="O121" s="71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142</v>
      </c>
      <c r="AT121" s="221" t="s">
        <v>138</v>
      </c>
      <c r="AU121" s="221" t="s">
        <v>73</v>
      </c>
      <c r="AY121" s="17" t="s">
        <v>136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7" t="s">
        <v>81</v>
      </c>
      <c r="BK121" s="222">
        <f>ROUND(I121*H121,2)</f>
        <v>0</v>
      </c>
      <c r="BL121" s="17" t="s">
        <v>142</v>
      </c>
      <c r="BM121" s="221" t="s">
        <v>83</v>
      </c>
    </row>
    <row r="122" spans="2:51" s="14" customFormat="1" ht="11.25">
      <c r="B122" s="234"/>
      <c r="C122" s="235"/>
      <c r="D122" s="225" t="s">
        <v>144</v>
      </c>
      <c r="E122" s="236" t="s">
        <v>1</v>
      </c>
      <c r="F122" s="237" t="s">
        <v>211</v>
      </c>
      <c r="G122" s="235"/>
      <c r="H122" s="238">
        <v>78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144</v>
      </c>
      <c r="AU122" s="244" t="s">
        <v>73</v>
      </c>
      <c r="AV122" s="14" t="s">
        <v>83</v>
      </c>
      <c r="AW122" s="14" t="s">
        <v>30</v>
      </c>
      <c r="AX122" s="14" t="s">
        <v>73</v>
      </c>
      <c r="AY122" s="244" t="s">
        <v>136</v>
      </c>
    </row>
    <row r="123" spans="2:51" s="15" customFormat="1" ht="11.25">
      <c r="B123" s="245"/>
      <c r="C123" s="246"/>
      <c r="D123" s="225" t="s">
        <v>144</v>
      </c>
      <c r="E123" s="247" t="s">
        <v>1</v>
      </c>
      <c r="F123" s="248" t="s">
        <v>147</v>
      </c>
      <c r="G123" s="246"/>
      <c r="H123" s="249">
        <v>78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144</v>
      </c>
      <c r="AU123" s="255" t="s">
        <v>73</v>
      </c>
      <c r="AV123" s="15" t="s">
        <v>142</v>
      </c>
      <c r="AW123" s="15" t="s">
        <v>30</v>
      </c>
      <c r="AX123" s="15" t="s">
        <v>81</v>
      </c>
      <c r="AY123" s="255" t="s">
        <v>136</v>
      </c>
    </row>
    <row r="124" spans="1:65" s="2" customFormat="1" ht="21.75" customHeight="1">
      <c r="A124" s="34"/>
      <c r="B124" s="35"/>
      <c r="C124" s="209" t="s">
        <v>83</v>
      </c>
      <c r="D124" s="209" t="s">
        <v>138</v>
      </c>
      <c r="E124" s="210" t="s">
        <v>212</v>
      </c>
      <c r="F124" s="211" t="s">
        <v>213</v>
      </c>
      <c r="G124" s="212" t="s">
        <v>210</v>
      </c>
      <c r="H124" s="213">
        <v>245</v>
      </c>
      <c r="I124" s="214"/>
      <c r="J124" s="215">
        <f>ROUND(I124*H124,2)</f>
        <v>0</v>
      </c>
      <c r="K124" s="216"/>
      <c r="L124" s="39"/>
      <c r="M124" s="217" t="s">
        <v>1</v>
      </c>
      <c r="N124" s="218" t="s">
        <v>38</v>
      </c>
      <c r="O124" s="71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142</v>
      </c>
      <c r="AT124" s="221" t="s">
        <v>138</v>
      </c>
      <c r="AU124" s="221" t="s">
        <v>73</v>
      </c>
      <c r="AY124" s="17" t="s">
        <v>136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7" t="s">
        <v>81</v>
      </c>
      <c r="BK124" s="222">
        <f>ROUND(I124*H124,2)</f>
        <v>0</v>
      </c>
      <c r="BL124" s="17" t="s">
        <v>142</v>
      </c>
      <c r="BM124" s="221" t="s">
        <v>142</v>
      </c>
    </row>
    <row r="125" spans="2:51" s="14" customFormat="1" ht="11.25">
      <c r="B125" s="234"/>
      <c r="C125" s="235"/>
      <c r="D125" s="225" t="s">
        <v>144</v>
      </c>
      <c r="E125" s="236" t="s">
        <v>1</v>
      </c>
      <c r="F125" s="237" t="s">
        <v>214</v>
      </c>
      <c r="G125" s="235"/>
      <c r="H125" s="238">
        <v>245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144</v>
      </c>
      <c r="AU125" s="244" t="s">
        <v>73</v>
      </c>
      <c r="AV125" s="14" t="s">
        <v>83</v>
      </c>
      <c r="AW125" s="14" t="s">
        <v>30</v>
      </c>
      <c r="AX125" s="14" t="s">
        <v>73</v>
      </c>
      <c r="AY125" s="244" t="s">
        <v>136</v>
      </c>
    </row>
    <row r="126" spans="2:51" s="15" customFormat="1" ht="11.25">
      <c r="B126" s="245"/>
      <c r="C126" s="246"/>
      <c r="D126" s="225" t="s">
        <v>144</v>
      </c>
      <c r="E126" s="247" t="s">
        <v>1</v>
      </c>
      <c r="F126" s="248" t="s">
        <v>147</v>
      </c>
      <c r="G126" s="246"/>
      <c r="H126" s="249">
        <v>245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AT126" s="255" t="s">
        <v>144</v>
      </c>
      <c r="AU126" s="255" t="s">
        <v>73</v>
      </c>
      <c r="AV126" s="15" t="s">
        <v>142</v>
      </c>
      <c r="AW126" s="15" t="s">
        <v>30</v>
      </c>
      <c r="AX126" s="15" t="s">
        <v>81</v>
      </c>
      <c r="AY126" s="255" t="s">
        <v>136</v>
      </c>
    </row>
    <row r="127" spans="1:65" s="2" customFormat="1" ht="21.75" customHeight="1">
      <c r="A127" s="34"/>
      <c r="B127" s="35"/>
      <c r="C127" s="209" t="s">
        <v>154</v>
      </c>
      <c r="D127" s="209" t="s">
        <v>138</v>
      </c>
      <c r="E127" s="210" t="s">
        <v>215</v>
      </c>
      <c r="F127" s="211" t="s">
        <v>216</v>
      </c>
      <c r="G127" s="212" t="s">
        <v>157</v>
      </c>
      <c r="H127" s="213">
        <v>1</v>
      </c>
      <c r="I127" s="214"/>
      <c r="J127" s="215">
        <f>ROUND(I127*H127,2)</f>
        <v>0</v>
      </c>
      <c r="K127" s="216"/>
      <c r="L127" s="39"/>
      <c r="M127" s="217" t="s">
        <v>1</v>
      </c>
      <c r="N127" s="218" t="s">
        <v>38</v>
      </c>
      <c r="O127" s="7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142</v>
      </c>
      <c r="AT127" s="221" t="s">
        <v>138</v>
      </c>
      <c r="AU127" s="221" t="s">
        <v>73</v>
      </c>
      <c r="AY127" s="17" t="s">
        <v>136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7" t="s">
        <v>81</v>
      </c>
      <c r="BK127" s="222">
        <f>ROUND(I127*H127,2)</f>
        <v>0</v>
      </c>
      <c r="BL127" s="17" t="s">
        <v>142</v>
      </c>
      <c r="BM127" s="221" t="s">
        <v>171</v>
      </c>
    </row>
    <row r="128" spans="1:65" s="2" customFormat="1" ht="21.75" customHeight="1">
      <c r="A128" s="34"/>
      <c r="B128" s="35"/>
      <c r="C128" s="209" t="s">
        <v>142</v>
      </c>
      <c r="D128" s="209" t="s">
        <v>138</v>
      </c>
      <c r="E128" s="210" t="s">
        <v>217</v>
      </c>
      <c r="F128" s="211" t="s">
        <v>218</v>
      </c>
      <c r="G128" s="212" t="s">
        <v>210</v>
      </c>
      <c r="H128" s="213">
        <v>646</v>
      </c>
      <c r="I128" s="214"/>
      <c r="J128" s="215">
        <f>ROUND(I128*H128,2)</f>
        <v>0</v>
      </c>
      <c r="K128" s="216"/>
      <c r="L128" s="39"/>
      <c r="M128" s="217" t="s">
        <v>1</v>
      </c>
      <c r="N128" s="218" t="s">
        <v>38</v>
      </c>
      <c r="O128" s="71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142</v>
      </c>
      <c r="AT128" s="221" t="s">
        <v>138</v>
      </c>
      <c r="AU128" s="221" t="s">
        <v>73</v>
      </c>
      <c r="AY128" s="17" t="s">
        <v>136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7" t="s">
        <v>81</v>
      </c>
      <c r="BK128" s="222">
        <f>ROUND(I128*H128,2)</f>
        <v>0</v>
      </c>
      <c r="BL128" s="17" t="s">
        <v>142</v>
      </c>
      <c r="BM128" s="221" t="s">
        <v>183</v>
      </c>
    </row>
    <row r="129" spans="2:51" s="14" customFormat="1" ht="11.25">
      <c r="B129" s="234"/>
      <c r="C129" s="235"/>
      <c r="D129" s="225" t="s">
        <v>144</v>
      </c>
      <c r="E129" s="236" t="s">
        <v>1</v>
      </c>
      <c r="F129" s="237" t="s">
        <v>219</v>
      </c>
      <c r="G129" s="235"/>
      <c r="H129" s="238">
        <v>156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144</v>
      </c>
      <c r="AU129" s="244" t="s">
        <v>73</v>
      </c>
      <c r="AV129" s="14" t="s">
        <v>83</v>
      </c>
      <c r="AW129" s="14" t="s">
        <v>30</v>
      </c>
      <c r="AX129" s="14" t="s">
        <v>73</v>
      </c>
      <c r="AY129" s="244" t="s">
        <v>136</v>
      </c>
    </row>
    <row r="130" spans="2:51" s="14" customFormat="1" ht="11.25">
      <c r="B130" s="234"/>
      <c r="C130" s="235"/>
      <c r="D130" s="225" t="s">
        <v>144</v>
      </c>
      <c r="E130" s="236" t="s">
        <v>1</v>
      </c>
      <c r="F130" s="237" t="s">
        <v>220</v>
      </c>
      <c r="G130" s="235"/>
      <c r="H130" s="238">
        <v>490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144</v>
      </c>
      <c r="AU130" s="244" t="s">
        <v>73</v>
      </c>
      <c r="AV130" s="14" t="s">
        <v>83</v>
      </c>
      <c r="AW130" s="14" t="s">
        <v>30</v>
      </c>
      <c r="AX130" s="14" t="s">
        <v>73</v>
      </c>
      <c r="AY130" s="244" t="s">
        <v>136</v>
      </c>
    </row>
    <row r="131" spans="2:51" s="15" customFormat="1" ht="11.25">
      <c r="B131" s="245"/>
      <c r="C131" s="246"/>
      <c r="D131" s="225" t="s">
        <v>144</v>
      </c>
      <c r="E131" s="247" t="s">
        <v>1</v>
      </c>
      <c r="F131" s="248" t="s">
        <v>221</v>
      </c>
      <c r="G131" s="246"/>
      <c r="H131" s="249">
        <v>646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144</v>
      </c>
      <c r="AU131" s="255" t="s">
        <v>73</v>
      </c>
      <c r="AV131" s="15" t="s">
        <v>142</v>
      </c>
      <c r="AW131" s="15" t="s">
        <v>30</v>
      </c>
      <c r="AX131" s="15" t="s">
        <v>81</v>
      </c>
      <c r="AY131" s="255" t="s">
        <v>136</v>
      </c>
    </row>
    <row r="132" spans="1:65" s="2" customFormat="1" ht="21.75" customHeight="1">
      <c r="A132" s="34"/>
      <c r="B132" s="35"/>
      <c r="C132" s="209" t="s">
        <v>166</v>
      </c>
      <c r="D132" s="209" t="s">
        <v>138</v>
      </c>
      <c r="E132" s="210" t="s">
        <v>222</v>
      </c>
      <c r="F132" s="211" t="s">
        <v>223</v>
      </c>
      <c r="G132" s="212" t="s">
        <v>157</v>
      </c>
      <c r="H132" s="213">
        <v>1</v>
      </c>
      <c r="I132" s="214"/>
      <c r="J132" s="215">
        <f aca="true" t="shared" si="0" ref="J132:J140">ROUND(I132*H132,2)</f>
        <v>0</v>
      </c>
      <c r="K132" s="216"/>
      <c r="L132" s="39"/>
      <c r="M132" s="217" t="s">
        <v>1</v>
      </c>
      <c r="N132" s="218" t="s">
        <v>38</v>
      </c>
      <c r="O132" s="71"/>
      <c r="P132" s="219">
        <f aca="true" t="shared" si="1" ref="P132:P140">O132*H132</f>
        <v>0</v>
      </c>
      <c r="Q132" s="219">
        <v>0</v>
      </c>
      <c r="R132" s="219">
        <f aca="true" t="shared" si="2" ref="R132:R140">Q132*H132</f>
        <v>0</v>
      </c>
      <c r="S132" s="219">
        <v>0</v>
      </c>
      <c r="T132" s="220">
        <f aca="true" t="shared" si="3" ref="T132:T140"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142</v>
      </c>
      <c r="AT132" s="221" t="s">
        <v>138</v>
      </c>
      <c r="AU132" s="221" t="s">
        <v>73</v>
      </c>
      <c r="AY132" s="17" t="s">
        <v>136</v>
      </c>
      <c r="BE132" s="222">
        <f aca="true" t="shared" si="4" ref="BE132:BE140">IF(N132="základní",J132,0)</f>
        <v>0</v>
      </c>
      <c r="BF132" s="222">
        <f aca="true" t="shared" si="5" ref="BF132:BF140">IF(N132="snížená",J132,0)</f>
        <v>0</v>
      </c>
      <c r="BG132" s="222">
        <f aca="true" t="shared" si="6" ref="BG132:BG140">IF(N132="zákl. přenesená",J132,0)</f>
        <v>0</v>
      </c>
      <c r="BH132" s="222">
        <f aca="true" t="shared" si="7" ref="BH132:BH140">IF(N132="sníž. přenesená",J132,0)</f>
        <v>0</v>
      </c>
      <c r="BI132" s="222">
        <f aca="true" t="shared" si="8" ref="BI132:BI140">IF(N132="nulová",J132,0)</f>
        <v>0</v>
      </c>
      <c r="BJ132" s="17" t="s">
        <v>81</v>
      </c>
      <c r="BK132" s="222">
        <f aca="true" t="shared" si="9" ref="BK132:BK140">ROUND(I132*H132,2)</f>
        <v>0</v>
      </c>
      <c r="BL132" s="17" t="s">
        <v>142</v>
      </c>
      <c r="BM132" s="221" t="s">
        <v>193</v>
      </c>
    </row>
    <row r="133" spans="1:65" s="2" customFormat="1" ht="21.75" customHeight="1">
      <c r="A133" s="34"/>
      <c r="B133" s="35"/>
      <c r="C133" s="209" t="s">
        <v>171</v>
      </c>
      <c r="D133" s="209" t="s">
        <v>138</v>
      </c>
      <c r="E133" s="210" t="s">
        <v>224</v>
      </c>
      <c r="F133" s="211" t="s">
        <v>225</v>
      </c>
      <c r="G133" s="212" t="s">
        <v>157</v>
      </c>
      <c r="H133" s="213">
        <v>1</v>
      </c>
      <c r="I133" s="214"/>
      <c r="J133" s="215">
        <f t="shared" si="0"/>
        <v>0</v>
      </c>
      <c r="K133" s="216"/>
      <c r="L133" s="39"/>
      <c r="M133" s="217" t="s">
        <v>1</v>
      </c>
      <c r="N133" s="218" t="s">
        <v>38</v>
      </c>
      <c r="O133" s="71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142</v>
      </c>
      <c r="AT133" s="221" t="s">
        <v>138</v>
      </c>
      <c r="AU133" s="221" t="s">
        <v>73</v>
      </c>
      <c r="AY133" s="17" t="s">
        <v>136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7" t="s">
        <v>81</v>
      </c>
      <c r="BK133" s="222">
        <f t="shared" si="9"/>
        <v>0</v>
      </c>
      <c r="BL133" s="17" t="s">
        <v>142</v>
      </c>
      <c r="BM133" s="221" t="s">
        <v>226</v>
      </c>
    </row>
    <row r="134" spans="1:65" s="2" customFormat="1" ht="16.5" customHeight="1">
      <c r="A134" s="34"/>
      <c r="B134" s="35"/>
      <c r="C134" s="209" t="s">
        <v>176</v>
      </c>
      <c r="D134" s="209" t="s">
        <v>138</v>
      </c>
      <c r="E134" s="210" t="s">
        <v>227</v>
      </c>
      <c r="F134" s="211" t="s">
        <v>228</v>
      </c>
      <c r="G134" s="212" t="s">
        <v>157</v>
      </c>
      <c r="H134" s="213">
        <v>1</v>
      </c>
      <c r="I134" s="214"/>
      <c r="J134" s="215">
        <f t="shared" si="0"/>
        <v>0</v>
      </c>
      <c r="K134" s="216"/>
      <c r="L134" s="39"/>
      <c r="M134" s="217" t="s">
        <v>1</v>
      </c>
      <c r="N134" s="218" t="s">
        <v>38</v>
      </c>
      <c r="O134" s="71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142</v>
      </c>
      <c r="AT134" s="221" t="s">
        <v>138</v>
      </c>
      <c r="AU134" s="221" t="s">
        <v>73</v>
      </c>
      <c r="AY134" s="17" t="s">
        <v>136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7" t="s">
        <v>81</v>
      </c>
      <c r="BK134" s="222">
        <f t="shared" si="9"/>
        <v>0</v>
      </c>
      <c r="BL134" s="17" t="s">
        <v>142</v>
      </c>
      <c r="BM134" s="221" t="s">
        <v>229</v>
      </c>
    </row>
    <row r="135" spans="1:65" s="2" customFormat="1" ht="21.75" customHeight="1">
      <c r="A135" s="34"/>
      <c r="B135" s="35"/>
      <c r="C135" s="209" t="s">
        <v>183</v>
      </c>
      <c r="D135" s="209" t="s">
        <v>138</v>
      </c>
      <c r="E135" s="210" t="s">
        <v>230</v>
      </c>
      <c r="F135" s="211" t="s">
        <v>231</v>
      </c>
      <c r="G135" s="212" t="s">
        <v>157</v>
      </c>
      <c r="H135" s="213">
        <v>1</v>
      </c>
      <c r="I135" s="214"/>
      <c r="J135" s="215">
        <f t="shared" si="0"/>
        <v>0</v>
      </c>
      <c r="K135" s="216"/>
      <c r="L135" s="39"/>
      <c r="M135" s="217" t="s">
        <v>1</v>
      </c>
      <c r="N135" s="218" t="s">
        <v>38</v>
      </c>
      <c r="O135" s="71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142</v>
      </c>
      <c r="AT135" s="221" t="s">
        <v>138</v>
      </c>
      <c r="AU135" s="221" t="s">
        <v>73</v>
      </c>
      <c r="AY135" s="17" t="s">
        <v>136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7" t="s">
        <v>81</v>
      </c>
      <c r="BK135" s="222">
        <f t="shared" si="9"/>
        <v>0</v>
      </c>
      <c r="BL135" s="17" t="s">
        <v>142</v>
      </c>
      <c r="BM135" s="221" t="s">
        <v>232</v>
      </c>
    </row>
    <row r="136" spans="1:65" s="2" customFormat="1" ht="21.75" customHeight="1">
      <c r="A136" s="34"/>
      <c r="B136" s="35"/>
      <c r="C136" s="209" t="s">
        <v>152</v>
      </c>
      <c r="D136" s="209" t="s">
        <v>138</v>
      </c>
      <c r="E136" s="210" t="s">
        <v>233</v>
      </c>
      <c r="F136" s="211" t="s">
        <v>234</v>
      </c>
      <c r="G136" s="212" t="s">
        <v>157</v>
      </c>
      <c r="H136" s="213">
        <v>1</v>
      </c>
      <c r="I136" s="214"/>
      <c r="J136" s="215">
        <f t="shared" si="0"/>
        <v>0</v>
      </c>
      <c r="K136" s="216"/>
      <c r="L136" s="39"/>
      <c r="M136" s="217" t="s">
        <v>1</v>
      </c>
      <c r="N136" s="218" t="s">
        <v>38</v>
      </c>
      <c r="O136" s="71"/>
      <c r="P136" s="219">
        <f t="shared" si="1"/>
        <v>0</v>
      </c>
      <c r="Q136" s="219">
        <v>0</v>
      </c>
      <c r="R136" s="219">
        <f t="shared" si="2"/>
        <v>0</v>
      </c>
      <c r="S136" s="219">
        <v>0</v>
      </c>
      <c r="T136" s="220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142</v>
      </c>
      <c r="AT136" s="221" t="s">
        <v>138</v>
      </c>
      <c r="AU136" s="221" t="s">
        <v>73</v>
      </c>
      <c r="AY136" s="17" t="s">
        <v>136</v>
      </c>
      <c r="BE136" s="222">
        <f t="shared" si="4"/>
        <v>0</v>
      </c>
      <c r="BF136" s="222">
        <f t="shared" si="5"/>
        <v>0</v>
      </c>
      <c r="BG136" s="222">
        <f t="shared" si="6"/>
        <v>0</v>
      </c>
      <c r="BH136" s="222">
        <f t="shared" si="7"/>
        <v>0</v>
      </c>
      <c r="BI136" s="222">
        <f t="shared" si="8"/>
        <v>0</v>
      </c>
      <c r="BJ136" s="17" t="s">
        <v>81</v>
      </c>
      <c r="BK136" s="222">
        <f t="shared" si="9"/>
        <v>0</v>
      </c>
      <c r="BL136" s="17" t="s">
        <v>142</v>
      </c>
      <c r="BM136" s="221" t="s">
        <v>235</v>
      </c>
    </row>
    <row r="137" spans="1:65" s="2" customFormat="1" ht="21.75" customHeight="1">
      <c r="A137" s="34"/>
      <c r="B137" s="35"/>
      <c r="C137" s="209" t="s">
        <v>193</v>
      </c>
      <c r="D137" s="209" t="s">
        <v>138</v>
      </c>
      <c r="E137" s="210" t="s">
        <v>236</v>
      </c>
      <c r="F137" s="211" t="s">
        <v>237</v>
      </c>
      <c r="G137" s="212" t="s">
        <v>157</v>
      </c>
      <c r="H137" s="213">
        <v>1</v>
      </c>
      <c r="I137" s="214"/>
      <c r="J137" s="215">
        <f t="shared" si="0"/>
        <v>0</v>
      </c>
      <c r="K137" s="216"/>
      <c r="L137" s="39"/>
      <c r="M137" s="217" t="s">
        <v>1</v>
      </c>
      <c r="N137" s="218" t="s">
        <v>38</v>
      </c>
      <c r="O137" s="71"/>
      <c r="P137" s="219">
        <f t="shared" si="1"/>
        <v>0</v>
      </c>
      <c r="Q137" s="219">
        <v>0</v>
      </c>
      <c r="R137" s="219">
        <f t="shared" si="2"/>
        <v>0</v>
      </c>
      <c r="S137" s="219">
        <v>0</v>
      </c>
      <c r="T137" s="220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1" t="s">
        <v>142</v>
      </c>
      <c r="AT137" s="221" t="s">
        <v>138</v>
      </c>
      <c r="AU137" s="221" t="s">
        <v>73</v>
      </c>
      <c r="AY137" s="17" t="s">
        <v>136</v>
      </c>
      <c r="BE137" s="222">
        <f t="shared" si="4"/>
        <v>0</v>
      </c>
      <c r="BF137" s="222">
        <f t="shared" si="5"/>
        <v>0</v>
      </c>
      <c r="BG137" s="222">
        <f t="shared" si="6"/>
        <v>0</v>
      </c>
      <c r="BH137" s="222">
        <f t="shared" si="7"/>
        <v>0</v>
      </c>
      <c r="BI137" s="222">
        <f t="shared" si="8"/>
        <v>0</v>
      </c>
      <c r="BJ137" s="17" t="s">
        <v>81</v>
      </c>
      <c r="BK137" s="222">
        <f t="shared" si="9"/>
        <v>0</v>
      </c>
      <c r="BL137" s="17" t="s">
        <v>142</v>
      </c>
      <c r="BM137" s="221" t="s">
        <v>238</v>
      </c>
    </row>
    <row r="138" spans="1:65" s="2" customFormat="1" ht="21.75" customHeight="1">
      <c r="A138" s="34"/>
      <c r="B138" s="35"/>
      <c r="C138" s="209" t="s">
        <v>198</v>
      </c>
      <c r="D138" s="209" t="s">
        <v>138</v>
      </c>
      <c r="E138" s="210" t="s">
        <v>239</v>
      </c>
      <c r="F138" s="211" t="s">
        <v>240</v>
      </c>
      <c r="G138" s="212" t="s">
        <v>157</v>
      </c>
      <c r="H138" s="213">
        <v>4</v>
      </c>
      <c r="I138" s="214"/>
      <c r="J138" s="215">
        <f t="shared" si="0"/>
        <v>0</v>
      </c>
      <c r="K138" s="216"/>
      <c r="L138" s="39"/>
      <c r="M138" s="217" t="s">
        <v>1</v>
      </c>
      <c r="N138" s="218" t="s">
        <v>38</v>
      </c>
      <c r="O138" s="71"/>
      <c r="P138" s="219">
        <f t="shared" si="1"/>
        <v>0</v>
      </c>
      <c r="Q138" s="219">
        <v>0</v>
      </c>
      <c r="R138" s="219">
        <f t="shared" si="2"/>
        <v>0</v>
      </c>
      <c r="S138" s="219">
        <v>0</v>
      </c>
      <c r="T138" s="220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1" t="s">
        <v>142</v>
      </c>
      <c r="AT138" s="221" t="s">
        <v>138</v>
      </c>
      <c r="AU138" s="221" t="s">
        <v>73</v>
      </c>
      <c r="AY138" s="17" t="s">
        <v>136</v>
      </c>
      <c r="BE138" s="222">
        <f t="shared" si="4"/>
        <v>0</v>
      </c>
      <c r="BF138" s="222">
        <f t="shared" si="5"/>
        <v>0</v>
      </c>
      <c r="BG138" s="222">
        <f t="shared" si="6"/>
        <v>0</v>
      </c>
      <c r="BH138" s="222">
        <f t="shared" si="7"/>
        <v>0</v>
      </c>
      <c r="BI138" s="222">
        <f t="shared" si="8"/>
        <v>0</v>
      </c>
      <c r="BJ138" s="17" t="s">
        <v>81</v>
      </c>
      <c r="BK138" s="222">
        <f t="shared" si="9"/>
        <v>0</v>
      </c>
      <c r="BL138" s="17" t="s">
        <v>142</v>
      </c>
      <c r="BM138" s="221" t="s">
        <v>241</v>
      </c>
    </row>
    <row r="139" spans="1:65" s="2" customFormat="1" ht="21.75" customHeight="1">
      <c r="A139" s="34"/>
      <c r="B139" s="35"/>
      <c r="C139" s="209" t="s">
        <v>226</v>
      </c>
      <c r="D139" s="209" t="s">
        <v>138</v>
      </c>
      <c r="E139" s="210" t="s">
        <v>242</v>
      </c>
      <c r="F139" s="211" t="s">
        <v>243</v>
      </c>
      <c r="G139" s="212" t="s">
        <v>157</v>
      </c>
      <c r="H139" s="213">
        <v>1</v>
      </c>
      <c r="I139" s="214"/>
      <c r="J139" s="215">
        <f t="shared" si="0"/>
        <v>0</v>
      </c>
      <c r="K139" s="216"/>
      <c r="L139" s="39"/>
      <c r="M139" s="217" t="s">
        <v>1</v>
      </c>
      <c r="N139" s="218" t="s">
        <v>38</v>
      </c>
      <c r="O139" s="71"/>
      <c r="P139" s="219">
        <f t="shared" si="1"/>
        <v>0</v>
      </c>
      <c r="Q139" s="219">
        <v>0</v>
      </c>
      <c r="R139" s="219">
        <f t="shared" si="2"/>
        <v>0</v>
      </c>
      <c r="S139" s="219">
        <v>0</v>
      </c>
      <c r="T139" s="220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142</v>
      </c>
      <c r="AT139" s="221" t="s">
        <v>138</v>
      </c>
      <c r="AU139" s="221" t="s">
        <v>73</v>
      </c>
      <c r="AY139" s="17" t="s">
        <v>136</v>
      </c>
      <c r="BE139" s="222">
        <f t="shared" si="4"/>
        <v>0</v>
      </c>
      <c r="BF139" s="222">
        <f t="shared" si="5"/>
        <v>0</v>
      </c>
      <c r="BG139" s="222">
        <f t="shared" si="6"/>
        <v>0</v>
      </c>
      <c r="BH139" s="222">
        <f t="shared" si="7"/>
        <v>0</v>
      </c>
      <c r="BI139" s="222">
        <f t="shared" si="8"/>
        <v>0</v>
      </c>
      <c r="BJ139" s="17" t="s">
        <v>81</v>
      </c>
      <c r="BK139" s="222">
        <f t="shared" si="9"/>
        <v>0</v>
      </c>
      <c r="BL139" s="17" t="s">
        <v>142</v>
      </c>
      <c r="BM139" s="221" t="s">
        <v>244</v>
      </c>
    </row>
    <row r="140" spans="1:65" s="2" customFormat="1" ht="21.75" customHeight="1">
      <c r="A140" s="34"/>
      <c r="B140" s="35"/>
      <c r="C140" s="209" t="s">
        <v>245</v>
      </c>
      <c r="D140" s="209" t="s">
        <v>138</v>
      </c>
      <c r="E140" s="210" t="s">
        <v>246</v>
      </c>
      <c r="F140" s="211" t="s">
        <v>247</v>
      </c>
      <c r="G140" s="212" t="s">
        <v>186</v>
      </c>
      <c r="H140" s="213">
        <v>0.115</v>
      </c>
      <c r="I140" s="214"/>
      <c r="J140" s="215">
        <f t="shared" si="0"/>
        <v>0</v>
      </c>
      <c r="K140" s="216"/>
      <c r="L140" s="39"/>
      <c r="M140" s="259" t="s">
        <v>1</v>
      </c>
      <c r="N140" s="260" t="s">
        <v>38</v>
      </c>
      <c r="O140" s="261"/>
      <c r="P140" s="262">
        <f t="shared" si="1"/>
        <v>0</v>
      </c>
      <c r="Q140" s="262">
        <v>0</v>
      </c>
      <c r="R140" s="262">
        <f t="shared" si="2"/>
        <v>0</v>
      </c>
      <c r="S140" s="262">
        <v>0</v>
      </c>
      <c r="T140" s="263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1" t="s">
        <v>142</v>
      </c>
      <c r="AT140" s="221" t="s">
        <v>138</v>
      </c>
      <c r="AU140" s="221" t="s">
        <v>73</v>
      </c>
      <c r="AY140" s="17" t="s">
        <v>136</v>
      </c>
      <c r="BE140" s="222">
        <f t="shared" si="4"/>
        <v>0</v>
      </c>
      <c r="BF140" s="222">
        <f t="shared" si="5"/>
        <v>0</v>
      </c>
      <c r="BG140" s="222">
        <f t="shared" si="6"/>
        <v>0</v>
      </c>
      <c r="BH140" s="222">
        <f t="shared" si="7"/>
        <v>0</v>
      </c>
      <c r="BI140" s="222">
        <f t="shared" si="8"/>
        <v>0</v>
      </c>
      <c r="BJ140" s="17" t="s">
        <v>81</v>
      </c>
      <c r="BK140" s="222">
        <f t="shared" si="9"/>
        <v>0</v>
      </c>
      <c r="BL140" s="17" t="s">
        <v>142</v>
      </c>
      <c r="BM140" s="221" t="s">
        <v>248</v>
      </c>
    </row>
    <row r="141" spans="1:31" s="2" customFormat="1" ht="6.95" customHeight="1">
      <c r="A141" s="34"/>
      <c r="B141" s="54"/>
      <c r="C141" s="55"/>
      <c r="D141" s="55"/>
      <c r="E141" s="55"/>
      <c r="F141" s="55"/>
      <c r="G141" s="55"/>
      <c r="H141" s="55"/>
      <c r="I141" s="158"/>
      <c r="J141" s="55"/>
      <c r="K141" s="55"/>
      <c r="L141" s="39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sheetProtection algorithmName="SHA-512" hashValue="T4+QpFMlGEmvKDcoqIlzZlqwWxTui5WVKIkFlfGyqKGJiJ3KcB1wQJmgsZthAOjFcpyvInhku1xRXEjF3KTxgA==" saltValue="a1UVelBDLsafb1Abxxu1BSgKT6s0bKsYqYqnOdfR4zp7+IzQMfUZxtsDXU3+K8z3z6YvBir6P67os2p0BFvjuQ==" spinCount="100000" sheet="1" objects="1" scenarios="1" formatColumns="0" formatRows="0" autoFilter="0"/>
  <autoFilter ref="C119:K140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93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83</v>
      </c>
    </row>
    <row r="4" spans="2:46" s="1" customFormat="1" ht="24.95" customHeight="1">
      <c r="B4" s="20"/>
      <c r="D4" s="119" t="s">
        <v>109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20" t="str">
        <f>'Rekapitulace stavby'!K6</f>
        <v>Regenerace panelového sídliště U nádraží - 7. etapa, podetapa 2 - Prostor před obchody a navazující úpravy</v>
      </c>
      <c r="F7" s="321"/>
      <c r="G7" s="321"/>
      <c r="H7" s="321"/>
      <c r="I7" s="115"/>
      <c r="L7" s="20"/>
    </row>
    <row r="8" spans="2:12" s="1" customFormat="1" ht="12" customHeight="1">
      <c r="B8" s="20"/>
      <c r="D8" s="121" t="s">
        <v>110</v>
      </c>
      <c r="I8" s="115"/>
      <c r="L8" s="20"/>
    </row>
    <row r="9" spans="1:31" s="2" customFormat="1" ht="16.5" customHeight="1">
      <c r="A9" s="34"/>
      <c r="B9" s="39"/>
      <c r="C9" s="34"/>
      <c r="D9" s="34"/>
      <c r="E9" s="320" t="s">
        <v>205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1" t="s">
        <v>206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2" t="s">
        <v>249</v>
      </c>
      <c r="F11" s="323"/>
      <c r="G11" s="323"/>
      <c r="H11" s="323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3. 6. 2019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23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27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4" t="str">
        <f>'Rekapitulace stavby'!E14</f>
        <v>Vyplň údaj</v>
      </c>
      <c r="F20" s="325"/>
      <c r="G20" s="325"/>
      <c r="H20" s="325"/>
      <c r="I20" s="123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29</v>
      </c>
      <c r="E22" s="34"/>
      <c r="F22" s="34"/>
      <c r="G22" s="34"/>
      <c r="H22" s="34"/>
      <c r="I22" s="123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23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31</v>
      </c>
      <c r="E25" s="34"/>
      <c r="F25" s="34"/>
      <c r="G25" s="34"/>
      <c r="H25" s="34"/>
      <c r="I25" s="123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23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32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5"/>
      <c r="B29" s="126"/>
      <c r="C29" s="125"/>
      <c r="D29" s="125"/>
      <c r="E29" s="326" t="s">
        <v>1</v>
      </c>
      <c r="F29" s="326"/>
      <c r="G29" s="326"/>
      <c r="H29" s="326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33</v>
      </c>
      <c r="E32" s="34"/>
      <c r="F32" s="34"/>
      <c r="G32" s="34"/>
      <c r="H32" s="34"/>
      <c r="I32" s="122"/>
      <c r="J32" s="132">
        <f>ROUND(J120,2)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35</v>
      </c>
      <c r="G34" s="34"/>
      <c r="H34" s="34"/>
      <c r="I34" s="134" t="s">
        <v>34</v>
      </c>
      <c r="J34" s="133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37</v>
      </c>
      <c r="E35" s="121" t="s">
        <v>38</v>
      </c>
      <c r="F35" s="136">
        <f>ROUND((SUM(BE120:BE254)),2)</f>
        <v>0</v>
      </c>
      <c r="G35" s="34"/>
      <c r="H35" s="34"/>
      <c r="I35" s="137">
        <v>0.21</v>
      </c>
      <c r="J35" s="136">
        <f>ROUND(((SUM(BE120:BE254))*I35),2)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39</v>
      </c>
      <c r="F36" s="136">
        <f>ROUND((SUM(BF120:BF254)),2)</f>
        <v>0</v>
      </c>
      <c r="G36" s="34"/>
      <c r="H36" s="34"/>
      <c r="I36" s="137">
        <v>0.15</v>
      </c>
      <c r="J36" s="136">
        <f>ROUND(((SUM(BF120:BF254))*I36),2)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40</v>
      </c>
      <c r="F37" s="136">
        <f>ROUND((SUM(BG120:BG254)),2)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1" t="s">
        <v>41</v>
      </c>
      <c r="F38" s="136">
        <f>ROUND((SUM(BH120:BH254)),2)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1" t="s">
        <v>42</v>
      </c>
      <c r="F39" s="136">
        <f>ROUND((SUM(BI120:BI254)),2)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43</v>
      </c>
      <c r="E41" s="140"/>
      <c r="F41" s="140"/>
      <c r="G41" s="141" t="s">
        <v>44</v>
      </c>
      <c r="H41" s="142" t="s">
        <v>45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7" t="str">
        <f>E7</f>
        <v>Regenerace panelového sídliště U nádraží - 7. etapa, podetapa 2 - Prostor před obchody a navazující úpravy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110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7" t="s">
        <v>205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206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75" t="str">
        <f>E11</f>
        <v>02.2 - IO 02.2 Pestební opatření a sadovnické úpravy</v>
      </c>
      <c r="F89" s="329"/>
      <c r="G89" s="329"/>
      <c r="H89" s="329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123" t="s">
        <v>22</v>
      </c>
      <c r="J91" s="66" t="str">
        <f>IF(J14="","",J14)</f>
        <v>3. 6. 2019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123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123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113</v>
      </c>
      <c r="D96" s="163"/>
      <c r="E96" s="163"/>
      <c r="F96" s="163"/>
      <c r="G96" s="163"/>
      <c r="H96" s="163"/>
      <c r="I96" s="164"/>
      <c r="J96" s="165" t="s">
        <v>114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115</v>
      </c>
      <c r="D98" s="36"/>
      <c r="E98" s="36"/>
      <c r="F98" s="36"/>
      <c r="G98" s="36"/>
      <c r="H98" s="36"/>
      <c r="I98" s="122"/>
      <c r="J98" s="84">
        <f>J120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116</v>
      </c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22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8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61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121</v>
      </c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3.25" customHeight="1">
      <c r="A108" s="34"/>
      <c r="B108" s="35"/>
      <c r="C108" s="36"/>
      <c r="D108" s="36"/>
      <c r="E108" s="327" t="str">
        <f>E7</f>
        <v>Regenerace panelového sídliště U nádraží - 7. etapa, podetapa 2 - Prostor před obchody a navazující úpravy</v>
      </c>
      <c r="F108" s="328"/>
      <c r="G108" s="328"/>
      <c r="H108" s="328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2:12" s="1" customFormat="1" ht="12" customHeight="1">
      <c r="B109" s="21"/>
      <c r="C109" s="29" t="s">
        <v>110</v>
      </c>
      <c r="D109" s="22"/>
      <c r="E109" s="22"/>
      <c r="F109" s="22"/>
      <c r="G109" s="22"/>
      <c r="H109" s="22"/>
      <c r="I109" s="115"/>
      <c r="J109" s="22"/>
      <c r="K109" s="22"/>
      <c r="L109" s="20"/>
    </row>
    <row r="110" spans="1:31" s="2" customFormat="1" ht="16.5" customHeight="1">
      <c r="A110" s="34"/>
      <c r="B110" s="35"/>
      <c r="C110" s="36"/>
      <c r="D110" s="36"/>
      <c r="E110" s="327" t="s">
        <v>205</v>
      </c>
      <c r="F110" s="329"/>
      <c r="G110" s="329"/>
      <c r="H110" s="329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206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5" t="str">
        <f>E11</f>
        <v>02.2 - IO 02.2 Pestební opatření a sadovnické úpravy</v>
      </c>
      <c r="F112" s="329"/>
      <c r="G112" s="329"/>
      <c r="H112" s="329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F14</f>
        <v xml:space="preserve"> </v>
      </c>
      <c r="G114" s="36"/>
      <c r="H114" s="36"/>
      <c r="I114" s="123" t="s">
        <v>22</v>
      </c>
      <c r="J114" s="66" t="str">
        <f>IF(J14="","",J14)</f>
        <v>3. 6. 2019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E17</f>
        <v xml:space="preserve"> </v>
      </c>
      <c r="G116" s="36"/>
      <c r="H116" s="36"/>
      <c r="I116" s="123" t="s">
        <v>29</v>
      </c>
      <c r="J116" s="32" t="str">
        <f>E23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IF(E20="","",E20)</f>
        <v>Vyplň údaj</v>
      </c>
      <c r="G117" s="36"/>
      <c r="H117" s="36"/>
      <c r="I117" s="123" t="s">
        <v>31</v>
      </c>
      <c r="J117" s="32" t="str">
        <f>E26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80"/>
      <c r="B119" s="181"/>
      <c r="C119" s="182" t="s">
        <v>122</v>
      </c>
      <c r="D119" s="183" t="s">
        <v>58</v>
      </c>
      <c r="E119" s="183" t="s">
        <v>54</v>
      </c>
      <c r="F119" s="183" t="s">
        <v>55</v>
      </c>
      <c r="G119" s="183" t="s">
        <v>123</v>
      </c>
      <c r="H119" s="183" t="s">
        <v>124</v>
      </c>
      <c r="I119" s="184" t="s">
        <v>125</v>
      </c>
      <c r="J119" s="185" t="s">
        <v>114</v>
      </c>
      <c r="K119" s="186" t="s">
        <v>126</v>
      </c>
      <c r="L119" s="187"/>
      <c r="M119" s="75" t="s">
        <v>1</v>
      </c>
      <c r="N119" s="76" t="s">
        <v>37</v>
      </c>
      <c r="O119" s="76" t="s">
        <v>127</v>
      </c>
      <c r="P119" s="76" t="s">
        <v>128</v>
      </c>
      <c r="Q119" s="76" t="s">
        <v>129</v>
      </c>
      <c r="R119" s="76" t="s">
        <v>130</v>
      </c>
      <c r="S119" s="76" t="s">
        <v>131</v>
      </c>
      <c r="T119" s="77" t="s">
        <v>132</v>
      </c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</row>
    <row r="120" spans="1:63" s="2" customFormat="1" ht="22.9" customHeight="1">
      <c r="A120" s="34"/>
      <c r="B120" s="35"/>
      <c r="C120" s="82" t="s">
        <v>133</v>
      </c>
      <c r="D120" s="36"/>
      <c r="E120" s="36"/>
      <c r="F120" s="36"/>
      <c r="G120" s="36"/>
      <c r="H120" s="36"/>
      <c r="I120" s="122"/>
      <c r="J120" s="188">
        <f>BK120</f>
        <v>0</v>
      </c>
      <c r="K120" s="36"/>
      <c r="L120" s="39"/>
      <c r="M120" s="78"/>
      <c r="N120" s="189"/>
      <c r="O120" s="79"/>
      <c r="P120" s="190">
        <f>SUM(P121:P254)</f>
        <v>0</v>
      </c>
      <c r="Q120" s="79"/>
      <c r="R120" s="190">
        <f>SUM(R121:R254)</f>
        <v>0</v>
      </c>
      <c r="S120" s="79"/>
      <c r="T120" s="191">
        <f>SUM(T121:T254)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116</v>
      </c>
      <c r="BK120" s="192">
        <f>SUM(BK121:BK254)</f>
        <v>0</v>
      </c>
    </row>
    <row r="121" spans="1:65" s="2" customFormat="1" ht="21.75" customHeight="1">
      <c r="A121" s="34"/>
      <c r="B121" s="35"/>
      <c r="C121" s="209" t="s">
        <v>81</v>
      </c>
      <c r="D121" s="209" t="s">
        <v>138</v>
      </c>
      <c r="E121" s="210" t="s">
        <v>250</v>
      </c>
      <c r="F121" s="211" t="s">
        <v>251</v>
      </c>
      <c r="G121" s="212" t="s">
        <v>157</v>
      </c>
      <c r="H121" s="213">
        <v>1</v>
      </c>
      <c r="I121" s="214"/>
      <c r="J121" s="215">
        <f>ROUND(I121*H121,2)</f>
        <v>0</v>
      </c>
      <c r="K121" s="216"/>
      <c r="L121" s="39"/>
      <c r="M121" s="217" t="s">
        <v>1</v>
      </c>
      <c r="N121" s="218" t="s">
        <v>38</v>
      </c>
      <c r="O121" s="71"/>
      <c r="P121" s="219">
        <f>O121*H121</f>
        <v>0</v>
      </c>
      <c r="Q121" s="219">
        <v>0</v>
      </c>
      <c r="R121" s="219">
        <f>Q121*H121</f>
        <v>0</v>
      </c>
      <c r="S121" s="219">
        <v>0</v>
      </c>
      <c r="T121" s="22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142</v>
      </c>
      <c r="AT121" s="221" t="s">
        <v>138</v>
      </c>
      <c r="AU121" s="221" t="s">
        <v>73</v>
      </c>
      <c r="AY121" s="17" t="s">
        <v>136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7" t="s">
        <v>81</v>
      </c>
      <c r="BK121" s="222">
        <f>ROUND(I121*H121,2)</f>
        <v>0</v>
      </c>
      <c r="BL121" s="17" t="s">
        <v>142</v>
      </c>
      <c r="BM121" s="221" t="s">
        <v>83</v>
      </c>
    </row>
    <row r="122" spans="1:65" s="2" customFormat="1" ht="21.75" customHeight="1">
      <c r="A122" s="34"/>
      <c r="B122" s="35"/>
      <c r="C122" s="209" t="s">
        <v>83</v>
      </c>
      <c r="D122" s="209" t="s">
        <v>138</v>
      </c>
      <c r="E122" s="210" t="s">
        <v>252</v>
      </c>
      <c r="F122" s="211" t="s">
        <v>253</v>
      </c>
      <c r="G122" s="212" t="s">
        <v>157</v>
      </c>
      <c r="H122" s="213">
        <v>2</v>
      </c>
      <c r="I122" s="214"/>
      <c r="J122" s="215">
        <f>ROUND(I122*H122,2)</f>
        <v>0</v>
      </c>
      <c r="K122" s="216"/>
      <c r="L122" s="39"/>
      <c r="M122" s="217" t="s">
        <v>1</v>
      </c>
      <c r="N122" s="218" t="s">
        <v>38</v>
      </c>
      <c r="O122" s="71"/>
      <c r="P122" s="219">
        <f>O122*H122</f>
        <v>0</v>
      </c>
      <c r="Q122" s="219">
        <v>0</v>
      </c>
      <c r="R122" s="219">
        <f>Q122*H122</f>
        <v>0</v>
      </c>
      <c r="S122" s="219">
        <v>0</v>
      </c>
      <c r="T122" s="22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1" t="s">
        <v>142</v>
      </c>
      <c r="AT122" s="221" t="s">
        <v>138</v>
      </c>
      <c r="AU122" s="221" t="s">
        <v>73</v>
      </c>
      <c r="AY122" s="17" t="s">
        <v>136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7" t="s">
        <v>81</v>
      </c>
      <c r="BK122" s="222">
        <f>ROUND(I122*H122,2)</f>
        <v>0</v>
      </c>
      <c r="BL122" s="17" t="s">
        <v>142</v>
      </c>
      <c r="BM122" s="221" t="s">
        <v>142</v>
      </c>
    </row>
    <row r="123" spans="1:65" s="2" customFormat="1" ht="21.75" customHeight="1">
      <c r="A123" s="34"/>
      <c r="B123" s="35"/>
      <c r="C123" s="209" t="s">
        <v>154</v>
      </c>
      <c r="D123" s="209" t="s">
        <v>138</v>
      </c>
      <c r="E123" s="210" t="s">
        <v>254</v>
      </c>
      <c r="F123" s="211" t="s">
        <v>255</v>
      </c>
      <c r="G123" s="212" t="s">
        <v>157</v>
      </c>
      <c r="H123" s="213">
        <v>1</v>
      </c>
      <c r="I123" s="214"/>
      <c r="J123" s="215">
        <f>ROUND(I123*H123,2)</f>
        <v>0</v>
      </c>
      <c r="K123" s="216"/>
      <c r="L123" s="39"/>
      <c r="M123" s="217" t="s">
        <v>1</v>
      </c>
      <c r="N123" s="218" t="s">
        <v>38</v>
      </c>
      <c r="O123" s="71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142</v>
      </c>
      <c r="AT123" s="221" t="s">
        <v>138</v>
      </c>
      <c r="AU123" s="221" t="s">
        <v>73</v>
      </c>
      <c r="AY123" s="17" t="s">
        <v>136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7" t="s">
        <v>81</v>
      </c>
      <c r="BK123" s="222">
        <f>ROUND(I123*H123,2)</f>
        <v>0</v>
      </c>
      <c r="BL123" s="17" t="s">
        <v>142</v>
      </c>
      <c r="BM123" s="221" t="s">
        <v>171</v>
      </c>
    </row>
    <row r="124" spans="1:65" s="2" customFormat="1" ht="21.75" customHeight="1">
      <c r="A124" s="34"/>
      <c r="B124" s="35"/>
      <c r="C124" s="209" t="s">
        <v>142</v>
      </c>
      <c r="D124" s="209" t="s">
        <v>138</v>
      </c>
      <c r="E124" s="210" t="s">
        <v>256</v>
      </c>
      <c r="F124" s="211" t="s">
        <v>257</v>
      </c>
      <c r="G124" s="212" t="s">
        <v>157</v>
      </c>
      <c r="H124" s="213">
        <v>1</v>
      </c>
      <c r="I124" s="214"/>
      <c r="J124" s="215">
        <f>ROUND(I124*H124,2)</f>
        <v>0</v>
      </c>
      <c r="K124" s="216"/>
      <c r="L124" s="39"/>
      <c r="M124" s="217" t="s">
        <v>1</v>
      </c>
      <c r="N124" s="218" t="s">
        <v>38</v>
      </c>
      <c r="O124" s="71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142</v>
      </c>
      <c r="AT124" s="221" t="s">
        <v>138</v>
      </c>
      <c r="AU124" s="221" t="s">
        <v>73</v>
      </c>
      <c r="AY124" s="17" t="s">
        <v>136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7" t="s">
        <v>81</v>
      </c>
      <c r="BK124" s="222">
        <f>ROUND(I124*H124,2)</f>
        <v>0</v>
      </c>
      <c r="BL124" s="17" t="s">
        <v>142</v>
      </c>
      <c r="BM124" s="221" t="s">
        <v>183</v>
      </c>
    </row>
    <row r="125" spans="1:65" s="2" customFormat="1" ht="21.75" customHeight="1">
      <c r="A125" s="34"/>
      <c r="B125" s="35"/>
      <c r="C125" s="209" t="s">
        <v>166</v>
      </c>
      <c r="D125" s="209" t="s">
        <v>138</v>
      </c>
      <c r="E125" s="210" t="s">
        <v>258</v>
      </c>
      <c r="F125" s="211" t="s">
        <v>259</v>
      </c>
      <c r="G125" s="212" t="s">
        <v>210</v>
      </c>
      <c r="H125" s="213">
        <v>150</v>
      </c>
      <c r="I125" s="214"/>
      <c r="J125" s="215">
        <f>ROUND(I125*H125,2)</f>
        <v>0</v>
      </c>
      <c r="K125" s="216"/>
      <c r="L125" s="39"/>
      <c r="M125" s="217" t="s">
        <v>1</v>
      </c>
      <c r="N125" s="218" t="s">
        <v>38</v>
      </c>
      <c r="O125" s="71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142</v>
      </c>
      <c r="AT125" s="221" t="s">
        <v>138</v>
      </c>
      <c r="AU125" s="221" t="s">
        <v>73</v>
      </c>
      <c r="AY125" s="17" t="s">
        <v>136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7" t="s">
        <v>81</v>
      </c>
      <c r="BK125" s="222">
        <f>ROUND(I125*H125,2)</f>
        <v>0</v>
      </c>
      <c r="BL125" s="17" t="s">
        <v>142</v>
      </c>
      <c r="BM125" s="221" t="s">
        <v>193</v>
      </c>
    </row>
    <row r="126" spans="2:51" s="14" customFormat="1" ht="11.25">
      <c r="B126" s="234"/>
      <c r="C126" s="235"/>
      <c r="D126" s="225" t="s">
        <v>144</v>
      </c>
      <c r="E126" s="236" t="s">
        <v>1</v>
      </c>
      <c r="F126" s="237" t="s">
        <v>260</v>
      </c>
      <c r="G126" s="235"/>
      <c r="H126" s="238">
        <v>150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144</v>
      </c>
      <c r="AU126" s="244" t="s">
        <v>73</v>
      </c>
      <c r="AV126" s="14" t="s">
        <v>83</v>
      </c>
      <c r="AW126" s="14" t="s">
        <v>30</v>
      </c>
      <c r="AX126" s="14" t="s">
        <v>73</v>
      </c>
      <c r="AY126" s="244" t="s">
        <v>136</v>
      </c>
    </row>
    <row r="127" spans="2:51" s="15" customFormat="1" ht="11.25">
      <c r="B127" s="245"/>
      <c r="C127" s="246"/>
      <c r="D127" s="225" t="s">
        <v>144</v>
      </c>
      <c r="E127" s="247" t="s">
        <v>1</v>
      </c>
      <c r="F127" s="248" t="s">
        <v>147</v>
      </c>
      <c r="G127" s="246"/>
      <c r="H127" s="249">
        <v>150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144</v>
      </c>
      <c r="AU127" s="255" t="s">
        <v>73</v>
      </c>
      <c r="AV127" s="15" t="s">
        <v>142</v>
      </c>
      <c r="AW127" s="15" t="s">
        <v>30</v>
      </c>
      <c r="AX127" s="15" t="s">
        <v>81</v>
      </c>
      <c r="AY127" s="255" t="s">
        <v>136</v>
      </c>
    </row>
    <row r="128" spans="1:65" s="2" customFormat="1" ht="21.75" customHeight="1">
      <c r="A128" s="34"/>
      <c r="B128" s="35"/>
      <c r="C128" s="209" t="s">
        <v>171</v>
      </c>
      <c r="D128" s="209" t="s">
        <v>138</v>
      </c>
      <c r="E128" s="210" t="s">
        <v>261</v>
      </c>
      <c r="F128" s="211" t="s">
        <v>262</v>
      </c>
      <c r="G128" s="212" t="s">
        <v>141</v>
      </c>
      <c r="H128" s="213">
        <v>15</v>
      </c>
      <c r="I128" s="214"/>
      <c r="J128" s="215">
        <f>ROUND(I128*H128,2)</f>
        <v>0</v>
      </c>
      <c r="K128" s="216"/>
      <c r="L128" s="39"/>
      <c r="M128" s="217" t="s">
        <v>1</v>
      </c>
      <c r="N128" s="218" t="s">
        <v>38</v>
      </c>
      <c r="O128" s="71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142</v>
      </c>
      <c r="AT128" s="221" t="s">
        <v>138</v>
      </c>
      <c r="AU128" s="221" t="s">
        <v>73</v>
      </c>
      <c r="AY128" s="17" t="s">
        <v>136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7" t="s">
        <v>81</v>
      </c>
      <c r="BK128" s="222">
        <f>ROUND(I128*H128,2)</f>
        <v>0</v>
      </c>
      <c r="BL128" s="17" t="s">
        <v>142</v>
      </c>
      <c r="BM128" s="221" t="s">
        <v>226</v>
      </c>
    </row>
    <row r="129" spans="2:51" s="14" customFormat="1" ht="11.25">
      <c r="B129" s="234"/>
      <c r="C129" s="235"/>
      <c r="D129" s="225" t="s">
        <v>144</v>
      </c>
      <c r="E129" s="236" t="s">
        <v>1</v>
      </c>
      <c r="F129" s="237" t="s">
        <v>263</v>
      </c>
      <c r="G129" s="235"/>
      <c r="H129" s="238">
        <v>15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144</v>
      </c>
      <c r="AU129" s="244" t="s">
        <v>73</v>
      </c>
      <c r="AV129" s="14" t="s">
        <v>83</v>
      </c>
      <c r="AW129" s="14" t="s">
        <v>30</v>
      </c>
      <c r="AX129" s="14" t="s">
        <v>73</v>
      </c>
      <c r="AY129" s="244" t="s">
        <v>136</v>
      </c>
    </row>
    <row r="130" spans="2:51" s="15" customFormat="1" ht="11.25">
      <c r="B130" s="245"/>
      <c r="C130" s="246"/>
      <c r="D130" s="225" t="s">
        <v>144</v>
      </c>
      <c r="E130" s="247" t="s">
        <v>1</v>
      </c>
      <c r="F130" s="248" t="s">
        <v>147</v>
      </c>
      <c r="G130" s="246"/>
      <c r="H130" s="249">
        <v>15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144</v>
      </c>
      <c r="AU130" s="255" t="s">
        <v>73</v>
      </c>
      <c r="AV130" s="15" t="s">
        <v>142</v>
      </c>
      <c r="AW130" s="15" t="s">
        <v>30</v>
      </c>
      <c r="AX130" s="15" t="s">
        <v>81</v>
      </c>
      <c r="AY130" s="255" t="s">
        <v>136</v>
      </c>
    </row>
    <row r="131" spans="1:65" s="2" customFormat="1" ht="16.5" customHeight="1">
      <c r="A131" s="34"/>
      <c r="B131" s="35"/>
      <c r="C131" s="209" t="s">
        <v>176</v>
      </c>
      <c r="D131" s="209" t="s">
        <v>138</v>
      </c>
      <c r="E131" s="210" t="s">
        <v>264</v>
      </c>
      <c r="F131" s="211" t="s">
        <v>265</v>
      </c>
      <c r="G131" s="212" t="s">
        <v>141</v>
      </c>
      <c r="H131" s="213">
        <v>15</v>
      </c>
      <c r="I131" s="214"/>
      <c r="J131" s="215">
        <f>ROUND(I131*H131,2)</f>
        <v>0</v>
      </c>
      <c r="K131" s="216"/>
      <c r="L131" s="39"/>
      <c r="M131" s="217" t="s">
        <v>1</v>
      </c>
      <c r="N131" s="218" t="s">
        <v>38</v>
      </c>
      <c r="O131" s="71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142</v>
      </c>
      <c r="AT131" s="221" t="s">
        <v>138</v>
      </c>
      <c r="AU131" s="221" t="s">
        <v>73</v>
      </c>
      <c r="AY131" s="17" t="s">
        <v>136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81</v>
      </c>
      <c r="BK131" s="222">
        <f>ROUND(I131*H131,2)</f>
        <v>0</v>
      </c>
      <c r="BL131" s="17" t="s">
        <v>142</v>
      </c>
      <c r="BM131" s="221" t="s">
        <v>229</v>
      </c>
    </row>
    <row r="132" spans="2:51" s="14" customFormat="1" ht="11.25">
      <c r="B132" s="234"/>
      <c r="C132" s="235"/>
      <c r="D132" s="225" t="s">
        <v>144</v>
      </c>
      <c r="E132" s="236" t="s">
        <v>1</v>
      </c>
      <c r="F132" s="237" t="s">
        <v>266</v>
      </c>
      <c r="G132" s="235"/>
      <c r="H132" s="238">
        <v>15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144</v>
      </c>
      <c r="AU132" s="244" t="s">
        <v>73</v>
      </c>
      <c r="AV132" s="14" t="s">
        <v>83</v>
      </c>
      <c r="AW132" s="14" t="s">
        <v>30</v>
      </c>
      <c r="AX132" s="14" t="s">
        <v>73</v>
      </c>
      <c r="AY132" s="244" t="s">
        <v>136</v>
      </c>
    </row>
    <row r="133" spans="2:51" s="15" customFormat="1" ht="11.25">
      <c r="B133" s="245"/>
      <c r="C133" s="246"/>
      <c r="D133" s="225" t="s">
        <v>144</v>
      </c>
      <c r="E133" s="247" t="s">
        <v>1</v>
      </c>
      <c r="F133" s="248" t="s">
        <v>147</v>
      </c>
      <c r="G133" s="246"/>
      <c r="H133" s="249">
        <v>15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144</v>
      </c>
      <c r="AU133" s="255" t="s">
        <v>73</v>
      </c>
      <c r="AV133" s="15" t="s">
        <v>142</v>
      </c>
      <c r="AW133" s="15" t="s">
        <v>30</v>
      </c>
      <c r="AX133" s="15" t="s">
        <v>81</v>
      </c>
      <c r="AY133" s="255" t="s">
        <v>136</v>
      </c>
    </row>
    <row r="134" spans="1:65" s="2" customFormat="1" ht="21.75" customHeight="1">
      <c r="A134" s="34"/>
      <c r="B134" s="35"/>
      <c r="C134" s="209" t="s">
        <v>183</v>
      </c>
      <c r="D134" s="209" t="s">
        <v>138</v>
      </c>
      <c r="E134" s="210" t="s">
        <v>267</v>
      </c>
      <c r="F134" s="211" t="s">
        <v>268</v>
      </c>
      <c r="G134" s="212" t="s">
        <v>210</v>
      </c>
      <c r="H134" s="213">
        <v>150</v>
      </c>
      <c r="I134" s="214"/>
      <c r="J134" s="215">
        <f>ROUND(I134*H134,2)</f>
        <v>0</v>
      </c>
      <c r="K134" s="216"/>
      <c r="L134" s="39"/>
      <c r="M134" s="217" t="s">
        <v>1</v>
      </c>
      <c r="N134" s="218" t="s">
        <v>38</v>
      </c>
      <c r="O134" s="7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142</v>
      </c>
      <c r="AT134" s="221" t="s">
        <v>138</v>
      </c>
      <c r="AU134" s="221" t="s">
        <v>73</v>
      </c>
      <c r="AY134" s="17" t="s">
        <v>136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81</v>
      </c>
      <c r="BK134" s="222">
        <f>ROUND(I134*H134,2)</f>
        <v>0</v>
      </c>
      <c r="BL134" s="17" t="s">
        <v>142</v>
      </c>
      <c r="BM134" s="221" t="s">
        <v>232</v>
      </c>
    </row>
    <row r="135" spans="1:65" s="2" customFormat="1" ht="16.5" customHeight="1">
      <c r="A135" s="34"/>
      <c r="B135" s="35"/>
      <c r="C135" s="209" t="s">
        <v>152</v>
      </c>
      <c r="D135" s="209" t="s">
        <v>138</v>
      </c>
      <c r="E135" s="210" t="s">
        <v>269</v>
      </c>
      <c r="F135" s="211" t="s">
        <v>270</v>
      </c>
      <c r="G135" s="212" t="s">
        <v>210</v>
      </c>
      <c r="H135" s="213">
        <v>150</v>
      </c>
      <c r="I135" s="214"/>
      <c r="J135" s="215">
        <f>ROUND(I135*H135,2)</f>
        <v>0</v>
      </c>
      <c r="K135" s="216"/>
      <c r="L135" s="39"/>
      <c r="M135" s="217" t="s">
        <v>1</v>
      </c>
      <c r="N135" s="218" t="s">
        <v>38</v>
      </c>
      <c r="O135" s="7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142</v>
      </c>
      <c r="AT135" s="221" t="s">
        <v>138</v>
      </c>
      <c r="AU135" s="221" t="s">
        <v>73</v>
      </c>
      <c r="AY135" s="17" t="s">
        <v>136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81</v>
      </c>
      <c r="BK135" s="222">
        <f>ROUND(I135*H135,2)</f>
        <v>0</v>
      </c>
      <c r="BL135" s="17" t="s">
        <v>142</v>
      </c>
      <c r="BM135" s="221" t="s">
        <v>235</v>
      </c>
    </row>
    <row r="136" spans="1:65" s="2" customFormat="1" ht="16.5" customHeight="1">
      <c r="A136" s="34"/>
      <c r="B136" s="35"/>
      <c r="C136" s="209" t="s">
        <v>193</v>
      </c>
      <c r="D136" s="209" t="s">
        <v>138</v>
      </c>
      <c r="E136" s="210" t="s">
        <v>271</v>
      </c>
      <c r="F136" s="211" t="s">
        <v>272</v>
      </c>
      <c r="G136" s="212" t="s">
        <v>210</v>
      </c>
      <c r="H136" s="213">
        <v>555</v>
      </c>
      <c r="I136" s="214"/>
      <c r="J136" s="215">
        <f>ROUND(I136*H136,2)</f>
        <v>0</v>
      </c>
      <c r="K136" s="216"/>
      <c r="L136" s="39"/>
      <c r="M136" s="217" t="s">
        <v>1</v>
      </c>
      <c r="N136" s="218" t="s">
        <v>38</v>
      </c>
      <c r="O136" s="7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142</v>
      </c>
      <c r="AT136" s="221" t="s">
        <v>138</v>
      </c>
      <c r="AU136" s="221" t="s">
        <v>73</v>
      </c>
      <c r="AY136" s="17" t="s">
        <v>136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81</v>
      </c>
      <c r="BK136" s="222">
        <f>ROUND(I136*H136,2)</f>
        <v>0</v>
      </c>
      <c r="BL136" s="17" t="s">
        <v>142</v>
      </c>
      <c r="BM136" s="221" t="s">
        <v>238</v>
      </c>
    </row>
    <row r="137" spans="2:51" s="14" customFormat="1" ht="11.25">
      <c r="B137" s="234"/>
      <c r="C137" s="235"/>
      <c r="D137" s="225" t="s">
        <v>144</v>
      </c>
      <c r="E137" s="236" t="s">
        <v>1</v>
      </c>
      <c r="F137" s="237" t="s">
        <v>273</v>
      </c>
      <c r="G137" s="235"/>
      <c r="H137" s="238">
        <v>555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144</v>
      </c>
      <c r="AU137" s="244" t="s">
        <v>73</v>
      </c>
      <c r="AV137" s="14" t="s">
        <v>83</v>
      </c>
      <c r="AW137" s="14" t="s">
        <v>30</v>
      </c>
      <c r="AX137" s="14" t="s">
        <v>73</v>
      </c>
      <c r="AY137" s="244" t="s">
        <v>136</v>
      </c>
    </row>
    <row r="138" spans="2:51" s="15" customFormat="1" ht="11.25">
      <c r="B138" s="245"/>
      <c r="C138" s="246"/>
      <c r="D138" s="225" t="s">
        <v>144</v>
      </c>
      <c r="E138" s="247" t="s">
        <v>1</v>
      </c>
      <c r="F138" s="248" t="s">
        <v>147</v>
      </c>
      <c r="G138" s="246"/>
      <c r="H138" s="249">
        <v>555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144</v>
      </c>
      <c r="AU138" s="255" t="s">
        <v>73</v>
      </c>
      <c r="AV138" s="15" t="s">
        <v>142</v>
      </c>
      <c r="AW138" s="15" t="s">
        <v>30</v>
      </c>
      <c r="AX138" s="15" t="s">
        <v>81</v>
      </c>
      <c r="AY138" s="255" t="s">
        <v>136</v>
      </c>
    </row>
    <row r="139" spans="1:65" s="2" customFormat="1" ht="16.5" customHeight="1">
      <c r="A139" s="34"/>
      <c r="B139" s="35"/>
      <c r="C139" s="209" t="s">
        <v>198</v>
      </c>
      <c r="D139" s="209" t="s">
        <v>138</v>
      </c>
      <c r="E139" s="210" t="s">
        <v>274</v>
      </c>
      <c r="F139" s="211" t="s">
        <v>275</v>
      </c>
      <c r="G139" s="212" t="s">
        <v>210</v>
      </c>
      <c r="H139" s="213">
        <v>150</v>
      </c>
      <c r="I139" s="214"/>
      <c r="J139" s="215">
        <f>ROUND(I139*H139,2)</f>
        <v>0</v>
      </c>
      <c r="K139" s="216"/>
      <c r="L139" s="39"/>
      <c r="M139" s="217" t="s">
        <v>1</v>
      </c>
      <c r="N139" s="218" t="s">
        <v>38</v>
      </c>
      <c r="O139" s="7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142</v>
      </c>
      <c r="AT139" s="221" t="s">
        <v>138</v>
      </c>
      <c r="AU139" s="221" t="s">
        <v>73</v>
      </c>
      <c r="AY139" s="17" t="s">
        <v>136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81</v>
      </c>
      <c r="BK139" s="222">
        <f>ROUND(I139*H139,2)</f>
        <v>0</v>
      </c>
      <c r="BL139" s="17" t="s">
        <v>142</v>
      </c>
      <c r="BM139" s="221" t="s">
        <v>241</v>
      </c>
    </row>
    <row r="140" spans="1:65" s="2" customFormat="1" ht="16.5" customHeight="1">
      <c r="A140" s="34"/>
      <c r="B140" s="35"/>
      <c r="C140" s="264" t="s">
        <v>226</v>
      </c>
      <c r="D140" s="264" t="s">
        <v>276</v>
      </c>
      <c r="E140" s="265" t="s">
        <v>277</v>
      </c>
      <c r="F140" s="266" t="s">
        <v>278</v>
      </c>
      <c r="G140" s="267" t="s">
        <v>141</v>
      </c>
      <c r="H140" s="268">
        <v>15</v>
      </c>
      <c r="I140" s="269"/>
      <c r="J140" s="270">
        <f>ROUND(I140*H140,2)</f>
        <v>0</v>
      </c>
      <c r="K140" s="271"/>
      <c r="L140" s="272"/>
      <c r="M140" s="273" t="s">
        <v>1</v>
      </c>
      <c r="N140" s="274" t="s">
        <v>38</v>
      </c>
      <c r="O140" s="7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1" t="s">
        <v>183</v>
      </c>
      <c r="AT140" s="221" t="s">
        <v>276</v>
      </c>
      <c r="AU140" s="221" t="s">
        <v>73</v>
      </c>
      <c r="AY140" s="17" t="s">
        <v>136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81</v>
      </c>
      <c r="BK140" s="222">
        <f>ROUND(I140*H140,2)</f>
        <v>0</v>
      </c>
      <c r="BL140" s="17" t="s">
        <v>142</v>
      </c>
      <c r="BM140" s="221" t="s">
        <v>244</v>
      </c>
    </row>
    <row r="141" spans="2:51" s="14" customFormat="1" ht="11.25">
      <c r="B141" s="234"/>
      <c r="C141" s="235"/>
      <c r="D141" s="225" t="s">
        <v>144</v>
      </c>
      <c r="E141" s="236" t="s">
        <v>1</v>
      </c>
      <c r="F141" s="237" t="s">
        <v>263</v>
      </c>
      <c r="G141" s="235"/>
      <c r="H141" s="238">
        <v>15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144</v>
      </c>
      <c r="AU141" s="244" t="s">
        <v>73</v>
      </c>
      <c r="AV141" s="14" t="s">
        <v>83</v>
      </c>
      <c r="AW141" s="14" t="s">
        <v>30</v>
      </c>
      <c r="AX141" s="14" t="s">
        <v>73</v>
      </c>
      <c r="AY141" s="244" t="s">
        <v>136</v>
      </c>
    </row>
    <row r="142" spans="2:51" s="15" customFormat="1" ht="11.25">
      <c r="B142" s="245"/>
      <c r="C142" s="246"/>
      <c r="D142" s="225" t="s">
        <v>144</v>
      </c>
      <c r="E142" s="247" t="s">
        <v>1</v>
      </c>
      <c r="F142" s="248" t="s">
        <v>147</v>
      </c>
      <c r="G142" s="246"/>
      <c r="H142" s="249">
        <v>15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144</v>
      </c>
      <c r="AU142" s="255" t="s">
        <v>73</v>
      </c>
      <c r="AV142" s="15" t="s">
        <v>142</v>
      </c>
      <c r="AW142" s="15" t="s">
        <v>30</v>
      </c>
      <c r="AX142" s="15" t="s">
        <v>81</v>
      </c>
      <c r="AY142" s="255" t="s">
        <v>136</v>
      </c>
    </row>
    <row r="143" spans="1:65" s="2" customFormat="1" ht="21.75" customHeight="1">
      <c r="A143" s="34"/>
      <c r="B143" s="35"/>
      <c r="C143" s="209" t="s">
        <v>245</v>
      </c>
      <c r="D143" s="209" t="s">
        <v>138</v>
      </c>
      <c r="E143" s="210" t="s">
        <v>279</v>
      </c>
      <c r="F143" s="211" t="s">
        <v>280</v>
      </c>
      <c r="G143" s="212" t="s">
        <v>210</v>
      </c>
      <c r="H143" s="213">
        <v>150</v>
      </c>
      <c r="I143" s="214"/>
      <c r="J143" s="215">
        <f>ROUND(I143*H143,2)</f>
        <v>0</v>
      </c>
      <c r="K143" s="216"/>
      <c r="L143" s="39"/>
      <c r="M143" s="217" t="s">
        <v>1</v>
      </c>
      <c r="N143" s="218" t="s">
        <v>38</v>
      </c>
      <c r="O143" s="7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1" t="s">
        <v>142</v>
      </c>
      <c r="AT143" s="221" t="s">
        <v>138</v>
      </c>
      <c r="AU143" s="221" t="s">
        <v>73</v>
      </c>
      <c r="AY143" s="17" t="s">
        <v>136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81</v>
      </c>
      <c r="BK143" s="222">
        <f>ROUND(I143*H143,2)</f>
        <v>0</v>
      </c>
      <c r="BL143" s="17" t="s">
        <v>142</v>
      </c>
      <c r="BM143" s="221" t="s">
        <v>248</v>
      </c>
    </row>
    <row r="144" spans="1:65" s="2" customFormat="1" ht="16.5" customHeight="1">
      <c r="A144" s="34"/>
      <c r="B144" s="35"/>
      <c r="C144" s="264" t="s">
        <v>229</v>
      </c>
      <c r="D144" s="264" t="s">
        <v>276</v>
      </c>
      <c r="E144" s="265" t="s">
        <v>281</v>
      </c>
      <c r="F144" s="266" t="s">
        <v>282</v>
      </c>
      <c r="G144" s="267" t="s">
        <v>283</v>
      </c>
      <c r="H144" s="268">
        <v>5.25</v>
      </c>
      <c r="I144" s="269"/>
      <c r="J144" s="270">
        <f>ROUND(I144*H144,2)</f>
        <v>0</v>
      </c>
      <c r="K144" s="271"/>
      <c r="L144" s="272"/>
      <c r="M144" s="273" t="s">
        <v>1</v>
      </c>
      <c r="N144" s="274" t="s">
        <v>38</v>
      </c>
      <c r="O144" s="71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1" t="s">
        <v>183</v>
      </c>
      <c r="AT144" s="221" t="s">
        <v>276</v>
      </c>
      <c r="AU144" s="221" t="s">
        <v>73</v>
      </c>
      <c r="AY144" s="17" t="s">
        <v>136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7" t="s">
        <v>81</v>
      </c>
      <c r="BK144" s="222">
        <f>ROUND(I144*H144,2)</f>
        <v>0</v>
      </c>
      <c r="BL144" s="17" t="s">
        <v>142</v>
      </c>
      <c r="BM144" s="221" t="s">
        <v>284</v>
      </c>
    </row>
    <row r="145" spans="2:51" s="14" customFormat="1" ht="11.25">
      <c r="B145" s="234"/>
      <c r="C145" s="235"/>
      <c r="D145" s="225" t="s">
        <v>144</v>
      </c>
      <c r="E145" s="236" t="s">
        <v>1</v>
      </c>
      <c r="F145" s="237" t="s">
        <v>285</v>
      </c>
      <c r="G145" s="235"/>
      <c r="H145" s="238">
        <v>5.25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144</v>
      </c>
      <c r="AU145" s="244" t="s">
        <v>73</v>
      </c>
      <c r="AV145" s="14" t="s">
        <v>83</v>
      </c>
      <c r="AW145" s="14" t="s">
        <v>30</v>
      </c>
      <c r="AX145" s="14" t="s">
        <v>73</v>
      </c>
      <c r="AY145" s="244" t="s">
        <v>136</v>
      </c>
    </row>
    <row r="146" spans="2:51" s="15" customFormat="1" ht="11.25">
      <c r="B146" s="245"/>
      <c r="C146" s="246"/>
      <c r="D146" s="225" t="s">
        <v>144</v>
      </c>
      <c r="E146" s="247" t="s">
        <v>1</v>
      </c>
      <c r="F146" s="248" t="s">
        <v>147</v>
      </c>
      <c r="G146" s="246"/>
      <c r="H146" s="249">
        <v>5.25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AT146" s="255" t="s">
        <v>144</v>
      </c>
      <c r="AU146" s="255" t="s">
        <v>73</v>
      </c>
      <c r="AV146" s="15" t="s">
        <v>142</v>
      </c>
      <c r="AW146" s="15" t="s">
        <v>30</v>
      </c>
      <c r="AX146" s="15" t="s">
        <v>81</v>
      </c>
      <c r="AY146" s="255" t="s">
        <v>136</v>
      </c>
    </row>
    <row r="147" spans="1:65" s="2" customFormat="1" ht="16.5" customHeight="1">
      <c r="A147" s="34"/>
      <c r="B147" s="35"/>
      <c r="C147" s="209" t="s">
        <v>8</v>
      </c>
      <c r="D147" s="209" t="s">
        <v>138</v>
      </c>
      <c r="E147" s="210" t="s">
        <v>286</v>
      </c>
      <c r="F147" s="211" t="s">
        <v>287</v>
      </c>
      <c r="G147" s="212" t="s">
        <v>210</v>
      </c>
      <c r="H147" s="213">
        <v>150</v>
      </c>
      <c r="I147" s="214"/>
      <c r="J147" s="215">
        <f>ROUND(I147*H147,2)</f>
        <v>0</v>
      </c>
      <c r="K147" s="216"/>
      <c r="L147" s="39"/>
      <c r="M147" s="217" t="s">
        <v>1</v>
      </c>
      <c r="N147" s="218" t="s">
        <v>38</v>
      </c>
      <c r="O147" s="7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1" t="s">
        <v>142</v>
      </c>
      <c r="AT147" s="221" t="s">
        <v>138</v>
      </c>
      <c r="AU147" s="221" t="s">
        <v>73</v>
      </c>
      <c r="AY147" s="17" t="s">
        <v>136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81</v>
      </c>
      <c r="BK147" s="222">
        <f>ROUND(I147*H147,2)</f>
        <v>0</v>
      </c>
      <c r="BL147" s="17" t="s">
        <v>142</v>
      </c>
      <c r="BM147" s="221" t="s">
        <v>288</v>
      </c>
    </row>
    <row r="148" spans="1:65" s="2" customFormat="1" ht="21.75" customHeight="1">
      <c r="A148" s="34"/>
      <c r="B148" s="35"/>
      <c r="C148" s="209" t="s">
        <v>232</v>
      </c>
      <c r="D148" s="209" t="s">
        <v>138</v>
      </c>
      <c r="E148" s="210" t="s">
        <v>289</v>
      </c>
      <c r="F148" s="211" t="s">
        <v>290</v>
      </c>
      <c r="G148" s="212" t="s">
        <v>157</v>
      </c>
      <c r="H148" s="213">
        <v>1</v>
      </c>
      <c r="I148" s="214"/>
      <c r="J148" s="215">
        <f>ROUND(I148*H148,2)</f>
        <v>0</v>
      </c>
      <c r="K148" s="216"/>
      <c r="L148" s="39"/>
      <c r="M148" s="217" t="s">
        <v>1</v>
      </c>
      <c r="N148" s="218" t="s">
        <v>38</v>
      </c>
      <c r="O148" s="71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1" t="s">
        <v>142</v>
      </c>
      <c r="AT148" s="221" t="s">
        <v>138</v>
      </c>
      <c r="AU148" s="221" t="s">
        <v>73</v>
      </c>
      <c r="AY148" s="17" t="s">
        <v>136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7" t="s">
        <v>81</v>
      </c>
      <c r="BK148" s="222">
        <f>ROUND(I148*H148,2)</f>
        <v>0</v>
      </c>
      <c r="BL148" s="17" t="s">
        <v>142</v>
      </c>
      <c r="BM148" s="221" t="s">
        <v>291</v>
      </c>
    </row>
    <row r="149" spans="1:65" s="2" customFormat="1" ht="21.75" customHeight="1">
      <c r="A149" s="34"/>
      <c r="B149" s="35"/>
      <c r="C149" s="209" t="s">
        <v>292</v>
      </c>
      <c r="D149" s="209" t="s">
        <v>138</v>
      </c>
      <c r="E149" s="210" t="s">
        <v>293</v>
      </c>
      <c r="F149" s="211" t="s">
        <v>294</v>
      </c>
      <c r="G149" s="212" t="s">
        <v>157</v>
      </c>
      <c r="H149" s="213">
        <v>1</v>
      </c>
      <c r="I149" s="214"/>
      <c r="J149" s="215">
        <f>ROUND(I149*H149,2)</f>
        <v>0</v>
      </c>
      <c r="K149" s="216"/>
      <c r="L149" s="39"/>
      <c r="M149" s="217" t="s">
        <v>1</v>
      </c>
      <c r="N149" s="218" t="s">
        <v>38</v>
      </c>
      <c r="O149" s="7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1" t="s">
        <v>142</v>
      </c>
      <c r="AT149" s="221" t="s">
        <v>138</v>
      </c>
      <c r="AU149" s="221" t="s">
        <v>73</v>
      </c>
      <c r="AY149" s="17" t="s">
        <v>136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81</v>
      </c>
      <c r="BK149" s="222">
        <f>ROUND(I149*H149,2)</f>
        <v>0</v>
      </c>
      <c r="BL149" s="17" t="s">
        <v>142</v>
      </c>
      <c r="BM149" s="221" t="s">
        <v>295</v>
      </c>
    </row>
    <row r="150" spans="1:65" s="2" customFormat="1" ht="16.5" customHeight="1">
      <c r="A150" s="34"/>
      <c r="B150" s="35"/>
      <c r="C150" s="264" t="s">
        <v>235</v>
      </c>
      <c r="D150" s="264" t="s">
        <v>276</v>
      </c>
      <c r="E150" s="265" t="s">
        <v>296</v>
      </c>
      <c r="F150" s="266" t="s">
        <v>297</v>
      </c>
      <c r="G150" s="267" t="s">
        <v>141</v>
      </c>
      <c r="H150" s="268">
        <v>0.4</v>
      </c>
      <c r="I150" s="269"/>
      <c r="J150" s="270">
        <f>ROUND(I150*H150,2)</f>
        <v>0</v>
      </c>
      <c r="K150" s="271"/>
      <c r="L150" s="272"/>
      <c r="M150" s="273" t="s">
        <v>1</v>
      </c>
      <c r="N150" s="274" t="s">
        <v>38</v>
      </c>
      <c r="O150" s="71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1" t="s">
        <v>183</v>
      </c>
      <c r="AT150" s="221" t="s">
        <v>276</v>
      </c>
      <c r="AU150" s="221" t="s">
        <v>73</v>
      </c>
      <c r="AY150" s="17" t="s">
        <v>136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7" t="s">
        <v>81</v>
      </c>
      <c r="BK150" s="222">
        <f>ROUND(I150*H150,2)</f>
        <v>0</v>
      </c>
      <c r="BL150" s="17" t="s">
        <v>142</v>
      </c>
      <c r="BM150" s="221" t="s">
        <v>298</v>
      </c>
    </row>
    <row r="151" spans="2:51" s="14" customFormat="1" ht="11.25">
      <c r="B151" s="234"/>
      <c r="C151" s="235"/>
      <c r="D151" s="225" t="s">
        <v>144</v>
      </c>
      <c r="E151" s="236" t="s">
        <v>1</v>
      </c>
      <c r="F151" s="237" t="s">
        <v>299</v>
      </c>
      <c r="G151" s="235"/>
      <c r="H151" s="238">
        <v>0.4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144</v>
      </c>
      <c r="AU151" s="244" t="s">
        <v>73</v>
      </c>
      <c r="AV151" s="14" t="s">
        <v>83</v>
      </c>
      <c r="AW151" s="14" t="s">
        <v>30</v>
      </c>
      <c r="AX151" s="14" t="s">
        <v>73</v>
      </c>
      <c r="AY151" s="244" t="s">
        <v>136</v>
      </c>
    </row>
    <row r="152" spans="2:51" s="15" customFormat="1" ht="11.25">
      <c r="B152" s="245"/>
      <c r="C152" s="246"/>
      <c r="D152" s="225" t="s">
        <v>144</v>
      </c>
      <c r="E152" s="247" t="s">
        <v>1</v>
      </c>
      <c r="F152" s="248" t="s">
        <v>147</v>
      </c>
      <c r="G152" s="246"/>
      <c r="H152" s="249">
        <v>0.4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AT152" s="255" t="s">
        <v>144</v>
      </c>
      <c r="AU152" s="255" t="s">
        <v>73</v>
      </c>
      <c r="AV152" s="15" t="s">
        <v>142</v>
      </c>
      <c r="AW152" s="15" t="s">
        <v>30</v>
      </c>
      <c r="AX152" s="15" t="s">
        <v>81</v>
      </c>
      <c r="AY152" s="255" t="s">
        <v>136</v>
      </c>
    </row>
    <row r="153" spans="1:65" s="2" customFormat="1" ht="16.5" customHeight="1">
      <c r="A153" s="34"/>
      <c r="B153" s="35"/>
      <c r="C153" s="264" t="s">
        <v>300</v>
      </c>
      <c r="D153" s="264" t="s">
        <v>276</v>
      </c>
      <c r="E153" s="265" t="s">
        <v>301</v>
      </c>
      <c r="F153" s="266" t="s">
        <v>302</v>
      </c>
      <c r="G153" s="267" t="s">
        <v>157</v>
      </c>
      <c r="H153" s="268">
        <v>1</v>
      </c>
      <c r="I153" s="269"/>
      <c r="J153" s="270">
        <f aca="true" t="shared" si="0" ref="J153:J160">ROUND(I153*H153,2)</f>
        <v>0</v>
      </c>
      <c r="K153" s="271"/>
      <c r="L153" s="272"/>
      <c r="M153" s="273" t="s">
        <v>1</v>
      </c>
      <c r="N153" s="274" t="s">
        <v>38</v>
      </c>
      <c r="O153" s="71"/>
      <c r="P153" s="219">
        <f aca="true" t="shared" si="1" ref="P153:P160">O153*H153</f>
        <v>0</v>
      </c>
      <c r="Q153" s="219">
        <v>0</v>
      </c>
      <c r="R153" s="219">
        <f aca="true" t="shared" si="2" ref="R153:R160">Q153*H153</f>
        <v>0</v>
      </c>
      <c r="S153" s="219">
        <v>0</v>
      </c>
      <c r="T153" s="220">
        <f aca="true" t="shared" si="3" ref="T153:T160"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1" t="s">
        <v>183</v>
      </c>
      <c r="AT153" s="221" t="s">
        <v>276</v>
      </c>
      <c r="AU153" s="221" t="s">
        <v>73</v>
      </c>
      <c r="AY153" s="17" t="s">
        <v>136</v>
      </c>
      <c r="BE153" s="222">
        <f aca="true" t="shared" si="4" ref="BE153:BE160">IF(N153="základní",J153,0)</f>
        <v>0</v>
      </c>
      <c r="BF153" s="222">
        <f aca="true" t="shared" si="5" ref="BF153:BF160">IF(N153="snížená",J153,0)</f>
        <v>0</v>
      </c>
      <c r="BG153" s="222">
        <f aca="true" t="shared" si="6" ref="BG153:BG160">IF(N153="zákl. přenesená",J153,0)</f>
        <v>0</v>
      </c>
      <c r="BH153" s="222">
        <f aca="true" t="shared" si="7" ref="BH153:BH160">IF(N153="sníž. přenesená",J153,0)</f>
        <v>0</v>
      </c>
      <c r="BI153" s="222">
        <f aca="true" t="shared" si="8" ref="BI153:BI160">IF(N153="nulová",J153,0)</f>
        <v>0</v>
      </c>
      <c r="BJ153" s="17" t="s">
        <v>81</v>
      </c>
      <c r="BK153" s="222">
        <f aca="true" t="shared" si="9" ref="BK153:BK160">ROUND(I153*H153,2)</f>
        <v>0</v>
      </c>
      <c r="BL153" s="17" t="s">
        <v>142</v>
      </c>
      <c r="BM153" s="221" t="s">
        <v>303</v>
      </c>
    </row>
    <row r="154" spans="1:65" s="2" customFormat="1" ht="21.75" customHeight="1">
      <c r="A154" s="34"/>
      <c r="B154" s="35"/>
      <c r="C154" s="209" t="s">
        <v>238</v>
      </c>
      <c r="D154" s="209" t="s">
        <v>138</v>
      </c>
      <c r="E154" s="210" t="s">
        <v>304</v>
      </c>
      <c r="F154" s="211" t="s">
        <v>305</v>
      </c>
      <c r="G154" s="212" t="s">
        <v>157</v>
      </c>
      <c r="H154" s="213">
        <v>1</v>
      </c>
      <c r="I154" s="214"/>
      <c r="J154" s="215">
        <f t="shared" si="0"/>
        <v>0</v>
      </c>
      <c r="K154" s="216"/>
      <c r="L154" s="39"/>
      <c r="M154" s="217" t="s">
        <v>1</v>
      </c>
      <c r="N154" s="218" t="s">
        <v>38</v>
      </c>
      <c r="O154" s="71"/>
      <c r="P154" s="219">
        <f t="shared" si="1"/>
        <v>0</v>
      </c>
      <c r="Q154" s="219">
        <v>0</v>
      </c>
      <c r="R154" s="219">
        <f t="shared" si="2"/>
        <v>0</v>
      </c>
      <c r="S154" s="219">
        <v>0</v>
      </c>
      <c r="T154" s="220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1" t="s">
        <v>142</v>
      </c>
      <c r="AT154" s="221" t="s">
        <v>138</v>
      </c>
      <c r="AU154" s="221" t="s">
        <v>73</v>
      </c>
      <c r="AY154" s="17" t="s">
        <v>136</v>
      </c>
      <c r="BE154" s="222">
        <f t="shared" si="4"/>
        <v>0</v>
      </c>
      <c r="BF154" s="222">
        <f t="shared" si="5"/>
        <v>0</v>
      </c>
      <c r="BG154" s="222">
        <f t="shared" si="6"/>
        <v>0</v>
      </c>
      <c r="BH154" s="222">
        <f t="shared" si="7"/>
        <v>0</v>
      </c>
      <c r="BI154" s="222">
        <f t="shared" si="8"/>
        <v>0</v>
      </c>
      <c r="BJ154" s="17" t="s">
        <v>81</v>
      </c>
      <c r="BK154" s="222">
        <f t="shared" si="9"/>
        <v>0</v>
      </c>
      <c r="BL154" s="17" t="s">
        <v>142</v>
      </c>
      <c r="BM154" s="221" t="s">
        <v>306</v>
      </c>
    </row>
    <row r="155" spans="1:65" s="2" customFormat="1" ht="21.75" customHeight="1">
      <c r="A155" s="34"/>
      <c r="B155" s="35"/>
      <c r="C155" s="209" t="s">
        <v>7</v>
      </c>
      <c r="D155" s="209" t="s">
        <v>138</v>
      </c>
      <c r="E155" s="210" t="s">
        <v>307</v>
      </c>
      <c r="F155" s="211" t="s">
        <v>308</v>
      </c>
      <c r="G155" s="212" t="s">
        <v>157</v>
      </c>
      <c r="H155" s="213">
        <v>1</v>
      </c>
      <c r="I155" s="214"/>
      <c r="J155" s="215">
        <f t="shared" si="0"/>
        <v>0</v>
      </c>
      <c r="K155" s="216"/>
      <c r="L155" s="39"/>
      <c r="M155" s="217" t="s">
        <v>1</v>
      </c>
      <c r="N155" s="218" t="s">
        <v>38</v>
      </c>
      <c r="O155" s="71"/>
      <c r="P155" s="219">
        <f t="shared" si="1"/>
        <v>0</v>
      </c>
      <c r="Q155" s="219">
        <v>0</v>
      </c>
      <c r="R155" s="219">
        <f t="shared" si="2"/>
        <v>0</v>
      </c>
      <c r="S155" s="219">
        <v>0</v>
      </c>
      <c r="T155" s="220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1" t="s">
        <v>142</v>
      </c>
      <c r="AT155" s="221" t="s">
        <v>138</v>
      </c>
      <c r="AU155" s="221" t="s">
        <v>73</v>
      </c>
      <c r="AY155" s="17" t="s">
        <v>136</v>
      </c>
      <c r="BE155" s="222">
        <f t="shared" si="4"/>
        <v>0</v>
      </c>
      <c r="BF155" s="222">
        <f t="shared" si="5"/>
        <v>0</v>
      </c>
      <c r="BG155" s="222">
        <f t="shared" si="6"/>
        <v>0</v>
      </c>
      <c r="BH155" s="222">
        <f t="shared" si="7"/>
        <v>0</v>
      </c>
      <c r="BI155" s="222">
        <f t="shared" si="8"/>
        <v>0</v>
      </c>
      <c r="BJ155" s="17" t="s">
        <v>81</v>
      </c>
      <c r="BK155" s="222">
        <f t="shared" si="9"/>
        <v>0</v>
      </c>
      <c r="BL155" s="17" t="s">
        <v>142</v>
      </c>
      <c r="BM155" s="221" t="s">
        <v>309</v>
      </c>
    </row>
    <row r="156" spans="1:65" s="2" customFormat="1" ht="21.75" customHeight="1">
      <c r="A156" s="34"/>
      <c r="B156" s="35"/>
      <c r="C156" s="264" t="s">
        <v>241</v>
      </c>
      <c r="D156" s="264" t="s">
        <v>276</v>
      </c>
      <c r="E156" s="265" t="s">
        <v>310</v>
      </c>
      <c r="F156" s="266" t="s">
        <v>311</v>
      </c>
      <c r="G156" s="267" t="s">
        <v>312</v>
      </c>
      <c r="H156" s="268">
        <v>1</v>
      </c>
      <c r="I156" s="269"/>
      <c r="J156" s="270">
        <f t="shared" si="0"/>
        <v>0</v>
      </c>
      <c r="K156" s="271"/>
      <c r="L156" s="272"/>
      <c r="M156" s="273" t="s">
        <v>1</v>
      </c>
      <c r="N156" s="274" t="s">
        <v>38</v>
      </c>
      <c r="O156" s="71"/>
      <c r="P156" s="219">
        <f t="shared" si="1"/>
        <v>0</v>
      </c>
      <c r="Q156" s="219">
        <v>0</v>
      </c>
      <c r="R156" s="219">
        <f t="shared" si="2"/>
        <v>0</v>
      </c>
      <c r="S156" s="219">
        <v>0</v>
      </c>
      <c r="T156" s="220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1" t="s">
        <v>183</v>
      </c>
      <c r="AT156" s="221" t="s">
        <v>276</v>
      </c>
      <c r="AU156" s="221" t="s">
        <v>73</v>
      </c>
      <c r="AY156" s="17" t="s">
        <v>136</v>
      </c>
      <c r="BE156" s="222">
        <f t="shared" si="4"/>
        <v>0</v>
      </c>
      <c r="BF156" s="222">
        <f t="shared" si="5"/>
        <v>0</v>
      </c>
      <c r="BG156" s="222">
        <f t="shared" si="6"/>
        <v>0</v>
      </c>
      <c r="BH156" s="222">
        <f t="shared" si="7"/>
        <v>0</v>
      </c>
      <c r="BI156" s="222">
        <f t="shared" si="8"/>
        <v>0</v>
      </c>
      <c r="BJ156" s="17" t="s">
        <v>81</v>
      </c>
      <c r="BK156" s="222">
        <f t="shared" si="9"/>
        <v>0</v>
      </c>
      <c r="BL156" s="17" t="s">
        <v>142</v>
      </c>
      <c r="BM156" s="221" t="s">
        <v>313</v>
      </c>
    </row>
    <row r="157" spans="1:65" s="2" customFormat="1" ht="16.5" customHeight="1">
      <c r="A157" s="34"/>
      <c r="B157" s="35"/>
      <c r="C157" s="264" t="s">
        <v>314</v>
      </c>
      <c r="D157" s="264" t="s">
        <v>276</v>
      </c>
      <c r="E157" s="265" t="s">
        <v>315</v>
      </c>
      <c r="F157" s="266" t="s">
        <v>316</v>
      </c>
      <c r="G157" s="267" t="s">
        <v>157</v>
      </c>
      <c r="H157" s="268">
        <v>1</v>
      </c>
      <c r="I157" s="269"/>
      <c r="J157" s="270">
        <f t="shared" si="0"/>
        <v>0</v>
      </c>
      <c r="K157" s="271"/>
      <c r="L157" s="272"/>
      <c r="M157" s="273" t="s">
        <v>1</v>
      </c>
      <c r="N157" s="274" t="s">
        <v>38</v>
      </c>
      <c r="O157" s="71"/>
      <c r="P157" s="219">
        <f t="shared" si="1"/>
        <v>0</v>
      </c>
      <c r="Q157" s="219">
        <v>0</v>
      </c>
      <c r="R157" s="219">
        <f t="shared" si="2"/>
        <v>0</v>
      </c>
      <c r="S157" s="219">
        <v>0</v>
      </c>
      <c r="T157" s="220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1" t="s">
        <v>183</v>
      </c>
      <c r="AT157" s="221" t="s">
        <v>276</v>
      </c>
      <c r="AU157" s="221" t="s">
        <v>73</v>
      </c>
      <c r="AY157" s="17" t="s">
        <v>136</v>
      </c>
      <c r="BE157" s="222">
        <f t="shared" si="4"/>
        <v>0</v>
      </c>
      <c r="BF157" s="222">
        <f t="shared" si="5"/>
        <v>0</v>
      </c>
      <c r="BG157" s="222">
        <f t="shared" si="6"/>
        <v>0</v>
      </c>
      <c r="BH157" s="222">
        <f t="shared" si="7"/>
        <v>0</v>
      </c>
      <c r="BI157" s="222">
        <f t="shared" si="8"/>
        <v>0</v>
      </c>
      <c r="BJ157" s="17" t="s">
        <v>81</v>
      </c>
      <c r="BK157" s="222">
        <f t="shared" si="9"/>
        <v>0</v>
      </c>
      <c r="BL157" s="17" t="s">
        <v>142</v>
      </c>
      <c r="BM157" s="221" t="s">
        <v>317</v>
      </c>
    </row>
    <row r="158" spans="1:65" s="2" customFormat="1" ht="16.5" customHeight="1">
      <c r="A158" s="34"/>
      <c r="B158" s="35"/>
      <c r="C158" s="209" t="s">
        <v>244</v>
      </c>
      <c r="D158" s="209" t="s">
        <v>138</v>
      </c>
      <c r="E158" s="210" t="s">
        <v>318</v>
      </c>
      <c r="F158" s="211" t="s">
        <v>319</v>
      </c>
      <c r="G158" s="212" t="s">
        <v>157</v>
      </c>
      <c r="H158" s="213">
        <v>3</v>
      </c>
      <c r="I158" s="214"/>
      <c r="J158" s="215">
        <f t="shared" si="0"/>
        <v>0</v>
      </c>
      <c r="K158" s="216"/>
      <c r="L158" s="39"/>
      <c r="M158" s="217" t="s">
        <v>1</v>
      </c>
      <c r="N158" s="218" t="s">
        <v>38</v>
      </c>
      <c r="O158" s="71"/>
      <c r="P158" s="219">
        <f t="shared" si="1"/>
        <v>0</v>
      </c>
      <c r="Q158" s="219">
        <v>0</v>
      </c>
      <c r="R158" s="219">
        <f t="shared" si="2"/>
        <v>0</v>
      </c>
      <c r="S158" s="219">
        <v>0</v>
      </c>
      <c r="T158" s="220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1" t="s">
        <v>142</v>
      </c>
      <c r="AT158" s="221" t="s">
        <v>138</v>
      </c>
      <c r="AU158" s="221" t="s">
        <v>73</v>
      </c>
      <c r="AY158" s="17" t="s">
        <v>136</v>
      </c>
      <c r="BE158" s="222">
        <f t="shared" si="4"/>
        <v>0</v>
      </c>
      <c r="BF158" s="222">
        <f t="shared" si="5"/>
        <v>0</v>
      </c>
      <c r="BG158" s="222">
        <f t="shared" si="6"/>
        <v>0</v>
      </c>
      <c r="BH158" s="222">
        <f t="shared" si="7"/>
        <v>0</v>
      </c>
      <c r="BI158" s="222">
        <f t="shared" si="8"/>
        <v>0</v>
      </c>
      <c r="BJ158" s="17" t="s">
        <v>81</v>
      </c>
      <c r="BK158" s="222">
        <f t="shared" si="9"/>
        <v>0</v>
      </c>
      <c r="BL158" s="17" t="s">
        <v>142</v>
      </c>
      <c r="BM158" s="221" t="s">
        <v>320</v>
      </c>
    </row>
    <row r="159" spans="1:65" s="2" customFormat="1" ht="21.75" customHeight="1">
      <c r="A159" s="34"/>
      <c r="B159" s="35"/>
      <c r="C159" s="264" t="s">
        <v>321</v>
      </c>
      <c r="D159" s="264" t="s">
        <v>276</v>
      </c>
      <c r="E159" s="265" t="s">
        <v>322</v>
      </c>
      <c r="F159" s="266" t="s">
        <v>323</v>
      </c>
      <c r="G159" s="267" t="s">
        <v>324</v>
      </c>
      <c r="H159" s="268">
        <v>2.1</v>
      </c>
      <c r="I159" s="269"/>
      <c r="J159" s="270">
        <f t="shared" si="0"/>
        <v>0</v>
      </c>
      <c r="K159" s="271"/>
      <c r="L159" s="272"/>
      <c r="M159" s="273" t="s">
        <v>1</v>
      </c>
      <c r="N159" s="274" t="s">
        <v>38</v>
      </c>
      <c r="O159" s="71"/>
      <c r="P159" s="219">
        <f t="shared" si="1"/>
        <v>0</v>
      </c>
      <c r="Q159" s="219">
        <v>0</v>
      </c>
      <c r="R159" s="219">
        <f t="shared" si="2"/>
        <v>0</v>
      </c>
      <c r="S159" s="219">
        <v>0</v>
      </c>
      <c r="T159" s="220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1" t="s">
        <v>183</v>
      </c>
      <c r="AT159" s="221" t="s">
        <v>276</v>
      </c>
      <c r="AU159" s="221" t="s">
        <v>73</v>
      </c>
      <c r="AY159" s="17" t="s">
        <v>136</v>
      </c>
      <c r="BE159" s="222">
        <f t="shared" si="4"/>
        <v>0</v>
      </c>
      <c r="BF159" s="222">
        <f t="shared" si="5"/>
        <v>0</v>
      </c>
      <c r="BG159" s="222">
        <f t="shared" si="6"/>
        <v>0</v>
      </c>
      <c r="BH159" s="222">
        <f t="shared" si="7"/>
        <v>0</v>
      </c>
      <c r="BI159" s="222">
        <f t="shared" si="8"/>
        <v>0</v>
      </c>
      <c r="BJ159" s="17" t="s">
        <v>81</v>
      </c>
      <c r="BK159" s="222">
        <f t="shared" si="9"/>
        <v>0</v>
      </c>
      <c r="BL159" s="17" t="s">
        <v>142</v>
      </c>
      <c r="BM159" s="221" t="s">
        <v>325</v>
      </c>
    </row>
    <row r="160" spans="1:65" s="2" customFormat="1" ht="21.75" customHeight="1">
      <c r="A160" s="34"/>
      <c r="B160" s="35"/>
      <c r="C160" s="209" t="s">
        <v>248</v>
      </c>
      <c r="D160" s="209" t="s">
        <v>138</v>
      </c>
      <c r="E160" s="210" t="s">
        <v>326</v>
      </c>
      <c r="F160" s="211" t="s">
        <v>327</v>
      </c>
      <c r="G160" s="212" t="s">
        <v>210</v>
      </c>
      <c r="H160" s="213">
        <v>0.9</v>
      </c>
      <c r="I160" s="214"/>
      <c r="J160" s="215">
        <f t="shared" si="0"/>
        <v>0</v>
      </c>
      <c r="K160" s="216"/>
      <c r="L160" s="39"/>
      <c r="M160" s="217" t="s">
        <v>1</v>
      </c>
      <c r="N160" s="218" t="s">
        <v>38</v>
      </c>
      <c r="O160" s="71"/>
      <c r="P160" s="219">
        <f t="shared" si="1"/>
        <v>0</v>
      </c>
      <c r="Q160" s="219">
        <v>0</v>
      </c>
      <c r="R160" s="219">
        <f t="shared" si="2"/>
        <v>0</v>
      </c>
      <c r="S160" s="219">
        <v>0</v>
      </c>
      <c r="T160" s="220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1" t="s">
        <v>142</v>
      </c>
      <c r="AT160" s="221" t="s">
        <v>138</v>
      </c>
      <c r="AU160" s="221" t="s">
        <v>73</v>
      </c>
      <c r="AY160" s="17" t="s">
        <v>136</v>
      </c>
      <c r="BE160" s="222">
        <f t="shared" si="4"/>
        <v>0</v>
      </c>
      <c r="BF160" s="222">
        <f t="shared" si="5"/>
        <v>0</v>
      </c>
      <c r="BG160" s="222">
        <f t="shared" si="6"/>
        <v>0</v>
      </c>
      <c r="BH160" s="222">
        <f t="shared" si="7"/>
        <v>0</v>
      </c>
      <c r="BI160" s="222">
        <f t="shared" si="8"/>
        <v>0</v>
      </c>
      <c r="BJ160" s="17" t="s">
        <v>81</v>
      </c>
      <c r="BK160" s="222">
        <f t="shared" si="9"/>
        <v>0</v>
      </c>
      <c r="BL160" s="17" t="s">
        <v>142</v>
      </c>
      <c r="BM160" s="221" t="s">
        <v>84</v>
      </c>
    </row>
    <row r="161" spans="2:51" s="14" customFormat="1" ht="11.25">
      <c r="B161" s="234"/>
      <c r="C161" s="235"/>
      <c r="D161" s="225" t="s">
        <v>144</v>
      </c>
      <c r="E161" s="236" t="s">
        <v>1</v>
      </c>
      <c r="F161" s="237" t="s">
        <v>328</v>
      </c>
      <c r="G161" s="235"/>
      <c r="H161" s="238">
        <v>0.9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144</v>
      </c>
      <c r="AU161" s="244" t="s">
        <v>73</v>
      </c>
      <c r="AV161" s="14" t="s">
        <v>83</v>
      </c>
      <c r="AW161" s="14" t="s">
        <v>30</v>
      </c>
      <c r="AX161" s="14" t="s">
        <v>73</v>
      </c>
      <c r="AY161" s="244" t="s">
        <v>136</v>
      </c>
    </row>
    <row r="162" spans="2:51" s="15" customFormat="1" ht="11.25">
      <c r="B162" s="245"/>
      <c r="C162" s="246"/>
      <c r="D162" s="225" t="s">
        <v>144</v>
      </c>
      <c r="E162" s="247" t="s">
        <v>1</v>
      </c>
      <c r="F162" s="248" t="s">
        <v>147</v>
      </c>
      <c r="G162" s="246"/>
      <c r="H162" s="249">
        <v>0.9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144</v>
      </c>
      <c r="AU162" s="255" t="s">
        <v>73</v>
      </c>
      <c r="AV162" s="15" t="s">
        <v>142</v>
      </c>
      <c r="AW162" s="15" t="s">
        <v>30</v>
      </c>
      <c r="AX162" s="15" t="s">
        <v>81</v>
      </c>
      <c r="AY162" s="255" t="s">
        <v>136</v>
      </c>
    </row>
    <row r="163" spans="1:65" s="2" customFormat="1" ht="21.75" customHeight="1">
      <c r="A163" s="34"/>
      <c r="B163" s="35"/>
      <c r="C163" s="264" t="s">
        <v>329</v>
      </c>
      <c r="D163" s="264" t="s">
        <v>276</v>
      </c>
      <c r="E163" s="265" t="s">
        <v>330</v>
      </c>
      <c r="F163" s="266" t="s">
        <v>331</v>
      </c>
      <c r="G163" s="267" t="s">
        <v>324</v>
      </c>
      <c r="H163" s="268">
        <v>0.5</v>
      </c>
      <c r="I163" s="269"/>
      <c r="J163" s="270">
        <f>ROUND(I163*H163,2)</f>
        <v>0</v>
      </c>
      <c r="K163" s="271"/>
      <c r="L163" s="272"/>
      <c r="M163" s="273" t="s">
        <v>1</v>
      </c>
      <c r="N163" s="274" t="s">
        <v>38</v>
      </c>
      <c r="O163" s="71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1" t="s">
        <v>183</v>
      </c>
      <c r="AT163" s="221" t="s">
        <v>276</v>
      </c>
      <c r="AU163" s="221" t="s">
        <v>73</v>
      </c>
      <c r="AY163" s="17" t="s">
        <v>136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7" t="s">
        <v>81</v>
      </c>
      <c r="BK163" s="222">
        <f>ROUND(I163*H163,2)</f>
        <v>0</v>
      </c>
      <c r="BL163" s="17" t="s">
        <v>142</v>
      </c>
      <c r="BM163" s="221" t="s">
        <v>97</v>
      </c>
    </row>
    <row r="164" spans="1:65" s="2" customFormat="1" ht="21.75" customHeight="1">
      <c r="A164" s="34"/>
      <c r="B164" s="35"/>
      <c r="C164" s="209" t="s">
        <v>284</v>
      </c>
      <c r="D164" s="209" t="s">
        <v>138</v>
      </c>
      <c r="E164" s="210" t="s">
        <v>332</v>
      </c>
      <c r="F164" s="211" t="s">
        <v>333</v>
      </c>
      <c r="G164" s="212" t="s">
        <v>186</v>
      </c>
      <c r="H164" s="213">
        <v>0.002</v>
      </c>
      <c r="I164" s="214"/>
      <c r="J164" s="215">
        <f>ROUND(I164*H164,2)</f>
        <v>0</v>
      </c>
      <c r="K164" s="216"/>
      <c r="L164" s="39"/>
      <c r="M164" s="217" t="s">
        <v>1</v>
      </c>
      <c r="N164" s="218" t="s">
        <v>38</v>
      </c>
      <c r="O164" s="71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1" t="s">
        <v>142</v>
      </c>
      <c r="AT164" s="221" t="s">
        <v>138</v>
      </c>
      <c r="AU164" s="221" t="s">
        <v>73</v>
      </c>
      <c r="AY164" s="17" t="s">
        <v>136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7" t="s">
        <v>81</v>
      </c>
      <c r="BK164" s="222">
        <f>ROUND(I164*H164,2)</f>
        <v>0</v>
      </c>
      <c r="BL164" s="17" t="s">
        <v>142</v>
      </c>
      <c r="BM164" s="221" t="s">
        <v>100</v>
      </c>
    </row>
    <row r="165" spans="2:51" s="14" customFormat="1" ht="11.25">
      <c r="B165" s="234"/>
      <c r="C165" s="235"/>
      <c r="D165" s="225" t="s">
        <v>144</v>
      </c>
      <c r="E165" s="236" t="s">
        <v>1</v>
      </c>
      <c r="F165" s="237" t="s">
        <v>334</v>
      </c>
      <c r="G165" s="235"/>
      <c r="H165" s="238">
        <v>0.002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144</v>
      </c>
      <c r="AU165" s="244" t="s">
        <v>73</v>
      </c>
      <c r="AV165" s="14" t="s">
        <v>83</v>
      </c>
      <c r="AW165" s="14" t="s">
        <v>30</v>
      </c>
      <c r="AX165" s="14" t="s">
        <v>73</v>
      </c>
      <c r="AY165" s="244" t="s">
        <v>136</v>
      </c>
    </row>
    <row r="166" spans="2:51" s="15" customFormat="1" ht="11.25">
      <c r="B166" s="245"/>
      <c r="C166" s="246"/>
      <c r="D166" s="225" t="s">
        <v>144</v>
      </c>
      <c r="E166" s="247" t="s">
        <v>1</v>
      </c>
      <c r="F166" s="248" t="s">
        <v>147</v>
      </c>
      <c r="G166" s="246"/>
      <c r="H166" s="249">
        <v>0.002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AT166" s="255" t="s">
        <v>144</v>
      </c>
      <c r="AU166" s="255" t="s">
        <v>73</v>
      </c>
      <c r="AV166" s="15" t="s">
        <v>142</v>
      </c>
      <c r="AW166" s="15" t="s">
        <v>30</v>
      </c>
      <c r="AX166" s="15" t="s">
        <v>81</v>
      </c>
      <c r="AY166" s="255" t="s">
        <v>136</v>
      </c>
    </row>
    <row r="167" spans="1:65" s="2" customFormat="1" ht="16.5" customHeight="1">
      <c r="A167" s="34"/>
      <c r="B167" s="35"/>
      <c r="C167" s="264" t="s">
        <v>335</v>
      </c>
      <c r="D167" s="264" t="s">
        <v>276</v>
      </c>
      <c r="E167" s="265" t="s">
        <v>336</v>
      </c>
      <c r="F167" s="266" t="s">
        <v>337</v>
      </c>
      <c r="G167" s="267" t="s">
        <v>283</v>
      </c>
      <c r="H167" s="268">
        <v>1.5</v>
      </c>
      <c r="I167" s="269"/>
      <c r="J167" s="270">
        <f>ROUND(I167*H167,2)</f>
        <v>0</v>
      </c>
      <c r="K167" s="271"/>
      <c r="L167" s="272"/>
      <c r="M167" s="273" t="s">
        <v>1</v>
      </c>
      <c r="N167" s="274" t="s">
        <v>38</v>
      </c>
      <c r="O167" s="71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1" t="s">
        <v>183</v>
      </c>
      <c r="AT167" s="221" t="s">
        <v>276</v>
      </c>
      <c r="AU167" s="221" t="s">
        <v>73</v>
      </c>
      <c r="AY167" s="17" t="s">
        <v>136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7" t="s">
        <v>81</v>
      </c>
      <c r="BK167" s="222">
        <f>ROUND(I167*H167,2)</f>
        <v>0</v>
      </c>
      <c r="BL167" s="17" t="s">
        <v>142</v>
      </c>
      <c r="BM167" s="221" t="s">
        <v>103</v>
      </c>
    </row>
    <row r="168" spans="1:65" s="2" customFormat="1" ht="21.75" customHeight="1">
      <c r="A168" s="34"/>
      <c r="B168" s="35"/>
      <c r="C168" s="209" t="s">
        <v>288</v>
      </c>
      <c r="D168" s="209" t="s">
        <v>138</v>
      </c>
      <c r="E168" s="210" t="s">
        <v>338</v>
      </c>
      <c r="F168" s="211" t="s">
        <v>339</v>
      </c>
      <c r="G168" s="212" t="s">
        <v>186</v>
      </c>
      <c r="H168" s="213">
        <v>0.001</v>
      </c>
      <c r="I168" s="214"/>
      <c r="J168" s="215">
        <f>ROUND(I168*H168,2)</f>
        <v>0</v>
      </c>
      <c r="K168" s="216"/>
      <c r="L168" s="39"/>
      <c r="M168" s="217" t="s">
        <v>1</v>
      </c>
      <c r="N168" s="218" t="s">
        <v>38</v>
      </c>
      <c r="O168" s="71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1" t="s">
        <v>142</v>
      </c>
      <c r="AT168" s="221" t="s">
        <v>138</v>
      </c>
      <c r="AU168" s="221" t="s">
        <v>73</v>
      </c>
      <c r="AY168" s="17" t="s">
        <v>136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7" t="s">
        <v>81</v>
      </c>
      <c r="BK168" s="222">
        <f>ROUND(I168*H168,2)</f>
        <v>0</v>
      </c>
      <c r="BL168" s="17" t="s">
        <v>142</v>
      </c>
      <c r="BM168" s="221" t="s">
        <v>340</v>
      </c>
    </row>
    <row r="169" spans="1:65" s="2" customFormat="1" ht="21.75" customHeight="1">
      <c r="A169" s="34"/>
      <c r="B169" s="35"/>
      <c r="C169" s="264" t="s">
        <v>341</v>
      </c>
      <c r="D169" s="264" t="s">
        <v>276</v>
      </c>
      <c r="E169" s="265" t="s">
        <v>342</v>
      </c>
      <c r="F169" s="266" t="s">
        <v>343</v>
      </c>
      <c r="G169" s="267" t="s">
        <v>283</v>
      </c>
      <c r="H169" s="268">
        <v>0.05</v>
      </c>
      <c r="I169" s="269"/>
      <c r="J169" s="270">
        <f>ROUND(I169*H169,2)</f>
        <v>0</v>
      </c>
      <c r="K169" s="271"/>
      <c r="L169" s="272"/>
      <c r="M169" s="273" t="s">
        <v>1</v>
      </c>
      <c r="N169" s="274" t="s">
        <v>38</v>
      </c>
      <c r="O169" s="71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1" t="s">
        <v>183</v>
      </c>
      <c r="AT169" s="221" t="s">
        <v>276</v>
      </c>
      <c r="AU169" s="221" t="s">
        <v>73</v>
      </c>
      <c r="AY169" s="17" t="s">
        <v>136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7" t="s">
        <v>81</v>
      </c>
      <c r="BK169" s="222">
        <f>ROUND(I169*H169,2)</f>
        <v>0</v>
      </c>
      <c r="BL169" s="17" t="s">
        <v>142</v>
      </c>
      <c r="BM169" s="221" t="s">
        <v>344</v>
      </c>
    </row>
    <row r="170" spans="2:51" s="14" customFormat="1" ht="11.25">
      <c r="B170" s="234"/>
      <c r="C170" s="235"/>
      <c r="D170" s="225" t="s">
        <v>144</v>
      </c>
      <c r="E170" s="236" t="s">
        <v>1</v>
      </c>
      <c r="F170" s="237" t="s">
        <v>345</v>
      </c>
      <c r="G170" s="235"/>
      <c r="H170" s="238">
        <v>0.05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144</v>
      </c>
      <c r="AU170" s="244" t="s">
        <v>73</v>
      </c>
      <c r="AV170" s="14" t="s">
        <v>83</v>
      </c>
      <c r="AW170" s="14" t="s">
        <v>30</v>
      </c>
      <c r="AX170" s="14" t="s">
        <v>73</v>
      </c>
      <c r="AY170" s="244" t="s">
        <v>136</v>
      </c>
    </row>
    <row r="171" spans="2:51" s="15" customFormat="1" ht="11.25">
      <c r="B171" s="245"/>
      <c r="C171" s="246"/>
      <c r="D171" s="225" t="s">
        <v>144</v>
      </c>
      <c r="E171" s="247" t="s">
        <v>1</v>
      </c>
      <c r="F171" s="248" t="s">
        <v>147</v>
      </c>
      <c r="G171" s="246"/>
      <c r="H171" s="249">
        <v>0.05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AT171" s="255" t="s">
        <v>144</v>
      </c>
      <c r="AU171" s="255" t="s">
        <v>73</v>
      </c>
      <c r="AV171" s="15" t="s">
        <v>142</v>
      </c>
      <c r="AW171" s="15" t="s">
        <v>30</v>
      </c>
      <c r="AX171" s="15" t="s">
        <v>81</v>
      </c>
      <c r="AY171" s="255" t="s">
        <v>136</v>
      </c>
    </row>
    <row r="172" spans="1:65" s="2" customFormat="1" ht="16.5" customHeight="1">
      <c r="A172" s="34"/>
      <c r="B172" s="35"/>
      <c r="C172" s="209" t="s">
        <v>291</v>
      </c>
      <c r="D172" s="209" t="s">
        <v>138</v>
      </c>
      <c r="E172" s="210" t="s">
        <v>346</v>
      </c>
      <c r="F172" s="211" t="s">
        <v>347</v>
      </c>
      <c r="G172" s="212" t="s">
        <v>210</v>
      </c>
      <c r="H172" s="213">
        <v>18.36</v>
      </c>
      <c r="I172" s="214"/>
      <c r="J172" s="215">
        <f>ROUND(I172*H172,2)</f>
        <v>0</v>
      </c>
      <c r="K172" s="216"/>
      <c r="L172" s="39"/>
      <c r="M172" s="217" t="s">
        <v>1</v>
      </c>
      <c r="N172" s="218" t="s">
        <v>38</v>
      </c>
      <c r="O172" s="71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1" t="s">
        <v>142</v>
      </c>
      <c r="AT172" s="221" t="s">
        <v>138</v>
      </c>
      <c r="AU172" s="221" t="s">
        <v>73</v>
      </c>
      <c r="AY172" s="17" t="s">
        <v>136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7" t="s">
        <v>81</v>
      </c>
      <c r="BK172" s="222">
        <f>ROUND(I172*H172,2)</f>
        <v>0</v>
      </c>
      <c r="BL172" s="17" t="s">
        <v>142</v>
      </c>
      <c r="BM172" s="221" t="s">
        <v>348</v>
      </c>
    </row>
    <row r="173" spans="2:51" s="14" customFormat="1" ht="11.25">
      <c r="B173" s="234"/>
      <c r="C173" s="235"/>
      <c r="D173" s="225" t="s">
        <v>144</v>
      </c>
      <c r="E173" s="236" t="s">
        <v>1</v>
      </c>
      <c r="F173" s="237" t="s">
        <v>349</v>
      </c>
      <c r="G173" s="235"/>
      <c r="H173" s="238">
        <v>18.36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144</v>
      </c>
      <c r="AU173" s="244" t="s">
        <v>73</v>
      </c>
      <c r="AV173" s="14" t="s">
        <v>83</v>
      </c>
      <c r="AW173" s="14" t="s">
        <v>30</v>
      </c>
      <c r="AX173" s="14" t="s">
        <v>73</v>
      </c>
      <c r="AY173" s="244" t="s">
        <v>136</v>
      </c>
    </row>
    <row r="174" spans="2:51" s="15" customFormat="1" ht="11.25">
      <c r="B174" s="245"/>
      <c r="C174" s="246"/>
      <c r="D174" s="225" t="s">
        <v>144</v>
      </c>
      <c r="E174" s="247" t="s">
        <v>1</v>
      </c>
      <c r="F174" s="248" t="s">
        <v>147</v>
      </c>
      <c r="G174" s="246"/>
      <c r="H174" s="249">
        <v>18.36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144</v>
      </c>
      <c r="AU174" s="255" t="s">
        <v>73</v>
      </c>
      <c r="AV174" s="15" t="s">
        <v>142</v>
      </c>
      <c r="AW174" s="15" t="s">
        <v>30</v>
      </c>
      <c r="AX174" s="15" t="s">
        <v>81</v>
      </c>
      <c r="AY174" s="255" t="s">
        <v>136</v>
      </c>
    </row>
    <row r="175" spans="1:65" s="2" customFormat="1" ht="16.5" customHeight="1">
      <c r="A175" s="34"/>
      <c r="B175" s="35"/>
      <c r="C175" s="264" t="s">
        <v>350</v>
      </c>
      <c r="D175" s="264" t="s">
        <v>276</v>
      </c>
      <c r="E175" s="265" t="s">
        <v>351</v>
      </c>
      <c r="F175" s="266" t="s">
        <v>352</v>
      </c>
      <c r="G175" s="267" t="s">
        <v>210</v>
      </c>
      <c r="H175" s="268">
        <v>18.36</v>
      </c>
      <c r="I175" s="269"/>
      <c r="J175" s="270">
        <f>ROUND(I175*H175,2)</f>
        <v>0</v>
      </c>
      <c r="K175" s="271"/>
      <c r="L175" s="272"/>
      <c r="M175" s="273" t="s">
        <v>1</v>
      </c>
      <c r="N175" s="274" t="s">
        <v>38</v>
      </c>
      <c r="O175" s="71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1" t="s">
        <v>183</v>
      </c>
      <c r="AT175" s="221" t="s">
        <v>276</v>
      </c>
      <c r="AU175" s="221" t="s">
        <v>73</v>
      </c>
      <c r="AY175" s="17" t="s">
        <v>136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7" t="s">
        <v>81</v>
      </c>
      <c r="BK175" s="222">
        <f>ROUND(I175*H175,2)</f>
        <v>0</v>
      </c>
      <c r="BL175" s="17" t="s">
        <v>142</v>
      </c>
      <c r="BM175" s="221" t="s">
        <v>353</v>
      </c>
    </row>
    <row r="176" spans="2:51" s="14" customFormat="1" ht="11.25">
      <c r="B176" s="234"/>
      <c r="C176" s="235"/>
      <c r="D176" s="225" t="s">
        <v>144</v>
      </c>
      <c r="E176" s="236" t="s">
        <v>1</v>
      </c>
      <c r="F176" s="237" t="s">
        <v>349</v>
      </c>
      <c r="G176" s="235"/>
      <c r="H176" s="238">
        <v>18.36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144</v>
      </c>
      <c r="AU176" s="244" t="s">
        <v>73</v>
      </c>
      <c r="AV176" s="14" t="s">
        <v>83</v>
      </c>
      <c r="AW176" s="14" t="s">
        <v>30</v>
      </c>
      <c r="AX176" s="14" t="s">
        <v>73</v>
      </c>
      <c r="AY176" s="244" t="s">
        <v>136</v>
      </c>
    </row>
    <row r="177" spans="2:51" s="15" customFormat="1" ht="11.25">
      <c r="B177" s="245"/>
      <c r="C177" s="246"/>
      <c r="D177" s="225" t="s">
        <v>144</v>
      </c>
      <c r="E177" s="247" t="s">
        <v>1</v>
      </c>
      <c r="F177" s="248" t="s">
        <v>147</v>
      </c>
      <c r="G177" s="246"/>
      <c r="H177" s="249">
        <v>18.36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AT177" s="255" t="s">
        <v>144</v>
      </c>
      <c r="AU177" s="255" t="s">
        <v>73</v>
      </c>
      <c r="AV177" s="15" t="s">
        <v>142</v>
      </c>
      <c r="AW177" s="15" t="s">
        <v>30</v>
      </c>
      <c r="AX177" s="15" t="s">
        <v>81</v>
      </c>
      <c r="AY177" s="255" t="s">
        <v>136</v>
      </c>
    </row>
    <row r="178" spans="1:65" s="2" customFormat="1" ht="21.75" customHeight="1">
      <c r="A178" s="34"/>
      <c r="B178" s="35"/>
      <c r="C178" s="209" t="s">
        <v>295</v>
      </c>
      <c r="D178" s="209" t="s">
        <v>138</v>
      </c>
      <c r="E178" s="210" t="s">
        <v>354</v>
      </c>
      <c r="F178" s="211" t="s">
        <v>355</v>
      </c>
      <c r="G178" s="212" t="s">
        <v>210</v>
      </c>
      <c r="H178" s="213">
        <v>273.36</v>
      </c>
      <c r="I178" s="214"/>
      <c r="J178" s="215">
        <f>ROUND(I178*H178,2)</f>
        <v>0</v>
      </c>
      <c r="K178" s="216"/>
      <c r="L178" s="39"/>
      <c r="M178" s="217" t="s">
        <v>1</v>
      </c>
      <c r="N178" s="218" t="s">
        <v>38</v>
      </c>
      <c r="O178" s="71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1" t="s">
        <v>142</v>
      </c>
      <c r="AT178" s="221" t="s">
        <v>138</v>
      </c>
      <c r="AU178" s="221" t="s">
        <v>73</v>
      </c>
      <c r="AY178" s="17" t="s">
        <v>136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7" t="s">
        <v>81</v>
      </c>
      <c r="BK178" s="222">
        <f>ROUND(I178*H178,2)</f>
        <v>0</v>
      </c>
      <c r="BL178" s="17" t="s">
        <v>142</v>
      </c>
      <c r="BM178" s="221" t="s">
        <v>356</v>
      </c>
    </row>
    <row r="179" spans="2:51" s="14" customFormat="1" ht="11.25">
      <c r="B179" s="234"/>
      <c r="C179" s="235"/>
      <c r="D179" s="225" t="s">
        <v>144</v>
      </c>
      <c r="E179" s="236" t="s">
        <v>1</v>
      </c>
      <c r="F179" s="237" t="s">
        <v>349</v>
      </c>
      <c r="G179" s="235"/>
      <c r="H179" s="238">
        <v>18.36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144</v>
      </c>
      <c r="AU179" s="244" t="s">
        <v>73</v>
      </c>
      <c r="AV179" s="14" t="s">
        <v>83</v>
      </c>
      <c r="AW179" s="14" t="s">
        <v>30</v>
      </c>
      <c r="AX179" s="14" t="s">
        <v>73</v>
      </c>
      <c r="AY179" s="244" t="s">
        <v>136</v>
      </c>
    </row>
    <row r="180" spans="2:51" s="14" customFormat="1" ht="11.25">
      <c r="B180" s="234"/>
      <c r="C180" s="235"/>
      <c r="D180" s="225" t="s">
        <v>144</v>
      </c>
      <c r="E180" s="236" t="s">
        <v>1</v>
      </c>
      <c r="F180" s="237" t="s">
        <v>357</v>
      </c>
      <c r="G180" s="235"/>
      <c r="H180" s="238">
        <v>255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144</v>
      </c>
      <c r="AU180" s="244" t="s">
        <v>73</v>
      </c>
      <c r="AV180" s="14" t="s">
        <v>83</v>
      </c>
      <c r="AW180" s="14" t="s">
        <v>30</v>
      </c>
      <c r="AX180" s="14" t="s">
        <v>73</v>
      </c>
      <c r="AY180" s="244" t="s">
        <v>136</v>
      </c>
    </row>
    <row r="181" spans="2:51" s="15" customFormat="1" ht="11.25">
      <c r="B181" s="245"/>
      <c r="C181" s="246"/>
      <c r="D181" s="225" t="s">
        <v>144</v>
      </c>
      <c r="E181" s="247" t="s">
        <v>1</v>
      </c>
      <c r="F181" s="248" t="s">
        <v>221</v>
      </c>
      <c r="G181" s="246"/>
      <c r="H181" s="249">
        <v>273.36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AT181" s="255" t="s">
        <v>144</v>
      </c>
      <c r="AU181" s="255" t="s">
        <v>73</v>
      </c>
      <c r="AV181" s="15" t="s">
        <v>142</v>
      </c>
      <c r="AW181" s="15" t="s">
        <v>30</v>
      </c>
      <c r="AX181" s="15" t="s">
        <v>81</v>
      </c>
      <c r="AY181" s="255" t="s">
        <v>136</v>
      </c>
    </row>
    <row r="182" spans="1:65" s="2" customFormat="1" ht="16.5" customHeight="1">
      <c r="A182" s="34"/>
      <c r="B182" s="35"/>
      <c r="C182" s="264" t="s">
        <v>358</v>
      </c>
      <c r="D182" s="264" t="s">
        <v>276</v>
      </c>
      <c r="E182" s="265" t="s">
        <v>359</v>
      </c>
      <c r="F182" s="266" t="s">
        <v>360</v>
      </c>
      <c r="G182" s="267" t="s">
        <v>186</v>
      </c>
      <c r="H182" s="268">
        <v>2.497</v>
      </c>
      <c r="I182" s="269"/>
      <c r="J182" s="270">
        <f>ROUND(I182*H182,2)</f>
        <v>0</v>
      </c>
      <c r="K182" s="271"/>
      <c r="L182" s="272"/>
      <c r="M182" s="273" t="s">
        <v>1</v>
      </c>
      <c r="N182" s="274" t="s">
        <v>38</v>
      </c>
      <c r="O182" s="71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1" t="s">
        <v>183</v>
      </c>
      <c r="AT182" s="221" t="s">
        <v>276</v>
      </c>
      <c r="AU182" s="221" t="s">
        <v>73</v>
      </c>
      <c r="AY182" s="17" t="s">
        <v>136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7" t="s">
        <v>81</v>
      </c>
      <c r="BK182" s="222">
        <f>ROUND(I182*H182,2)</f>
        <v>0</v>
      </c>
      <c r="BL182" s="17" t="s">
        <v>142</v>
      </c>
      <c r="BM182" s="221" t="s">
        <v>361</v>
      </c>
    </row>
    <row r="183" spans="2:51" s="14" customFormat="1" ht="11.25">
      <c r="B183" s="234"/>
      <c r="C183" s="235"/>
      <c r="D183" s="225" t="s">
        <v>144</v>
      </c>
      <c r="E183" s="236" t="s">
        <v>1</v>
      </c>
      <c r="F183" s="237" t="s">
        <v>362</v>
      </c>
      <c r="G183" s="235"/>
      <c r="H183" s="238">
        <v>2.497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144</v>
      </c>
      <c r="AU183" s="244" t="s">
        <v>73</v>
      </c>
      <c r="AV183" s="14" t="s">
        <v>83</v>
      </c>
      <c r="AW183" s="14" t="s">
        <v>30</v>
      </c>
      <c r="AX183" s="14" t="s">
        <v>73</v>
      </c>
      <c r="AY183" s="244" t="s">
        <v>136</v>
      </c>
    </row>
    <row r="184" spans="2:51" s="15" customFormat="1" ht="11.25">
      <c r="B184" s="245"/>
      <c r="C184" s="246"/>
      <c r="D184" s="225" t="s">
        <v>144</v>
      </c>
      <c r="E184" s="247" t="s">
        <v>1</v>
      </c>
      <c r="F184" s="248" t="s">
        <v>147</v>
      </c>
      <c r="G184" s="246"/>
      <c r="H184" s="249">
        <v>2.497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AT184" s="255" t="s">
        <v>144</v>
      </c>
      <c r="AU184" s="255" t="s">
        <v>73</v>
      </c>
      <c r="AV184" s="15" t="s">
        <v>142</v>
      </c>
      <c r="AW184" s="15" t="s">
        <v>30</v>
      </c>
      <c r="AX184" s="15" t="s">
        <v>81</v>
      </c>
      <c r="AY184" s="255" t="s">
        <v>136</v>
      </c>
    </row>
    <row r="185" spans="1:65" s="2" customFormat="1" ht="21.75" customHeight="1">
      <c r="A185" s="34"/>
      <c r="B185" s="35"/>
      <c r="C185" s="209" t="s">
        <v>298</v>
      </c>
      <c r="D185" s="209" t="s">
        <v>138</v>
      </c>
      <c r="E185" s="210" t="s">
        <v>363</v>
      </c>
      <c r="F185" s="211" t="s">
        <v>364</v>
      </c>
      <c r="G185" s="212" t="s">
        <v>141</v>
      </c>
      <c r="H185" s="213">
        <v>21.869</v>
      </c>
      <c r="I185" s="214"/>
      <c r="J185" s="215">
        <f>ROUND(I185*H185,2)</f>
        <v>0</v>
      </c>
      <c r="K185" s="216"/>
      <c r="L185" s="39"/>
      <c r="M185" s="217" t="s">
        <v>1</v>
      </c>
      <c r="N185" s="218" t="s">
        <v>38</v>
      </c>
      <c r="O185" s="71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1" t="s">
        <v>142</v>
      </c>
      <c r="AT185" s="221" t="s">
        <v>138</v>
      </c>
      <c r="AU185" s="221" t="s">
        <v>73</v>
      </c>
      <c r="AY185" s="17" t="s">
        <v>136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7" t="s">
        <v>81</v>
      </c>
      <c r="BK185" s="222">
        <f>ROUND(I185*H185,2)</f>
        <v>0</v>
      </c>
      <c r="BL185" s="17" t="s">
        <v>142</v>
      </c>
      <c r="BM185" s="221" t="s">
        <v>365</v>
      </c>
    </row>
    <row r="186" spans="2:51" s="14" customFormat="1" ht="11.25">
      <c r="B186" s="234"/>
      <c r="C186" s="235"/>
      <c r="D186" s="225" t="s">
        <v>144</v>
      </c>
      <c r="E186" s="236" t="s">
        <v>1</v>
      </c>
      <c r="F186" s="237" t="s">
        <v>366</v>
      </c>
      <c r="G186" s="235"/>
      <c r="H186" s="238">
        <v>1.469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144</v>
      </c>
      <c r="AU186" s="244" t="s">
        <v>73</v>
      </c>
      <c r="AV186" s="14" t="s">
        <v>83</v>
      </c>
      <c r="AW186" s="14" t="s">
        <v>30</v>
      </c>
      <c r="AX186" s="14" t="s">
        <v>73</v>
      </c>
      <c r="AY186" s="244" t="s">
        <v>136</v>
      </c>
    </row>
    <row r="187" spans="2:51" s="14" customFormat="1" ht="11.25">
      <c r="B187" s="234"/>
      <c r="C187" s="235"/>
      <c r="D187" s="225" t="s">
        <v>144</v>
      </c>
      <c r="E187" s="236" t="s">
        <v>1</v>
      </c>
      <c r="F187" s="237" t="s">
        <v>367</v>
      </c>
      <c r="G187" s="235"/>
      <c r="H187" s="238">
        <v>20.4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144</v>
      </c>
      <c r="AU187" s="244" t="s">
        <v>73</v>
      </c>
      <c r="AV187" s="14" t="s">
        <v>83</v>
      </c>
      <c r="AW187" s="14" t="s">
        <v>30</v>
      </c>
      <c r="AX187" s="14" t="s">
        <v>73</v>
      </c>
      <c r="AY187" s="244" t="s">
        <v>136</v>
      </c>
    </row>
    <row r="188" spans="2:51" s="15" customFormat="1" ht="11.25">
      <c r="B188" s="245"/>
      <c r="C188" s="246"/>
      <c r="D188" s="225" t="s">
        <v>144</v>
      </c>
      <c r="E188" s="247" t="s">
        <v>1</v>
      </c>
      <c r="F188" s="248" t="s">
        <v>221</v>
      </c>
      <c r="G188" s="246"/>
      <c r="H188" s="249">
        <v>21.869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AT188" s="255" t="s">
        <v>144</v>
      </c>
      <c r="AU188" s="255" t="s">
        <v>73</v>
      </c>
      <c r="AV188" s="15" t="s">
        <v>142</v>
      </c>
      <c r="AW188" s="15" t="s">
        <v>30</v>
      </c>
      <c r="AX188" s="15" t="s">
        <v>81</v>
      </c>
      <c r="AY188" s="255" t="s">
        <v>136</v>
      </c>
    </row>
    <row r="189" spans="1:65" s="2" customFormat="1" ht="16.5" customHeight="1">
      <c r="A189" s="34"/>
      <c r="B189" s="35"/>
      <c r="C189" s="209" t="s">
        <v>368</v>
      </c>
      <c r="D189" s="209" t="s">
        <v>138</v>
      </c>
      <c r="E189" s="210" t="s">
        <v>369</v>
      </c>
      <c r="F189" s="211" t="s">
        <v>370</v>
      </c>
      <c r="G189" s="212" t="s">
        <v>141</v>
      </c>
      <c r="H189" s="213">
        <v>21.869</v>
      </c>
      <c r="I189" s="214"/>
      <c r="J189" s="215">
        <f>ROUND(I189*H189,2)</f>
        <v>0</v>
      </c>
      <c r="K189" s="216"/>
      <c r="L189" s="39"/>
      <c r="M189" s="217" t="s">
        <v>1</v>
      </c>
      <c r="N189" s="218" t="s">
        <v>38</v>
      </c>
      <c r="O189" s="71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1" t="s">
        <v>142</v>
      </c>
      <c r="AT189" s="221" t="s">
        <v>138</v>
      </c>
      <c r="AU189" s="221" t="s">
        <v>73</v>
      </c>
      <c r="AY189" s="17" t="s">
        <v>136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7" t="s">
        <v>81</v>
      </c>
      <c r="BK189" s="222">
        <f>ROUND(I189*H189,2)</f>
        <v>0</v>
      </c>
      <c r="BL189" s="17" t="s">
        <v>142</v>
      </c>
      <c r="BM189" s="221" t="s">
        <v>371</v>
      </c>
    </row>
    <row r="190" spans="2:51" s="14" customFormat="1" ht="11.25">
      <c r="B190" s="234"/>
      <c r="C190" s="235"/>
      <c r="D190" s="225" t="s">
        <v>144</v>
      </c>
      <c r="E190" s="236" t="s">
        <v>1</v>
      </c>
      <c r="F190" s="237" t="s">
        <v>366</v>
      </c>
      <c r="G190" s="235"/>
      <c r="H190" s="238">
        <v>1.469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144</v>
      </c>
      <c r="AU190" s="244" t="s">
        <v>73</v>
      </c>
      <c r="AV190" s="14" t="s">
        <v>83</v>
      </c>
      <c r="AW190" s="14" t="s">
        <v>30</v>
      </c>
      <c r="AX190" s="14" t="s">
        <v>73</v>
      </c>
      <c r="AY190" s="244" t="s">
        <v>136</v>
      </c>
    </row>
    <row r="191" spans="2:51" s="14" customFormat="1" ht="11.25">
      <c r="B191" s="234"/>
      <c r="C191" s="235"/>
      <c r="D191" s="225" t="s">
        <v>144</v>
      </c>
      <c r="E191" s="236" t="s">
        <v>1</v>
      </c>
      <c r="F191" s="237" t="s">
        <v>367</v>
      </c>
      <c r="G191" s="235"/>
      <c r="H191" s="238">
        <v>20.4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144</v>
      </c>
      <c r="AU191" s="244" t="s">
        <v>73</v>
      </c>
      <c r="AV191" s="14" t="s">
        <v>83</v>
      </c>
      <c r="AW191" s="14" t="s">
        <v>30</v>
      </c>
      <c r="AX191" s="14" t="s">
        <v>73</v>
      </c>
      <c r="AY191" s="244" t="s">
        <v>136</v>
      </c>
    </row>
    <row r="192" spans="2:51" s="15" customFormat="1" ht="11.25">
      <c r="B192" s="245"/>
      <c r="C192" s="246"/>
      <c r="D192" s="225" t="s">
        <v>144</v>
      </c>
      <c r="E192" s="247" t="s">
        <v>1</v>
      </c>
      <c r="F192" s="248" t="s">
        <v>221</v>
      </c>
      <c r="G192" s="246"/>
      <c r="H192" s="249">
        <v>21.869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144</v>
      </c>
      <c r="AU192" s="255" t="s">
        <v>73</v>
      </c>
      <c r="AV192" s="15" t="s">
        <v>142</v>
      </c>
      <c r="AW192" s="15" t="s">
        <v>30</v>
      </c>
      <c r="AX192" s="15" t="s">
        <v>81</v>
      </c>
      <c r="AY192" s="255" t="s">
        <v>136</v>
      </c>
    </row>
    <row r="193" spans="1:65" s="2" customFormat="1" ht="21.75" customHeight="1">
      <c r="A193" s="34"/>
      <c r="B193" s="35"/>
      <c r="C193" s="209" t="s">
        <v>303</v>
      </c>
      <c r="D193" s="209" t="s">
        <v>138</v>
      </c>
      <c r="E193" s="210" t="s">
        <v>372</v>
      </c>
      <c r="F193" s="211" t="s">
        <v>373</v>
      </c>
      <c r="G193" s="212" t="s">
        <v>210</v>
      </c>
      <c r="H193" s="213">
        <v>255</v>
      </c>
      <c r="I193" s="214"/>
      <c r="J193" s="215">
        <f>ROUND(I193*H193,2)</f>
        <v>0</v>
      </c>
      <c r="K193" s="216"/>
      <c r="L193" s="39"/>
      <c r="M193" s="217" t="s">
        <v>1</v>
      </c>
      <c r="N193" s="218" t="s">
        <v>38</v>
      </c>
      <c r="O193" s="71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1" t="s">
        <v>142</v>
      </c>
      <c r="AT193" s="221" t="s">
        <v>138</v>
      </c>
      <c r="AU193" s="221" t="s">
        <v>73</v>
      </c>
      <c r="AY193" s="17" t="s">
        <v>136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7" t="s">
        <v>81</v>
      </c>
      <c r="BK193" s="222">
        <f>ROUND(I193*H193,2)</f>
        <v>0</v>
      </c>
      <c r="BL193" s="17" t="s">
        <v>142</v>
      </c>
      <c r="BM193" s="221" t="s">
        <v>374</v>
      </c>
    </row>
    <row r="194" spans="2:51" s="14" customFormat="1" ht="11.25">
      <c r="B194" s="234"/>
      <c r="C194" s="235"/>
      <c r="D194" s="225" t="s">
        <v>144</v>
      </c>
      <c r="E194" s="236" t="s">
        <v>1</v>
      </c>
      <c r="F194" s="237" t="s">
        <v>357</v>
      </c>
      <c r="G194" s="235"/>
      <c r="H194" s="238">
        <v>255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144</v>
      </c>
      <c r="AU194" s="244" t="s">
        <v>73</v>
      </c>
      <c r="AV194" s="14" t="s">
        <v>83</v>
      </c>
      <c r="AW194" s="14" t="s">
        <v>30</v>
      </c>
      <c r="AX194" s="14" t="s">
        <v>73</v>
      </c>
      <c r="AY194" s="244" t="s">
        <v>136</v>
      </c>
    </row>
    <row r="195" spans="2:51" s="15" customFormat="1" ht="11.25">
      <c r="B195" s="245"/>
      <c r="C195" s="246"/>
      <c r="D195" s="225" t="s">
        <v>144</v>
      </c>
      <c r="E195" s="247" t="s">
        <v>1</v>
      </c>
      <c r="F195" s="248" t="s">
        <v>147</v>
      </c>
      <c r="G195" s="246"/>
      <c r="H195" s="249">
        <v>255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144</v>
      </c>
      <c r="AU195" s="255" t="s">
        <v>73</v>
      </c>
      <c r="AV195" s="15" t="s">
        <v>142</v>
      </c>
      <c r="AW195" s="15" t="s">
        <v>30</v>
      </c>
      <c r="AX195" s="15" t="s">
        <v>81</v>
      </c>
      <c r="AY195" s="255" t="s">
        <v>136</v>
      </c>
    </row>
    <row r="196" spans="1:65" s="2" customFormat="1" ht="16.5" customHeight="1">
      <c r="A196" s="34"/>
      <c r="B196" s="35"/>
      <c r="C196" s="264" t="s">
        <v>375</v>
      </c>
      <c r="D196" s="264" t="s">
        <v>276</v>
      </c>
      <c r="E196" s="265" t="s">
        <v>376</v>
      </c>
      <c r="F196" s="266" t="s">
        <v>377</v>
      </c>
      <c r="G196" s="267" t="s">
        <v>378</v>
      </c>
      <c r="H196" s="268">
        <v>0.153</v>
      </c>
      <c r="I196" s="269"/>
      <c r="J196" s="270">
        <f>ROUND(I196*H196,2)</f>
        <v>0</v>
      </c>
      <c r="K196" s="271"/>
      <c r="L196" s="272"/>
      <c r="M196" s="273" t="s">
        <v>1</v>
      </c>
      <c r="N196" s="274" t="s">
        <v>38</v>
      </c>
      <c r="O196" s="71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1" t="s">
        <v>183</v>
      </c>
      <c r="AT196" s="221" t="s">
        <v>276</v>
      </c>
      <c r="AU196" s="221" t="s">
        <v>73</v>
      </c>
      <c r="AY196" s="17" t="s">
        <v>136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81</v>
      </c>
      <c r="BK196" s="222">
        <f>ROUND(I196*H196,2)</f>
        <v>0</v>
      </c>
      <c r="BL196" s="17" t="s">
        <v>142</v>
      </c>
      <c r="BM196" s="221" t="s">
        <v>379</v>
      </c>
    </row>
    <row r="197" spans="2:51" s="14" customFormat="1" ht="11.25">
      <c r="B197" s="234"/>
      <c r="C197" s="235"/>
      <c r="D197" s="225" t="s">
        <v>144</v>
      </c>
      <c r="E197" s="236" t="s">
        <v>1</v>
      </c>
      <c r="F197" s="237" t="s">
        <v>380</v>
      </c>
      <c r="G197" s="235"/>
      <c r="H197" s="238">
        <v>0.153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144</v>
      </c>
      <c r="AU197" s="244" t="s">
        <v>73</v>
      </c>
      <c r="AV197" s="14" t="s">
        <v>83</v>
      </c>
      <c r="AW197" s="14" t="s">
        <v>30</v>
      </c>
      <c r="AX197" s="14" t="s">
        <v>73</v>
      </c>
      <c r="AY197" s="244" t="s">
        <v>136</v>
      </c>
    </row>
    <row r="198" spans="2:51" s="15" customFormat="1" ht="11.25">
      <c r="B198" s="245"/>
      <c r="C198" s="246"/>
      <c r="D198" s="225" t="s">
        <v>144</v>
      </c>
      <c r="E198" s="247" t="s">
        <v>1</v>
      </c>
      <c r="F198" s="248" t="s">
        <v>147</v>
      </c>
      <c r="G198" s="246"/>
      <c r="H198" s="249">
        <v>0.153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AT198" s="255" t="s">
        <v>144</v>
      </c>
      <c r="AU198" s="255" t="s">
        <v>73</v>
      </c>
      <c r="AV198" s="15" t="s">
        <v>142</v>
      </c>
      <c r="AW198" s="15" t="s">
        <v>30</v>
      </c>
      <c r="AX198" s="15" t="s">
        <v>81</v>
      </c>
      <c r="AY198" s="255" t="s">
        <v>136</v>
      </c>
    </row>
    <row r="199" spans="1:65" s="2" customFormat="1" ht="21.75" customHeight="1">
      <c r="A199" s="34"/>
      <c r="B199" s="35"/>
      <c r="C199" s="209" t="s">
        <v>306</v>
      </c>
      <c r="D199" s="209" t="s">
        <v>138</v>
      </c>
      <c r="E199" s="210" t="s">
        <v>381</v>
      </c>
      <c r="F199" s="211" t="s">
        <v>382</v>
      </c>
      <c r="G199" s="212" t="s">
        <v>210</v>
      </c>
      <c r="H199" s="213">
        <v>255</v>
      </c>
      <c r="I199" s="214"/>
      <c r="J199" s="215">
        <f>ROUND(I199*H199,2)</f>
        <v>0</v>
      </c>
      <c r="K199" s="216"/>
      <c r="L199" s="39"/>
      <c r="M199" s="217" t="s">
        <v>1</v>
      </c>
      <c r="N199" s="218" t="s">
        <v>38</v>
      </c>
      <c r="O199" s="71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1" t="s">
        <v>142</v>
      </c>
      <c r="AT199" s="221" t="s">
        <v>138</v>
      </c>
      <c r="AU199" s="221" t="s">
        <v>73</v>
      </c>
      <c r="AY199" s="17" t="s">
        <v>136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7" t="s">
        <v>81</v>
      </c>
      <c r="BK199" s="222">
        <f>ROUND(I199*H199,2)</f>
        <v>0</v>
      </c>
      <c r="BL199" s="17" t="s">
        <v>142</v>
      </c>
      <c r="BM199" s="221" t="s">
        <v>383</v>
      </c>
    </row>
    <row r="200" spans="1:65" s="2" customFormat="1" ht="21.75" customHeight="1">
      <c r="A200" s="34"/>
      <c r="B200" s="35"/>
      <c r="C200" s="209" t="s">
        <v>384</v>
      </c>
      <c r="D200" s="209" t="s">
        <v>138</v>
      </c>
      <c r="E200" s="210" t="s">
        <v>385</v>
      </c>
      <c r="F200" s="211" t="s">
        <v>386</v>
      </c>
      <c r="G200" s="212" t="s">
        <v>210</v>
      </c>
      <c r="H200" s="213">
        <v>255</v>
      </c>
      <c r="I200" s="214"/>
      <c r="J200" s="215">
        <f>ROUND(I200*H200,2)</f>
        <v>0</v>
      </c>
      <c r="K200" s="216"/>
      <c r="L200" s="39"/>
      <c r="M200" s="217" t="s">
        <v>1</v>
      </c>
      <c r="N200" s="218" t="s">
        <v>38</v>
      </c>
      <c r="O200" s="71"/>
      <c r="P200" s="219">
        <f>O200*H200</f>
        <v>0</v>
      </c>
      <c r="Q200" s="219">
        <v>0</v>
      </c>
      <c r="R200" s="219">
        <f>Q200*H200</f>
        <v>0</v>
      </c>
      <c r="S200" s="219">
        <v>0</v>
      </c>
      <c r="T200" s="22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1" t="s">
        <v>142</v>
      </c>
      <c r="AT200" s="221" t="s">
        <v>138</v>
      </c>
      <c r="AU200" s="221" t="s">
        <v>73</v>
      </c>
      <c r="AY200" s="17" t="s">
        <v>136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7" t="s">
        <v>81</v>
      </c>
      <c r="BK200" s="222">
        <f>ROUND(I200*H200,2)</f>
        <v>0</v>
      </c>
      <c r="BL200" s="17" t="s">
        <v>142</v>
      </c>
      <c r="BM200" s="221" t="s">
        <v>387</v>
      </c>
    </row>
    <row r="201" spans="2:51" s="14" customFormat="1" ht="11.25">
      <c r="B201" s="234"/>
      <c r="C201" s="235"/>
      <c r="D201" s="225" t="s">
        <v>144</v>
      </c>
      <c r="E201" s="236" t="s">
        <v>1</v>
      </c>
      <c r="F201" s="237" t="s">
        <v>357</v>
      </c>
      <c r="G201" s="235"/>
      <c r="H201" s="238">
        <v>255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144</v>
      </c>
      <c r="AU201" s="244" t="s">
        <v>73</v>
      </c>
      <c r="AV201" s="14" t="s">
        <v>83</v>
      </c>
      <c r="AW201" s="14" t="s">
        <v>30</v>
      </c>
      <c r="AX201" s="14" t="s">
        <v>73</v>
      </c>
      <c r="AY201" s="244" t="s">
        <v>136</v>
      </c>
    </row>
    <row r="202" spans="2:51" s="15" customFormat="1" ht="11.25">
      <c r="B202" s="245"/>
      <c r="C202" s="246"/>
      <c r="D202" s="225" t="s">
        <v>144</v>
      </c>
      <c r="E202" s="247" t="s">
        <v>1</v>
      </c>
      <c r="F202" s="248" t="s">
        <v>147</v>
      </c>
      <c r="G202" s="246"/>
      <c r="H202" s="249">
        <v>255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AT202" s="255" t="s">
        <v>144</v>
      </c>
      <c r="AU202" s="255" t="s">
        <v>73</v>
      </c>
      <c r="AV202" s="15" t="s">
        <v>142</v>
      </c>
      <c r="AW202" s="15" t="s">
        <v>30</v>
      </c>
      <c r="AX202" s="15" t="s">
        <v>81</v>
      </c>
      <c r="AY202" s="255" t="s">
        <v>136</v>
      </c>
    </row>
    <row r="203" spans="1:65" s="2" customFormat="1" ht="21.75" customHeight="1">
      <c r="A203" s="34"/>
      <c r="B203" s="35"/>
      <c r="C203" s="209" t="s">
        <v>309</v>
      </c>
      <c r="D203" s="209" t="s">
        <v>138</v>
      </c>
      <c r="E203" s="210" t="s">
        <v>388</v>
      </c>
      <c r="F203" s="211" t="s">
        <v>389</v>
      </c>
      <c r="G203" s="212" t="s">
        <v>157</v>
      </c>
      <c r="H203" s="213">
        <v>786</v>
      </c>
      <c r="I203" s="214"/>
      <c r="J203" s="215">
        <f>ROUND(I203*H203,2)</f>
        <v>0</v>
      </c>
      <c r="K203" s="216"/>
      <c r="L203" s="39"/>
      <c r="M203" s="217" t="s">
        <v>1</v>
      </c>
      <c r="N203" s="218" t="s">
        <v>38</v>
      </c>
      <c r="O203" s="71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1" t="s">
        <v>142</v>
      </c>
      <c r="AT203" s="221" t="s">
        <v>138</v>
      </c>
      <c r="AU203" s="221" t="s">
        <v>73</v>
      </c>
      <c r="AY203" s="17" t="s">
        <v>136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7" t="s">
        <v>81</v>
      </c>
      <c r="BK203" s="222">
        <f>ROUND(I203*H203,2)</f>
        <v>0</v>
      </c>
      <c r="BL203" s="17" t="s">
        <v>142</v>
      </c>
      <c r="BM203" s="221" t="s">
        <v>390</v>
      </c>
    </row>
    <row r="204" spans="2:51" s="14" customFormat="1" ht="11.25">
      <c r="B204" s="234"/>
      <c r="C204" s="235"/>
      <c r="D204" s="225" t="s">
        <v>144</v>
      </c>
      <c r="E204" s="236" t="s">
        <v>1</v>
      </c>
      <c r="F204" s="237" t="s">
        <v>391</v>
      </c>
      <c r="G204" s="235"/>
      <c r="H204" s="238">
        <v>786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144</v>
      </c>
      <c r="AU204" s="244" t="s">
        <v>73</v>
      </c>
      <c r="AV204" s="14" t="s">
        <v>83</v>
      </c>
      <c r="AW204" s="14" t="s">
        <v>30</v>
      </c>
      <c r="AX204" s="14" t="s">
        <v>73</v>
      </c>
      <c r="AY204" s="244" t="s">
        <v>136</v>
      </c>
    </row>
    <row r="205" spans="2:51" s="15" customFormat="1" ht="11.25">
      <c r="B205" s="245"/>
      <c r="C205" s="246"/>
      <c r="D205" s="225" t="s">
        <v>144</v>
      </c>
      <c r="E205" s="247" t="s">
        <v>1</v>
      </c>
      <c r="F205" s="248" t="s">
        <v>147</v>
      </c>
      <c r="G205" s="246"/>
      <c r="H205" s="249">
        <v>786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144</v>
      </c>
      <c r="AU205" s="255" t="s">
        <v>73</v>
      </c>
      <c r="AV205" s="15" t="s">
        <v>142</v>
      </c>
      <c r="AW205" s="15" t="s">
        <v>30</v>
      </c>
      <c r="AX205" s="15" t="s">
        <v>81</v>
      </c>
      <c r="AY205" s="255" t="s">
        <v>136</v>
      </c>
    </row>
    <row r="206" spans="1:65" s="2" customFormat="1" ht="16.5" customHeight="1">
      <c r="A206" s="34"/>
      <c r="B206" s="35"/>
      <c r="C206" s="209" t="s">
        <v>392</v>
      </c>
      <c r="D206" s="209" t="s">
        <v>138</v>
      </c>
      <c r="E206" s="210" t="s">
        <v>393</v>
      </c>
      <c r="F206" s="211" t="s">
        <v>394</v>
      </c>
      <c r="G206" s="212" t="s">
        <v>157</v>
      </c>
      <c r="H206" s="213">
        <v>719</v>
      </c>
      <c r="I206" s="214"/>
      <c r="J206" s="215">
        <f>ROUND(I206*H206,2)</f>
        <v>0</v>
      </c>
      <c r="K206" s="216"/>
      <c r="L206" s="39"/>
      <c r="M206" s="217" t="s">
        <v>1</v>
      </c>
      <c r="N206" s="218" t="s">
        <v>38</v>
      </c>
      <c r="O206" s="71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1" t="s">
        <v>142</v>
      </c>
      <c r="AT206" s="221" t="s">
        <v>138</v>
      </c>
      <c r="AU206" s="221" t="s">
        <v>73</v>
      </c>
      <c r="AY206" s="17" t="s">
        <v>136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7" t="s">
        <v>81</v>
      </c>
      <c r="BK206" s="222">
        <f>ROUND(I206*H206,2)</f>
        <v>0</v>
      </c>
      <c r="BL206" s="17" t="s">
        <v>142</v>
      </c>
      <c r="BM206" s="221" t="s">
        <v>395</v>
      </c>
    </row>
    <row r="207" spans="2:51" s="14" customFormat="1" ht="11.25">
      <c r="B207" s="234"/>
      <c r="C207" s="235"/>
      <c r="D207" s="225" t="s">
        <v>144</v>
      </c>
      <c r="E207" s="236" t="s">
        <v>1</v>
      </c>
      <c r="F207" s="237" t="s">
        <v>396</v>
      </c>
      <c r="G207" s="235"/>
      <c r="H207" s="238">
        <v>719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144</v>
      </c>
      <c r="AU207" s="244" t="s">
        <v>73</v>
      </c>
      <c r="AV207" s="14" t="s">
        <v>83</v>
      </c>
      <c r="AW207" s="14" t="s">
        <v>30</v>
      </c>
      <c r="AX207" s="14" t="s">
        <v>73</v>
      </c>
      <c r="AY207" s="244" t="s">
        <v>136</v>
      </c>
    </row>
    <row r="208" spans="2:51" s="15" customFormat="1" ht="11.25">
      <c r="B208" s="245"/>
      <c r="C208" s="246"/>
      <c r="D208" s="225" t="s">
        <v>144</v>
      </c>
      <c r="E208" s="247" t="s">
        <v>1</v>
      </c>
      <c r="F208" s="248" t="s">
        <v>147</v>
      </c>
      <c r="G208" s="246"/>
      <c r="H208" s="249">
        <v>719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144</v>
      </c>
      <c r="AU208" s="255" t="s">
        <v>73</v>
      </c>
      <c r="AV208" s="15" t="s">
        <v>142</v>
      </c>
      <c r="AW208" s="15" t="s">
        <v>30</v>
      </c>
      <c r="AX208" s="15" t="s">
        <v>81</v>
      </c>
      <c r="AY208" s="255" t="s">
        <v>136</v>
      </c>
    </row>
    <row r="209" spans="1:65" s="2" customFormat="1" ht="16.5" customHeight="1">
      <c r="A209" s="34"/>
      <c r="B209" s="35"/>
      <c r="C209" s="264" t="s">
        <v>313</v>
      </c>
      <c r="D209" s="264" t="s">
        <v>276</v>
      </c>
      <c r="E209" s="265" t="s">
        <v>397</v>
      </c>
      <c r="F209" s="266" t="s">
        <v>398</v>
      </c>
      <c r="G209" s="267" t="s">
        <v>157</v>
      </c>
      <c r="H209" s="268">
        <v>43</v>
      </c>
      <c r="I209" s="269"/>
      <c r="J209" s="270">
        <f aca="true" t="shared" si="10" ref="J209:J232">ROUND(I209*H209,2)</f>
        <v>0</v>
      </c>
      <c r="K209" s="271"/>
      <c r="L209" s="272"/>
      <c r="M209" s="273" t="s">
        <v>1</v>
      </c>
      <c r="N209" s="274" t="s">
        <v>38</v>
      </c>
      <c r="O209" s="71"/>
      <c r="P209" s="219">
        <f aca="true" t="shared" si="11" ref="P209:P232">O209*H209</f>
        <v>0</v>
      </c>
      <c r="Q209" s="219">
        <v>0</v>
      </c>
      <c r="R209" s="219">
        <f aca="true" t="shared" si="12" ref="R209:R232">Q209*H209</f>
        <v>0</v>
      </c>
      <c r="S209" s="219">
        <v>0</v>
      </c>
      <c r="T209" s="220">
        <f aca="true" t="shared" si="13" ref="T209:T232"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1" t="s">
        <v>183</v>
      </c>
      <c r="AT209" s="221" t="s">
        <v>276</v>
      </c>
      <c r="AU209" s="221" t="s">
        <v>73</v>
      </c>
      <c r="AY209" s="17" t="s">
        <v>136</v>
      </c>
      <c r="BE209" s="222">
        <f aca="true" t="shared" si="14" ref="BE209:BE232">IF(N209="základní",J209,0)</f>
        <v>0</v>
      </c>
      <c r="BF209" s="222">
        <f aca="true" t="shared" si="15" ref="BF209:BF232">IF(N209="snížená",J209,0)</f>
        <v>0</v>
      </c>
      <c r="BG209" s="222">
        <f aca="true" t="shared" si="16" ref="BG209:BG232">IF(N209="zákl. přenesená",J209,0)</f>
        <v>0</v>
      </c>
      <c r="BH209" s="222">
        <f aca="true" t="shared" si="17" ref="BH209:BH232">IF(N209="sníž. přenesená",J209,0)</f>
        <v>0</v>
      </c>
      <c r="BI209" s="222">
        <f aca="true" t="shared" si="18" ref="BI209:BI232">IF(N209="nulová",J209,0)</f>
        <v>0</v>
      </c>
      <c r="BJ209" s="17" t="s">
        <v>81</v>
      </c>
      <c r="BK209" s="222">
        <f aca="true" t="shared" si="19" ref="BK209:BK232">ROUND(I209*H209,2)</f>
        <v>0</v>
      </c>
      <c r="BL209" s="17" t="s">
        <v>142</v>
      </c>
      <c r="BM209" s="221" t="s">
        <v>399</v>
      </c>
    </row>
    <row r="210" spans="1:65" s="2" customFormat="1" ht="16.5" customHeight="1">
      <c r="A210" s="34"/>
      <c r="B210" s="35"/>
      <c r="C210" s="264" t="s">
        <v>400</v>
      </c>
      <c r="D210" s="264" t="s">
        <v>276</v>
      </c>
      <c r="E210" s="265" t="s">
        <v>401</v>
      </c>
      <c r="F210" s="266" t="s">
        <v>402</v>
      </c>
      <c r="G210" s="267" t="s">
        <v>157</v>
      </c>
      <c r="H210" s="268">
        <v>6</v>
      </c>
      <c r="I210" s="269"/>
      <c r="J210" s="270">
        <f t="shared" si="10"/>
        <v>0</v>
      </c>
      <c r="K210" s="271"/>
      <c r="L210" s="272"/>
      <c r="M210" s="273" t="s">
        <v>1</v>
      </c>
      <c r="N210" s="274" t="s">
        <v>38</v>
      </c>
      <c r="O210" s="71"/>
      <c r="P210" s="219">
        <f t="shared" si="11"/>
        <v>0</v>
      </c>
      <c r="Q210" s="219">
        <v>0</v>
      </c>
      <c r="R210" s="219">
        <f t="shared" si="12"/>
        <v>0</v>
      </c>
      <c r="S210" s="219">
        <v>0</v>
      </c>
      <c r="T210" s="220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1" t="s">
        <v>183</v>
      </c>
      <c r="AT210" s="221" t="s">
        <v>276</v>
      </c>
      <c r="AU210" s="221" t="s">
        <v>73</v>
      </c>
      <c r="AY210" s="17" t="s">
        <v>136</v>
      </c>
      <c r="BE210" s="222">
        <f t="shared" si="14"/>
        <v>0</v>
      </c>
      <c r="BF210" s="222">
        <f t="shared" si="15"/>
        <v>0</v>
      </c>
      <c r="BG210" s="222">
        <f t="shared" si="16"/>
        <v>0</v>
      </c>
      <c r="BH210" s="222">
        <f t="shared" si="17"/>
        <v>0</v>
      </c>
      <c r="BI210" s="222">
        <f t="shared" si="18"/>
        <v>0</v>
      </c>
      <c r="BJ210" s="17" t="s">
        <v>81</v>
      </c>
      <c r="BK210" s="222">
        <f t="shared" si="19"/>
        <v>0</v>
      </c>
      <c r="BL210" s="17" t="s">
        <v>142</v>
      </c>
      <c r="BM210" s="221" t="s">
        <v>403</v>
      </c>
    </row>
    <row r="211" spans="1:65" s="2" customFormat="1" ht="16.5" customHeight="1">
      <c r="A211" s="34"/>
      <c r="B211" s="35"/>
      <c r="C211" s="264" t="s">
        <v>317</v>
      </c>
      <c r="D211" s="264" t="s">
        <v>276</v>
      </c>
      <c r="E211" s="265" t="s">
        <v>404</v>
      </c>
      <c r="F211" s="266" t="s">
        <v>405</v>
      </c>
      <c r="G211" s="267" t="s">
        <v>157</v>
      </c>
      <c r="H211" s="268">
        <v>48</v>
      </c>
      <c r="I211" s="269"/>
      <c r="J211" s="270">
        <f t="shared" si="10"/>
        <v>0</v>
      </c>
      <c r="K211" s="271"/>
      <c r="L211" s="272"/>
      <c r="M211" s="273" t="s">
        <v>1</v>
      </c>
      <c r="N211" s="274" t="s">
        <v>38</v>
      </c>
      <c r="O211" s="71"/>
      <c r="P211" s="219">
        <f t="shared" si="11"/>
        <v>0</v>
      </c>
      <c r="Q211" s="219">
        <v>0</v>
      </c>
      <c r="R211" s="219">
        <f t="shared" si="12"/>
        <v>0</v>
      </c>
      <c r="S211" s="219">
        <v>0</v>
      </c>
      <c r="T211" s="220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1" t="s">
        <v>183</v>
      </c>
      <c r="AT211" s="221" t="s">
        <v>276</v>
      </c>
      <c r="AU211" s="221" t="s">
        <v>73</v>
      </c>
      <c r="AY211" s="17" t="s">
        <v>136</v>
      </c>
      <c r="BE211" s="222">
        <f t="shared" si="14"/>
        <v>0</v>
      </c>
      <c r="BF211" s="222">
        <f t="shared" si="15"/>
        <v>0</v>
      </c>
      <c r="BG211" s="222">
        <f t="shared" si="16"/>
        <v>0</v>
      </c>
      <c r="BH211" s="222">
        <f t="shared" si="17"/>
        <v>0</v>
      </c>
      <c r="BI211" s="222">
        <f t="shared" si="18"/>
        <v>0</v>
      </c>
      <c r="BJ211" s="17" t="s">
        <v>81</v>
      </c>
      <c r="BK211" s="222">
        <f t="shared" si="19"/>
        <v>0</v>
      </c>
      <c r="BL211" s="17" t="s">
        <v>142</v>
      </c>
      <c r="BM211" s="221" t="s">
        <v>406</v>
      </c>
    </row>
    <row r="212" spans="1:65" s="2" customFormat="1" ht="16.5" customHeight="1">
      <c r="A212" s="34"/>
      <c r="B212" s="35"/>
      <c r="C212" s="264" t="s">
        <v>407</v>
      </c>
      <c r="D212" s="264" t="s">
        <v>276</v>
      </c>
      <c r="E212" s="265" t="s">
        <v>408</v>
      </c>
      <c r="F212" s="266" t="s">
        <v>409</v>
      </c>
      <c r="G212" s="267" t="s">
        <v>157</v>
      </c>
      <c r="H212" s="268">
        <v>13</v>
      </c>
      <c r="I212" s="269"/>
      <c r="J212" s="270">
        <f t="shared" si="10"/>
        <v>0</v>
      </c>
      <c r="K212" s="271"/>
      <c r="L212" s="272"/>
      <c r="M212" s="273" t="s">
        <v>1</v>
      </c>
      <c r="N212" s="274" t="s">
        <v>38</v>
      </c>
      <c r="O212" s="71"/>
      <c r="P212" s="219">
        <f t="shared" si="11"/>
        <v>0</v>
      </c>
      <c r="Q212" s="219">
        <v>0</v>
      </c>
      <c r="R212" s="219">
        <f t="shared" si="12"/>
        <v>0</v>
      </c>
      <c r="S212" s="219">
        <v>0</v>
      </c>
      <c r="T212" s="220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1" t="s">
        <v>183</v>
      </c>
      <c r="AT212" s="221" t="s">
        <v>276</v>
      </c>
      <c r="AU212" s="221" t="s">
        <v>73</v>
      </c>
      <c r="AY212" s="17" t="s">
        <v>136</v>
      </c>
      <c r="BE212" s="222">
        <f t="shared" si="14"/>
        <v>0</v>
      </c>
      <c r="BF212" s="222">
        <f t="shared" si="15"/>
        <v>0</v>
      </c>
      <c r="BG212" s="222">
        <f t="shared" si="16"/>
        <v>0</v>
      </c>
      <c r="BH212" s="222">
        <f t="shared" si="17"/>
        <v>0</v>
      </c>
      <c r="BI212" s="222">
        <f t="shared" si="18"/>
        <v>0</v>
      </c>
      <c r="BJ212" s="17" t="s">
        <v>81</v>
      </c>
      <c r="BK212" s="222">
        <f t="shared" si="19"/>
        <v>0</v>
      </c>
      <c r="BL212" s="17" t="s">
        <v>142</v>
      </c>
      <c r="BM212" s="221" t="s">
        <v>410</v>
      </c>
    </row>
    <row r="213" spans="1:65" s="2" customFormat="1" ht="16.5" customHeight="1">
      <c r="A213" s="34"/>
      <c r="B213" s="35"/>
      <c r="C213" s="264" t="s">
        <v>320</v>
      </c>
      <c r="D213" s="264" t="s">
        <v>276</v>
      </c>
      <c r="E213" s="265" t="s">
        <v>411</v>
      </c>
      <c r="F213" s="266" t="s">
        <v>412</v>
      </c>
      <c r="G213" s="267" t="s">
        <v>157</v>
      </c>
      <c r="H213" s="268">
        <v>14</v>
      </c>
      <c r="I213" s="269"/>
      <c r="J213" s="270">
        <f t="shared" si="10"/>
        <v>0</v>
      </c>
      <c r="K213" s="271"/>
      <c r="L213" s="272"/>
      <c r="M213" s="273" t="s">
        <v>1</v>
      </c>
      <c r="N213" s="274" t="s">
        <v>38</v>
      </c>
      <c r="O213" s="71"/>
      <c r="P213" s="219">
        <f t="shared" si="11"/>
        <v>0</v>
      </c>
      <c r="Q213" s="219">
        <v>0</v>
      </c>
      <c r="R213" s="219">
        <f t="shared" si="12"/>
        <v>0</v>
      </c>
      <c r="S213" s="219">
        <v>0</v>
      </c>
      <c r="T213" s="220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1" t="s">
        <v>183</v>
      </c>
      <c r="AT213" s="221" t="s">
        <v>276</v>
      </c>
      <c r="AU213" s="221" t="s">
        <v>73</v>
      </c>
      <c r="AY213" s="17" t="s">
        <v>136</v>
      </c>
      <c r="BE213" s="222">
        <f t="shared" si="14"/>
        <v>0</v>
      </c>
      <c r="BF213" s="222">
        <f t="shared" si="15"/>
        <v>0</v>
      </c>
      <c r="BG213" s="222">
        <f t="shared" si="16"/>
        <v>0</v>
      </c>
      <c r="BH213" s="222">
        <f t="shared" si="17"/>
        <v>0</v>
      </c>
      <c r="BI213" s="222">
        <f t="shared" si="18"/>
        <v>0</v>
      </c>
      <c r="BJ213" s="17" t="s">
        <v>81</v>
      </c>
      <c r="BK213" s="222">
        <f t="shared" si="19"/>
        <v>0</v>
      </c>
      <c r="BL213" s="17" t="s">
        <v>142</v>
      </c>
      <c r="BM213" s="221" t="s">
        <v>413</v>
      </c>
    </row>
    <row r="214" spans="1:65" s="2" customFormat="1" ht="16.5" customHeight="1">
      <c r="A214" s="34"/>
      <c r="B214" s="35"/>
      <c r="C214" s="264" t="s">
        <v>414</v>
      </c>
      <c r="D214" s="264" t="s">
        <v>276</v>
      </c>
      <c r="E214" s="265" t="s">
        <v>415</v>
      </c>
      <c r="F214" s="266" t="s">
        <v>416</v>
      </c>
      <c r="G214" s="267" t="s">
        <v>157</v>
      </c>
      <c r="H214" s="268">
        <v>7</v>
      </c>
      <c r="I214" s="269"/>
      <c r="J214" s="270">
        <f t="shared" si="10"/>
        <v>0</v>
      </c>
      <c r="K214" s="271"/>
      <c r="L214" s="272"/>
      <c r="M214" s="273" t="s">
        <v>1</v>
      </c>
      <c r="N214" s="274" t="s">
        <v>38</v>
      </c>
      <c r="O214" s="71"/>
      <c r="P214" s="219">
        <f t="shared" si="11"/>
        <v>0</v>
      </c>
      <c r="Q214" s="219">
        <v>0</v>
      </c>
      <c r="R214" s="219">
        <f t="shared" si="12"/>
        <v>0</v>
      </c>
      <c r="S214" s="219">
        <v>0</v>
      </c>
      <c r="T214" s="220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1" t="s">
        <v>183</v>
      </c>
      <c r="AT214" s="221" t="s">
        <v>276</v>
      </c>
      <c r="AU214" s="221" t="s">
        <v>73</v>
      </c>
      <c r="AY214" s="17" t="s">
        <v>136</v>
      </c>
      <c r="BE214" s="222">
        <f t="shared" si="14"/>
        <v>0</v>
      </c>
      <c r="BF214" s="222">
        <f t="shared" si="15"/>
        <v>0</v>
      </c>
      <c r="BG214" s="222">
        <f t="shared" si="16"/>
        <v>0</v>
      </c>
      <c r="BH214" s="222">
        <f t="shared" si="17"/>
        <v>0</v>
      </c>
      <c r="BI214" s="222">
        <f t="shared" si="18"/>
        <v>0</v>
      </c>
      <c r="BJ214" s="17" t="s">
        <v>81</v>
      </c>
      <c r="BK214" s="222">
        <f t="shared" si="19"/>
        <v>0</v>
      </c>
      <c r="BL214" s="17" t="s">
        <v>142</v>
      </c>
      <c r="BM214" s="221" t="s">
        <v>417</v>
      </c>
    </row>
    <row r="215" spans="1:65" s="2" customFormat="1" ht="16.5" customHeight="1">
      <c r="A215" s="34"/>
      <c r="B215" s="35"/>
      <c r="C215" s="264" t="s">
        <v>325</v>
      </c>
      <c r="D215" s="264" t="s">
        <v>276</v>
      </c>
      <c r="E215" s="265" t="s">
        <v>418</v>
      </c>
      <c r="F215" s="266" t="s">
        <v>419</v>
      </c>
      <c r="G215" s="267" t="s">
        <v>157</v>
      </c>
      <c r="H215" s="268">
        <v>16</v>
      </c>
      <c r="I215" s="269"/>
      <c r="J215" s="270">
        <f t="shared" si="10"/>
        <v>0</v>
      </c>
      <c r="K215" s="271"/>
      <c r="L215" s="272"/>
      <c r="M215" s="273" t="s">
        <v>1</v>
      </c>
      <c r="N215" s="274" t="s">
        <v>38</v>
      </c>
      <c r="O215" s="71"/>
      <c r="P215" s="219">
        <f t="shared" si="11"/>
        <v>0</v>
      </c>
      <c r="Q215" s="219">
        <v>0</v>
      </c>
      <c r="R215" s="219">
        <f t="shared" si="12"/>
        <v>0</v>
      </c>
      <c r="S215" s="219">
        <v>0</v>
      </c>
      <c r="T215" s="220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1" t="s">
        <v>183</v>
      </c>
      <c r="AT215" s="221" t="s">
        <v>276</v>
      </c>
      <c r="AU215" s="221" t="s">
        <v>73</v>
      </c>
      <c r="AY215" s="17" t="s">
        <v>136</v>
      </c>
      <c r="BE215" s="222">
        <f t="shared" si="14"/>
        <v>0</v>
      </c>
      <c r="BF215" s="222">
        <f t="shared" si="15"/>
        <v>0</v>
      </c>
      <c r="BG215" s="222">
        <f t="shared" si="16"/>
        <v>0</v>
      </c>
      <c r="BH215" s="222">
        <f t="shared" si="17"/>
        <v>0</v>
      </c>
      <c r="BI215" s="222">
        <f t="shared" si="18"/>
        <v>0</v>
      </c>
      <c r="BJ215" s="17" t="s">
        <v>81</v>
      </c>
      <c r="BK215" s="222">
        <f t="shared" si="19"/>
        <v>0</v>
      </c>
      <c r="BL215" s="17" t="s">
        <v>142</v>
      </c>
      <c r="BM215" s="221" t="s">
        <v>420</v>
      </c>
    </row>
    <row r="216" spans="1:65" s="2" customFormat="1" ht="16.5" customHeight="1">
      <c r="A216" s="34"/>
      <c r="B216" s="35"/>
      <c r="C216" s="264" t="s">
        <v>78</v>
      </c>
      <c r="D216" s="264" t="s">
        <v>276</v>
      </c>
      <c r="E216" s="265" t="s">
        <v>421</v>
      </c>
      <c r="F216" s="266" t="s">
        <v>422</v>
      </c>
      <c r="G216" s="267" t="s">
        <v>157</v>
      </c>
      <c r="H216" s="268">
        <v>9</v>
      </c>
      <c r="I216" s="269"/>
      <c r="J216" s="270">
        <f t="shared" si="10"/>
        <v>0</v>
      </c>
      <c r="K216" s="271"/>
      <c r="L216" s="272"/>
      <c r="M216" s="273" t="s">
        <v>1</v>
      </c>
      <c r="N216" s="274" t="s">
        <v>38</v>
      </c>
      <c r="O216" s="71"/>
      <c r="P216" s="219">
        <f t="shared" si="11"/>
        <v>0</v>
      </c>
      <c r="Q216" s="219">
        <v>0</v>
      </c>
      <c r="R216" s="219">
        <f t="shared" si="12"/>
        <v>0</v>
      </c>
      <c r="S216" s="219">
        <v>0</v>
      </c>
      <c r="T216" s="220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1" t="s">
        <v>183</v>
      </c>
      <c r="AT216" s="221" t="s">
        <v>276</v>
      </c>
      <c r="AU216" s="221" t="s">
        <v>73</v>
      </c>
      <c r="AY216" s="17" t="s">
        <v>136</v>
      </c>
      <c r="BE216" s="222">
        <f t="shared" si="14"/>
        <v>0</v>
      </c>
      <c r="BF216" s="222">
        <f t="shared" si="15"/>
        <v>0</v>
      </c>
      <c r="BG216" s="222">
        <f t="shared" si="16"/>
        <v>0</v>
      </c>
      <c r="BH216" s="222">
        <f t="shared" si="17"/>
        <v>0</v>
      </c>
      <c r="BI216" s="222">
        <f t="shared" si="18"/>
        <v>0</v>
      </c>
      <c r="BJ216" s="17" t="s">
        <v>81</v>
      </c>
      <c r="BK216" s="222">
        <f t="shared" si="19"/>
        <v>0</v>
      </c>
      <c r="BL216" s="17" t="s">
        <v>142</v>
      </c>
      <c r="BM216" s="221" t="s">
        <v>423</v>
      </c>
    </row>
    <row r="217" spans="1:65" s="2" customFormat="1" ht="16.5" customHeight="1">
      <c r="A217" s="34"/>
      <c r="B217" s="35"/>
      <c r="C217" s="264" t="s">
        <v>84</v>
      </c>
      <c r="D217" s="264" t="s">
        <v>276</v>
      </c>
      <c r="E217" s="265" t="s">
        <v>424</v>
      </c>
      <c r="F217" s="266" t="s">
        <v>425</v>
      </c>
      <c r="G217" s="267" t="s">
        <v>157</v>
      </c>
      <c r="H217" s="268">
        <v>33</v>
      </c>
      <c r="I217" s="269"/>
      <c r="J217" s="270">
        <f t="shared" si="10"/>
        <v>0</v>
      </c>
      <c r="K217" s="271"/>
      <c r="L217" s="272"/>
      <c r="M217" s="273" t="s">
        <v>1</v>
      </c>
      <c r="N217" s="274" t="s">
        <v>38</v>
      </c>
      <c r="O217" s="71"/>
      <c r="P217" s="219">
        <f t="shared" si="11"/>
        <v>0</v>
      </c>
      <c r="Q217" s="219">
        <v>0</v>
      </c>
      <c r="R217" s="219">
        <f t="shared" si="12"/>
        <v>0</v>
      </c>
      <c r="S217" s="219">
        <v>0</v>
      </c>
      <c r="T217" s="220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1" t="s">
        <v>183</v>
      </c>
      <c r="AT217" s="221" t="s">
        <v>276</v>
      </c>
      <c r="AU217" s="221" t="s">
        <v>73</v>
      </c>
      <c r="AY217" s="17" t="s">
        <v>136</v>
      </c>
      <c r="BE217" s="222">
        <f t="shared" si="14"/>
        <v>0</v>
      </c>
      <c r="BF217" s="222">
        <f t="shared" si="15"/>
        <v>0</v>
      </c>
      <c r="BG217" s="222">
        <f t="shared" si="16"/>
        <v>0</v>
      </c>
      <c r="BH217" s="222">
        <f t="shared" si="17"/>
        <v>0</v>
      </c>
      <c r="BI217" s="222">
        <f t="shared" si="18"/>
        <v>0</v>
      </c>
      <c r="BJ217" s="17" t="s">
        <v>81</v>
      </c>
      <c r="BK217" s="222">
        <f t="shared" si="19"/>
        <v>0</v>
      </c>
      <c r="BL217" s="17" t="s">
        <v>142</v>
      </c>
      <c r="BM217" s="221" t="s">
        <v>426</v>
      </c>
    </row>
    <row r="218" spans="1:65" s="2" customFormat="1" ht="16.5" customHeight="1">
      <c r="A218" s="34"/>
      <c r="B218" s="35"/>
      <c r="C218" s="264" t="s">
        <v>94</v>
      </c>
      <c r="D218" s="264" t="s">
        <v>276</v>
      </c>
      <c r="E218" s="265" t="s">
        <v>427</v>
      </c>
      <c r="F218" s="266" t="s">
        <v>428</v>
      </c>
      <c r="G218" s="267" t="s">
        <v>157</v>
      </c>
      <c r="H218" s="268">
        <v>29</v>
      </c>
      <c r="I218" s="269"/>
      <c r="J218" s="270">
        <f t="shared" si="10"/>
        <v>0</v>
      </c>
      <c r="K218" s="271"/>
      <c r="L218" s="272"/>
      <c r="M218" s="273" t="s">
        <v>1</v>
      </c>
      <c r="N218" s="274" t="s">
        <v>38</v>
      </c>
      <c r="O218" s="71"/>
      <c r="P218" s="219">
        <f t="shared" si="11"/>
        <v>0</v>
      </c>
      <c r="Q218" s="219">
        <v>0</v>
      </c>
      <c r="R218" s="219">
        <f t="shared" si="12"/>
        <v>0</v>
      </c>
      <c r="S218" s="219">
        <v>0</v>
      </c>
      <c r="T218" s="220">
        <f t="shared" si="1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1" t="s">
        <v>183</v>
      </c>
      <c r="AT218" s="221" t="s">
        <v>276</v>
      </c>
      <c r="AU218" s="221" t="s">
        <v>73</v>
      </c>
      <c r="AY218" s="17" t="s">
        <v>136</v>
      </c>
      <c r="BE218" s="222">
        <f t="shared" si="14"/>
        <v>0</v>
      </c>
      <c r="BF218" s="222">
        <f t="shared" si="15"/>
        <v>0</v>
      </c>
      <c r="BG218" s="222">
        <f t="shared" si="16"/>
        <v>0</v>
      </c>
      <c r="BH218" s="222">
        <f t="shared" si="17"/>
        <v>0</v>
      </c>
      <c r="BI218" s="222">
        <f t="shared" si="18"/>
        <v>0</v>
      </c>
      <c r="BJ218" s="17" t="s">
        <v>81</v>
      </c>
      <c r="BK218" s="222">
        <f t="shared" si="19"/>
        <v>0</v>
      </c>
      <c r="BL218" s="17" t="s">
        <v>142</v>
      </c>
      <c r="BM218" s="221" t="s">
        <v>429</v>
      </c>
    </row>
    <row r="219" spans="1:65" s="2" customFormat="1" ht="16.5" customHeight="1">
      <c r="A219" s="34"/>
      <c r="B219" s="35"/>
      <c r="C219" s="264" t="s">
        <v>97</v>
      </c>
      <c r="D219" s="264" t="s">
        <v>276</v>
      </c>
      <c r="E219" s="265" t="s">
        <v>430</v>
      </c>
      <c r="F219" s="266" t="s">
        <v>431</v>
      </c>
      <c r="G219" s="267" t="s">
        <v>157</v>
      </c>
      <c r="H219" s="268">
        <v>38</v>
      </c>
      <c r="I219" s="269"/>
      <c r="J219" s="270">
        <f t="shared" si="10"/>
        <v>0</v>
      </c>
      <c r="K219" s="271"/>
      <c r="L219" s="272"/>
      <c r="M219" s="273" t="s">
        <v>1</v>
      </c>
      <c r="N219" s="274" t="s">
        <v>38</v>
      </c>
      <c r="O219" s="71"/>
      <c r="P219" s="219">
        <f t="shared" si="11"/>
        <v>0</v>
      </c>
      <c r="Q219" s="219">
        <v>0</v>
      </c>
      <c r="R219" s="219">
        <f t="shared" si="12"/>
        <v>0</v>
      </c>
      <c r="S219" s="219">
        <v>0</v>
      </c>
      <c r="T219" s="220">
        <f t="shared" si="1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1" t="s">
        <v>183</v>
      </c>
      <c r="AT219" s="221" t="s">
        <v>276</v>
      </c>
      <c r="AU219" s="221" t="s">
        <v>73</v>
      </c>
      <c r="AY219" s="17" t="s">
        <v>136</v>
      </c>
      <c r="BE219" s="222">
        <f t="shared" si="14"/>
        <v>0</v>
      </c>
      <c r="BF219" s="222">
        <f t="shared" si="15"/>
        <v>0</v>
      </c>
      <c r="BG219" s="222">
        <f t="shared" si="16"/>
        <v>0</v>
      </c>
      <c r="BH219" s="222">
        <f t="shared" si="17"/>
        <v>0</v>
      </c>
      <c r="BI219" s="222">
        <f t="shared" si="18"/>
        <v>0</v>
      </c>
      <c r="BJ219" s="17" t="s">
        <v>81</v>
      </c>
      <c r="BK219" s="222">
        <f t="shared" si="19"/>
        <v>0</v>
      </c>
      <c r="BL219" s="17" t="s">
        <v>142</v>
      </c>
      <c r="BM219" s="221" t="s">
        <v>432</v>
      </c>
    </row>
    <row r="220" spans="1:65" s="2" customFormat="1" ht="16.5" customHeight="1">
      <c r="A220" s="34"/>
      <c r="B220" s="35"/>
      <c r="C220" s="264" t="s">
        <v>433</v>
      </c>
      <c r="D220" s="264" t="s">
        <v>276</v>
      </c>
      <c r="E220" s="265" t="s">
        <v>434</v>
      </c>
      <c r="F220" s="266" t="s">
        <v>435</v>
      </c>
      <c r="G220" s="267" t="s">
        <v>157</v>
      </c>
      <c r="H220" s="268">
        <v>85</v>
      </c>
      <c r="I220" s="269"/>
      <c r="J220" s="270">
        <f t="shared" si="10"/>
        <v>0</v>
      </c>
      <c r="K220" s="271"/>
      <c r="L220" s="272"/>
      <c r="M220" s="273" t="s">
        <v>1</v>
      </c>
      <c r="N220" s="274" t="s">
        <v>38</v>
      </c>
      <c r="O220" s="71"/>
      <c r="P220" s="219">
        <f t="shared" si="11"/>
        <v>0</v>
      </c>
      <c r="Q220" s="219">
        <v>0</v>
      </c>
      <c r="R220" s="219">
        <f t="shared" si="12"/>
        <v>0</v>
      </c>
      <c r="S220" s="219">
        <v>0</v>
      </c>
      <c r="T220" s="220">
        <f t="shared" si="1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1" t="s">
        <v>183</v>
      </c>
      <c r="AT220" s="221" t="s">
        <v>276</v>
      </c>
      <c r="AU220" s="221" t="s">
        <v>73</v>
      </c>
      <c r="AY220" s="17" t="s">
        <v>136</v>
      </c>
      <c r="BE220" s="222">
        <f t="shared" si="14"/>
        <v>0</v>
      </c>
      <c r="BF220" s="222">
        <f t="shared" si="15"/>
        <v>0</v>
      </c>
      <c r="BG220" s="222">
        <f t="shared" si="16"/>
        <v>0</v>
      </c>
      <c r="BH220" s="222">
        <f t="shared" si="17"/>
        <v>0</v>
      </c>
      <c r="BI220" s="222">
        <f t="shared" si="18"/>
        <v>0</v>
      </c>
      <c r="BJ220" s="17" t="s">
        <v>81</v>
      </c>
      <c r="BK220" s="222">
        <f t="shared" si="19"/>
        <v>0</v>
      </c>
      <c r="BL220" s="17" t="s">
        <v>142</v>
      </c>
      <c r="BM220" s="221" t="s">
        <v>436</v>
      </c>
    </row>
    <row r="221" spans="1:65" s="2" customFormat="1" ht="16.5" customHeight="1">
      <c r="A221" s="34"/>
      <c r="B221" s="35"/>
      <c r="C221" s="264" t="s">
        <v>100</v>
      </c>
      <c r="D221" s="264" t="s">
        <v>276</v>
      </c>
      <c r="E221" s="265" t="s">
        <v>437</v>
      </c>
      <c r="F221" s="266" t="s">
        <v>438</v>
      </c>
      <c r="G221" s="267" t="s">
        <v>157</v>
      </c>
      <c r="H221" s="268">
        <v>24</v>
      </c>
      <c r="I221" s="269"/>
      <c r="J221" s="270">
        <f t="shared" si="10"/>
        <v>0</v>
      </c>
      <c r="K221" s="271"/>
      <c r="L221" s="272"/>
      <c r="M221" s="273" t="s">
        <v>1</v>
      </c>
      <c r="N221" s="274" t="s">
        <v>38</v>
      </c>
      <c r="O221" s="71"/>
      <c r="P221" s="219">
        <f t="shared" si="11"/>
        <v>0</v>
      </c>
      <c r="Q221" s="219">
        <v>0</v>
      </c>
      <c r="R221" s="219">
        <f t="shared" si="12"/>
        <v>0</v>
      </c>
      <c r="S221" s="219">
        <v>0</v>
      </c>
      <c r="T221" s="220">
        <f t="shared" si="1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1" t="s">
        <v>183</v>
      </c>
      <c r="AT221" s="221" t="s">
        <v>276</v>
      </c>
      <c r="AU221" s="221" t="s">
        <v>73</v>
      </c>
      <c r="AY221" s="17" t="s">
        <v>136</v>
      </c>
      <c r="BE221" s="222">
        <f t="shared" si="14"/>
        <v>0</v>
      </c>
      <c r="BF221" s="222">
        <f t="shared" si="15"/>
        <v>0</v>
      </c>
      <c r="BG221" s="222">
        <f t="shared" si="16"/>
        <v>0</v>
      </c>
      <c r="BH221" s="222">
        <f t="shared" si="17"/>
        <v>0</v>
      </c>
      <c r="BI221" s="222">
        <f t="shared" si="18"/>
        <v>0</v>
      </c>
      <c r="BJ221" s="17" t="s">
        <v>81</v>
      </c>
      <c r="BK221" s="222">
        <f t="shared" si="19"/>
        <v>0</v>
      </c>
      <c r="BL221" s="17" t="s">
        <v>142</v>
      </c>
      <c r="BM221" s="221" t="s">
        <v>439</v>
      </c>
    </row>
    <row r="222" spans="1:65" s="2" customFormat="1" ht="16.5" customHeight="1">
      <c r="A222" s="34"/>
      <c r="B222" s="35"/>
      <c r="C222" s="264" t="s">
        <v>440</v>
      </c>
      <c r="D222" s="264" t="s">
        <v>276</v>
      </c>
      <c r="E222" s="265" t="s">
        <v>441</v>
      </c>
      <c r="F222" s="266" t="s">
        <v>442</v>
      </c>
      <c r="G222" s="267" t="s">
        <v>157</v>
      </c>
      <c r="H222" s="268">
        <v>39</v>
      </c>
      <c r="I222" s="269"/>
      <c r="J222" s="270">
        <f t="shared" si="10"/>
        <v>0</v>
      </c>
      <c r="K222" s="271"/>
      <c r="L222" s="272"/>
      <c r="M222" s="273" t="s">
        <v>1</v>
      </c>
      <c r="N222" s="274" t="s">
        <v>38</v>
      </c>
      <c r="O222" s="71"/>
      <c r="P222" s="219">
        <f t="shared" si="11"/>
        <v>0</v>
      </c>
      <c r="Q222" s="219">
        <v>0</v>
      </c>
      <c r="R222" s="219">
        <f t="shared" si="12"/>
        <v>0</v>
      </c>
      <c r="S222" s="219">
        <v>0</v>
      </c>
      <c r="T222" s="220">
        <f t="shared" si="1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1" t="s">
        <v>183</v>
      </c>
      <c r="AT222" s="221" t="s">
        <v>276</v>
      </c>
      <c r="AU222" s="221" t="s">
        <v>73</v>
      </c>
      <c r="AY222" s="17" t="s">
        <v>136</v>
      </c>
      <c r="BE222" s="222">
        <f t="shared" si="14"/>
        <v>0</v>
      </c>
      <c r="BF222" s="222">
        <f t="shared" si="15"/>
        <v>0</v>
      </c>
      <c r="BG222" s="222">
        <f t="shared" si="16"/>
        <v>0</v>
      </c>
      <c r="BH222" s="222">
        <f t="shared" si="17"/>
        <v>0</v>
      </c>
      <c r="BI222" s="222">
        <f t="shared" si="18"/>
        <v>0</v>
      </c>
      <c r="BJ222" s="17" t="s">
        <v>81</v>
      </c>
      <c r="BK222" s="222">
        <f t="shared" si="19"/>
        <v>0</v>
      </c>
      <c r="BL222" s="17" t="s">
        <v>142</v>
      </c>
      <c r="BM222" s="221" t="s">
        <v>443</v>
      </c>
    </row>
    <row r="223" spans="1:65" s="2" customFormat="1" ht="16.5" customHeight="1">
      <c r="A223" s="34"/>
      <c r="B223" s="35"/>
      <c r="C223" s="264" t="s">
        <v>103</v>
      </c>
      <c r="D223" s="264" t="s">
        <v>276</v>
      </c>
      <c r="E223" s="265" t="s">
        <v>444</v>
      </c>
      <c r="F223" s="266" t="s">
        <v>445</v>
      </c>
      <c r="G223" s="267" t="s">
        <v>157</v>
      </c>
      <c r="H223" s="268">
        <v>85</v>
      </c>
      <c r="I223" s="269"/>
      <c r="J223" s="270">
        <f t="shared" si="10"/>
        <v>0</v>
      </c>
      <c r="K223" s="271"/>
      <c r="L223" s="272"/>
      <c r="M223" s="273" t="s">
        <v>1</v>
      </c>
      <c r="N223" s="274" t="s">
        <v>38</v>
      </c>
      <c r="O223" s="71"/>
      <c r="P223" s="219">
        <f t="shared" si="11"/>
        <v>0</v>
      </c>
      <c r="Q223" s="219">
        <v>0</v>
      </c>
      <c r="R223" s="219">
        <f t="shared" si="12"/>
        <v>0</v>
      </c>
      <c r="S223" s="219">
        <v>0</v>
      </c>
      <c r="T223" s="220">
        <f t="shared" si="1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1" t="s">
        <v>183</v>
      </c>
      <c r="AT223" s="221" t="s">
        <v>276</v>
      </c>
      <c r="AU223" s="221" t="s">
        <v>73</v>
      </c>
      <c r="AY223" s="17" t="s">
        <v>136</v>
      </c>
      <c r="BE223" s="222">
        <f t="shared" si="14"/>
        <v>0</v>
      </c>
      <c r="BF223" s="222">
        <f t="shared" si="15"/>
        <v>0</v>
      </c>
      <c r="BG223" s="222">
        <f t="shared" si="16"/>
        <v>0</v>
      </c>
      <c r="BH223" s="222">
        <f t="shared" si="17"/>
        <v>0</v>
      </c>
      <c r="BI223" s="222">
        <f t="shared" si="18"/>
        <v>0</v>
      </c>
      <c r="BJ223" s="17" t="s">
        <v>81</v>
      </c>
      <c r="BK223" s="222">
        <f t="shared" si="19"/>
        <v>0</v>
      </c>
      <c r="BL223" s="17" t="s">
        <v>142</v>
      </c>
      <c r="BM223" s="221" t="s">
        <v>446</v>
      </c>
    </row>
    <row r="224" spans="1:65" s="2" customFormat="1" ht="16.5" customHeight="1">
      <c r="A224" s="34"/>
      <c r="B224" s="35"/>
      <c r="C224" s="264" t="s">
        <v>447</v>
      </c>
      <c r="D224" s="264" t="s">
        <v>276</v>
      </c>
      <c r="E224" s="265" t="s">
        <v>448</v>
      </c>
      <c r="F224" s="266" t="s">
        <v>449</v>
      </c>
      <c r="G224" s="267" t="s">
        <v>157</v>
      </c>
      <c r="H224" s="268">
        <v>51</v>
      </c>
      <c r="I224" s="269"/>
      <c r="J224" s="270">
        <f t="shared" si="10"/>
        <v>0</v>
      </c>
      <c r="K224" s="271"/>
      <c r="L224" s="272"/>
      <c r="M224" s="273" t="s">
        <v>1</v>
      </c>
      <c r="N224" s="274" t="s">
        <v>38</v>
      </c>
      <c r="O224" s="71"/>
      <c r="P224" s="219">
        <f t="shared" si="11"/>
        <v>0</v>
      </c>
      <c r="Q224" s="219">
        <v>0</v>
      </c>
      <c r="R224" s="219">
        <f t="shared" si="12"/>
        <v>0</v>
      </c>
      <c r="S224" s="219">
        <v>0</v>
      </c>
      <c r="T224" s="220">
        <f t="shared" si="1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1" t="s">
        <v>183</v>
      </c>
      <c r="AT224" s="221" t="s">
        <v>276</v>
      </c>
      <c r="AU224" s="221" t="s">
        <v>73</v>
      </c>
      <c r="AY224" s="17" t="s">
        <v>136</v>
      </c>
      <c r="BE224" s="222">
        <f t="shared" si="14"/>
        <v>0</v>
      </c>
      <c r="BF224" s="222">
        <f t="shared" si="15"/>
        <v>0</v>
      </c>
      <c r="BG224" s="222">
        <f t="shared" si="16"/>
        <v>0</v>
      </c>
      <c r="BH224" s="222">
        <f t="shared" si="17"/>
        <v>0</v>
      </c>
      <c r="BI224" s="222">
        <f t="shared" si="18"/>
        <v>0</v>
      </c>
      <c r="BJ224" s="17" t="s">
        <v>81</v>
      </c>
      <c r="BK224" s="222">
        <f t="shared" si="19"/>
        <v>0</v>
      </c>
      <c r="BL224" s="17" t="s">
        <v>142</v>
      </c>
      <c r="BM224" s="221" t="s">
        <v>450</v>
      </c>
    </row>
    <row r="225" spans="1:65" s="2" customFormat="1" ht="16.5" customHeight="1">
      <c r="A225" s="34"/>
      <c r="B225" s="35"/>
      <c r="C225" s="264" t="s">
        <v>340</v>
      </c>
      <c r="D225" s="264" t="s">
        <v>276</v>
      </c>
      <c r="E225" s="265" t="s">
        <v>451</v>
      </c>
      <c r="F225" s="266" t="s">
        <v>452</v>
      </c>
      <c r="G225" s="267" t="s">
        <v>157</v>
      </c>
      <c r="H225" s="268">
        <v>179</v>
      </c>
      <c r="I225" s="269"/>
      <c r="J225" s="270">
        <f t="shared" si="10"/>
        <v>0</v>
      </c>
      <c r="K225" s="271"/>
      <c r="L225" s="272"/>
      <c r="M225" s="273" t="s">
        <v>1</v>
      </c>
      <c r="N225" s="274" t="s">
        <v>38</v>
      </c>
      <c r="O225" s="71"/>
      <c r="P225" s="219">
        <f t="shared" si="11"/>
        <v>0</v>
      </c>
      <c r="Q225" s="219">
        <v>0</v>
      </c>
      <c r="R225" s="219">
        <f t="shared" si="12"/>
        <v>0</v>
      </c>
      <c r="S225" s="219">
        <v>0</v>
      </c>
      <c r="T225" s="220">
        <f t="shared" si="1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1" t="s">
        <v>183</v>
      </c>
      <c r="AT225" s="221" t="s">
        <v>276</v>
      </c>
      <c r="AU225" s="221" t="s">
        <v>73</v>
      </c>
      <c r="AY225" s="17" t="s">
        <v>136</v>
      </c>
      <c r="BE225" s="222">
        <f t="shared" si="14"/>
        <v>0</v>
      </c>
      <c r="BF225" s="222">
        <f t="shared" si="15"/>
        <v>0</v>
      </c>
      <c r="BG225" s="222">
        <f t="shared" si="16"/>
        <v>0</v>
      </c>
      <c r="BH225" s="222">
        <f t="shared" si="17"/>
        <v>0</v>
      </c>
      <c r="BI225" s="222">
        <f t="shared" si="18"/>
        <v>0</v>
      </c>
      <c r="BJ225" s="17" t="s">
        <v>81</v>
      </c>
      <c r="BK225" s="222">
        <f t="shared" si="19"/>
        <v>0</v>
      </c>
      <c r="BL225" s="17" t="s">
        <v>142</v>
      </c>
      <c r="BM225" s="221" t="s">
        <v>453</v>
      </c>
    </row>
    <row r="226" spans="1:65" s="2" customFormat="1" ht="16.5" customHeight="1">
      <c r="A226" s="34"/>
      <c r="B226" s="35"/>
      <c r="C226" s="209" t="s">
        <v>454</v>
      </c>
      <c r="D226" s="209" t="s">
        <v>138</v>
      </c>
      <c r="E226" s="210" t="s">
        <v>455</v>
      </c>
      <c r="F226" s="211" t="s">
        <v>456</v>
      </c>
      <c r="G226" s="212" t="s">
        <v>157</v>
      </c>
      <c r="H226" s="213">
        <v>67</v>
      </c>
      <c r="I226" s="214"/>
      <c r="J226" s="215">
        <f t="shared" si="10"/>
        <v>0</v>
      </c>
      <c r="K226" s="216"/>
      <c r="L226" s="39"/>
      <c r="M226" s="217" t="s">
        <v>1</v>
      </c>
      <c r="N226" s="218" t="s">
        <v>38</v>
      </c>
      <c r="O226" s="71"/>
      <c r="P226" s="219">
        <f t="shared" si="11"/>
        <v>0</v>
      </c>
      <c r="Q226" s="219">
        <v>0</v>
      </c>
      <c r="R226" s="219">
        <f t="shared" si="12"/>
        <v>0</v>
      </c>
      <c r="S226" s="219">
        <v>0</v>
      </c>
      <c r="T226" s="220">
        <f t="shared" si="1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1" t="s">
        <v>142</v>
      </c>
      <c r="AT226" s="221" t="s">
        <v>138</v>
      </c>
      <c r="AU226" s="221" t="s">
        <v>73</v>
      </c>
      <c r="AY226" s="17" t="s">
        <v>136</v>
      </c>
      <c r="BE226" s="222">
        <f t="shared" si="14"/>
        <v>0</v>
      </c>
      <c r="BF226" s="222">
        <f t="shared" si="15"/>
        <v>0</v>
      </c>
      <c r="BG226" s="222">
        <f t="shared" si="16"/>
        <v>0</v>
      </c>
      <c r="BH226" s="222">
        <f t="shared" si="17"/>
        <v>0</v>
      </c>
      <c r="BI226" s="222">
        <f t="shared" si="18"/>
        <v>0</v>
      </c>
      <c r="BJ226" s="17" t="s">
        <v>81</v>
      </c>
      <c r="BK226" s="222">
        <f t="shared" si="19"/>
        <v>0</v>
      </c>
      <c r="BL226" s="17" t="s">
        <v>142</v>
      </c>
      <c r="BM226" s="221" t="s">
        <v>457</v>
      </c>
    </row>
    <row r="227" spans="1:65" s="2" customFormat="1" ht="16.5" customHeight="1">
      <c r="A227" s="34"/>
      <c r="B227" s="35"/>
      <c r="C227" s="264" t="s">
        <v>344</v>
      </c>
      <c r="D227" s="264" t="s">
        <v>276</v>
      </c>
      <c r="E227" s="265" t="s">
        <v>458</v>
      </c>
      <c r="F227" s="266" t="s">
        <v>459</v>
      </c>
      <c r="G227" s="267" t="s">
        <v>157</v>
      </c>
      <c r="H227" s="268">
        <v>13</v>
      </c>
      <c r="I227" s="269"/>
      <c r="J227" s="270">
        <f t="shared" si="10"/>
        <v>0</v>
      </c>
      <c r="K227" s="271"/>
      <c r="L227" s="272"/>
      <c r="M227" s="273" t="s">
        <v>1</v>
      </c>
      <c r="N227" s="274" t="s">
        <v>38</v>
      </c>
      <c r="O227" s="71"/>
      <c r="P227" s="219">
        <f t="shared" si="11"/>
        <v>0</v>
      </c>
      <c r="Q227" s="219">
        <v>0</v>
      </c>
      <c r="R227" s="219">
        <f t="shared" si="12"/>
        <v>0</v>
      </c>
      <c r="S227" s="219">
        <v>0</v>
      </c>
      <c r="T227" s="220">
        <f t="shared" si="1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1" t="s">
        <v>183</v>
      </c>
      <c r="AT227" s="221" t="s">
        <v>276</v>
      </c>
      <c r="AU227" s="221" t="s">
        <v>73</v>
      </c>
      <c r="AY227" s="17" t="s">
        <v>136</v>
      </c>
      <c r="BE227" s="222">
        <f t="shared" si="14"/>
        <v>0</v>
      </c>
      <c r="BF227" s="222">
        <f t="shared" si="15"/>
        <v>0</v>
      </c>
      <c r="BG227" s="222">
        <f t="shared" si="16"/>
        <v>0</v>
      </c>
      <c r="BH227" s="222">
        <f t="shared" si="17"/>
        <v>0</v>
      </c>
      <c r="BI227" s="222">
        <f t="shared" si="18"/>
        <v>0</v>
      </c>
      <c r="BJ227" s="17" t="s">
        <v>81</v>
      </c>
      <c r="BK227" s="222">
        <f t="shared" si="19"/>
        <v>0</v>
      </c>
      <c r="BL227" s="17" t="s">
        <v>142</v>
      </c>
      <c r="BM227" s="221" t="s">
        <v>460</v>
      </c>
    </row>
    <row r="228" spans="1:65" s="2" customFormat="1" ht="16.5" customHeight="1">
      <c r="A228" s="34"/>
      <c r="B228" s="35"/>
      <c r="C228" s="264" t="s">
        <v>461</v>
      </c>
      <c r="D228" s="264" t="s">
        <v>276</v>
      </c>
      <c r="E228" s="265" t="s">
        <v>462</v>
      </c>
      <c r="F228" s="266" t="s">
        <v>463</v>
      </c>
      <c r="G228" s="267" t="s">
        <v>157</v>
      </c>
      <c r="H228" s="268">
        <v>15</v>
      </c>
      <c r="I228" s="269"/>
      <c r="J228" s="270">
        <f t="shared" si="10"/>
        <v>0</v>
      </c>
      <c r="K228" s="271"/>
      <c r="L228" s="272"/>
      <c r="M228" s="273" t="s">
        <v>1</v>
      </c>
      <c r="N228" s="274" t="s">
        <v>38</v>
      </c>
      <c r="O228" s="71"/>
      <c r="P228" s="219">
        <f t="shared" si="11"/>
        <v>0</v>
      </c>
      <c r="Q228" s="219">
        <v>0</v>
      </c>
      <c r="R228" s="219">
        <f t="shared" si="12"/>
        <v>0</v>
      </c>
      <c r="S228" s="219">
        <v>0</v>
      </c>
      <c r="T228" s="220">
        <f t="shared" si="1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1" t="s">
        <v>183</v>
      </c>
      <c r="AT228" s="221" t="s">
        <v>276</v>
      </c>
      <c r="AU228" s="221" t="s">
        <v>73</v>
      </c>
      <c r="AY228" s="17" t="s">
        <v>136</v>
      </c>
      <c r="BE228" s="222">
        <f t="shared" si="14"/>
        <v>0</v>
      </c>
      <c r="BF228" s="222">
        <f t="shared" si="15"/>
        <v>0</v>
      </c>
      <c r="BG228" s="222">
        <f t="shared" si="16"/>
        <v>0</v>
      </c>
      <c r="BH228" s="222">
        <f t="shared" si="17"/>
        <v>0</v>
      </c>
      <c r="BI228" s="222">
        <f t="shared" si="18"/>
        <v>0</v>
      </c>
      <c r="BJ228" s="17" t="s">
        <v>81</v>
      </c>
      <c r="BK228" s="222">
        <f t="shared" si="19"/>
        <v>0</v>
      </c>
      <c r="BL228" s="17" t="s">
        <v>142</v>
      </c>
      <c r="BM228" s="221" t="s">
        <v>464</v>
      </c>
    </row>
    <row r="229" spans="1:65" s="2" customFormat="1" ht="16.5" customHeight="1">
      <c r="A229" s="34"/>
      <c r="B229" s="35"/>
      <c r="C229" s="264" t="s">
        <v>348</v>
      </c>
      <c r="D229" s="264" t="s">
        <v>276</v>
      </c>
      <c r="E229" s="265" t="s">
        <v>465</v>
      </c>
      <c r="F229" s="266" t="s">
        <v>466</v>
      </c>
      <c r="G229" s="267" t="s">
        <v>157</v>
      </c>
      <c r="H229" s="268">
        <v>22</v>
      </c>
      <c r="I229" s="269"/>
      <c r="J229" s="270">
        <f t="shared" si="10"/>
        <v>0</v>
      </c>
      <c r="K229" s="271"/>
      <c r="L229" s="272"/>
      <c r="M229" s="273" t="s">
        <v>1</v>
      </c>
      <c r="N229" s="274" t="s">
        <v>38</v>
      </c>
      <c r="O229" s="71"/>
      <c r="P229" s="219">
        <f t="shared" si="11"/>
        <v>0</v>
      </c>
      <c r="Q229" s="219">
        <v>0</v>
      </c>
      <c r="R229" s="219">
        <f t="shared" si="12"/>
        <v>0</v>
      </c>
      <c r="S229" s="219">
        <v>0</v>
      </c>
      <c r="T229" s="220">
        <f t="shared" si="1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1" t="s">
        <v>183</v>
      </c>
      <c r="AT229" s="221" t="s">
        <v>276</v>
      </c>
      <c r="AU229" s="221" t="s">
        <v>73</v>
      </c>
      <c r="AY229" s="17" t="s">
        <v>136</v>
      </c>
      <c r="BE229" s="222">
        <f t="shared" si="14"/>
        <v>0</v>
      </c>
      <c r="BF229" s="222">
        <f t="shared" si="15"/>
        <v>0</v>
      </c>
      <c r="BG229" s="222">
        <f t="shared" si="16"/>
        <v>0</v>
      </c>
      <c r="BH229" s="222">
        <f t="shared" si="17"/>
        <v>0</v>
      </c>
      <c r="BI229" s="222">
        <f t="shared" si="18"/>
        <v>0</v>
      </c>
      <c r="BJ229" s="17" t="s">
        <v>81</v>
      </c>
      <c r="BK229" s="222">
        <f t="shared" si="19"/>
        <v>0</v>
      </c>
      <c r="BL229" s="17" t="s">
        <v>142</v>
      </c>
      <c r="BM229" s="221" t="s">
        <v>467</v>
      </c>
    </row>
    <row r="230" spans="1:65" s="2" customFormat="1" ht="16.5" customHeight="1">
      <c r="A230" s="34"/>
      <c r="B230" s="35"/>
      <c r="C230" s="264" t="s">
        <v>468</v>
      </c>
      <c r="D230" s="264" t="s">
        <v>276</v>
      </c>
      <c r="E230" s="265" t="s">
        <v>469</v>
      </c>
      <c r="F230" s="266" t="s">
        <v>470</v>
      </c>
      <c r="G230" s="267" t="s">
        <v>157</v>
      </c>
      <c r="H230" s="268">
        <v>9</v>
      </c>
      <c r="I230" s="269"/>
      <c r="J230" s="270">
        <f t="shared" si="10"/>
        <v>0</v>
      </c>
      <c r="K230" s="271"/>
      <c r="L230" s="272"/>
      <c r="M230" s="273" t="s">
        <v>1</v>
      </c>
      <c r="N230" s="274" t="s">
        <v>38</v>
      </c>
      <c r="O230" s="71"/>
      <c r="P230" s="219">
        <f t="shared" si="11"/>
        <v>0</v>
      </c>
      <c r="Q230" s="219">
        <v>0</v>
      </c>
      <c r="R230" s="219">
        <f t="shared" si="12"/>
        <v>0</v>
      </c>
      <c r="S230" s="219">
        <v>0</v>
      </c>
      <c r="T230" s="220">
        <f t="shared" si="1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1" t="s">
        <v>183</v>
      </c>
      <c r="AT230" s="221" t="s">
        <v>276</v>
      </c>
      <c r="AU230" s="221" t="s">
        <v>73</v>
      </c>
      <c r="AY230" s="17" t="s">
        <v>136</v>
      </c>
      <c r="BE230" s="222">
        <f t="shared" si="14"/>
        <v>0</v>
      </c>
      <c r="BF230" s="222">
        <f t="shared" si="15"/>
        <v>0</v>
      </c>
      <c r="BG230" s="222">
        <f t="shared" si="16"/>
        <v>0</v>
      </c>
      <c r="BH230" s="222">
        <f t="shared" si="17"/>
        <v>0</v>
      </c>
      <c r="BI230" s="222">
        <f t="shared" si="18"/>
        <v>0</v>
      </c>
      <c r="BJ230" s="17" t="s">
        <v>81</v>
      </c>
      <c r="BK230" s="222">
        <f t="shared" si="19"/>
        <v>0</v>
      </c>
      <c r="BL230" s="17" t="s">
        <v>142</v>
      </c>
      <c r="BM230" s="221" t="s">
        <v>471</v>
      </c>
    </row>
    <row r="231" spans="1:65" s="2" customFormat="1" ht="16.5" customHeight="1">
      <c r="A231" s="34"/>
      <c r="B231" s="35"/>
      <c r="C231" s="264" t="s">
        <v>353</v>
      </c>
      <c r="D231" s="264" t="s">
        <v>276</v>
      </c>
      <c r="E231" s="265" t="s">
        <v>472</v>
      </c>
      <c r="F231" s="266" t="s">
        <v>473</v>
      </c>
      <c r="G231" s="267" t="s">
        <v>157</v>
      </c>
      <c r="H231" s="268">
        <v>8</v>
      </c>
      <c r="I231" s="269"/>
      <c r="J231" s="270">
        <f t="shared" si="10"/>
        <v>0</v>
      </c>
      <c r="K231" s="271"/>
      <c r="L231" s="272"/>
      <c r="M231" s="273" t="s">
        <v>1</v>
      </c>
      <c r="N231" s="274" t="s">
        <v>38</v>
      </c>
      <c r="O231" s="71"/>
      <c r="P231" s="219">
        <f t="shared" si="11"/>
        <v>0</v>
      </c>
      <c r="Q231" s="219">
        <v>0</v>
      </c>
      <c r="R231" s="219">
        <f t="shared" si="12"/>
        <v>0</v>
      </c>
      <c r="S231" s="219">
        <v>0</v>
      </c>
      <c r="T231" s="220">
        <f t="shared" si="1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1" t="s">
        <v>183</v>
      </c>
      <c r="AT231" s="221" t="s">
        <v>276</v>
      </c>
      <c r="AU231" s="221" t="s">
        <v>73</v>
      </c>
      <c r="AY231" s="17" t="s">
        <v>136</v>
      </c>
      <c r="BE231" s="222">
        <f t="shared" si="14"/>
        <v>0</v>
      </c>
      <c r="BF231" s="222">
        <f t="shared" si="15"/>
        <v>0</v>
      </c>
      <c r="BG231" s="222">
        <f t="shared" si="16"/>
        <v>0</v>
      </c>
      <c r="BH231" s="222">
        <f t="shared" si="17"/>
        <v>0</v>
      </c>
      <c r="BI231" s="222">
        <f t="shared" si="18"/>
        <v>0</v>
      </c>
      <c r="BJ231" s="17" t="s">
        <v>81</v>
      </c>
      <c r="BK231" s="222">
        <f t="shared" si="19"/>
        <v>0</v>
      </c>
      <c r="BL231" s="17" t="s">
        <v>142</v>
      </c>
      <c r="BM231" s="221" t="s">
        <v>474</v>
      </c>
    </row>
    <row r="232" spans="1:65" s="2" customFormat="1" ht="16.5" customHeight="1">
      <c r="A232" s="34"/>
      <c r="B232" s="35"/>
      <c r="C232" s="264" t="s">
        <v>475</v>
      </c>
      <c r="D232" s="264" t="s">
        <v>276</v>
      </c>
      <c r="E232" s="265" t="s">
        <v>476</v>
      </c>
      <c r="F232" s="266" t="s">
        <v>477</v>
      </c>
      <c r="G232" s="267" t="s">
        <v>186</v>
      </c>
      <c r="H232" s="268">
        <v>34.68</v>
      </c>
      <c r="I232" s="269"/>
      <c r="J232" s="270">
        <f t="shared" si="10"/>
        <v>0</v>
      </c>
      <c r="K232" s="271"/>
      <c r="L232" s="272"/>
      <c r="M232" s="273" t="s">
        <v>1</v>
      </c>
      <c r="N232" s="274" t="s">
        <v>38</v>
      </c>
      <c r="O232" s="71"/>
      <c r="P232" s="219">
        <f t="shared" si="11"/>
        <v>0</v>
      </c>
      <c r="Q232" s="219">
        <v>0</v>
      </c>
      <c r="R232" s="219">
        <f t="shared" si="12"/>
        <v>0</v>
      </c>
      <c r="S232" s="219">
        <v>0</v>
      </c>
      <c r="T232" s="220">
        <f t="shared" si="1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1" t="s">
        <v>183</v>
      </c>
      <c r="AT232" s="221" t="s">
        <v>276</v>
      </c>
      <c r="AU232" s="221" t="s">
        <v>73</v>
      </c>
      <c r="AY232" s="17" t="s">
        <v>136</v>
      </c>
      <c r="BE232" s="222">
        <f t="shared" si="14"/>
        <v>0</v>
      </c>
      <c r="BF232" s="222">
        <f t="shared" si="15"/>
        <v>0</v>
      </c>
      <c r="BG232" s="222">
        <f t="shared" si="16"/>
        <v>0</v>
      </c>
      <c r="BH232" s="222">
        <f t="shared" si="17"/>
        <v>0</v>
      </c>
      <c r="BI232" s="222">
        <f t="shared" si="18"/>
        <v>0</v>
      </c>
      <c r="BJ232" s="17" t="s">
        <v>81</v>
      </c>
      <c r="BK232" s="222">
        <f t="shared" si="19"/>
        <v>0</v>
      </c>
      <c r="BL232" s="17" t="s">
        <v>142</v>
      </c>
      <c r="BM232" s="221" t="s">
        <v>478</v>
      </c>
    </row>
    <row r="233" spans="2:51" s="14" customFormat="1" ht="11.25">
      <c r="B233" s="234"/>
      <c r="C233" s="235"/>
      <c r="D233" s="225" t="s">
        <v>144</v>
      </c>
      <c r="E233" s="236" t="s">
        <v>1</v>
      </c>
      <c r="F233" s="237" t="s">
        <v>479</v>
      </c>
      <c r="G233" s="235"/>
      <c r="H233" s="238">
        <v>34.68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144</v>
      </c>
      <c r="AU233" s="244" t="s">
        <v>73</v>
      </c>
      <c r="AV233" s="14" t="s">
        <v>83</v>
      </c>
      <c r="AW233" s="14" t="s">
        <v>30</v>
      </c>
      <c r="AX233" s="14" t="s">
        <v>73</v>
      </c>
      <c r="AY233" s="244" t="s">
        <v>136</v>
      </c>
    </row>
    <row r="234" spans="2:51" s="15" customFormat="1" ht="11.25">
      <c r="B234" s="245"/>
      <c r="C234" s="246"/>
      <c r="D234" s="225" t="s">
        <v>144</v>
      </c>
      <c r="E234" s="247" t="s">
        <v>1</v>
      </c>
      <c r="F234" s="248" t="s">
        <v>147</v>
      </c>
      <c r="G234" s="246"/>
      <c r="H234" s="249">
        <v>34.68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144</v>
      </c>
      <c r="AU234" s="255" t="s">
        <v>73</v>
      </c>
      <c r="AV234" s="15" t="s">
        <v>142</v>
      </c>
      <c r="AW234" s="15" t="s">
        <v>30</v>
      </c>
      <c r="AX234" s="15" t="s">
        <v>81</v>
      </c>
      <c r="AY234" s="255" t="s">
        <v>136</v>
      </c>
    </row>
    <row r="235" spans="1:65" s="2" customFormat="1" ht="16.5" customHeight="1">
      <c r="A235" s="34"/>
      <c r="B235" s="35"/>
      <c r="C235" s="209" t="s">
        <v>356</v>
      </c>
      <c r="D235" s="209" t="s">
        <v>138</v>
      </c>
      <c r="E235" s="210" t="s">
        <v>480</v>
      </c>
      <c r="F235" s="211" t="s">
        <v>481</v>
      </c>
      <c r="G235" s="212" t="s">
        <v>210</v>
      </c>
      <c r="H235" s="213">
        <v>255</v>
      </c>
      <c r="I235" s="214"/>
      <c r="J235" s="215">
        <f>ROUND(I235*H235,2)</f>
        <v>0</v>
      </c>
      <c r="K235" s="216"/>
      <c r="L235" s="39"/>
      <c r="M235" s="217" t="s">
        <v>1</v>
      </c>
      <c r="N235" s="218" t="s">
        <v>38</v>
      </c>
      <c r="O235" s="71"/>
      <c r="P235" s="219">
        <f>O235*H235</f>
        <v>0</v>
      </c>
      <c r="Q235" s="219">
        <v>0</v>
      </c>
      <c r="R235" s="219">
        <f>Q235*H235</f>
        <v>0</v>
      </c>
      <c r="S235" s="219">
        <v>0</v>
      </c>
      <c r="T235" s="22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1" t="s">
        <v>142</v>
      </c>
      <c r="AT235" s="221" t="s">
        <v>138</v>
      </c>
      <c r="AU235" s="221" t="s">
        <v>73</v>
      </c>
      <c r="AY235" s="17" t="s">
        <v>136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7" t="s">
        <v>81</v>
      </c>
      <c r="BK235" s="222">
        <f>ROUND(I235*H235,2)</f>
        <v>0</v>
      </c>
      <c r="BL235" s="17" t="s">
        <v>142</v>
      </c>
      <c r="BM235" s="221" t="s">
        <v>482</v>
      </c>
    </row>
    <row r="236" spans="2:51" s="14" customFormat="1" ht="11.25">
      <c r="B236" s="234"/>
      <c r="C236" s="235"/>
      <c r="D236" s="225" t="s">
        <v>144</v>
      </c>
      <c r="E236" s="236" t="s">
        <v>1</v>
      </c>
      <c r="F236" s="237" t="s">
        <v>357</v>
      </c>
      <c r="G236" s="235"/>
      <c r="H236" s="238">
        <v>255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144</v>
      </c>
      <c r="AU236" s="244" t="s">
        <v>73</v>
      </c>
      <c r="AV236" s="14" t="s">
        <v>83</v>
      </c>
      <c r="AW236" s="14" t="s">
        <v>30</v>
      </c>
      <c r="AX236" s="14" t="s">
        <v>73</v>
      </c>
      <c r="AY236" s="244" t="s">
        <v>136</v>
      </c>
    </row>
    <row r="237" spans="2:51" s="15" customFormat="1" ht="11.25">
      <c r="B237" s="245"/>
      <c r="C237" s="246"/>
      <c r="D237" s="225" t="s">
        <v>144</v>
      </c>
      <c r="E237" s="247" t="s">
        <v>1</v>
      </c>
      <c r="F237" s="248" t="s">
        <v>147</v>
      </c>
      <c r="G237" s="246"/>
      <c r="H237" s="249">
        <v>255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AT237" s="255" t="s">
        <v>144</v>
      </c>
      <c r="AU237" s="255" t="s">
        <v>73</v>
      </c>
      <c r="AV237" s="15" t="s">
        <v>142</v>
      </c>
      <c r="AW237" s="15" t="s">
        <v>30</v>
      </c>
      <c r="AX237" s="15" t="s">
        <v>81</v>
      </c>
      <c r="AY237" s="255" t="s">
        <v>136</v>
      </c>
    </row>
    <row r="238" spans="1:65" s="2" customFormat="1" ht="16.5" customHeight="1">
      <c r="A238" s="34"/>
      <c r="B238" s="35"/>
      <c r="C238" s="209" t="s">
        <v>483</v>
      </c>
      <c r="D238" s="209" t="s">
        <v>138</v>
      </c>
      <c r="E238" s="210" t="s">
        <v>484</v>
      </c>
      <c r="F238" s="211" t="s">
        <v>485</v>
      </c>
      <c r="G238" s="212" t="s">
        <v>141</v>
      </c>
      <c r="H238" s="213">
        <v>0.24</v>
      </c>
      <c r="I238" s="214"/>
      <c r="J238" s="215">
        <f>ROUND(I238*H238,2)</f>
        <v>0</v>
      </c>
      <c r="K238" s="216"/>
      <c r="L238" s="39"/>
      <c r="M238" s="217" t="s">
        <v>1</v>
      </c>
      <c r="N238" s="218" t="s">
        <v>38</v>
      </c>
      <c r="O238" s="71"/>
      <c r="P238" s="219">
        <f>O238*H238</f>
        <v>0</v>
      </c>
      <c r="Q238" s="219">
        <v>0</v>
      </c>
      <c r="R238" s="219">
        <f>Q238*H238</f>
        <v>0</v>
      </c>
      <c r="S238" s="219">
        <v>0</v>
      </c>
      <c r="T238" s="22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1" t="s">
        <v>142</v>
      </c>
      <c r="AT238" s="221" t="s">
        <v>138</v>
      </c>
      <c r="AU238" s="221" t="s">
        <v>73</v>
      </c>
      <c r="AY238" s="17" t="s">
        <v>136</v>
      </c>
      <c r="BE238" s="222">
        <f>IF(N238="základní",J238,0)</f>
        <v>0</v>
      </c>
      <c r="BF238" s="222">
        <f>IF(N238="snížená",J238,0)</f>
        <v>0</v>
      </c>
      <c r="BG238" s="222">
        <f>IF(N238="zákl. přenesená",J238,0)</f>
        <v>0</v>
      </c>
      <c r="BH238" s="222">
        <f>IF(N238="sníž. přenesená",J238,0)</f>
        <v>0</v>
      </c>
      <c r="BI238" s="222">
        <f>IF(N238="nulová",J238,0)</f>
        <v>0</v>
      </c>
      <c r="BJ238" s="17" t="s">
        <v>81</v>
      </c>
      <c r="BK238" s="222">
        <f>ROUND(I238*H238,2)</f>
        <v>0</v>
      </c>
      <c r="BL238" s="17" t="s">
        <v>142</v>
      </c>
      <c r="BM238" s="221" t="s">
        <v>486</v>
      </c>
    </row>
    <row r="239" spans="2:51" s="14" customFormat="1" ht="11.25">
      <c r="B239" s="234"/>
      <c r="C239" s="235"/>
      <c r="D239" s="225" t="s">
        <v>144</v>
      </c>
      <c r="E239" s="236" t="s">
        <v>1</v>
      </c>
      <c r="F239" s="237" t="s">
        <v>487</v>
      </c>
      <c r="G239" s="235"/>
      <c r="H239" s="238">
        <v>0.24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144</v>
      </c>
      <c r="AU239" s="244" t="s">
        <v>73</v>
      </c>
      <c r="AV239" s="14" t="s">
        <v>83</v>
      </c>
      <c r="AW239" s="14" t="s">
        <v>30</v>
      </c>
      <c r="AX239" s="14" t="s">
        <v>73</v>
      </c>
      <c r="AY239" s="244" t="s">
        <v>136</v>
      </c>
    </row>
    <row r="240" spans="2:51" s="15" customFormat="1" ht="11.25">
      <c r="B240" s="245"/>
      <c r="C240" s="246"/>
      <c r="D240" s="225" t="s">
        <v>144</v>
      </c>
      <c r="E240" s="247" t="s">
        <v>1</v>
      </c>
      <c r="F240" s="248" t="s">
        <v>147</v>
      </c>
      <c r="G240" s="246"/>
      <c r="H240" s="249">
        <v>0.24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AT240" s="255" t="s">
        <v>144</v>
      </c>
      <c r="AU240" s="255" t="s">
        <v>73</v>
      </c>
      <c r="AV240" s="15" t="s">
        <v>142</v>
      </c>
      <c r="AW240" s="15" t="s">
        <v>30</v>
      </c>
      <c r="AX240" s="15" t="s">
        <v>81</v>
      </c>
      <c r="AY240" s="255" t="s">
        <v>136</v>
      </c>
    </row>
    <row r="241" spans="1:65" s="2" customFormat="1" ht="16.5" customHeight="1">
      <c r="A241" s="34"/>
      <c r="B241" s="35"/>
      <c r="C241" s="209" t="s">
        <v>361</v>
      </c>
      <c r="D241" s="209" t="s">
        <v>138</v>
      </c>
      <c r="E241" s="210" t="s">
        <v>488</v>
      </c>
      <c r="F241" s="211" t="s">
        <v>489</v>
      </c>
      <c r="G241" s="212" t="s">
        <v>141</v>
      </c>
      <c r="H241" s="213">
        <v>20.4</v>
      </c>
      <c r="I241" s="214"/>
      <c r="J241" s="215">
        <f>ROUND(I241*H241,2)</f>
        <v>0</v>
      </c>
      <c r="K241" s="216"/>
      <c r="L241" s="39"/>
      <c r="M241" s="217" t="s">
        <v>1</v>
      </c>
      <c r="N241" s="218" t="s">
        <v>38</v>
      </c>
      <c r="O241" s="71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1" t="s">
        <v>142</v>
      </c>
      <c r="AT241" s="221" t="s">
        <v>138</v>
      </c>
      <c r="AU241" s="221" t="s">
        <v>73</v>
      </c>
      <c r="AY241" s="17" t="s">
        <v>136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17" t="s">
        <v>81</v>
      </c>
      <c r="BK241" s="222">
        <f>ROUND(I241*H241,2)</f>
        <v>0</v>
      </c>
      <c r="BL241" s="17" t="s">
        <v>142</v>
      </c>
      <c r="BM241" s="221" t="s">
        <v>490</v>
      </c>
    </row>
    <row r="242" spans="2:51" s="14" customFormat="1" ht="11.25">
      <c r="B242" s="234"/>
      <c r="C242" s="235"/>
      <c r="D242" s="225" t="s">
        <v>144</v>
      </c>
      <c r="E242" s="236" t="s">
        <v>1</v>
      </c>
      <c r="F242" s="237" t="s">
        <v>491</v>
      </c>
      <c r="G242" s="235"/>
      <c r="H242" s="238">
        <v>20.4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144</v>
      </c>
      <c r="AU242" s="244" t="s">
        <v>73</v>
      </c>
      <c r="AV242" s="14" t="s">
        <v>83</v>
      </c>
      <c r="AW242" s="14" t="s">
        <v>30</v>
      </c>
      <c r="AX242" s="14" t="s">
        <v>73</v>
      </c>
      <c r="AY242" s="244" t="s">
        <v>136</v>
      </c>
    </row>
    <row r="243" spans="2:51" s="15" customFormat="1" ht="11.25">
      <c r="B243" s="245"/>
      <c r="C243" s="246"/>
      <c r="D243" s="225" t="s">
        <v>144</v>
      </c>
      <c r="E243" s="247" t="s">
        <v>1</v>
      </c>
      <c r="F243" s="248" t="s">
        <v>147</v>
      </c>
      <c r="G243" s="246"/>
      <c r="H243" s="249">
        <v>20.4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AT243" s="255" t="s">
        <v>144</v>
      </c>
      <c r="AU243" s="255" t="s">
        <v>73</v>
      </c>
      <c r="AV243" s="15" t="s">
        <v>142</v>
      </c>
      <c r="AW243" s="15" t="s">
        <v>30</v>
      </c>
      <c r="AX243" s="15" t="s">
        <v>81</v>
      </c>
      <c r="AY243" s="255" t="s">
        <v>136</v>
      </c>
    </row>
    <row r="244" spans="1:65" s="2" customFormat="1" ht="16.5" customHeight="1">
      <c r="A244" s="34"/>
      <c r="B244" s="35"/>
      <c r="C244" s="264" t="s">
        <v>492</v>
      </c>
      <c r="D244" s="264" t="s">
        <v>276</v>
      </c>
      <c r="E244" s="265" t="s">
        <v>493</v>
      </c>
      <c r="F244" s="266" t="s">
        <v>494</v>
      </c>
      <c r="G244" s="267" t="s">
        <v>141</v>
      </c>
      <c r="H244" s="268">
        <v>20.64</v>
      </c>
      <c r="I244" s="269"/>
      <c r="J244" s="270">
        <f>ROUND(I244*H244,2)</f>
        <v>0</v>
      </c>
      <c r="K244" s="271"/>
      <c r="L244" s="272"/>
      <c r="M244" s="273" t="s">
        <v>1</v>
      </c>
      <c r="N244" s="274" t="s">
        <v>38</v>
      </c>
      <c r="O244" s="71"/>
      <c r="P244" s="219">
        <f>O244*H244</f>
        <v>0</v>
      </c>
      <c r="Q244" s="219">
        <v>0</v>
      </c>
      <c r="R244" s="219">
        <f>Q244*H244</f>
        <v>0</v>
      </c>
      <c r="S244" s="219">
        <v>0</v>
      </c>
      <c r="T244" s="22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1" t="s">
        <v>183</v>
      </c>
      <c r="AT244" s="221" t="s">
        <v>276</v>
      </c>
      <c r="AU244" s="221" t="s">
        <v>73</v>
      </c>
      <c r="AY244" s="17" t="s">
        <v>136</v>
      </c>
      <c r="BE244" s="222">
        <f>IF(N244="základní",J244,0)</f>
        <v>0</v>
      </c>
      <c r="BF244" s="222">
        <f>IF(N244="snížená",J244,0)</f>
        <v>0</v>
      </c>
      <c r="BG244" s="222">
        <f>IF(N244="zákl. přenesená",J244,0)</f>
        <v>0</v>
      </c>
      <c r="BH244" s="222">
        <f>IF(N244="sníž. přenesená",J244,0)</f>
        <v>0</v>
      </c>
      <c r="BI244" s="222">
        <f>IF(N244="nulová",J244,0)</f>
        <v>0</v>
      </c>
      <c r="BJ244" s="17" t="s">
        <v>81</v>
      </c>
      <c r="BK244" s="222">
        <f>ROUND(I244*H244,2)</f>
        <v>0</v>
      </c>
      <c r="BL244" s="17" t="s">
        <v>142</v>
      </c>
      <c r="BM244" s="221" t="s">
        <v>495</v>
      </c>
    </row>
    <row r="245" spans="2:51" s="14" customFormat="1" ht="11.25">
      <c r="B245" s="234"/>
      <c r="C245" s="235"/>
      <c r="D245" s="225" t="s">
        <v>144</v>
      </c>
      <c r="E245" s="236" t="s">
        <v>1</v>
      </c>
      <c r="F245" s="237" t="s">
        <v>487</v>
      </c>
      <c r="G245" s="235"/>
      <c r="H245" s="238">
        <v>0.24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144</v>
      </c>
      <c r="AU245" s="244" t="s">
        <v>73</v>
      </c>
      <c r="AV245" s="14" t="s">
        <v>83</v>
      </c>
      <c r="AW245" s="14" t="s">
        <v>30</v>
      </c>
      <c r="AX245" s="14" t="s">
        <v>73</v>
      </c>
      <c r="AY245" s="244" t="s">
        <v>136</v>
      </c>
    </row>
    <row r="246" spans="2:51" s="14" customFormat="1" ht="11.25">
      <c r="B246" s="234"/>
      <c r="C246" s="235"/>
      <c r="D246" s="225" t="s">
        <v>144</v>
      </c>
      <c r="E246" s="236" t="s">
        <v>1</v>
      </c>
      <c r="F246" s="237" t="s">
        <v>491</v>
      </c>
      <c r="G246" s="235"/>
      <c r="H246" s="238">
        <v>20.4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144</v>
      </c>
      <c r="AU246" s="244" t="s">
        <v>73</v>
      </c>
      <c r="AV246" s="14" t="s">
        <v>83</v>
      </c>
      <c r="AW246" s="14" t="s">
        <v>30</v>
      </c>
      <c r="AX246" s="14" t="s">
        <v>73</v>
      </c>
      <c r="AY246" s="244" t="s">
        <v>136</v>
      </c>
    </row>
    <row r="247" spans="2:51" s="15" customFormat="1" ht="11.25">
      <c r="B247" s="245"/>
      <c r="C247" s="246"/>
      <c r="D247" s="225" t="s">
        <v>144</v>
      </c>
      <c r="E247" s="247" t="s">
        <v>1</v>
      </c>
      <c r="F247" s="248" t="s">
        <v>221</v>
      </c>
      <c r="G247" s="246"/>
      <c r="H247" s="249">
        <v>20.639999999999997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144</v>
      </c>
      <c r="AU247" s="255" t="s">
        <v>73</v>
      </c>
      <c r="AV247" s="15" t="s">
        <v>142</v>
      </c>
      <c r="AW247" s="15" t="s">
        <v>30</v>
      </c>
      <c r="AX247" s="15" t="s">
        <v>81</v>
      </c>
      <c r="AY247" s="255" t="s">
        <v>136</v>
      </c>
    </row>
    <row r="248" spans="1:65" s="2" customFormat="1" ht="21.75" customHeight="1">
      <c r="A248" s="34"/>
      <c r="B248" s="35"/>
      <c r="C248" s="209" t="s">
        <v>365</v>
      </c>
      <c r="D248" s="209" t="s">
        <v>138</v>
      </c>
      <c r="E248" s="210" t="s">
        <v>496</v>
      </c>
      <c r="F248" s="211" t="s">
        <v>497</v>
      </c>
      <c r="G248" s="212" t="s">
        <v>324</v>
      </c>
      <c r="H248" s="213">
        <v>90.2</v>
      </c>
      <c r="I248" s="214"/>
      <c r="J248" s="215">
        <f>ROUND(I248*H248,2)</f>
        <v>0</v>
      </c>
      <c r="K248" s="216"/>
      <c r="L248" s="39"/>
      <c r="M248" s="217" t="s">
        <v>1</v>
      </c>
      <c r="N248" s="218" t="s">
        <v>38</v>
      </c>
      <c r="O248" s="71"/>
      <c r="P248" s="219">
        <f>O248*H248</f>
        <v>0</v>
      </c>
      <c r="Q248" s="219">
        <v>0</v>
      </c>
      <c r="R248" s="219">
        <f>Q248*H248</f>
        <v>0</v>
      </c>
      <c r="S248" s="219">
        <v>0</v>
      </c>
      <c r="T248" s="22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1" t="s">
        <v>142</v>
      </c>
      <c r="AT248" s="221" t="s">
        <v>138</v>
      </c>
      <c r="AU248" s="221" t="s">
        <v>73</v>
      </c>
      <c r="AY248" s="17" t="s">
        <v>136</v>
      </c>
      <c r="BE248" s="222">
        <f>IF(N248="základní",J248,0)</f>
        <v>0</v>
      </c>
      <c r="BF248" s="222">
        <f>IF(N248="snížená",J248,0)</f>
        <v>0</v>
      </c>
      <c r="BG248" s="222">
        <f>IF(N248="zákl. přenesená",J248,0)</f>
        <v>0</v>
      </c>
      <c r="BH248" s="222">
        <f>IF(N248="sníž. přenesená",J248,0)</f>
        <v>0</v>
      </c>
      <c r="BI248" s="222">
        <f>IF(N248="nulová",J248,0)</f>
        <v>0</v>
      </c>
      <c r="BJ248" s="17" t="s">
        <v>81</v>
      </c>
      <c r="BK248" s="222">
        <f>ROUND(I248*H248,2)</f>
        <v>0</v>
      </c>
      <c r="BL248" s="17" t="s">
        <v>142</v>
      </c>
      <c r="BM248" s="221" t="s">
        <v>498</v>
      </c>
    </row>
    <row r="249" spans="2:51" s="14" customFormat="1" ht="11.25">
      <c r="B249" s="234"/>
      <c r="C249" s="235"/>
      <c r="D249" s="225" t="s">
        <v>144</v>
      </c>
      <c r="E249" s="236" t="s">
        <v>1</v>
      </c>
      <c r="F249" s="237" t="s">
        <v>499</v>
      </c>
      <c r="G249" s="235"/>
      <c r="H249" s="238">
        <v>90.2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144</v>
      </c>
      <c r="AU249" s="244" t="s">
        <v>73</v>
      </c>
      <c r="AV249" s="14" t="s">
        <v>83</v>
      </c>
      <c r="AW249" s="14" t="s">
        <v>30</v>
      </c>
      <c r="AX249" s="14" t="s">
        <v>73</v>
      </c>
      <c r="AY249" s="244" t="s">
        <v>136</v>
      </c>
    </row>
    <row r="250" spans="2:51" s="15" customFormat="1" ht="11.25">
      <c r="B250" s="245"/>
      <c r="C250" s="246"/>
      <c r="D250" s="225" t="s">
        <v>144</v>
      </c>
      <c r="E250" s="247" t="s">
        <v>1</v>
      </c>
      <c r="F250" s="248" t="s">
        <v>147</v>
      </c>
      <c r="G250" s="246"/>
      <c r="H250" s="249">
        <v>90.2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AT250" s="255" t="s">
        <v>144</v>
      </c>
      <c r="AU250" s="255" t="s">
        <v>73</v>
      </c>
      <c r="AV250" s="15" t="s">
        <v>142</v>
      </c>
      <c r="AW250" s="15" t="s">
        <v>30</v>
      </c>
      <c r="AX250" s="15" t="s">
        <v>81</v>
      </c>
      <c r="AY250" s="255" t="s">
        <v>136</v>
      </c>
    </row>
    <row r="251" spans="1:65" s="2" customFormat="1" ht="16.5" customHeight="1">
      <c r="A251" s="34"/>
      <c r="B251" s="35"/>
      <c r="C251" s="264" t="s">
        <v>500</v>
      </c>
      <c r="D251" s="264" t="s">
        <v>276</v>
      </c>
      <c r="E251" s="265" t="s">
        <v>501</v>
      </c>
      <c r="F251" s="266" t="s">
        <v>502</v>
      </c>
      <c r="G251" s="267" t="s">
        <v>324</v>
      </c>
      <c r="H251" s="268">
        <v>90.2</v>
      </c>
      <c r="I251" s="269"/>
      <c r="J251" s="270">
        <f>ROUND(I251*H251,2)</f>
        <v>0</v>
      </c>
      <c r="K251" s="271"/>
      <c r="L251" s="272"/>
      <c r="M251" s="273" t="s">
        <v>1</v>
      </c>
      <c r="N251" s="274" t="s">
        <v>38</v>
      </c>
      <c r="O251" s="71"/>
      <c r="P251" s="219">
        <f>O251*H251</f>
        <v>0</v>
      </c>
      <c r="Q251" s="219">
        <v>0</v>
      </c>
      <c r="R251" s="219">
        <f>Q251*H251</f>
        <v>0</v>
      </c>
      <c r="S251" s="219">
        <v>0</v>
      </c>
      <c r="T251" s="22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1" t="s">
        <v>183</v>
      </c>
      <c r="AT251" s="221" t="s">
        <v>276</v>
      </c>
      <c r="AU251" s="221" t="s">
        <v>73</v>
      </c>
      <c r="AY251" s="17" t="s">
        <v>136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7" t="s">
        <v>81</v>
      </c>
      <c r="BK251" s="222">
        <f>ROUND(I251*H251,2)</f>
        <v>0</v>
      </c>
      <c r="BL251" s="17" t="s">
        <v>142</v>
      </c>
      <c r="BM251" s="221" t="s">
        <v>503</v>
      </c>
    </row>
    <row r="252" spans="2:51" s="14" customFormat="1" ht="11.25">
      <c r="B252" s="234"/>
      <c r="C252" s="235"/>
      <c r="D252" s="225" t="s">
        <v>144</v>
      </c>
      <c r="E252" s="236" t="s">
        <v>1</v>
      </c>
      <c r="F252" s="237" t="s">
        <v>499</v>
      </c>
      <c r="G252" s="235"/>
      <c r="H252" s="238">
        <v>90.2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144</v>
      </c>
      <c r="AU252" s="244" t="s">
        <v>73</v>
      </c>
      <c r="AV252" s="14" t="s">
        <v>83</v>
      </c>
      <c r="AW252" s="14" t="s">
        <v>30</v>
      </c>
      <c r="AX252" s="14" t="s">
        <v>73</v>
      </c>
      <c r="AY252" s="244" t="s">
        <v>136</v>
      </c>
    </row>
    <row r="253" spans="2:51" s="15" customFormat="1" ht="11.25">
      <c r="B253" s="245"/>
      <c r="C253" s="246"/>
      <c r="D253" s="225" t="s">
        <v>144</v>
      </c>
      <c r="E253" s="247" t="s">
        <v>1</v>
      </c>
      <c r="F253" s="248" t="s">
        <v>147</v>
      </c>
      <c r="G253" s="246"/>
      <c r="H253" s="249">
        <v>90.2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AT253" s="255" t="s">
        <v>144</v>
      </c>
      <c r="AU253" s="255" t="s">
        <v>73</v>
      </c>
      <c r="AV253" s="15" t="s">
        <v>142</v>
      </c>
      <c r="AW253" s="15" t="s">
        <v>30</v>
      </c>
      <c r="AX253" s="15" t="s">
        <v>81</v>
      </c>
      <c r="AY253" s="255" t="s">
        <v>136</v>
      </c>
    </row>
    <row r="254" spans="1:65" s="2" customFormat="1" ht="21.75" customHeight="1">
      <c r="A254" s="34"/>
      <c r="B254" s="35"/>
      <c r="C254" s="209" t="s">
        <v>371</v>
      </c>
      <c r="D254" s="209" t="s">
        <v>138</v>
      </c>
      <c r="E254" s="210" t="s">
        <v>246</v>
      </c>
      <c r="F254" s="211" t="s">
        <v>247</v>
      </c>
      <c r="G254" s="212" t="s">
        <v>186</v>
      </c>
      <c r="H254" s="213">
        <v>3.73</v>
      </c>
      <c r="I254" s="214"/>
      <c r="J254" s="215">
        <f>ROUND(I254*H254,2)</f>
        <v>0</v>
      </c>
      <c r="K254" s="216"/>
      <c r="L254" s="39"/>
      <c r="M254" s="259" t="s">
        <v>1</v>
      </c>
      <c r="N254" s="260" t="s">
        <v>38</v>
      </c>
      <c r="O254" s="261"/>
      <c r="P254" s="262">
        <f>O254*H254</f>
        <v>0</v>
      </c>
      <c r="Q254" s="262">
        <v>0</v>
      </c>
      <c r="R254" s="262">
        <f>Q254*H254</f>
        <v>0</v>
      </c>
      <c r="S254" s="262">
        <v>0</v>
      </c>
      <c r="T254" s="263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21" t="s">
        <v>142</v>
      </c>
      <c r="AT254" s="221" t="s">
        <v>138</v>
      </c>
      <c r="AU254" s="221" t="s">
        <v>73</v>
      </c>
      <c r="AY254" s="17" t="s">
        <v>136</v>
      </c>
      <c r="BE254" s="222">
        <f>IF(N254="základní",J254,0)</f>
        <v>0</v>
      </c>
      <c r="BF254" s="222">
        <f>IF(N254="snížená",J254,0)</f>
        <v>0</v>
      </c>
      <c r="BG254" s="222">
        <f>IF(N254="zákl. přenesená",J254,0)</f>
        <v>0</v>
      </c>
      <c r="BH254" s="222">
        <f>IF(N254="sníž. přenesená",J254,0)</f>
        <v>0</v>
      </c>
      <c r="BI254" s="222">
        <f>IF(N254="nulová",J254,0)</f>
        <v>0</v>
      </c>
      <c r="BJ254" s="17" t="s">
        <v>81</v>
      </c>
      <c r="BK254" s="222">
        <f>ROUND(I254*H254,2)</f>
        <v>0</v>
      </c>
      <c r="BL254" s="17" t="s">
        <v>142</v>
      </c>
      <c r="BM254" s="221" t="s">
        <v>504</v>
      </c>
    </row>
    <row r="255" spans="1:31" s="2" customFormat="1" ht="6.95" customHeight="1">
      <c r="A255" s="34"/>
      <c r="B255" s="54"/>
      <c r="C255" s="55"/>
      <c r="D255" s="55"/>
      <c r="E255" s="55"/>
      <c r="F255" s="55"/>
      <c r="G255" s="55"/>
      <c r="H255" s="55"/>
      <c r="I255" s="158"/>
      <c r="J255" s="55"/>
      <c r="K255" s="55"/>
      <c r="L255" s="39"/>
      <c r="M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</row>
  </sheetData>
  <sheetProtection algorithmName="SHA-512" hashValue="8Q+MccQ8i5s4UP26KoExD1+9rn2xX0qLmI9gnqs6YKtUxylVEqdkGDvpzneiCIvkpJybvuey4zMJVgUDPwJvEA==" saltValue="gc1AVZc5no/4N6iYe3xqpfIi93N22ngmSSEwan6NEJhixLhvDyouDPqMz6sqYFr1t9ykF7bHyFlGR1HY/43w4Q==" spinCount="100000" sheet="1" objects="1" scenarios="1" formatColumns="0" formatRows="0" autoFilter="0"/>
  <autoFilter ref="C119:K254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96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83</v>
      </c>
    </row>
    <row r="4" spans="2:46" s="1" customFormat="1" ht="24.95" customHeight="1">
      <c r="B4" s="20"/>
      <c r="D4" s="119" t="s">
        <v>109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20" t="str">
        <f>'Rekapitulace stavby'!K6</f>
        <v>Regenerace panelového sídliště U nádraží - 7. etapa, podetapa 2 - Prostor před obchody a navazující úpravy</v>
      </c>
      <c r="F7" s="321"/>
      <c r="G7" s="321"/>
      <c r="H7" s="321"/>
      <c r="I7" s="115"/>
      <c r="L7" s="20"/>
    </row>
    <row r="8" spans="1:31" s="2" customFormat="1" ht="12" customHeight="1">
      <c r="A8" s="34"/>
      <c r="B8" s="39"/>
      <c r="C8" s="34"/>
      <c r="D8" s="121" t="s">
        <v>110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2" t="s">
        <v>505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4" t="str">
        <f>'Rekapitulace stavby'!E14</f>
        <v>Vyplň údaj</v>
      </c>
      <c r="F18" s="325"/>
      <c r="G18" s="325"/>
      <c r="H18" s="325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6" t="s">
        <v>1</v>
      </c>
      <c r="F27" s="326"/>
      <c r="G27" s="326"/>
      <c r="H27" s="326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ROUND((SUM(BE123:BE385)),2)</f>
        <v>0</v>
      </c>
      <c r="G33" s="34"/>
      <c r="H33" s="34"/>
      <c r="I33" s="137">
        <v>0.21</v>
      </c>
      <c r="J33" s="136">
        <f>ROUND(((SUM(BE123:BE385))*I33),2)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ROUND((SUM(BF123:BF385)),2)</f>
        <v>0</v>
      </c>
      <c r="G34" s="34"/>
      <c r="H34" s="34"/>
      <c r="I34" s="137">
        <v>0.15</v>
      </c>
      <c r="J34" s="136">
        <f>ROUND(((SUM(BF123:BF385))*I34),2)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ROUND((SUM(BG123:BG385)),2)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ROUND((SUM(BH123:BH385)),2)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ROUND((SUM(BI123:BI385)),2)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7" t="str">
        <f>E7</f>
        <v>Regenerace panelového sídliště U nádraží - 7. etapa, podetapa 2 - Prostor před obchody a navazující úpravy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110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5" t="str">
        <f>E9</f>
        <v>53 - IO 03 Komunikace a terénní úpravy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113</v>
      </c>
      <c r="D94" s="163"/>
      <c r="E94" s="163"/>
      <c r="F94" s="163"/>
      <c r="G94" s="163"/>
      <c r="H94" s="163"/>
      <c r="I94" s="164"/>
      <c r="J94" s="165" t="s">
        <v>114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115</v>
      </c>
      <c r="D96" s="36"/>
      <c r="E96" s="36"/>
      <c r="F96" s="36"/>
      <c r="G96" s="36"/>
      <c r="H96" s="36"/>
      <c r="I96" s="122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116</v>
      </c>
    </row>
    <row r="97" spans="2:12" s="9" customFormat="1" ht="24.95" customHeight="1">
      <c r="B97" s="167"/>
      <c r="C97" s="168"/>
      <c r="D97" s="169" t="s">
        <v>117</v>
      </c>
      <c r="E97" s="170"/>
      <c r="F97" s="170"/>
      <c r="G97" s="170"/>
      <c r="H97" s="170"/>
      <c r="I97" s="171"/>
      <c r="J97" s="172">
        <f>J124</f>
        <v>0</v>
      </c>
      <c r="K97" s="168"/>
      <c r="L97" s="173"/>
    </row>
    <row r="98" spans="2:12" s="10" customFormat="1" ht="19.9" customHeight="1">
      <c r="B98" s="174"/>
      <c r="C98" s="104"/>
      <c r="D98" s="175" t="s">
        <v>118</v>
      </c>
      <c r="E98" s="176"/>
      <c r="F98" s="176"/>
      <c r="G98" s="176"/>
      <c r="H98" s="176"/>
      <c r="I98" s="177"/>
      <c r="J98" s="178">
        <f>J125</f>
        <v>0</v>
      </c>
      <c r="K98" s="104"/>
      <c r="L98" s="179"/>
    </row>
    <row r="99" spans="2:12" s="10" customFormat="1" ht="19.9" customHeight="1">
      <c r="B99" s="174"/>
      <c r="C99" s="104"/>
      <c r="D99" s="175" t="s">
        <v>506</v>
      </c>
      <c r="E99" s="176"/>
      <c r="F99" s="176"/>
      <c r="G99" s="176"/>
      <c r="H99" s="176"/>
      <c r="I99" s="177"/>
      <c r="J99" s="178">
        <f>J191</f>
        <v>0</v>
      </c>
      <c r="K99" s="104"/>
      <c r="L99" s="179"/>
    </row>
    <row r="100" spans="2:12" s="10" customFormat="1" ht="19.9" customHeight="1">
      <c r="B100" s="174"/>
      <c r="C100" s="104"/>
      <c r="D100" s="175" t="s">
        <v>507</v>
      </c>
      <c r="E100" s="176"/>
      <c r="F100" s="176"/>
      <c r="G100" s="176"/>
      <c r="H100" s="176"/>
      <c r="I100" s="177"/>
      <c r="J100" s="178">
        <f>J206</f>
        <v>0</v>
      </c>
      <c r="K100" s="104"/>
      <c r="L100" s="179"/>
    </row>
    <row r="101" spans="2:12" s="10" customFormat="1" ht="19.9" customHeight="1">
      <c r="B101" s="174"/>
      <c r="C101" s="104"/>
      <c r="D101" s="175" t="s">
        <v>119</v>
      </c>
      <c r="E101" s="176"/>
      <c r="F101" s="176"/>
      <c r="G101" s="176"/>
      <c r="H101" s="176"/>
      <c r="I101" s="177"/>
      <c r="J101" s="178">
        <f>J276</f>
        <v>0</v>
      </c>
      <c r="K101" s="104"/>
      <c r="L101" s="179"/>
    </row>
    <row r="102" spans="2:12" s="10" customFormat="1" ht="19.9" customHeight="1">
      <c r="B102" s="174"/>
      <c r="C102" s="104"/>
      <c r="D102" s="175" t="s">
        <v>120</v>
      </c>
      <c r="E102" s="176"/>
      <c r="F102" s="176"/>
      <c r="G102" s="176"/>
      <c r="H102" s="176"/>
      <c r="I102" s="177"/>
      <c r="J102" s="178">
        <f>J349</f>
        <v>0</v>
      </c>
      <c r="K102" s="104"/>
      <c r="L102" s="179"/>
    </row>
    <row r="103" spans="2:12" s="10" customFormat="1" ht="19.9" customHeight="1">
      <c r="B103" s="174"/>
      <c r="C103" s="104"/>
      <c r="D103" s="175" t="s">
        <v>508</v>
      </c>
      <c r="E103" s="176"/>
      <c r="F103" s="176"/>
      <c r="G103" s="176"/>
      <c r="H103" s="176"/>
      <c r="I103" s="177"/>
      <c r="J103" s="178">
        <f>J384</f>
        <v>0</v>
      </c>
      <c r="K103" s="104"/>
      <c r="L103" s="17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122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158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61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121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3.25" customHeight="1">
      <c r="A113" s="34"/>
      <c r="B113" s="35"/>
      <c r="C113" s="36"/>
      <c r="D113" s="36"/>
      <c r="E113" s="327" t="str">
        <f>E7</f>
        <v>Regenerace panelového sídliště U nádraží - 7. etapa, podetapa 2 - Prostor před obchody a navazující úpravy</v>
      </c>
      <c r="F113" s="328"/>
      <c r="G113" s="328"/>
      <c r="H113" s="328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110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75" t="str">
        <f>E9</f>
        <v>53 - IO 03 Komunikace a terénní úpravy</v>
      </c>
      <c r="F115" s="329"/>
      <c r="G115" s="329"/>
      <c r="H115" s="329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 </v>
      </c>
      <c r="G117" s="36"/>
      <c r="H117" s="36"/>
      <c r="I117" s="123" t="s">
        <v>22</v>
      </c>
      <c r="J117" s="66" t="str">
        <f>IF(J12="","",J12)</f>
        <v>3. 6. 2019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123" t="s">
        <v>29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IF(E18="","",E18)</f>
        <v>Vyplň údaj</v>
      </c>
      <c r="G120" s="36"/>
      <c r="H120" s="36"/>
      <c r="I120" s="123" t="s">
        <v>31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80"/>
      <c r="B122" s="181"/>
      <c r="C122" s="182" t="s">
        <v>122</v>
      </c>
      <c r="D122" s="183" t="s">
        <v>58</v>
      </c>
      <c r="E122" s="183" t="s">
        <v>54</v>
      </c>
      <c r="F122" s="183" t="s">
        <v>55</v>
      </c>
      <c r="G122" s="183" t="s">
        <v>123</v>
      </c>
      <c r="H122" s="183" t="s">
        <v>124</v>
      </c>
      <c r="I122" s="184" t="s">
        <v>125</v>
      </c>
      <c r="J122" s="185" t="s">
        <v>114</v>
      </c>
      <c r="K122" s="186" t="s">
        <v>126</v>
      </c>
      <c r="L122" s="187"/>
      <c r="M122" s="75" t="s">
        <v>1</v>
      </c>
      <c r="N122" s="76" t="s">
        <v>37</v>
      </c>
      <c r="O122" s="76" t="s">
        <v>127</v>
      </c>
      <c r="P122" s="76" t="s">
        <v>128</v>
      </c>
      <c r="Q122" s="76" t="s">
        <v>129</v>
      </c>
      <c r="R122" s="76" t="s">
        <v>130</v>
      </c>
      <c r="S122" s="76" t="s">
        <v>131</v>
      </c>
      <c r="T122" s="77" t="s">
        <v>132</v>
      </c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</row>
    <row r="123" spans="1:63" s="2" customFormat="1" ht="22.9" customHeight="1">
      <c r="A123" s="34"/>
      <c r="B123" s="35"/>
      <c r="C123" s="82" t="s">
        <v>133</v>
      </c>
      <c r="D123" s="36"/>
      <c r="E123" s="36"/>
      <c r="F123" s="36"/>
      <c r="G123" s="36"/>
      <c r="H123" s="36"/>
      <c r="I123" s="122"/>
      <c r="J123" s="188">
        <f>BK123</f>
        <v>0</v>
      </c>
      <c r="K123" s="36"/>
      <c r="L123" s="39"/>
      <c r="M123" s="78"/>
      <c r="N123" s="189"/>
      <c r="O123" s="79"/>
      <c r="P123" s="190">
        <f>P124</f>
        <v>0</v>
      </c>
      <c r="Q123" s="79"/>
      <c r="R123" s="190">
        <f>R124</f>
        <v>381.87588999999997</v>
      </c>
      <c r="S123" s="79"/>
      <c r="T123" s="191">
        <f>T124</f>
        <v>464.331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72</v>
      </c>
      <c r="AU123" s="17" t="s">
        <v>116</v>
      </c>
      <c r="BK123" s="192">
        <f>BK124</f>
        <v>0</v>
      </c>
    </row>
    <row r="124" spans="2:63" s="12" customFormat="1" ht="25.9" customHeight="1">
      <c r="B124" s="193"/>
      <c r="C124" s="194"/>
      <c r="D124" s="195" t="s">
        <v>72</v>
      </c>
      <c r="E124" s="196" t="s">
        <v>134</v>
      </c>
      <c r="F124" s="196" t="s">
        <v>135</v>
      </c>
      <c r="G124" s="194"/>
      <c r="H124" s="194"/>
      <c r="I124" s="197"/>
      <c r="J124" s="198">
        <f>BK124</f>
        <v>0</v>
      </c>
      <c r="K124" s="194"/>
      <c r="L124" s="199"/>
      <c r="M124" s="200"/>
      <c r="N124" s="201"/>
      <c r="O124" s="201"/>
      <c r="P124" s="202">
        <f>P125+P191+P206+P276+P349+P384</f>
        <v>0</v>
      </c>
      <c r="Q124" s="201"/>
      <c r="R124" s="202">
        <f>R125+R191+R206+R276+R349+R384</f>
        <v>381.87588999999997</v>
      </c>
      <c r="S124" s="201"/>
      <c r="T124" s="203">
        <f>T125+T191+T206+T276+T349+T384</f>
        <v>464.331</v>
      </c>
      <c r="AR124" s="204" t="s">
        <v>81</v>
      </c>
      <c r="AT124" s="205" t="s">
        <v>72</v>
      </c>
      <c r="AU124" s="205" t="s">
        <v>73</v>
      </c>
      <c r="AY124" s="204" t="s">
        <v>136</v>
      </c>
      <c r="BK124" s="206">
        <f>BK125+BK191+BK206+BK276+BK349+BK384</f>
        <v>0</v>
      </c>
    </row>
    <row r="125" spans="2:63" s="12" customFormat="1" ht="22.9" customHeight="1">
      <c r="B125" s="193"/>
      <c r="C125" s="194"/>
      <c r="D125" s="195" t="s">
        <v>72</v>
      </c>
      <c r="E125" s="207" t="s">
        <v>81</v>
      </c>
      <c r="F125" s="207" t="s">
        <v>137</v>
      </c>
      <c r="G125" s="194"/>
      <c r="H125" s="194"/>
      <c r="I125" s="197"/>
      <c r="J125" s="208">
        <f>BK125</f>
        <v>0</v>
      </c>
      <c r="K125" s="194"/>
      <c r="L125" s="199"/>
      <c r="M125" s="200"/>
      <c r="N125" s="201"/>
      <c r="O125" s="201"/>
      <c r="P125" s="202">
        <f>SUM(P126:P190)</f>
        <v>0</v>
      </c>
      <c r="Q125" s="201"/>
      <c r="R125" s="202">
        <f>SUM(R126:R190)</f>
        <v>0</v>
      </c>
      <c r="S125" s="201"/>
      <c r="T125" s="203">
        <f>SUM(T126:T190)</f>
        <v>464.249</v>
      </c>
      <c r="AR125" s="204" t="s">
        <v>81</v>
      </c>
      <c r="AT125" s="205" t="s">
        <v>72</v>
      </c>
      <c r="AU125" s="205" t="s">
        <v>81</v>
      </c>
      <c r="AY125" s="204" t="s">
        <v>136</v>
      </c>
      <c r="BK125" s="206">
        <f>SUM(BK126:BK190)</f>
        <v>0</v>
      </c>
    </row>
    <row r="126" spans="1:65" s="2" customFormat="1" ht="21.75" customHeight="1">
      <c r="A126" s="34"/>
      <c r="B126" s="35"/>
      <c r="C126" s="209" t="s">
        <v>81</v>
      </c>
      <c r="D126" s="209" t="s">
        <v>138</v>
      </c>
      <c r="E126" s="210" t="s">
        <v>509</v>
      </c>
      <c r="F126" s="211" t="s">
        <v>510</v>
      </c>
      <c r="G126" s="212" t="s">
        <v>210</v>
      </c>
      <c r="H126" s="213">
        <v>16</v>
      </c>
      <c r="I126" s="214"/>
      <c r="J126" s="215">
        <f>ROUND(I126*H126,2)</f>
        <v>0</v>
      </c>
      <c r="K126" s="216"/>
      <c r="L126" s="39"/>
      <c r="M126" s="217" t="s">
        <v>1</v>
      </c>
      <c r="N126" s="218" t="s">
        <v>38</v>
      </c>
      <c r="O126" s="71"/>
      <c r="P126" s="219">
        <f>O126*H126</f>
        <v>0</v>
      </c>
      <c r="Q126" s="219">
        <v>0</v>
      </c>
      <c r="R126" s="219">
        <f>Q126*H126</f>
        <v>0</v>
      </c>
      <c r="S126" s="219">
        <v>0.281</v>
      </c>
      <c r="T126" s="220">
        <f>S126*H126</f>
        <v>4.496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142</v>
      </c>
      <c r="AT126" s="221" t="s">
        <v>138</v>
      </c>
      <c r="AU126" s="221" t="s">
        <v>83</v>
      </c>
      <c r="AY126" s="17" t="s">
        <v>136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7" t="s">
        <v>81</v>
      </c>
      <c r="BK126" s="222">
        <f>ROUND(I126*H126,2)</f>
        <v>0</v>
      </c>
      <c r="BL126" s="17" t="s">
        <v>142</v>
      </c>
      <c r="BM126" s="221" t="s">
        <v>511</v>
      </c>
    </row>
    <row r="127" spans="2:51" s="13" customFormat="1" ht="11.25">
      <c r="B127" s="223"/>
      <c r="C127" s="224"/>
      <c r="D127" s="225" t="s">
        <v>144</v>
      </c>
      <c r="E127" s="226" t="s">
        <v>1</v>
      </c>
      <c r="F127" s="227" t="s">
        <v>164</v>
      </c>
      <c r="G127" s="224"/>
      <c r="H127" s="226" t="s">
        <v>1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144</v>
      </c>
      <c r="AU127" s="233" t="s">
        <v>83</v>
      </c>
      <c r="AV127" s="13" t="s">
        <v>81</v>
      </c>
      <c r="AW127" s="13" t="s">
        <v>30</v>
      </c>
      <c r="AX127" s="13" t="s">
        <v>73</v>
      </c>
      <c r="AY127" s="233" t="s">
        <v>136</v>
      </c>
    </row>
    <row r="128" spans="2:51" s="14" customFormat="1" ht="11.25">
      <c r="B128" s="234"/>
      <c r="C128" s="235"/>
      <c r="D128" s="225" t="s">
        <v>144</v>
      </c>
      <c r="E128" s="236" t="s">
        <v>1</v>
      </c>
      <c r="F128" s="237" t="s">
        <v>512</v>
      </c>
      <c r="G128" s="235"/>
      <c r="H128" s="238">
        <v>16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144</v>
      </c>
      <c r="AU128" s="244" t="s">
        <v>83</v>
      </c>
      <c r="AV128" s="14" t="s">
        <v>83</v>
      </c>
      <c r="AW128" s="14" t="s">
        <v>30</v>
      </c>
      <c r="AX128" s="14" t="s">
        <v>73</v>
      </c>
      <c r="AY128" s="244" t="s">
        <v>136</v>
      </c>
    </row>
    <row r="129" spans="2:51" s="15" customFormat="1" ht="11.25">
      <c r="B129" s="245"/>
      <c r="C129" s="246"/>
      <c r="D129" s="225" t="s">
        <v>144</v>
      </c>
      <c r="E129" s="247" t="s">
        <v>1</v>
      </c>
      <c r="F129" s="248" t="s">
        <v>147</v>
      </c>
      <c r="G129" s="246"/>
      <c r="H129" s="249">
        <v>16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144</v>
      </c>
      <c r="AU129" s="255" t="s">
        <v>83</v>
      </c>
      <c r="AV129" s="15" t="s">
        <v>142</v>
      </c>
      <c r="AW129" s="15" t="s">
        <v>30</v>
      </c>
      <c r="AX129" s="15" t="s">
        <v>81</v>
      </c>
      <c r="AY129" s="255" t="s">
        <v>136</v>
      </c>
    </row>
    <row r="130" spans="1:65" s="2" customFormat="1" ht="21.75" customHeight="1">
      <c r="A130" s="34"/>
      <c r="B130" s="35"/>
      <c r="C130" s="209" t="s">
        <v>83</v>
      </c>
      <c r="D130" s="209" t="s">
        <v>138</v>
      </c>
      <c r="E130" s="210" t="s">
        <v>513</v>
      </c>
      <c r="F130" s="211" t="s">
        <v>514</v>
      </c>
      <c r="G130" s="212" t="s">
        <v>210</v>
      </c>
      <c r="H130" s="213">
        <v>590</v>
      </c>
      <c r="I130" s="214"/>
      <c r="J130" s="215">
        <f>ROUND(I130*H130,2)</f>
        <v>0</v>
      </c>
      <c r="K130" s="216"/>
      <c r="L130" s="39"/>
      <c r="M130" s="217" t="s">
        <v>1</v>
      </c>
      <c r="N130" s="218" t="s">
        <v>38</v>
      </c>
      <c r="O130" s="71"/>
      <c r="P130" s="219">
        <f>O130*H130</f>
        <v>0</v>
      </c>
      <c r="Q130" s="219">
        <v>0</v>
      </c>
      <c r="R130" s="219">
        <f>Q130*H130</f>
        <v>0</v>
      </c>
      <c r="S130" s="219">
        <v>0.255</v>
      </c>
      <c r="T130" s="220">
        <f>S130*H130</f>
        <v>150.45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142</v>
      </c>
      <c r="AT130" s="221" t="s">
        <v>138</v>
      </c>
      <c r="AU130" s="221" t="s">
        <v>83</v>
      </c>
      <c r="AY130" s="17" t="s">
        <v>136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7" t="s">
        <v>81</v>
      </c>
      <c r="BK130" s="222">
        <f>ROUND(I130*H130,2)</f>
        <v>0</v>
      </c>
      <c r="BL130" s="17" t="s">
        <v>142</v>
      </c>
      <c r="BM130" s="221" t="s">
        <v>515</v>
      </c>
    </row>
    <row r="131" spans="2:51" s="13" customFormat="1" ht="11.25">
      <c r="B131" s="223"/>
      <c r="C131" s="224"/>
      <c r="D131" s="225" t="s">
        <v>144</v>
      </c>
      <c r="E131" s="226" t="s">
        <v>1</v>
      </c>
      <c r="F131" s="227" t="s">
        <v>164</v>
      </c>
      <c r="G131" s="224"/>
      <c r="H131" s="226" t="s">
        <v>1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144</v>
      </c>
      <c r="AU131" s="233" t="s">
        <v>83</v>
      </c>
      <c r="AV131" s="13" t="s">
        <v>81</v>
      </c>
      <c r="AW131" s="13" t="s">
        <v>30</v>
      </c>
      <c r="AX131" s="13" t="s">
        <v>73</v>
      </c>
      <c r="AY131" s="233" t="s">
        <v>136</v>
      </c>
    </row>
    <row r="132" spans="2:51" s="14" customFormat="1" ht="11.25">
      <c r="B132" s="234"/>
      <c r="C132" s="235"/>
      <c r="D132" s="225" t="s">
        <v>144</v>
      </c>
      <c r="E132" s="236" t="s">
        <v>1</v>
      </c>
      <c r="F132" s="237" t="s">
        <v>516</v>
      </c>
      <c r="G132" s="235"/>
      <c r="H132" s="238">
        <v>590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144</v>
      </c>
      <c r="AU132" s="244" t="s">
        <v>83</v>
      </c>
      <c r="AV132" s="14" t="s">
        <v>83</v>
      </c>
      <c r="AW132" s="14" t="s">
        <v>30</v>
      </c>
      <c r="AX132" s="14" t="s">
        <v>73</v>
      </c>
      <c r="AY132" s="244" t="s">
        <v>136</v>
      </c>
    </row>
    <row r="133" spans="2:51" s="15" customFormat="1" ht="11.25">
      <c r="B133" s="245"/>
      <c r="C133" s="246"/>
      <c r="D133" s="225" t="s">
        <v>144</v>
      </c>
      <c r="E133" s="247" t="s">
        <v>1</v>
      </c>
      <c r="F133" s="248" t="s">
        <v>147</v>
      </c>
      <c r="G133" s="246"/>
      <c r="H133" s="249">
        <v>590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144</v>
      </c>
      <c r="AU133" s="255" t="s">
        <v>83</v>
      </c>
      <c r="AV133" s="15" t="s">
        <v>142</v>
      </c>
      <c r="AW133" s="15" t="s">
        <v>30</v>
      </c>
      <c r="AX133" s="15" t="s">
        <v>81</v>
      </c>
      <c r="AY133" s="255" t="s">
        <v>136</v>
      </c>
    </row>
    <row r="134" spans="1:65" s="2" customFormat="1" ht="21.75" customHeight="1">
      <c r="A134" s="34"/>
      <c r="B134" s="35"/>
      <c r="C134" s="209" t="s">
        <v>154</v>
      </c>
      <c r="D134" s="209" t="s">
        <v>138</v>
      </c>
      <c r="E134" s="210" t="s">
        <v>517</v>
      </c>
      <c r="F134" s="211" t="s">
        <v>518</v>
      </c>
      <c r="G134" s="212" t="s">
        <v>210</v>
      </c>
      <c r="H134" s="213">
        <v>590</v>
      </c>
      <c r="I134" s="214"/>
      <c r="J134" s="215">
        <f>ROUND(I134*H134,2)</f>
        <v>0</v>
      </c>
      <c r="K134" s="216"/>
      <c r="L134" s="39"/>
      <c r="M134" s="217" t="s">
        <v>1</v>
      </c>
      <c r="N134" s="218" t="s">
        <v>38</v>
      </c>
      <c r="O134" s="71"/>
      <c r="P134" s="219">
        <f>O134*H134</f>
        <v>0</v>
      </c>
      <c r="Q134" s="219">
        <v>0</v>
      </c>
      <c r="R134" s="219">
        <f>Q134*H134</f>
        <v>0</v>
      </c>
      <c r="S134" s="219">
        <v>0.44</v>
      </c>
      <c r="T134" s="220">
        <f>S134*H134</f>
        <v>259.6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142</v>
      </c>
      <c r="AT134" s="221" t="s">
        <v>138</v>
      </c>
      <c r="AU134" s="221" t="s">
        <v>83</v>
      </c>
      <c r="AY134" s="17" t="s">
        <v>136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81</v>
      </c>
      <c r="BK134" s="222">
        <f>ROUND(I134*H134,2)</f>
        <v>0</v>
      </c>
      <c r="BL134" s="17" t="s">
        <v>142</v>
      </c>
      <c r="BM134" s="221" t="s">
        <v>519</v>
      </c>
    </row>
    <row r="135" spans="2:51" s="13" customFormat="1" ht="11.25">
      <c r="B135" s="223"/>
      <c r="C135" s="224"/>
      <c r="D135" s="225" t="s">
        <v>144</v>
      </c>
      <c r="E135" s="226" t="s">
        <v>1</v>
      </c>
      <c r="F135" s="227" t="s">
        <v>164</v>
      </c>
      <c r="G135" s="224"/>
      <c r="H135" s="226" t="s">
        <v>1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144</v>
      </c>
      <c r="AU135" s="233" t="s">
        <v>83</v>
      </c>
      <c r="AV135" s="13" t="s">
        <v>81</v>
      </c>
      <c r="AW135" s="13" t="s">
        <v>30</v>
      </c>
      <c r="AX135" s="13" t="s">
        <v>73</v>
      </c>
      <c r="AY135" s="233" t="s">
        <v>136</v>
      </c>
    </row>
    <row r="136" spans="2:51" s="14" customFormat="1" ht="11.25">
      <c r="B136" s="234"/>
      <c r="C136" s="235"/>
      <c r="D136" s="225" t="s">
        <v>144</v>
      </c>
      <c r="E136" s="236" t="s">
        <v>1</v>
      </c>
      <c r="F136" s="237" t="s">
        <v>516</v>
      </c>
      <c r="G136" s="235"/>
      <c r="H136" s="238">
        <v>590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144</v>
      </c>
      <c r="AU136" s="244" t="s">
        <v>83</v>
      </c>
      <c r="AV136" s="14" t="s">
        <v>83</v>
      </c>
      <c r="AW136" s="14" t="s">
        <v>30</v>
      </c>
      <c r="AX136" s="14" t="s">
        <v>73</v>
      </c>
      <c r="AY136" s="244" t="s">
        <v>136</v>
      </c>
    </row>
    <row r="137" spans="2:51" s="15" customFormat="1" ht="11.25">
      <c r="B137" s="245"/>
      <c r="C137" s="246"/>
      <c r="D137" s="225" t="s">
        <v>144</v>
      </c>
      <c r="E137" s="247" t="s">
        <v>1</v>
      </c>
      <c r="F137" s="248" t="s">
        <v>147</v>
      </c>
      <c r="G137" s="246"/>
      <c r="H137" s="249">
        <v>590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AT137" s="255" t="s">
        <v>144</v>
      </c>
      <c r="AU137" s="255" t="s">
        <v>83</v>
      </c>
      <c r="AV137" s="15" t="s">
        <v>142</v>
      </c>
      <c r="AW137" s="15" t="s">
        <v>30</v>
      </c>
      <c r="AX137" s="15" t="s">
        <v>81</v>
      </c>
      <c r="AY137" s="255" t="s">
        <v>136</v>
      </c>
    </row>
    <row r="138" spans="1:65" s="2" customFormat="1" ht="21.75" customHeight="1">
      <c r="A138" s="34"/>
      <c r="B138" s="35"/>
      <c r="C138" s="209" t="s">
        <v>142</v>
      </c>
      <c r="D138" s="209" t="s">
        <v>138</v>
      </c>
      <c r="E138" s="210" t="s">
        <v>520</v>
      </c>
      <c r="F138" s="211" t="s">
        <v>521</v>
      </c>
      <c r="G138" s="212" t="s">
        <v>210</v>
      </c>
      <c r="H138" s="213">
        <v>93</v>
      </c>
      <c r="I138" s="214"/>
      <c r="J138" s="215">
        <f>ROUND(I138*H138,2)</f>
        <v>0</v>
      </c>
      <c r="K138" s="216"/>
      <c r="L138" s="39"/>
      <c r="M138" s="217" t="s">
        <v>1</v>
      </c>
      <c r="N138" s="218" t="s">
        <v>38</v>
      </c>
      <c r="O138" s="71"/>
      <c r="P138" s="219">
        <f>O138*H138</f>
        <v>0</v>
      </c>
      <c r="Q138" s="219">
        <v>0</v>
      </c>
      <c r="R138" s="219">
        <f>Q138*H138</f>
        <v>0</v>
      </c>
      <c r="S138" s="219">
        <v>0.316</v>
      </c>
      <c r="T138" s="220">
        <f>S138*H138</f>
        <v>29.388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1" t="s">
        <v>142</v>
      </c>
      <c r="AT138" s="221" t="s">
        <v>138</v>
      </c>
      <c r="AU138" s="221" t="s">
        <v>83</v>
      </c>
      <c r="AY138" s="17" t="s">
        <v>136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81</v>
      </c>
      <c r="BK138" s="222">
        <f>ROUND(I138*H138,2)</f>
        <v>0</v>
      </c>
      <c r="BL138" s="17" t="s">
        <v>142</v>
      </c>
      <c r="BM138" s="221" t="s">
        <v>522</v>
      </c>
    </row>
    <row r="139" spans="2:51" s="13" customFormat="1" ht="11.25">
      <c r="B139" s="223"/>
      <c r="C139" s="224"/>
      <c r="D139" s="225" t="s">
        <v>144</v>
      </c>
      <c r="E139" s="226" t="s">
        <v>1</v>
      </c>
      <c r="F139" s="227" t="s">
        <v>145</v>
      </c>
      <c r="G139" s="224"/>
      <c r="H139" s="226" t="s">
        <v>1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144</v>
      </c>
      <c r="AU139" s="233" t="s">
        <v>83</v>
      </c>
      <c r="AV139" s="13" t="s">
        <v>81</v>
      </c>
      <c r="AW139" s="13" t="s">
        <v>30</v>
      </c>
      <c r="AX139" s="13" t="s">
        <v>73</v>
      </c>
      <c r="AY139" s="233" t="s">
        <v>136</v>
      </c>
    </row>
    <row r="140" spans="2:51" s="14" customFormat="1" ht="11.25">
      <c r="B140" s="234"/>
      <c r="C140" s="235"/>
      <c r="D140" s="225" t="s">
        <v>144</v>
      </c>
      <c r="E140" s="236" t="s">
        <v>1</v>
      </c>
      <c r="F140" s="237" t="s">
        <v>523</v>
      </c>
      <c r="G140" s="235"/>
      <c r="H140" s="238">
        <v>93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144</v>
      </c>
      <c r="AU140" s="244" t="s">
        <v>83</v>
      </c>
      <c r="AV140" s="14" t="s">
        <v>83</v>
      </c>
      <c r="AW140" s="14" t="s">
        <v>30</v>
      </c>
      <c r="AX140" s="14" t="s">
        <v>73</v>
      </c>
      <c r="AY140" s="244" t="s">
        <v>136</v>
      </c>
    </row>
    <row r="141" spans="2:51" s="15" customFormat="1" ht="11.25">
      <c r="B141" s="245"/>
      <c r="C141" s="246"/>
      <c r="D141" s="225" t="s">
        <v>144</v>
      </c>
      <c r="E141" s="247" t="s">
        <v>1</v>
      </c>
      <c r="F141" s="248" t="s">
        <v>147</v>
      </c>
      <c r="G141" s="246"/>
      <c r="H141" s="249">
        <v>93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AT141" s="255" t="s">
        <v>144</v>
      </c>
      <c r="AU141" s="255" t="s">
        <v>83</v>
      </c>
      <c r="AV141" s="15" t="s">
        <v>142</v>
      </c>
      <c r="AW141" s="15" t="s">
        <v>30</v>
      </c>
      <c r="AX141" s="15" t="s">
        <v>81</v>
      </c>
      <c r="AY141" s="255" t="s">
        <v>136</v>
      </c>
    </row>
    <row r="142" spans="1:65" s="2" customFormat="1" ht="21.75" customHeight="1">
      <c r="A142" s="34"/>
      <c r="B142" s="35"/>
      <c r="C142" s="209" t="s">
        <v>166</v>
      </c>
      <c r="D142" s="209" t="s">
        <v>138</v>
      </c>
      <c r="E142" s="210" t="s">
        <v>524</v>
      </c>
      <c r="F142" s="211" t="s">
        <v>525</v>
      </c>
      <c r="G142" s="212" t="s">
        <v>210</v>
      </c>
      <c r="H142" s="213">
        <v>16</v>
      </c>
      <c r="I142" s="214"/>
      <c r="J142" s="215">
        <f>ROUND(I142*H142,2)</f>
        <v>0</v>
      </c>
      <c r="K142" s="216"/>
      <c r="L142" s="39"/>
      <c r="M142" s="217" t="s">
        <v>1</v>
      </c>
      <c r="N142" s="218" t="s">
        <v>38</v>
      </c>
      <c r="O142" s="71"/>
      <c r="P142" s="219">
        <f>O142*H142</f>
        <v>0</v>
      </c>
      <c r="Q142" s="219">
        <v>0</v>
      </c>
      <c r="R142" s="219">
        <f>Q142*H142</f>
        <v>0</v>
      </c>
      <c r="S142" s="219">
        <v>0.44</v>
      </c>
      <c r="T142" s="220">
        <f>S142*H142</f>
        <v>7.04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1" t="s">
        <v>142</v>
      </c>
      <c r="AT142" s="221" t="s">
        <v>138</v>
      </c>
      <c r="AU142" s="221" t="s">
        <v>83</v>
      </c>
      <c r="AY142" s="17" t="s">
        <v>136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7" t="s">
        <v>81</v>
      </c>
      <c r="BK142" s="222">
        <f>ROUND(I142*H142,2)</f>
        <v>0</v>
      </c>
      <c r="BL142" s="17" t="s">
        <v>142</v>
      </c>
      <c r="BM142" s="221" t="s">
        <v>526</v>
      </c>
    </row>
    <row r="143" spans="2:51" s="13" customFormat="1" ht="11.25">
      <c r="B143" s="223"/>
      <c r="C143" s="224"/>
      <c r="D143" s="225" t="s">
        <v>144</v>
      </c>
      <c r="E143" s="226" t="s">
        <v>1</v>
      </c>
      <c r="F143" s="227" t="s">
        <v>164</v>
      </c>
      <c r="G143" s="224"/>
      <c r="H143" s="226" t="s">
        <v>1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144</v>
      </c>
      <c r="AU143" s="233" t="s">
        <v>83</v>
      </c>
      <c r="AV143" s="13" t="s">
        <v>81</v>
      </c>
      <c r="AW143" s="13" t="s">
        <v>30</v>
      </c>
      <c r="AX143" s="13" t="s">
        <v>73</v>
      </c>
      <c r="AY143" s="233" t="s">
        <v>136</v>
      </c>
    </row>
    <row r="144" spans="2:51" s="14" customFormat="1" ht="11.25">
      <c r="B144" s="234"/>
      <c r="C144" s="235"/>
      <c r="D144" s="225" t="s">
        <v>144</v>
      </c>
      <c r="E144" s="236" t="s">
        <v>1</v>
      </c>
      <c r="F144" s="237" t="s">
        <v>512</v>
      </c>
      <c r="G144" s="235"/>
      <c r="H144" s="238">
        <v>16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144</v>
      </c>
      <c r="AU144" s="244" t="s">
        <v>83</v>
      </c>
      <c r="AV144" s="14" t="s">
        <v>83</v>
      </c>
      <c r="AW144" s="14" t="s">
        <v>30</v>
      </c>
      <c r="AX144" s="14" t="s">
        <v>73</v>
      </c>
      <c r="AY144" s="244" t="s">
        <v>136</v>
      </c>
    </row>
    <row r="145" spans="2:51" s="15" customFormat="1" ht="11.25">
      <c r="B145" s="245"/>
      <c r="C145" s="246"/>
      <c r="D145" s="225" t="s">
        <v>144</v>
      </c>
      <c r="E145" s="247" t="s">
        <v>1</v>
      </c>
      <c r="F145" s="248" t="s">
        <v>147</v>
      </c>
      <c r="G145" s="246"/>
      <c r="H145" s="249">
        <v>16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144</v>
      </c>
      <c r="AU145" s="255" t="s">
        <v>83</v>
      </c>
      <c r="AV145" s="15" t="s">
        <v>142</v>
      </c>
      <c r="AW145" s="15" t="s">
        <v>30</v>
      </c>
      <c r="AX145" s="15" t="s">
        <v>81</v>
      </c>
      <c r="AY145" s="255" t="s">
        <v>136</v>
      </c>
    </row>
    <row r="146" spans="1:65" s="2" customFormat="1" ht="16.5" customHeight="1">
      <c r="A146" s="34"/>
      <c r="B146" s="35"/>
      <c r="C146" s="209" t="s">
        <v>171</v>
      </c>
      <c r="D146" s="209" t="s">
        <v>138</v>
      </c>
      <c r="E146" s="210" t="s">
        <v>527</v>
      </c>
      <c r="F146" s="211" t="s">
        <v>528</v>
      </c>
      <c r="G146" s="212" t="s">
        <v>324</v>
      </c>
      <c r="H146" s="213">
        <v>39</v>
      </c>
      <c r="I146" s="214"/>
      <c r="J146" s="215">
        <f>ROUND(I146*H146,2)</f>
        <v>0</v>
      </c>
      <c r="K146" s="216"/>
      <c r="L146" s="39"/>
      <c r="M146" s="217" t="s">
        <v>1</v>
      </c>
      <c r="N146" s="218" t="s">
        <v>38</v>
      </c>
      <c r="O146" s="71"/>
      <c r="P146" s="219">
        <f>O146*H146</f>
        <v>0</v>
      </c>
      <c r="Q146" s="219">
        <v>0</v>
      </c>
      <c r="R146" s="219">
        <f>Q146*H146</f>
        <v>0</v>
      </c>
      <c r="S146" s="219">
        <v>0.205</v>
      </c>
      <c r="T146" s="220">
        <f>S146*H146</f>
        <v>7.994999999999999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1" t="s">
        <v>142</v>
      </c>
      <c r="AT146" s="221" t="s">
        <v>138</v>
      </c>
      <c r="AU146" s="221" t="s">
        <v>83</v>
      </c>
      <c r="AY146" s="17" t="s">
        <v>136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81</v>
      </c>
      <c r="BK146" s="222">
        <f>ROUND(I146*H146,2)</f>
        <v>0</v>
      </c>
      <c r="BL146" s="17" t="s">
        <v>142</v>
      </c>
      <c r="BM146" s="221" t="s">
        <v>529</v>
      </c>
    </row>
    <row r="147" spans="2:51" s="13" customFormat="1" ht="11.25">
      <c r="B147" s="223"/>
      <c r="C147" s="224"/>
      <c r="D147" s="225" t="s">
        <v>144</v>
      </c>
      <c r="E147" s="226" t="s">
        <v>1</v>
      </c>
      <c r="F147" s="227" t="s">
        <v>164</v>
      </c>
      <c r="G147" s="224"/>
      <c r="H147" s="226" t="s">
        <v>1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144</v>
      </c>
      <c r="AU147" s="233" t="s">
        <v>83</v>
      </c>
      <c r="AV147" s="13" t="s">
        <v>81</v>
      </c>
      <c r="AW147" s="13" t="s">
        <v>30</v>
      </c>
      <c r="AX147" s="13" t="s">
        <v>73</v>
      </c>
      <c r="AY147" s="233" t="s">
        <v>136</v>
      </c>
    </row>
    <row r="148" spans="2:51" s="14" customFormat="1" ht="11.25">
      <c r="B148" s="234"/>
      <c r="C148" s="235"/>
      <c r="D148" s="225" t="s">
        <v>144</v>
      </c>
      <c r="E148" s="236" t="s">
        <v>1</v>
      </c>
      <c r="F148" s="237" t="s">
        <v>530</v>
      </c>
      <c r="G148" s="235"/>
      <c r="H148" s="238">
        <v>31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144</v>
      </c>
      <c r="AU148" s="244" t="s">
        <v>83</v>
      </c>
      <c r="AV148" s="14" t="s">
        <v>83</v>
      </c>
      <c r="AW148" s="14" t="s">
        <v>30</v>
      </c>
      <c r="AX148" s="14" t="s">
        <v>73</v>
      </c>
      <c r="AY148" s="244" t="s">
        <v>136</v>
      </c>
    </row>
    <row r="149" spans="2:51" s="14" customFormat="1" ht="11.25">
      <c r="B149" s="234"/>
      <c r="C149" s="235"/>
      <c r="D149" s="225" t="s">
        <v>144</v>
      </c>
      <c r="E149" s="236" t="s">
        <v>1</v>
      </c>
      <c r="F149" s="237" t="s">
        <v>531</v>
      </c>
      <c r="G149" s="235"/>
      <c r="H149" s="238">
        <v>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144</v>
      </c>
      <c r="AU149" s="244" t="s">
        <v>83</v>
      </c>
      <c r="AV149" s="14" t="s">
        <v>83</v>
      </c>
      <c r="AW149" s="14" t="s">
        <v>30</v>
      </c>
      <c r="AX149" s="14" t="s">
        <v>73</v>
      </c>
      <c r="AY149" s="244" t="s">
        <v>136</v>
      </c>
    </row>
    <row r="150" spans="2:51" s="15" customFormat="1" ht="11.25">
      <c r="B150" s="245"/>
      <c r="C150" s="246"/>
      <c r="D150" s="225" t="s">
        <v>144</v>
      </c>
      <c r="E150" s="247" t="s">
        <v>1</v>
      </c>
      <c r="F150" s="248" t="s">
        <v>147</v>
      </c>
      <c r="G150" s="246"/>
      <c r="H150" s="249">
        <v>39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144</v>
      </c>
      <c r="AU150" s="255" t="s">
        <v>83</v>
      </c>
      <c r="AV150" s="15" t="s">
        <v>142</v>
      </c>
      <c r="AW150" s="15" t="s">
        <v>30</v>
      </c>
      <c r="AX150" s="15" t="s">
        <v>81</v>
      </c>
      <c r="AY150" s="255" t="s">
        <v>136</v>
      </c>
    </row>
    <row r="151" spans="1:65" s="2" customFormat="1" ht="16.5" customHeight="1">
      <c r="A151" s="34"/>
      <c r="B151" s="35"/>
      <c r="C151" s="209" t="s">
        <v>176</v>
      </c>
      <c r="D151" s="209" t="s">
        <v>138</v>
      </c>
      <c r="E151" s="210" t="s">
        <v>532</v>
      </c>
      <c r="F151" s="211" t="s">
        <v>533</v>
      </c>
      <c r="G151" s="212" t="s">
        <v>324</v>
      </c>
      <c r="H151" s="213">
        <v>132</v>
      </c>
      <c r="I151" s="214"/>
      <c r="J151" s="215">
        <f>ROUND(I151*H151,2)</f>
        <v>0</v>
      </c>
      <c r="K151" s="216"/>
      <c r="L151" s="39"/>
      <c r="M151" s="217" t="s">
        <v>1</v>
      </c>
      <c r="N151" s="218" t="s">
        <v>38</v>
      </c>
      <c r="O151" s="71"/>
      <c r="P151" s="219">
        <f>O151*H151</f>
        <v>0</v>
      </c>
      <c r="Q151" s="219">
        <v>0</v>
      </c>
      <c r="R151" s="219">
        <f>Q151*H151</f>
        <v>0</v>
      </c>
      <c r="S151" s="219">
        <v>0.04</v>
      </c>
      <c r="T151" s="220">
        <f>S151*H151</f>
        <v>5.28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1" t="s">
        <v>142</v>
      </c>
      <c r="AT151" s="221" t="s">
        <v>138</v>
      </c>
      <c r="AU151" s="221" t="s">
        <v>83</v>
      </c>
      <c r="AY151" s="17" t="s">
        <v>136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7" t="s">
        <v>81</v>
      </c>
      <c r="BK151" s="222">
        <f>ROUND(I151*H151,2)</f>
        <v>0</v>
      </c>
      <c r="BL151" s="17" t="s">
        <v>142</v>
      </c>
      <c r="BM151" s="221" t="s">
        <v>534</v>
      </c>
    </row>
    <row r="152" spans="2:51" s="14" customFormat="1" ht="11.25">
      <c r="B152" s="234"/>
      <c r="C152" s="235"/>
      <c r="D152" s="225" t="s">
        <v>144</v>
      </c>
      <c r="E152" s="236" t="s">
        <v>1</v>
      </c>
      <c r="F152" s="237" t="s">
        <v>535</v>
      </c>
      <c r="G152" s="235"/>
      <c r="H152" s="238">
        <v>132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144</v>
      </c>
      <c r="AU152" s="244" t="s">
        <v>83</v>
      </c>
      <c r="AV152" s="14" t="s">
        <v>83</v>
      </c>
      <c r="AW152" s="14" t="s">
        <v>30</v>
      </c>
      <c r="AX152" s="14" t="s">
        <v>73</v>
      </c>
      <c r="AY152" s="244" t="s">
        <v>136</v>
      </c>
    </row>
    <row r="153" spans="2:51" s="15" customFormat="1" ht="11.25">
      <c r="B153" s="245"/>
      <c r="C153" s="246"/>
      <c r="D153" s="225" t="s">
        <v>144</v>
      </c>
      <c r="E153" s="247" t="s">
        <v>1</v>
      </c>
      <c r="F153" s="248" t="s">
        <v>147</v>
      </c>
      <c r="G153" s="246"/>
      <c r="H153" s="249">
        <v>132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144</v>
      </c>
      <c r="AU153" s="255" t="s">
        <v>83</v>
      </c>
      <c r="AV153" s="15" t="s">
        <v>142</v>
      </c>
      <c r="AW153" s="15" t="s">
        <v>30</v>
      </c>
      <c r="AX153" s="15" t="s">
        <v>81</v>
      </c>
      <c r="AY153" s="255" t="s">
        <v>136</v>
      </c>
    </row>
    <row r="154" spans="1:65" s="2" customFormat="1" ht="21.75" customHeight="1">
      <c r="A154" s="34"/>
      <c r="B154" s="35"/>
      <c r="C154" s="209" t="s">
        <v>183</v>
      </c>
      <c r="D154" s="209" t="s">
        <v>138</v>
      </c>
      <c r="E154" s="210" t="s">
        <v>536</v>
      </c>
      <c r="F154" s="211" t="s">
        <v>537</v>
      </c>
      <c r="G154" s="212" t="s">
        <v>141</v>
      </c>
      <c r="H154" s="213">
        <v>209</v>
      </c>
      <c r="I154" s="214"/>
      <c r="J154" s="215">
        <f>ROUND(I154*H154,2)</f>
        <v>0</v>
      </c>
      <c r="K154" s="216"/>
      <c r="L154" s="39"/>
      <c r="M154" s="217" t="s">
        <v>1</v>
      </c>
      <c r="N154" s="218" t="s">
        <v>38</v>
      </c>
      <c r="O154" s="7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1" t="s">
        <v>142</v>
      </c>
      <c r="AT154" s="221" t="s">
        <v>138</v>
      </c>
      <c r="AU154" s="221" t="s">
        <v>83</v>
      </c>
      <c r="AY154" s="17" t="s">
        <v>136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7" t="s">
        <v>81</v>
      </c>
      <c r="BK154" s="222">
        <f>ROUND(I154*H154,2)</f>
        <v>0</v>
      </c>
      <c r="BL154" s="17" t="s">
        <v>142</v>
      </c>
      <c r="BM154" s="221" t="s">
        <v>538</v>
      </c>
    </row>
    <row r="155" spans="2:51" s="13" customFormat="1" ht="11.25">
      <c r="B155" s="223"/>
      <c r="C155" s="224"/>
      <c r="D155" s="225" t="s">
        <v>144</v>
      </c>
      <c r="E155" s="226" t="s">
        <v>1</v>
      </c>
      <c r="F155" s="227" t="s">
        <v>145</v>
      </c>
      <c r="G155" s="224"/>
      <c r="H155" s="226" t="s">
        <v>1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144</v>
      </c>
      <c r="AU155" s="233" t="s">
        <v>83</v>
      </c>
      <c r="AV155" s="13" t="s">
        <v>81</v>
      </c>
      <c r="AW155" s="13" t="s">
        <v>30</v>
      </c>
      <c r="AX155" s="13" t="s">
        <v>73</v>
      </c>
      <c r="AY155" s="233" t="s">
        <v>136</v>
      </c>
    </row>
    <row r="156" spans="2:51" s="14" customFormat="1" ht="11.25">
      <c r="B156" s="234"/>
      <c r="C156" s="235"/>
      <c r="D156" s="225" t="s">
        <v>144</v>
      </c>
      <c r="E156" s="236" t="s">
        <v>1</v>
      </c>
      <c r="F156" s="237" t="s">
        <v>539</v>
      </c>
      <c r="G156" s="235"/>
      <c r="H156" s="238">
        <v>194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144</v>
      </c>
      <c r="AU156" s="244" t="s">
        <v>83</v>
      </c>
      <c r="AV156" s="14" t="s">
        <v>83</v>
      </c>
      <c r="AW156" s="14" t="s">
        <v>30</v>
      </c>
      <c r="AX156" s="14" t="s">
        <v>73</v>
      </c>
      <c r="AY156" s="244" t="s">
        <v>136</v>
      </c>
    </row>
    <row r="157" spans="2:51" s="14" customFormat="1" ht="11.25">
      <c r="B157" s="234"/>
      <c r="C157" s="235"/>
      <c r="D157" s="225" t="s">
        <v>144</v>
      </c>
      <c r="E157" s="236" t="s">
        <v>1</v>
      </c>
      <c r="F157" s="237" t="s">
        <v>540</v>
      </c>
      <c r="G157" s="235"/>
      <c r="H157" s="238">
        <v>15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144</v>
      </c>
      <c r="AU157" s="244" t="s">
        <v>83</v>
      </c>
      <c r="AV157" s="14" t="s">
        <v>83</v>
      </c>
      <c r="AW157" s="14" t="s">
        <v>30</v>
      </c>
      <c r="AX157" s="14" t="s">
        <v>73</v>
      </c>
      <c r="AY157" s="244" t="s">
        <v>136</v>
      </c>
    </row>
    <row r="158" spans="2:51" s="15" customFormat="1" ht="11.25">
      <c r="B158" s="245"/>
      <c r="C158" s="246"/>
      <c r="D158" s="225" t="s">
        <v>144</v>
      </c>
      <c r="E158" s="247" t="s">
        <v>1</v>
      </c>
      <c r="F158" s="248" t="s">
        <v>147</v>
      </c>
      <c r="G158" s="246"/>
      <c r="H158" s="249">
        <v>209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144</v>
      </c>
      <c r="AU158" s="255" t="s">
        <v>83</v>
      </c>
      <c r="AV158" s="15" t="s">
        <v>142</v>
      </c>
      <c r="AW158" s="15" t="s">
        <v>30</v>
      </c>
      <c r="AX158" s="15" t="s">
        <v>81</v>
      </c>
      <c r="AY158" s="255" t="s">
        <v>136</v>
      </c>
    </row>
    <row r="159" spans="1:65" s="2" customFormat="1" ht="16.5" customHeight="1">
      <c r="A159" s="34"/>
      <c r="B159" s="35"/>
      <c r="C159" s="209" t="s">
        <v>152</v>
      </c>
      <c r="D159" s="209" t="s">
        <v>138</v>
      </c>
      <c r="E159" s="210" t="s">
        <v>541</v>
      </c>
      <c r="F159" s="211" t="s">
        <v>542</v>
      </c>
      <c r="G159" s="212" t="s">
        <v>141</v>
      </c>
      <c r="H159" s="213">
        <v>62.7</v>
      </c>
      <c r="I159" s="214"/>
      <c r="J159" s="215">
        <f>ROUND(I159*H159,2)</f>
        <v>0</v>
      </c>
      <c r="K159" s="216"/>
      <c r="L159" s="39"/>
      <c r="M159" s="217" t="s">
        <v>1</v>
      </c>
      <c r="N159" s="218" t="s">
        <v>38</v>
      </c>
      <c r="O159" s="7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1" t="s">
        <v>142</v>
      </c>
      <c r="AT159" s="221" t="s">
        <v>138</v>
      </c>
      <c r="AU159" s="221" t="s">
        <v>83</v>
      </c>
      <c r="AY159" s="17" t="s">
        <v>136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81</v>
      </c>
      <c r="BK159" s="222">
        <f>ROUND(I159*H159,2)</f>
        <v>0</v>
      </c>
      <c r="BL159" s="17" t="s">
        <v>142</v>
      </c>
      <c r="BM159" s="221" t="s">
        <v>543</v>
      </c>
    </row>
    <row r="160" spans="2:51" s="14" customFormat="1" ht="11.25">
      <c r="B160" s="234"/>
      <c r="C160" s="235"/>
      <c r="D160" s="225" t="s">
        <v>144</v>
      </c>
      <c r="E160" s="236" t="s">
        <v>1</v>
      </c>
      <c r="F160" s="237" t="s">
        <v>544</v>
      </c>
      <c r="G160" s="235"/>
      <c r="H160" s="238">
        <v>62.7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144</v>
      </c>
      <c r="AU160" s="244" t="s">
        <v>83</v>
      </c>
      <c r="AV160" s="14" t="s">
        <v>83</v>
      </c>
      <c r="AW160" s="14" t="s">
        <v>30</v>
      </c>
      <c r="AX160" s="14" t="s">
        <v>73</v>
      </c>
      <c r="AY160" s="244" t="s">
        <v>136</v>
      </c>
    </row>
    <row r="161" spans="2:51" s="15" customFormat="1" ht="11.25">
      <c r="B161" s="245"/>
      <c r="C161" s="246"/>
      <c r="D161" s="225" t="s">
        <v>144</v>
      </c>
      <c r="E161" s="247" t="s">
        <v>1</v>
      </c>
      <c r="F161" s="248" t="s">
        <v>147</v>
      </c>
      <c r="G161" s="246"/>
      <c r="H161" s="249">
        <v>62.7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AT161" s="255" t="s">
        <v>144</v>
      </c>
      <c r="AU161" s="255" t="s">
        <v>83</v>
      </c>
      <c r="AV161" s="15" t="s">
        <v>142</v>
      </c>
      <c r="AW161" s="15" t="s">
        <v>30</v>
      </c>
      <c r="AX161" s="15" t="s">
        <v>81</v>
      </c>
      <c r="AY161" s="255" t="s">
        <v>136</v>
      </c>
    </row>
    <row r="162" spans="1:65" s="2" customFormat="1" ht="21.75" customHeight="1">
      <c r="A162" s="34"/>
      <c r="B162" s="35"/>
      <c r="C162" s="209" t="s">
        <v>193</v>
      </c>
      <c r="D162" s="209" t="s">
        <v>138</v>
      </c>
      <c r="E162" s="210" t="s">
        <v>545</v>
      </c>
      <c r="F162" s="211" t="s">
        <v>546</v>
      </c>
      <c r="G162" s="212" t="s">
        <v>141</v>
      </c>
      <c r="H162" s="213">
        <v>10</v>
      </c>
      <c r="I162" s="214"/>
      <c r="J162" s="215">
        <f>ROUND(I162*H162,2)</f>
        <v>0</v>
      </c>
      <c r="K162" s="216"/>
      <c r="L162" s="39"/>
      <c r="M162" s="217" t="s">
        <v>1</v>
      </c>
      <c r="N162" s="218" t="s">
        <v>38</v>
      </c>
      <c r="O162" s="7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1" t="s">
        <v>142</v>
      </c>
      <c r="AT162" s="221" t="s">
        <v>138</v>
      </c>
      <c r="AU162" s="221" t="s">
        <v>83</v>
      </c>
      <c r="AY162" s="17" t="s">
        <v>136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7" t="s">
        <v>81</v>
      </c>
      <c r="BK162" s="222">
        <f>ROUND(I162*H162,2)</f>
        <v>0</v>
      </c>
      <c r="BL162" s="17" t="s">
        <v>142</v>
      </c>
      <c r="BM162" s="221" t="s">
        <v>547</v>
      </c>
    </row>
    <row r="163" spans="2:51" s="13" customFormat="1" ht="11.25">
      <c r="B163" s="223"/>
      <c r="C163" s="224"/>
      <c r="D163" s="225" t="s">
        <v>144</v>
      </c>
      <c r="E163" s="226" t="s">
        <v>1</v>
      </c>
      <c r="F163" s="227" t="s">
        <v>145</v>
      </c>
      <c r="G163" s="224"/>
      <c r="H163" s="226" t="s">
        <v>1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144</v>
      </c>
      <c r="AU163" s="233" t="s">
        <v>83</v>
      </c>
      <c r="AV163" s="13" t="s">
        <v>81</v>
      </c>
      <c r="AW163" s="13" t="s">
        <v>30</v>
      </c>
      <c r="AX163" s="13" t="s">
        <v>73</v>
      </c>
      <c r="AY163" s="233" t="s">
        <v>136</v>
      </c>
    </row>
    <row r="164" spans="2:51" s="14" customFormat="1" ht="11.25">
      <c r="B164" s="234"/>
      <c r="C164" s="235"/>
      <c r="D164" s="225" t="s">
        <v>144</v>
      </c>
      <c r="E164" s="236" t="s">
        <v>1</v>
      </c>
      <c r="F164" s="237" t="s">
        <v>193</v>
      </c>
      <c r="G164" s="235"/>
      <c r="H164" s="238">
        <v>10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144</v>
      </c>
      <c r="AU164" s="244" t="s">
        <v>83</v>
      </c>
      <c r="AV164" s="14" t="s">
        <v>83</v>
      </c>
      <c r="AW164" s="14" t="s">
        <v>30</v>
      </c>
      <c r="AX164" s="14" t="s">
        <v>73</v>
      </c>
      <c r="AY164" s="244" t="s">
        <v>136</v>
      </c>
    </row>
    <row r="165" spans="2:51" s="15" customFormat="1" ht="11.25">
      <c r="B165" s="245"/>
      <c r="C165" s="246"/>
      <c r="D165" s="225" t="s">
        <v>144</v>
      </c>
      <c r="E165" s="247" t="s">
        <v>1</v>
      </c>
      <c r="F165" s="248" t="s">
        <v>147</v>
      </c>
      <c r="G165" s="246"/>
      <c r="H165" s="249">
        <v>10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AT165" s="255" t="s">
        <v>144</v>
      </c>
      <c r="AU165" s="255" t="s">
        <v>83</v>
      </c>
      <c r="AV165" s="15" t="s">
        <v>142</v>
      </c>
      <c r="AW165" s="15" t="s">
        <v>30</v>
      </c>
      <c r="AX165" s="15" t="s">
        <v>81</v>
      </c>
      <c r="AY165" s="255" t="s">
        <v>136</v>
      </c>
    </row>
    <row r="166" spans="1:65" s="2" customFormat="1" ht="21.75" customHeight="1">
      <c r="A166" s="34"/>
      <c r="B166" s="35"/>
      <c r="C166" s="209" t="s">
        <v>198</v>
      </c>
      <c r="D166" s="209" t="s">
        <v>138</v>
      </c>
      <c r="E166" s="210" t="s">
        <v>548</v>
      </c>
      <c r="F166" s="211" t="s">
        <v>549</v>
      </c>
      <c r="G166" s="212" t="s">
        <v>141</v>
      </c>
      <c r="H166" s="213">
        <v>20</v>
      </c>
      <c r="I166" s="214"/>
      <c r="J166" s="215">
        <f>ROUND(I166*H166,2)</f>
        <v>0</v>
      </c>
      <c r="K166" s="216"/>
      <c r="L166" s="39"/>
      <c r="M166" s="217" t="s">
        <v>1</v>
      </c>
      <c r="N166" s="218" t="s">
        <v>38</v>
      </c>
      <c r="O166" s="71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1" t="s">
        <v>142</v>
      </c>
      <c r="AT166" s="221" t="s">
        <v>138</v>
      </c>
      <c r="AU166" s="221" t="s">
        <v>83</v>
      </c>
      <c r="AY166" s="17" t="s">
        <v>136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7" t="s">
        <v>81</v>
      </c>
      <c r="BK166" s="222">
        <f>ROUND(I166*H166,2)</f>
        <v>0</v>
      </c>
      <c r="BL166" s="17" t="s">
        <v>142</v>
      </c>
      <c r="BM166" s="221" t="s">
        <v>550</v>
      </c>
    </row>
    <row r="167" spans="2:51" s="13" customFormat="1" ht="11.25">
      <c r="B167" s="223"/>
      <c r="C167" s="224"/>
      <c r="D167" s="225" t="s">
        <v>144</v>
      </c>
      <c r="E167" s="226" t="s">
        <v>1</v>
      </c>
      <c r="F167" s="227" t="s">
        <v>164</v>
      </c>
      <c r="G167" s="224"/>
      <c r="H167" s="226" t="s">
        <v>1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144</v>
      </c>
      <c r="AU167" s="233" t="s">
        <v>83</v>
      </c>
      <c r="AV167" s="13" t="s">
        <v>81</v>
      </c>
      <c r="AW167" s="13" t="s">
        <v>30</v>
      </c>
      <c r="AX167" s="13" t="s">
        <v>73</v>
      </c>
      <c r="AY167" s="233" t="s">
        <v>136</v>
      </c>
    </row>
    <row r="168" spans="2:51" s="14" customFormat="1" ht="11.25">
      <c r="B168" s="234"/>
      <c r="C168" s="235"/>
      <c r="D168" s="225" t="s">
        <v>144</v>
      </c>
      <c r="E168" s="236" t="s">
        <v>1</v>
      </c>
      <c r="F168" s="237" t="s">
        <v>551</v>
      </c>
      <c r="G168" s="235"/>
      <c r="H168" s="238">
        <v>20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144</v>
      </c>
      <c r="AU168" s="244" t="s">
        <v>83</v>
      </c>
      <c r="AV168" s="14" t="s">
        <v>83</v>
      </c>
      <c r="AW168" s="14" t="s">
        <v>30</v>
      </c>
      <c r="AX168" s="14" t="s">
        <v>73</v>
      </c>
      <c r="AY168" s="244" t="s">
        <v>136</v>
      </c>
    </row>
    <row r="169" spans="2:51" s="15" customFormat="1" ht="11.25">
      <c r="B169" s="245"/>
      <c r="C169" s="246"/>
      <c r="D169" s="225" t="s">
        <v>144</v>
      </c>
      <c r="E169" s="247" t="s">
        <v>1</v>
      </c>
      <c r="F169" s="248" t="s">
        <v>147</v>
      </c>
      <c r="G169" s="246"/>
      <c r="H169" s="249">
        <v>20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144</v>
      </c>
      <c r="AU169" s="255" t="s">
        <v>83</v>
      </c>
      <c r="AV169" s="15" t="s">
        <v>142</v>
      </c>
      <c r="AW169" s="15" t="s">
        <v>30</v>
      </c>
      <c r="AX169" s="15" t="s">
        <v>81</v>
      </c>
      <c r="AY169" s="255" t="s">
        <v>136</v>
      </c>
    </row>
    <row r="170" spans="1:65" s="2" customFormat="1" ht="21.75" customHeight="1">
      <c r="A170" s="34"/>
      <c r="B170" s="35"/>
      <c r="C170" s="209" t="s">
        <v>226</v>
      </c>
      <c r="D170" s="209" t="s">
        <v>138</v>
      </c>
      <c r="E170" s="210" t="s">
        <v>552</v>
      </c>
      <c r="F170" s="211" t="s">
        <v>553</v>
      </c>
      <c r="G170" s="212" t="s">
        <v>141</v>
      </c>
      <c r="H170" s="213">
        <v>6</v>
      </c>
      <c r="I170" s="214"/>
      <c r="J170" s="215">
        <f>ROUND(I170*H170,2)</f>
        <v>0</v>
      </c>
      <c r="K170" s="216"/>
      <c r="L170" s="39"/>
      <c r="M170" s="217" t="s">
        <v>1</v>
      </c>
      <c r="N170" s="218" t="s">
        <v>38</v>
      </c>
      <c r="O170" s="71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1" t="s">
        <v>142</v>
      </c>
      <c r="AT170" s="221" t="s">
        <v>138</v>
      </c>
      <c r="AU170" s="221" t="s">
        <v>83</v>
      </c>
      <c r="AY170" s="17" t="s">
        <v>136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7" t="s">
        <v>81</v>
      </c>
      <c r="BK170" s="222">
        <f>ROUND(I170*H170,2)</f>
        <v>0</v>
      </c>
      <c r="BL170" s="17" t="s">
        <v>142</v>
      </c>
      <c r="BM170" s="221" t="s">
        <v>554</v>
      </c>
    </row>
    <row r="171" spans="2:51" s="14" customFormat="1" ht="11.25">
      <c r="B171" s="234"/>
      <c r="C171" s="235"/>
      <c r="D171" s="225" t="s">
        <v>144</v>
      </c>
      <c r="E171" s="236" t="s">
        <v>1</v>
      </c>
      <c r="F171" s="237" t="s">
        <v>555</v>
      </c>
      <c r="G171" s="235"/>
      <c r="H171" s="238">
        <v>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144</v>
      </c>
      <c r="AU171" s="244" t="s">
        <v>83</v>
      </c>
      <c r="AV171" s="14" t="s">
        <v>83</v>
      </c>
      <c r="AW171" s="14" t="s">
        <v>30</v>
      </c>
      <c r="AX171" s="14" t="s">
        <v>73</v>
      </c>
      <c r="AY171" s="244" t="s">
        <v>136</v>
      </c>
    </row>
    <row r="172" spans="2:51" s="15" customFormat="1" ht="11.25">
      <c r="B172" s="245"/>
      <c r="C172" s="246"/>
      <c r="D172" s="225" t="s">
        <v>144</v>
      </c>
      <c r="E172" s="247" t="s">
        <v>1</v>
      </c>
      <c r="F172" s="248" t="s">
        <v>147</v>
      </c>
      <c r="G172" s="246"/>
      <c r="H172" s="249">
        <v>6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144</v>
      </c>
      <c r="AU172" s="255" t="s">
        <v>83</v>
      </c>
      <c r="AV172" s="15" t="s">
        <v>142</v>
      </c>
      <c r="AW172" s="15" t="s">
        <v>30</v>
      </c>
      <c r="AX172" s="15" t="s">
        <v>81</v>
      </c>
      <c r="AY172" s="255" t="s">
        <v>136</v>
      </c>
    </row>
    <row r="173" spans="1:65" s="2" customFormat="1" ht="21.75" customHeight="1">
      <c r="A173" s="34"/>
      <c r="B173" s="35"/>
      <c r="C173" s="209" t="s">
        <v>245</v>
      </c>
      <c r="D173" s="209" t="s">
        <v>138</v>
      </c>
      <c r="E173" s="210" t="s">
        <v>261</v>
      </c>
      <c r="F173" s="211" t="s">
        <v>262</v>
      </c>
      <c r="G173" s="212" t="s">
        <v>141</v>
      </c>
      <c r="H173" s="213">
        <v>229</v>
      </c>
      <c r="I173" s="214"/>
      <c r="J173" s="215">
        <f>ROUND(I173*H173,2)</f>
        <v>0</v>
      </c>
      <c r="K173" s="216"/>
      <c r="L173" s="39"/>
      <c r="M173" s="217" t="s">
        <v>1</v>
      </c>
      <c r="N173" s="218" t="s">
        <v>38</v>
      </c>
      <c r="O173" s="71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1" t="s">
        <v>142</v>
      </c>
      <c r="AT173" s="221" t="s">
        <v>138</v>
      </c>
      <c r="AU173" s="221" t="s">
        <v>83</v>
      </c>
      <c r="AY173" s="17" t="s">
        <v>136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7" t="s">
        <v>81</v>
      </c>
      <c r="BK173" s="222">
        <f>ROUND(I173*H173,2)</f>
        <v>0</v>
      </c>
      <c r="BL173" s="17" t="s">
        <v>142</v>
      </c>
      <c r="BM173" s="221" t="s">
        <v>556</v>
      </c>
    </row>
    <row r="174" spans="2:51" s="14" customFormat="1" ht="11.25">
      <c r="B174" s="234"/>
      <c r="C174" s="235"/>
      <c r="D174" s="225" t="s">
        <v>144</v>
      </c>
      <c r="E174" s="236" t="s">
        <v>1</v>
      </c>
      <c r="F174" s="237" t="s">
        <v>557</v>
      </c>
      <c r="G174" s="235"/>
      <c r="H174" s="238">
        <v>229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144</v>
      </c>
      <c r="AU174" s="244" t="s">
        <v>83</v>
      </c>
      <c r="AV174" s="14" t="s">
        <v>83</v>
      </c>
      <c r="AW174" s="14" t="s">
        <v>30</v>
      </c>
      <c r="AX174" s="14" t="s">
        <v>73</v>
      </c>
      <c r="AY174" s="244" t="s">
        <v>136</v>
      </c>
    </row>
    <row r="175" spans="2:51" s="15" customFormat="1" ht="11.25">
      <c r="B175" s="245"/>
      <c r="C175" s="246"/>
      <c r="D175" s="225" t="s">
        <v>144</v>
      </c>
      <c r="E175" s="247" t="s">
        <v>1</v>
      </c>
      <c r="F175" s="248" t="s">
        <v>147</v>
      </c>
      <c r="G175" s="246"/>
      <c r="H175" s="249">
        <v>229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144</v>
      </c>
      <c r="AU175" s="255" t="s">
        <v>83</v>
      </c>
      <c r="AV175" s="15" t="s">
        <v>142</v>
      </c>
      <c r="AW175" s="15" t="s">
        <v>30</v>
      </c>
      <c r="AX175" s="15" t="s">
        <v>81</v>
      </c>
      <c r="AY175" s="255" t="s">
        <v>136</v>
      </c>
    </row>
    <row r="176" spans="1:65" s="2" customFormat="1" ht="21.75" customHeight="1">
      <c r="A176" s="34"/>
      <c r="B176" s="35"/>
      <c r="C176" s="209" t="s">
        <v>229</v>
      </c>
      <c r="D176" s="209" t="s">
        <v>138</v>
      </c>
      <c r="E176" s="210" t="s">
        <v>558</v>
      </c>
      <c r="F176" s="211" t="s">
        <v>559</v>
      </c>
      <c r="G176" s="212" t="s">
        <v>186</v>
      </c>
      <c r="H176" s="213">
        <v>389.3</v>
      </c>
      <c r="I176" s="214"/>
      <c r="J176" s="215">
        <f>ROUND(I176*H176,2)</f>
        <v>0</v>
      </c>
      <c r="K176" s="216"/>
      <c r="L176" s="39"/>
      <c r="M176" s="217" t="s">
        <v>1</v>
      </c>
      <c r="N176" s="218" t="s">
        <v>38</v>
      </c>
      <c r="O176" s="71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1" t="s">
        <v>142</v>
      </c>
      <c r="AT176" s="221" t="s">
        <v>138</v>
      </c>
      <c r="AU176" s="221" t="s">
        <v>83</v>
      </c>
      <c r="AY176" s="17" t="s">
        <v>136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7" t="s">
        <v>81</v>
      </c>
      <c r="BK176" s="222">
        <f>ROUND(I176*H176,2)</f>
        <v>0</v>
      </c>
      <c r="BL176" s="17" t="s">
        <v>142</v>
      </c>
      <c r="BM176" s="221" t="s">
        <v>560</v>
      </c>
    </row>
    <row r="177" spans="2:51" s="14" customFormat="1" ht="11.25">
      <c r="B177" s="234"/>
      <c r="C177" s="235"/>
      <c r="D177" s="225" t="s">
        <v>144</v>
      </c>
      <c r="E177" s="236" t="s">
        <v>1</v>
      </c>
      <c r="F177" s="237" t="s">
        <v>561</v>
      </c>
      <c r="G177" s="235"/>
      <c r="H177" s="238">
        <v>389.3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144</v>
      </c>
      <c r="AU177" s="244" t="s">
        <v>83</v>
      </c>
      <c r="AV177" s="14" t="s">
        <v>83</v>
      </c>
      <c r="AW177" s="14" t="s">
        <v>30</v>
      </c>
      <c r="AX177" s="14" t="s">
        <v>73</v>
      </c>
      <c r="AY177" s="244" t="s">
        <v>136</v>
      </c>
    </row>
    <row r="178" spans="2:51" s="15" customFormat="1" ht="11.25">
      <c r="B178" s="245"/>
      <c r="C178" s="246"/>
      <c r="D178" s="225" t="s">
        <v>144</v>
      </c>
      <c r="E178" s="247" t="s">
        <v>1</v>
      </c>
      <c r="F178" s="248" t="s">
        <v>147</v>
      </c>
      <c r="G178" s="246"/>
      <c r="H178" s="249">
        <v>389.3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144</v>
      </c>
      <c r="AU178" s="255" t="s">
        <v>83</v>
      </c>
      <c r="AV178" s="15" t="s">
        <v>142</v>
      </c>
      <c r="AW178" s="15" t="s">
        <v>30</v>
      </c>
      <c r="AX178" s="15" t="s">
        <v>81</v>
      </c>
      <c r="AY178" s="255" t="s">
        <v>136</v>
      </c>
    </row>
    <row r="179" spans="1:65" s="2" customFormat="1" ht="16.5" customHeight="1">
      <c r="A179" s="34"/>
      <c r="B179" s="35"/>
      <c r="C179" s="209" t="s">
        <v>8</v>
      </c>
      <c r="D179" s="209" t="s">
        <v>138</v>
      </c>
      <c r="E179" s="210" t="s">
        <v>562</v>
      </c>
      <c r="F179" s="211" t="s">
        <v>563</v>
      </c>
      <c r="G179" s="212" t="s">
        <v>210</v>
      </c>
      <c r="H179" s="213">
        <v>1083.8</v>
      </c>
      <c r="I179" s="214"/>
      <c r="J179" s="215">
        <f>ROUND(I179*H179,2)</f>
        <v>0</v>
      </c>
      <c r="K179" s="216"/>
      <c r="L179" s="39"/>
      <c r="M179" s="217" t="s">
        <v>1</v>
      </c>
      <c r="N179" s="218" t="s">
        <v>38</v>
      </c>
      <c r="O179" s="71"/>
      <c r="P179" s="219">
        <f>O179*H179</f>
        <v>0</v>
      </c>
      <c r="Q179" s="219">
        <v>0</v>
      </c>
      <c r="R179" s="219">
        <f>Q179*H179</f>
        <v>0</v>
      </c>
      <c r="S179" s="219">
        <v>0</v>
      </c>
      <c r="T179" s="22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1" t="s">
        <v>142</v>
      </c>
      <c r="AT179" s="221" t="s">
        <v>138</v>
      </c>
      <c r="AU179" s="221" t="s">
        <v>83</v>
      </c>
      <c r="AY179" s="17" t="s">
        <v>136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7" t="s">
        <v>81</v>
      </c>
      <c r="BK179" s="222">
        <f>ROUND(I179*H179,2)</f>
        <v>0</v>
      </c>
      <c r="BL179" s="17" t="s">
        <v>142</v>
      </c>
      <c r="BM179" s="221" t="s">
        <v>564</v>
      </c>
    </row>
    <row r="180" spans="2:51" s="14" customFormat="1" ht="11.25">
      <c r="B180" s="234"/>
      <c r="C180" s="235"/>
      <c r="D180" s="225" t="s">
        <v>144</v>
      </c>
      <c r="E180" s="236" t="s">
        <v>1</v>
      </c>
      <c r="F180" s="237" t="s">
        <v>565</v>
      </c>
      <c r="G180" s="235"/>
      <c r="H180" s="238">
        <v>16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144</v>
      </c>
      <c r="AU180" s="244" t="s">
        <v>83</v>
      </c>
      <c r="AV180" s="14" t="s">
        <v>83</v>
      </c>
      <c r="AW180" s="14" t="s">
        <v>30</v>
      </c>
      <c r="AX180" s="14" t="s">
        <v>73</v>
      </c>
      <c r="AY180" s="244" t="s">
        <v>136</v>
      </c>
    </row>
    <row r="181" spans="2:51" s="14" customFormat="1" ht="11.25">
      <c r="B181" s="234"/>
      <c r="C181" s="235"/>
      <c r="D181" s="225" t="s">
        <v>144</v>
      </c>
      <c r="E181" s="236" t="s">
        <v>1</v>
      </c>
      <c r="F181" s="237" t="s">
        <v>566</v>
      </c>
      <c r="G181" s="235"/>
      <c r="H181" s="238">
        <v>970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144</v>
      </c>
      <c r="AU181" s="244" t="s">
        <v>83</v>
      </c>
      <c r="AV181" s="14" t="s">
        <v>83</v>
      </c>
      <c r="AW181" s="14" t="s">
        <v>30</v>
      </c>
      <c r="AX181" s="14" t="s">
        <v>73</v>
      </c>
      <c r="AY181" s="244" t="s">
        <v>136</v>
      </c>
    </row>
    <row r="182" spans="2:51" s="14" customFormat="1" ht="11.25">
      <c r="B182" s="234"/>
      <c r="C182" s="235"/>
      <c r="D182" s="225" t="s">
        <v>144</v>
      </c>
      <c r="E182" s="236" t="s">
        <v>1</v>
      </c>
      <c r="F182" s="237" t="s">
        <v>567</v>
      </c>
      <c r="G182" s="235"/>
      <c r="H182" s="238">
        <v>11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144</v>
      </c>
      <c r="AU182" s="244" t="s">
        <v>83</v>
      </c>
      <c r="AV182" s="14" t="s">
        <v>83</v>
      </c>
      <c r="AW182" s="14" t="s">
        <v>30</v>
      </c>
      <c r="AX182" s="14" t="s">
        <v>73</v>
      </c>
      <c r="AY182" s="244" t="s">
        <v>136</v>
      </c>
    </row>
    <row r="183" spans="2:51" s="14" customFormat="1" ht="11.25">
      <c r="B183" s="234"/>
      <c r="C183" s="235"/>
      <c r="D183" s="225" t="s">
        <v>144</v>
      </c>
      <c r="E183" s="236" t="s">
        <v>1</v>
      </c>
      <c r="F183" s="237" t="s">
        <v>568</v>
      </c>
      <c r="G183" s="235"/>
      <c r="H183" s="238">
        <v>17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144</v>
      </c>
      <c r="AU183" s="244" t="s">
        <v>83</v>
      </c>
      <c r="AV183" s="14" t="s">
        <v>83</v>
      </c>
      <c r="AW183" s="14" t="s">
        <v>30</v>
      </c>
      <c r="AX183" s="14" t="s">
        <v>73</v>
      </c>
      <c r="AY183" s="244" t="s">
        <v>136</v>
      </c>
    </row>
    <row r="184" spans="2:51" s="14" customFormat="1" ht="11.25">
      <c r="B184" s="234"/>
      <c r="C184" s="235"/>
      <c r="D184" s="225" t="s">
        <v>144</v>
      </c>
      <c r="E184" s="236" t="s">
        <v>1</v>
      </c>
      <c r="F184" s="237" t="s">
        <v>569</v>
      </c>
      <c r="G184" s="235"/>
      <c r="H184" s="238">
        <v>6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144</v>
      </c>
      <c r="AU184" s="244" t="s">
        <v>83</v>
      </c>
      <c r="AV184" s="14" t="s">
        <v>83</v>
      </c>
      <c r="AW184" s="14" t="s">
        <v>30</v>
      </c>
      <c r="AX184" s="14" t="s">
        <v>73</v>
      </c>
      <c r="AY184" s="244" t="s">
        <v>136</v>
      </c>
    </row>
    <row r="185" spans="2:51" s="14" customFormat="1" ht="11.25">
      <c r="B185" s="234"/>
      <c r="C185" s="235"/>
      <c r="D185" s="225" t="s">
        <v>144</v>
      </c>
      <c r="E185" s="236" t="s">
        <v>1</v>
      </c>
      <c r="F185" s="237" t="s">
        <v>570</v>
      </c>
      <c r="G185" s="235"/>
      <c r="H185" s="238">
        <v>2.2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144</v>
      </c>
      <c r="AU185" s="244" t="s">
        <v>83</v>
      </c>
      <c r="AV185" s="14" t="s">
        <v>83</v>
      </c>
      <c r="AW185" s="14" t="s">
        <v>30</v>
      </c>
      <c r="AX185" s="14" t="s">
        <v>73</v>
      </c>
      <c r="AY185" s="244" t="s">
        <v>136</v>
      </c>
    </row>
    <row r="186" spans="2:51" s="14" customFormat="1" ht="11.25">
      <c r="B186" s="234"/>
      <c r="C186" s="235"/>
      <c r="D186" s="225" t="s">
        <v>144</v>
      </c>
      <c r="E186" s="236" t="s">
        <v>1</v>
      </c>
      <c r="F186" s="237" t="s">
        <v>571</v>
      </c>
      <c r="G186" s="235"/>
      <c r="H186" s="238">
        <v>33.75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144</v>
      </c>
      <c r="AU186" s="244" t="s">
        <v>83</v>
      </c>
      <c r="AV186" s="14" t="s">
        <v>83</v>
      </c>
      <c r="AW186" s="14" t="s">
        <v>30</v>
      </c>
      <c r="AX186" s="14" t="s">
        <v>73</v>
      </c>
      <c r="AY186" s="244" t="s">
        <v>136</v>
      </c>
    </row>
    <row r="187" spans="2:51" s="14" customFormat="1" ht="11.25">
      <c r="B187" s="234"/>
      <c r="C187" s="235"/>
      <c r="D187" s="225" t="s">
        <v>144</v>
      </c>
      <c r="E187" s="236" t="s">
        <v>1</v>
      </c>
      <c r="F187" s="237" t="s">
        <v>572</v>
      </c>
      <c r="G187" s="235"/>
      <c r="H187" s="238">
        <v>9.45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144</v>
      </c>
      <c r="AU187" s="244" t="s">
        <v>83</v>
      </c>
      <c r="AV187" s="14" t="s">
        <v>83</v>
      </c>
      <c r="AW187" s="14" t="s">
        <v>30</v>
      </c>
      <c r="AX187" s="14" t="s">
        <v>73</v>
      </c>
      <c r="AY187" s="244" t="s">
        <v>136</v>
      </c>
    </row>
    <row r="188" spans="2:51" s="14" customFormat="1" ht="11.25">
      <c r="B188" s="234"/>
      <c r="C188" s="235"/>
      <c r="D188" s="225" t="s">
        <v>144</v>
      </c>
      <c r="E188" s="236" t="s">
        <v>1</v>
      </c>
      <c r="F188" s="237" t="s">
        <v>573</v>
      </c>
      <c r="G188" s="235"/>
      <c r="H188" s="238">
        <v>6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144</v>
      </c>
      <c r="AU188" s="244" t="s">
        <v>83</v>
      </c>
      <c r="AV188" s="14" t="s">
        <v>83</v>
      </c>
      <c r="AW188" s="14" t="s">
        <v>30</v>
      </c>
      <c r="AX188" s="14" t="s">
        <v>73</v>
      </c>
      <c r="AY188" s="244" t="s">
        <v>136</v>
      </c>
    </row>
    <row r="189" spans="2:51" s="14" customFormat="1" ht="11.25">
      <c r="B189" s="234"/>
      <c r="C189" s="235"/>
      <c r="D189" s="225" t="s">
        <v>144</v>
      </c>
      <c r="E189" s="236" t="s">
        <v>1</v>
      </c>
      <c r="F189" s="237" t="s">
        <v>574</v>
      </c>
      <c r="G189" s="235"/>
      <c r="H189" s="238">
        <v>12.4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144</v>
      </c>
      <c r="AU189" s="244" t="s">
        <v>83</v>
      </c>
      <c r="AV189" s="14" t="s">
        <v>83</v>
      </c>
      <c r="AW189" s="14" t="s">
        <v>30</v>
      </c>
      <c r="AX189" s="14" t="s">
        <v>73</v>
      </c>
      <c r="AY189" s="244" t="s">
        <v>136</v>
      </c>
    </row>
    <row r="190" spans="2:51" s="15" customFormat="1" ht="11.25">
      <c r="B190" s="245"/>
      <c r="C190" s="246"/>
      <c r="D190" s="225" t="s">
        <v>144</v>
      </c>
      <c r="E190" s="247" t="s">
        <v>1</v>
      </c>
      <c r="F190" s="248" t="s">
        <v>147</v>
      </c>
      <c r="G190" s="246"/>
      <c r="H190" s="249">
        <v>1083.8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144</v>
      </c>
      <c r="AU190" s="255" t="s">
        <v>83</v>
      </c>
      <c r="AV190" s="15" t="s">
        <v>142</v>
      </c>
      <c r="AW190" s="15" t="s">
        <v>30</v>
      </c>
      <c r="AX190" s="15" t="s">
        <v>81</v>
      </c>
      <c r="AY190" s="255" t="s">
        <v>136</v>
      </c>
    </row>
    <row r="191" spans="2:63" s="12" customFormat="1" ht="22.9" customHeight="1">
      <c r="B191" s="193"/>
      <c r="C191" s="194"/>
      <c r="D191" s="195" t="s">
        <v>72</v>
      </c>
      <c r="E191" s="207" t="s">
        <v>83</v>
      </c>
      <c r="F191" s="207" t="s">
        <v>575</v>
      </c>
      <c r="G191" s="194"/>
      <c r="H191" s="194"/>
      <c r="I191" s="197"/>
      <c r="J191" s="208">
        <f>BK191</f>
        <v>0</v>
      </c>
      <c r="K191" s="194"/>
      <c r="L191" s="199"/>
      <c r="M191" s="200"/>
      <c r="N191" s="201"/>
      <c r="O191" s="201"/>
      <c r="P191" s="202">
        <f>SUM(P192:P205)</f>
        <v>0</v>
      </c>
      <c r="Q191" s="201"/>
      <c r="R191" s="202">
        <f>SUM(R192:R205)</f>
        <v>38.63839999999999</v>
      </c>
      <c r="S191" s="201"/>
      <c r="T191" s="203">
        <f>SUM(T192:T205)</f>
        <v>0</v>
      </c>
      <c r="AR191" s="204" t="s">
        <v>81</v>
      </c>
      <c r="AT191" s="205" t="s">
        <v>72</v>
      </c>
      <c r="AU191" s="205" t="s">
        <v>81</v>
      </c>
      <c r="AY191" s="204" t="s">
        <v>136</v>
      </c>
      <c r="BK191" s="206">
        <f>SUM(BK192:BK205)</f>
        <v>0</v>
      </c>
    </row>
    <row r="192" spans="1:65" s="2" customFormat="1" ht="21.75" customHeight="1">
      <c r="A192" s="34"/>
      <c r="B192" s="35"/>
      <c r="C192" s="209" t="s">
        <v>232</v>
      </c>
      <c r="D192" s="209" t="s">
        <v>138</v>
      </c>
      <c r="E192" s="210" t="s">
        <v>576</v>
      </c>
      <c r="F192" s="211" t="s">
        <v>577</v>
      </c>
      <c r="G192" s="212" t="s">
        <v>141</v>
      </c>
      <c r="H192" s="213">
        <v>20</v>
      </c>
      <c r="I192" s="214"/>
      <c r="J192" s="215">
        <f>ROUND(I192*H192,2)</f>
        <v>0</v>
      </c>
      <c r="K192" s="216"/>
      <c r="L192" s="39"/>
      <c r="M192" s="217" t="s">
        <v>1</v>
      </c>
      <c r="N192" s="218" t="s">
        <v>38</v>
      </c>
      <c r="O192" s="71"/>
      <c r="P192" s="219">
        <f>O192*H192</f>
        <v>0</v>
      </c>
      <c r="Q192" s="219">
        <v>1.63</v>
      </c>
      <c r="R192" s="219">
        <f>Q192*H192</f>
        <v>32.599999999999994</v>
      </c>
      <c r="S192" s="219">
        <v>0</v>
      </c>
      <c r="T192" s="22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1" t="s">
        <v>142</v>
      </c>
      <c r="AT192" s="221" t="s">
        <v>138</v>
      </c>
      <c r="AU192" s="221" t="s">
        <v>83</v>
      </c>
      <c r="AY192" s="17" t="s">
        <v>136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7" t="s">
        <v>81</v>
      </c>
      <c r="BK192" s="222">
        <f>ROUND(I192*H192,2)</f>
        <v>0</v>
      </c>
      <c r="BL192" s="17" t="s">
        <v>142</v>
      </c>
      <c r="BM192" s="221" t="s">
        <v>578</v>
      </c>
    </row>
    <row r="193" spans="2:51" s="13" customFormat="1" ht="11.25">
      <c r="B193" s="223"/>
      <c r="C193" s="224"/>
      <c r="D193" s="225" t="s">
        <v>144</v>
      </c>
      <c r="E193" s="226" t="s">
        <v>1</v>
      </c>
      <c r="F193" s="227" t="s">
        <v>164</v>
      </c>
      <c r="G193" s="224"/>
      <c r="H193" s="226" t="s">
        <v>1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144</v>
      </c>
      <c r="AU193" s="233" t="s">
        <v>83</v>
      </c>
      <c r="AV193" s="13" t="s">
        <v>81</v>
      </c>
      <c r="AW193" s="13" t="s">
        <v>30</v>
      </c>
      <c r="AX193" s="13" t="s">
        <v>73</v>
      </c>
      <c r="AY193" s="233" t="s">
        <v>136</v>
      </c>
    </row>
    <row r="194" spans="2:51" s="14" customFormat="1" ht="11.25">
      <c r="B194" s="234"/>
      <c r="C194" s="235"/>
      <c r="D194" s="225" t="s">
        <v>144</v>
      </c>
      <c r="E194" s="236" t="s">
        <v>1</v>
      </c>
      <c r="F194" s="237" t="s">
        <v>551</v>
      </c>
      <c r="G194" s="235"/>
      <c r="H194" s="238">
        <v>20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144</v>
      </c>
      <c r="AU194" s="244" t="s">
        <v>83</v>
      </c>
      <c r="AV194" s="14" t="s">
        <v>83</v>
      </c>
      <c r="AW194" s="14" t="s">
        <v>30</v>
      </c>
      <c r="AX194" s="14" t="s">
        <v>73</v>
      </c>
      <c r="AY194" s="244" t="s">
        <v>136</v>
      </c>
    </row>
    <row r="195" spans="2:51" s="15" customFormat="1" ht="11.25">
      <c r="B195" s="245"/>
      <c r="C195" s="246"/>
      <c r="D195" s="225" t="s">
        <v>144</v>
      </c>
      <c r="E195" s="247" t="s">
        <v>1</v>
      </c>
      <c r="F195" s="248" t="s">
        <v>147</v>
      </c>
      <c r="G195" s="246"/>
      <c r="H195" s="249">
        <v>20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 t="s">
        <v>144</v>
      </c>
      <c r="AU195" s="255" t="s">
        <v>83</v>
      </c>
      <c r="AV195" s="15" t="s">
        <v>142</v>
      </c>
      <c r="AW195" s="15" t="s">
        <v>30</v>
      </c>
      <c r="AX195" s="15" t="s">
        <v>81</v>
      </c>
      <c r="AY195" s="255" t="s">
        <v>136</v>
      </c>
    </row>
    <row r="196" spans="1:65" s="2" customFormat="1" ht="16.5" customHeight="1">
      <c r="A196" s="34"/>
      <c r="B196" s="35"/>
      <c r="C196" s="209" t="s">
        <v>292</v>
      </c>
      <c r="D196" s="209" t="s">
        <v>138</v>
      </c>
      <c r="E196" s="210" t="s">
        <v>579</v>
      </c>
      <c r="F196" s="211" t="s">
        <v>580</v>
      </c>
      <c r="G196" s="212" t="s">
        <v>210</v>
      </c>
      <c r="H196" s="213">
        <v>20</v>
      </c>
      <c r="I196" s="214"/>
      <c r="J196" s="215">
        <f>ROUND(I196*H196,2)</f>
        <v>0</v>
      </c>
      <c r="K196" s="216"/>
      <c r="L196" s="39"/>
      <c r="M196" s="217" t="s">
        <v>1</v>
      </c>
      <c r="N196" s="218" t="s">
        <v>38</v>
      </c>
      <c r="O196" s="71"/>
      <c r="P196" s="219">
        <f>O196*H196</f>
        <v>0</v>
      </c>
      <c r="Q196" s="219">
        <v>0.3</v>
      </c>
      <c r="R196" s="219">
        <f>Q196*H196</f>
        <v>6</v>
      </c>
      <c r="S196" s="219">
        <v>0</v>
      </c>
      <c r="T196" s="22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1" t="s">
        <v>142</v>
      </c>
      <c r="AT196" s="221" t="s">
        <v>138</v>
      </c>
      <c r="AU196" s="221" t="s">
        <v>83</v>
      </c>
      <c r="AY196" s="17" t="s">
        <v>136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81</v>
      </c>
      <c r="BK196" s="222">
        <f>ROUND(I196*H196,2)</f>
        <v>0</v>
      </c>
      <c r="BL196" s="17" t="s">
        <v>142</v>
      </c>
      <c r="BM196" s="221" t="s">
        <v>581</v>
      </c>
    </row>
    <row r="197" spans="2:51" s="13" customFormat="1" ht="11.25">
      <c r="B197" s="223"/>
      <c r="C197" s="224"/>
      <c r="D197" s="225" t="s">
        <v>144</v>
      </c>
      <c r="E197" s="226" t="s">
        <v>1</v>
      </c>
      <c r="F197" s="227" t="s">
        <v>164</v>
      </c>
      <c r="G197" s="224"/>
      <c r="H197" s="226" t="s">
        <v>1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AT197" s="233" t="s">
        <v>144</v>
      </c>
      <c r="AU197" s="233" t="s">
        <v>83</v>
      </c>
      <c r="AV197" s="13" t="s">
        <v>81</v>
      </c>
      <c r="AW197" s="13" t="s">
        <v>30</v>
      </c>
      <c r="AX197" s="13" t="s">
        <v>73</v>
      </c>
      <c r="AY197" s="233" t="s">
        <v>136</v>
      </c>
    </row>
    <row r="198" spans="2:51" s="14" customFormat="1" ht="11.25">
      <c r="B198" s="234"/>
      <c r="C198" s="235"/>
      <c r="D198" s="225" t="s">
        <v>144</v>
      </c>
      <c r="E198" s="236" t="s">
        <v>1</v>
      </c>
      <c r="F198" s="237" t="s">
        <v>551</v>
      </c>
      <c r="G198" s="235"/>
      <c r="H198" s="238">
        <v>20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144</v>
      </c>
      <c r="AU198" s="244" t="s">
        <v>83</v>
      </c>
      <c r="AV198" s="14" t="s">
        <v>83</v>
      </c>
      <c r="AW198" s="14" t="s">
        <v>30</v>
      </c>
      <c r="AX198" s="14" t="s">
        <v>73</v>
      </c>
      <c r="AY198" s="244" t="s">
        <v>136</v>
      </c>
    </row>
    <row r="199" spans="2:51" s="15" customFormat="1" ht="11.25">
      <c r="B199" s="245"/>
      <c r="C199" s="246"/>
      <c r="D199" s="225" t="s">
        <v>144</v>
      </c>
      <c r="E199" s="247" t="s">
        <v>1</v>
      </c>
      <c r="F199" s="248" t="s">
        <v>147</v>
      </c>
      <c r="G199" s="246"/>
      <c r="H199" s="249">
        <v>20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AT199" s="255" t="s">
        <v>144</v>
      </c>
      <c r="AU199" s="255" t="s">
        <v>83</v>
      </c>
      <c r="AV199" s="15" t="s">
        <v>142</v>
      </c>
      <c r="AW199" s="15" t="s">
        <v>30</v>
      </c>
      <c r="AX199" s="15" t="s">
        <v>81</v>
      </c>
      <c r="AY199" s="255" t="s">
        <v>136</v>
      </c>
    </row>
    <row r="200" spans="1:65" s="2" customFormat="1" ht="21.75" customHeight="1">
      <c r="A200" s="34"/>
      <c r="B200" s="35"/>
      <c r="C200" s="209" t="s">
        <v>235</v>
      </c>
      <c r="D200" s="209" t="s">
        <v>138</v>
      </c>
      <c r="E200" s="210" t="s">
        <v>582</v>
      </c>
      <c r="F200" s="211" t="s">
        <v>583</v>
      </c>
      <c r="G200" s="212" t="s">
        <v>210</v>
      </c>
      <c r="H200" s="213">
        <v>60</v>
      </c>
      <c r="I200" s="214"/>
      <c r="J200" s="215">
        <f>ROUND(I200*H200,2)</f>
        <v>0</v>
      </c>
      <c r="K200" s="216"/>
      <c r="L200" s="39"/>
      <c r="M200" s="217" t="s">
        <v>1</v>
      </c>
      <c r="N200" s="218" t="s">
        <v>38</v>
      </c>
      <c r="O200" s="71"/>
      <c r="P200" s="219">
        <f>O200*H200</f>
        <v>0</v>
      </c>
      <c r="Q200" s="219">
        <v>0.00031</v>
      </c>
      <c r="R200" s="219">
        <f>Q200*H200</f>
        <v>0.0186</v>
      </c>
      <c r="S200" s="219">
        <v>0</v>
      </c>
      <c r="T200" s="22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1" t="s">
        <v>142</v>
      </c>
      <c r="AT200" s="221" t="s">
        <v>138</v>
      </c>
      <c r="AU200" s="221" t="s">
        <v>83</v>
      </c>
      <c r="AY200" s="17" t="s">
        <v>136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7" t="s">
        <v>81</v>
      </c>
      <c r="BK200" s="222">
        <f>ROUND(I200*H200,2)</f>
        <v>0</v>
      </c>
      <c r="BL200" s="17" t="s">
        <v>142</v>
      </c>
      <c r="BM200" s="221" t="s">
        <v>584</v>
      </c>
    </row>
    <row r="201" spans="2:51" s="13" customFormat="1" ht="11.25">
      <c r="B201" s="223"/>
      <c r="C201" s="224"/>
      <c r="D201" s="225" t="s">
        <v>144</v>
      </c>
      <c r="E201" s="226" t="s">
        <v>1</v>
      </c>
      <c r="F201" s="227" t="s">
        <v>164</v>
      </c>
      <c r="G201" s="224"/>
      <c r="H201" s="226" t="s">
        <v>1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AT201" s="233" t="s">
        <v>144</v>
      </c>
      <c r="AU201" s="233" t="s">
        <v>83</v>
      </c>
      <c r="AV201" s="13" t="s">
        <v>81</v>
      </c>
      <c r="AW201" s="13" t="s">
        <v>30</v>
      </c>
      <c r="AX201" s="13" t="s">
        <v>73</v>
      </c>
      <c r="AY201" s="233" t="s">
        <v>136</v>
      </c>
    </row>
    <row r="202" spans="2:51" s="14" customFormat="1" ht="11.25">
      <c r="B202" s="234"/>
      <c r="C202" s="235"/>
      <c r="D202" s="225" t="s">
        <v>144</v>
      </c>
      <c r="E202" s="236" t="s">
        <v>1</v>
      </c>
      <c r="F202" s="237" t="s">
        <v>585</v>
      </c>
      <c r="G202" s="235"/>
      <c r="H202" s="238">
        <v>60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144</v>
      </c>
      <c r="AU202" s="244" t="s">
        <v>83</v>
      </c>
      <c r="AV202" s="14" t="s">
        <v>83</v>
      </c>
      <c r="AW202" s="14" t="s">
        <v>30</v>
      </c>
      <c r="AX202" s="14" t="s">
        <v>73</v>
      </c>
      <c r="AY202" s="244" t="s">
        <v>136</v>
      </c>
    </row>
    <row r="203" spans="2:51" s="15" customFormat="1" ht="11.25">
      <c r="B203" s="245"/>
      <c r="C203" s="246"/>
      <c r="D203" s="225" t="s">
        <v>144</v>
      </c>
      <c r="E203" s="247" t="s">
        <v>1</v>
      </c>
      <c r="F203" s="248" t="s">
        <v>147</v>
      </c>
      <c r="G203" s="246"/>
      <c r="H203" s="249">
        <v>60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144</v>
      </c>
      <c r="AU203" s="255" t="s">
        <v>83</v>
      </c>
      <c r="AV203" s="15" t="s">
        <v>142</v>
      </c>
      <c r="AW203" s="15" t="s">
        <v>30</v>
      </c>
      <c r="AX203" s="15" t="s">
        <v>81</v>
      </c>
      <c r="AY203" s="255" t="s">
        <v>136</v>
      </c>
    </row>
    <row r="204" spans="1:65" s="2" customFormat="1" ht="16.5" customHeight="1">
      <c r="A204" s="34"/>
      <c r="B204" s="35"/>
      <c r="C204" s="264" t="s">
        <v>300</v>
      </c>
      <c r="D204" s="264" t="s">
        <v>276</v>
      </c>
      <c r="E204" s="265" t="s">
        <v>586</v>
      </c>
      <c r="F204" s="266" t="s">
        <v>587</v>
      </c>
      <c r="G204" s="267" t="s">
        <v>210</v>
      </c>
      <c r="H204" s="268">
        <v>66</v>
      </c>
      <c r="I204" s="269"/>
      <c r="J204" s="270">
        <f>ROUND(I204*H204,2)</f>
        <v>0</v>
      </c>
      <c r="K204" s="271"/>
      <c r="L204" s="272"/>
      <c r="M204" s="273" t="s">
        <v>1</v>
      </c>
      <c r="N204" s="274" t="s">
        <v>38</v>
      </c>
      <c r="O204" s="71"/>
      <c r="P204" s="219">
        <f>O204*H204</f>
        <v>0</v>
      </c>
      <c r="Q204" s="219">
        <v>0.0003</v>
      </c>
      <c r="R204" s="219">
        <f>Q204*H204</f>
        <v>0.019799999999999998</v>
      </c>
      <c r="S204" s="219">
        <v>0</v>
      </c>
      <c r="T204" s="22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1" t="s">
        <v>183</v>
      </c>
      <c r="AT204" s="221" t="s">
        <v>276</v>
      </c>
      <c r="AU204" s="221" t="s">
        <v>83</v>
      </c>
      <c r="AY204" s="17" t="s">
        <v>136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7" t="s">
        <v>81</v>
      </c>
      <c r="BK204" s="222">
        <f>ROUND(I204*H204,2)</f>
        <v>0</v>
      </c>
      <c r="BL204" s="17" t="s">
        <v>142</v>
      </c>
      <c r="BM204" s="221" t="s">
        <v>588</v>
      </c>
    </row>
    <row r="205" spans="2:51" s="14" customFormat="1" ht="11.25">
      <c r="B205" s="234"/>
      <c r="C205" s="235"/>
      <c r="D205" s="225" t="s">
        <v>144</v>
      </c>
      <c r="E205" s="235"/>
      <c r="F205" s="237" t="s">
        <v>589</v>
      </c>
      <c r="G205" s="235"/>
      <c r="H205" s="238">
        <v>66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144</v>
      </c>
      <c r="AU205" s="244" t="s">
        <v>83</v>
      </c>
      <c r="AV205" s="14" t="s">
        <v>83</v>
      </c>
      <c r="AW205" s="14" t="s">
        <v>4</v>
      </c>
      <c r="AX205" s="14" t="s">
        <v>81</v>
      </c>
      <c r="AY205" s="244" t="s">
        <v>136</v>
      </c>
    </row>
    <row r="206" spans="2:63" s="12" customFormat="1" ht="22.9" customHeight="1">
      <c r="B206" s="193"/>
      <c r="C206" s="194"/>
      <c r="D206" s="195" t="s">
        <v>72</v>
      </c>
      <c r="E206" s="207" t="s">
        <v>166</v>
      </c>
      <c r="F206" s="207" t="s">
        <v>590</v>
      </c>
      <c r="G206" s="194"/>
      <c r="H206" s="194"/>
      <c r="I206" s="197"/>
      <c r="J206" s="208">
        <f>BK206</f>
        <v>0</v>
      </c>
      <c r="K206" s="194"/>
      <c r="L206" s="199"/>
      <c r="M206" s="200"/>
      <c r="N206" s="201"/>
      <c r="O206" s="201"/>
      <c r="P206" s="202">
        <f>SUM(P207:P275)</f>
        <v>0</v>
      </c>
      <c r="Q206" s="201"/>
      <c r="R206" s="202">
        <f>SUM(R207:R275)</f>
        <v>268.00081</v>
      </c>
      <c r="S206" s="201"/>
      <c r="T206" s="203">
        <f>SUM(T207:T275)</f>
        <v>0</v>
      </c>
      <c r="AR206" s="204" t="s">
        <v>81</v>
      </c>
      <c r="AT206" s="205" t="s">
        <v>72</v>
      </c>
      <c r="AU206" s="205" t="s">
        <v>81</v>
      </c>
      <c r="AY206" s="204" t="s">
        <v>136</v>
      </c>
      <c r="BK206" s="206">
        <f>SUM(BK207:BK275)</f>
        <v>0</v>
      </c>
    </row>
    <row r="207" spans="1:65" s="2" customFormat="1" ht="16.5" customHeight="1">
      <c r="A207" s="34"/>
      <c r="B207" s="35"/>
      <c r="C207" s="209" t="s">
        <v>238</v>
      </c>
      <c r="D207" s="209" t="s">
        <v>138</v>
      </c>
      <c r="E207" s="210" t="s">
        <v>591</v>
      </c>
      <c r="F207" s="211" t="s">
        <v>592</v>
      </c>
      <c r="G207" s="212" t="s">
        <v>210</v>
      </c>
      <c r="H207" s="213">
        <v>1956</v>
      </c>
      <c r="I207" s="214"/>
      <c r="J207" s="215">
        <f>ROUND(I207*H207,2)</f>
        <v>0</v>
      </c>
      <c r="K207" s="216"/>
      <c r="L207" s="39"/>
      <c r="M207" s="217" t="s">
        <v>1</v>
      </c>
      <c r="N207" s="218" t="s">
        <v>38</v>
      </c>
      <c r="O207" s="71"/>
      <c r="P207" s="219">
        <f>O207*H207</f>
        <v>0</v>
      </c>
      <c r="Q207" s="219">
        <v>0</v>
      </c>
      <c r="R207" s="219">
        <f>Q207*H207</f>
        <v>0</v>
      </c>
      <c r="S207" s="219">
        <v>0</v>
      </c>
      <c r="T207" s="22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1" t="s">
        <v>142</v>
      </c>
      <c r="AT207" s="221" t="s">
        <v>138</v>
      </c>
      <c r="AU207" s="221" t="s">
        <v>83</v>
      </c>
      <c r="AY207" s="17" t="s">
        <v>136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7" t="s">
        <v>81</v>
      </c>
      <c r="BK207" s="222">
        <f>ROUND(I207*H207,2)</f>
        <v>0</v>
      </c>
      <c r="BL207" s="17" t="s">
        <v>142</v>
      </c>
      <c r="BM207" s="221" t="s">
        <v>593</v>
      </c>
    </row>
    <row r="208" spans="2:51" s="13" customFormat="1" ht="11.25">
      <c r="B208" s="223"/>
      <c r="C208" s="224"/>
      <c r="D208" s="225" t="s">
        <v>144</v>
      </c>
      <c r="E208" s="226" t="s">
        <v>1</v>
      </c>
      <c r="F208" s="227" t="s">
        <v>145</v>
      </c>
      <c r="G208" s="224"/>
      <c r="H208" s="226" t="s">
        <v>1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144</v>
      </c>
      <c r="AU208" s="233" t="s">
        <v>83</v>
      </c>
      <c r="AV208" s="13" t="s">
        <v>81</v>
      </c>
      <c r="AW208" s="13" t="s">
        <v>30</v>
      </c>
      <c r="AX208" s="13" t="s">
        <v>73</v>
      </c>
      <c r="AY208" s="233" t="s">
        <v>136</v>
      </c>
    </row>
    <row r="209" spans="2:51" s="14" customFormat="1" ht="11.25">
      <c r="B209" s="234"/>
      <c r="C209" s="235"/>
      <c r="D209" s="225" t="s">
        <v>144</v>
      </c>
      <c r="E209" s="236" t="s">
        <v>1</v>
      </c>
      <c r="F209" s="237" t="s">
        <v>565</v>
      </c>
      <c r="G209" s="235"/>
      <c r="H209" s="238">
        <v>16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144</v>
      </c>
      <c r="AU209" s="244" t="s">
        <v>83</v>
      </c>
      <c r="AV209" s="14" t="s">
        <v>83</v>
      </c>
      <c r="AW209" s="14" t="s">
        <v>30</v>
      </c>
      <c r="AX209" s="14" t="s">
        <v>73</v>
      </c>
      <c r="AY209" s="244" t="s">
        <v>136</v>
      </c>
    </row>
    <row r="210" spans="2:51" s="14" customFormat="1" ht="11.25">
      <c r="B210" s="234"/>
      <c r="C210" s="235"/>
      <c r="D210" s="225" t="s">
        <v>144</v>
      </c>
      <c r="E210" s="236" t="s">
        <v>1</v>
      </c>
      <c r="F210" s="237" t="s">
        <v>594</v>
      </c>
      <c r="G210" s="235"/>
      <c r="H210" s="238">
        <v>1940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144</v>
      </c>
      <c r="AU210" s="244" t="s">
        <v>83</v>
      </c>
      <c r="AV210" s="14" t="s">
        <v>83</v>
      </c>
      <c r="AW210" s="14" t="s">
        <v>30</v>
      </c>
      <c r="AX210" s="14" t="s">
        <v>73</v>
      </c>
      <c r="AY210" s="244" t="s">
        <v>136</v>
      </c>
    </row>
    <row r="211" spans="2:51" s="15" customFormat="1" ht="11.25">
      <c r="B211" s="245"/>
      <c r="C211" s="246"/>
      <c r="D211" s="225" t="s">
        <v>144</v>
      </c>
      <c r="E211" s="247" t="s">
        <v>1</v>
      </c>
      <c r="F211" s="248" t="s">
        <v>147</v>
      </c>
      <c r="G211" s="246"/>
      <c r="H211" s="249">
        <v>1956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144</v>
      </c>
      <c r="AU211" s="255" t="s">
        <v>83</v>
      </c>
      <c r="AV211" s="15" t="s">
        <v>142</v>
      </c>
      <c r="AW211" s="15" t="s">
        <v>30</v>
      </c>
      <c r="AX211" s="15" t="s">
        <v>81</v>
      </c>
      <c r="AY211" s="255" t="s">
        <v>136</v>
      </c>
    </row>
    <row r="212" spans="1:65" s="2" customFormat="1" ht="16.5" customHeight="1">
      <c r="A212" s="34"/>
      <c r="B212" s="35"/>
      <c r="C212" s="209" t="s">
        <v>7</v>
      </c>
      <c r="D212" s="209" t="s">
        <v>138</v>
      </c>
      <c r="E212" s="210" t="s">
        <v>595</v>
      </c>
      <c r="F212" s="211" t="s">
        <v>596</v>
      </c>
      <c r="G212" s="212" t="s">
        <v>210</v>
      </c>
      <c r="H212" s="213">
        <v>2.2</v>
      </c>
      <c r="I212" s="214"/>
      <c r="J212" s="215">
        <f>ROUND(I212*H212,2)</f>
        <v>0</v>
      </c>
      <c r="K212" s="216"/>
      <c r="L212" s="39"/>
      <c r="M212" s="217" t="s">
        <v>1</v>
      </c>
      <c r="N212" s="218" t="s">
        <v>38</v>
      </c>
      <c r="O212" s="71"/>
      <c r="P212" s="219">
        <f>O212*H212</f>
        <v>0</v>
      </c>
      <c r="Q212" s="219">
        <v>0</v>
      </c>
      <c r="R212" s="219">
        <f>Q212*H212</f>
        <v>0</v>
      </c>
      <c r="S212" s="219">
        <v>0</v>
      </c>
      <c r="T212" s="220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1" t="s">
        <v>142</v>
      </c>
      <c r="AT212" s="221" t="s">
        <v>138</v>
      </c>
      <c r="AU212" s="221" t="s">
        <v>83</v>
      </c>
      <c r="AY212" s="17" t="s">
        <v>136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7" t="s">
        <v>81</v>
      </c>
      <c r="BK212" s="222">
        <f>ROUND(I212*H212,2)</f>
        <v>0</v>
      </c>
      <c r="BL212" s="17" t="s">
        <v>142</v>
      </c>
      <c r="BM212" s="221" t="s">
        <v>597</v>
      </c>
    </row>
    <row r="213" spans="2:51" s="13" customFormat="1" ht="11.25">
      <c r="B213" s="223"/>
      <c r="C213" s="224"/>
      <c r="D213" s="225" t="s">
        <v>144</v>
      </c>
      <c r="E213" s="226" t="s">
        <v>1</v>
      </c>
      <c r="F213" s="227" t="s">
        <v>145</v>
      </c>
      <c r="G213" s="224"/>
      <c r="H213" s="226" t="s">
        <v>1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144</v>
      </c>
      <c r="AU213" s="233" t="s">
        <v>83</v>
      </c>
      <c r="AV213" s="13" t="s">
        <v>81</v>
      </c>
      <c r="AW213" s="13" t="s">
        <v>30</v>
      </c>
      <c r="AX213" s="13" t="s">
        <v>73</v>
      </c>
      <c r="AY213" s="233" t="s">
        <v>136</v>
      </c>
    </row>
    <row r="214" spans="2:51" s="14" customFormat="1" ht="11.25">
      <c r="B214" s="234"/>
      <c r="C214" s="235"/>
      <c r="D214" s="225" t="s">
        <v>144</v>
      </c>
      <c r="E214" s="236" t="s">
        <v>1</v>
      </c>
      <c r="F214" s="237" t="s">
        <v>570</v>
      </c>
      <c r="G214" s="235"/>
      <c r="H214" s="238">
        <v>2.2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144</v>
      </c>
      <c r="AU214" s="244" t="s">
        <v>83</v>
      </c>
      <c r="AV214" s="14" t="s">
        <v>83</v>
      </c>
      <c r="AW214" s="14" t="s">
        <v>30</v>
      </c>
      <c r="AX214" s="14" t="s">
        <v>73</v>
      </c>
      <c r="AY214" s="244" t="s">
        <v>136</v>
      </c>
    </row>
    <row r="215" spans="2:51" s="15" customFormat="1" ht="11.25">
      <c r="B215" s="245"/>
      <c r="C215" s="246"/>
      <c r="D215" s="225" t="s">
        <v>144</v>
      </c>
      <c r="E215" s="247" t="s">
        <v>1</v>
      </c>
      <c r="F215" s="248" t="s">
        <v>147</v>
      </c>
      <c r="G215" s="246"/>
      <c r="H215" s="249">
        <v>2.2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AT215" s="255" t="s">
        <v>144</v>
      </c>
      <c r="AU215" s="255" t="s">
        <v>83</v>
      </c>
      <c r="AV215" s="15" t="s">
        <v>142</v>
      </c>
      <c r="AW215" s="15" t="s">
        <v>30</v>
      </c>
      <c r="AX215" s="15" t="s">
        <v>81</v>
      </c>
      <c r="AY215" s="255" t="s">
        <v>136</v>
      </c>
    </row>
    <row r="216" spans="1:65" s="2" customFormat="1" ht="16.5" customHeight="1">
      <c r="A216" s="34"/>
      <c r="B216" s="35"/>
      <c r="C216" s="209" t="s">
        <v>241</v>
      </c>
      <c r="D216" s="209" t="s">
        <v>138</v>
      </c>
      <c r="E216" s="210" t="s">
        <v>598</v>
      </c>
      <c r="F216" s="211" t="s">
        <v>599</v>
      </c>
      <c r="G216" s="212" t="s">
        <v>210</v>
      </c>
      <c r="H216" s="213">
        <v>34</v>
      </c>
      <c r="I216" s="214"/>
      <c r="J216" s="215">
        <f>ROUND(I216*H216,2)</f>
        <v>0</v>
      </c>
      <c r="K216" s="216"/>
      <c r="L216" s="39"/>
      <c r="M216" s="217" t="s">
        <v>1</v>
      </c>
      <c r="N216" s="218" t="s">
        <v>38</v>
      </c>
      <c r="O216" s="71"/>
      <c r="P216" s="219">
        <f>O216*H216</f>
        <v>0</v>
      </c>
      <c r="Q216" s="219">
        <v>0</v>
      </c>
      <c r="R216" s="219">
        <f>Q216*H216</f>
        <v>0</v>
      </c>
      <c r="S216" s="219">
        <v>0</v>
      </c>
      <c r="T216" s="22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1" t="s">
        <v>142</v>
      </c>
      <c r="AT216" s="221" t="s">
        <v>138</v>
      </c>
      <c r="AU216" s="221" t="s">
        <v>83</v>
      </c>
      <c r="AY216" s="17" t="s">
        <v>136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7" t="s">
        <v>81</v>
      </c>
      <c r="BK216" s="222">
        <f>ROUND(I216*H216,2)</f>
        <v>0</v>
      </c>
      <c r="BL216" s="17" t="s">
        <v>142</v>
      </c>
      <c r="BM216" s="221" t="s">
        <v>600</v>
      </c>
    </row>
    <row r="217" spans="2:51" s="13" customFormat="1" ht="11.25">
      <c r="B217" s="223"/>
      <c r="C217" s="224"/>
      <c r="D217" s="225" t="s">
        <v>144</v>
      </c>
      <c r="E217" s="226" t="s">
        <v>1</v>
      </c>
      <c r="F217" s="227" t="s">
        <v>145</v>
      </c>
      <c r="G217" s="224"/>
      <c r="H217" s="226" t="s">
        <v>1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144</v>
      </c>
      <c r="AU217" s="233" t="s">
        <v>83</v>
      </c>
      <c r="AV217" s="13" t="s">
        <v>81</v>
      </c>
      <c r="AW217" s="13" t="s">
        <v>30</v>
      </c>
      <c r="AX217" s="13" t="s">
        <v>73</v>
      </c>
      <c r="AY217" s="233" t="s">
        <v>136</v>
      </c>
    </row>
    <row r="218" spans="2:51" s="14" customFormat="1" ht="11.25">
      <c r="B218" s="234"/>
      <c r="C218" s="235"/>
      <c r="D218" s="225" t="s">
        <v>144</v>
      </c>
      <c r="E218" s="236" t="s">
        <v>1</v>
      </c>
      <c r="F218" s="237" t="s">
        <v>567</v>
      </c>
      <c r="G218" s="235"/>
      <c r="H218" s="238">
        <v>11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144</v>
      </c>
      <c r="AU218" s="244" t="s">
        <v>83</v>
      </c>
      <c r="AV218" s="14" t="s">
        <v>83</v>
      </c>
      <c r="AW218" s="14" t="s">
        <v>30</v>
      </c>
      <c r="AX218" s="14" t="s">
        <v>73</v>
      </c>
      <c r="AY218" s="244" t="s">
        <v>136</v>
      </c>
    </row>
    <row r="219" spans="2:51" s="14" customFormat="1" ht="11.25">
      <c r="B219" s="234"/>
      <c r="C219" s="235"/>
      <c r="D219" s="225" t="s">
        <v>144</v>
      </c>
      <c r="E219" s="236" t="s">
        <v>1</v>
      </c>
      <c r="F219" s="237" t="s">
        <v>568</v>
      </c>
      <c r="G219" s="235"/>
      <c r="H219" s="238">
        <v>17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144</v>
      </c>
      <c r="AU219" s="244" t="s">
        <v>83</v>
      </c>
      <c r="AV219" s="14" t="s">
        <v>83</v>
      </c>
      <c r="AW219" s="14" t="s">
        <v>30</v>
      </c>
      <c r="AX219" s="14" t="s">
        <v>73</v>
      </c>
      <c r="AY219" s="244" t="s">
        <v>136</v>
      </c>
    </row>
    <row r="220" spans="2:51" s="14" customFormat="1" ht="11.25">
      <c r="B220" s="234"/>
      <c r="C220" s="235"/>
      <c r="D220" s="225" t="s">
        <v>144</v>
      </c>
      <c r="E220" s="236" t="s">
        <v>1</v>
      </c>
      <c r="F220" s="237" t="s">
        <v>569</v>
      </c>
      <c r="G220" s="235"/>
      <c r="H220" s="238">
        <v>6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144</v>
      </c>
      <c r="AU220" s="244" t="s">
        <v>83</v>
      </c>
      <c r="AV220" s="14" t="s">
        <v>83</v>
      </c>
      <c r="AW220" s="14" t="s">
        <v>30</v>
      </c>
      <c r="AX220" s="14" t="s">
        <v>73</v>
      </c>
      <c r="AY220" s="244" t="s">
        <v>136</v>
      </c>
    </row>
    <row r="221" spans="2:51" s="15" customFormat="1" ht="11.25">
      <c r="B221" s="245"/>
      <c r="C221" s="246"/>
      <c r="D221" s="225" t="s">
        <v>144</v>
      </c>
      <c r="E221" s="247" t="s">
        <v>1</v>
      </c>
      <c r="F221" s="248" t="s">
        <v>147</v>
      </c>
      <c r="G221" s="246"/>
      <c r="H221" s="249">
        <v>34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AT221" s="255" t="s">
        <v>144</v>
      </c>
      <c r="AU221" s="255" t="s">
        <v>83</v>
      </c>
      <c r="AV221" s="15" t="s">
        <v>142</v>
      </c>
      <c r="AW221" s="15" t="s">
        <v>30</v>
      </c>
      <c r="AX221" s="15" t="s">
        <v>81</v>
      </c>
      <c r="AY221" s="255" t="s">
        <v>136</v>
      </c>
    </row>
    <row r="222" spans="1:65" s="2" customFormat="1" ht="16.5" customHeight="1">
      <c r="A222" s="34"/>
      <c r="B222" s="35"/>
      <c r="C222" s="209" t="s">
        <v>314</v>
      </c>
      <c r="D222" s="209" t="s">
        <v>138</v>
      </c>
      <c r="E222" s="210" t="s">
        <v>601</v>
      </c>
      <c r="F222" s="211" t="s">
        <v>602</v>
      </c>
      <c r="G222" s="212" t="s">
        <v>210</v>
      </c>
      <c r="H222" s="213">
        <v>50</v>
      </c>
      <c r="I222" s="214"/>
      <c r="J222" s="215">
        <f>ROUND(I222*H222,2)</f>
        <v>0</v>
      </c>
      <c r="K222" s="216"/>
      <c r="L222" s="39"/>
      <c r="M222" s="217" t="s">
        <v>1</v>
      </c>
      <c r="N222" s="218" t="s">
        <v>38</v>
      </c>
      <c r="O222" s="71"/>
      <c r="P222" s="219">
        <f>O222*H222</f>
        <v>0</v>
      </c>
      <c r="Q222" s="219">
        <v>0</v>
      </c>
      <c r="R222" s="219">
        <f>Q222*H222</f>
        <v>0</v>
      </c>
      <c r="S222" s="219">
        <v>0</v>
      </c>
      <c r="T222" s="22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1" t="s">
        <v>142</v>
      </c>
      <c r="AT222" s="221" t="s">
        <v>138</v>
      </c>
      <c r="AU222" s="221" t="s">
        <v>83</v>
      </c>
      <c r="AY222" s="17" t="s">
        <v>136</v>
      </c>
      <c r="BE222" s="222">
        <f>IF(N222="základní",J222,0)</f>
        <v>0</v>
      </c>
      <c r="BF222" s="222">
        <f>IF(N222="snížená",J222,0)</f>
        <v>0</v>
      </c>
      <c r="BG222" s="222">
        <f>IF(N222="zákl. přenesená",J222,0)</f>
        <v>0</v>
      </c>
      <c r="BH222" s="222">
        <f>IF(N222="sníž. přenesená",J222,0)</f>
        <v>0</v>
      </c>
      <c r="BI222" s="222">
        <f>IF(N222="nulová",J222,0)</f>
        <v>0</v>
      </c>
      <c r="BJ222" s="17" t="s">
        <v>81</v>
      </c>
      <c r="BK222" s="222">
        <f>ROUND(I222*H222,2)</f>
        <v>0</v>
      </c>
      <c r="BL222" s="17" t="s">
        <v>142</v>
      </c>
      <c r="BM222" s="221" t="s">
        <v>603</v>
      </c>
    </row>
    <row r="223" spans="2:51" s="13" customFormat="1" ht="11.25">
      <c r="B223" s="223"/>
      <c r="C223" s="224"/>
      <c r="D223" s="225" t="s">
        <v>144</v>
      </c>
      <c r="E223" s="226" t="s">
        <v>1</v>
      </c>
      <c r="F223" s="227" t="s">
        <v>164</v>
      </c>
      <c r="G223" s="224"/>
      <c r="H223" s="226" t="s">
        <v>1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144</v>
      </c>
      <c r="AU223" s="233" t="s">
        <v>83</v>
      </c>
      <c r="AV223" s="13" t="s">
        <v>81</v>
      </c>
      <c r="AW223" s="13" t="s">
        <v>30</v>
      </c>
      <c r="AX223" s="13" t="s">
        <v>73</v>
      </c>
      <c r="AY223" s="233" t="s">
        <v>136</v>
      </c>
    </row>
    <row r="224" spans="2:51" s="13" customFormat="1" ht="11.25">
      <c r="B224" s="223"/>
      <c r="C224" s="224"/>
      <c r="D224" s="225" t="s">
        <v>144</v>
      </c>
      <c r="E224" s="226" t="s">
        <v>1</v>
      </c>
      <c r="F224" s="227" t="s">
        <v>604</v>
      </c>
      <c r="G224" s="224"/>
      <c r="H224" s="226" t="s">
        <v>1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144</v>
      </c>
      <c r="AU224" s="233" t="s">
        <v>83</v>
      </c>
      <c r="AV224" s="13" t="s">
        <v>81</v>
      </c>
      <c r="AW224" s="13" t="s">
        <v>30</v>
      </c>
      <c r="AX224" s="13" t="s">
        <v>73</v>
      </c>
      <c r="AY224" s="233" t="s">
        <v>136</v>
      </c>
    </row>
    <row r="225" spans="2:51" s="14" customFormat="1" ht="11.25">
      <c r="B225" s="234"/>
      <c r="C225" s="235"/>
      <c r="D225" s="225" t="s">
        <v>144</v>
      </c>
      <c r="E225" s="236" t="s">
        <v>1</v>
      </c>
      <c r="F225" s="237" t="s">
        <v>325</v>
      </c>
      <c r="G225" s="235"/>
      <c r="H225" s="238">
        <v>50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144</v>
      </c>
      <c r="AU225" s="244" t="s">
        <v>83</v>
      </c>
      <c r="AV225" s="14" t="s">
        <v>83</v>
      </c>
      <c r="AW225" s="14" t="s">
        <v>30</v>
      </c>
      <c r="AX225" s="14" t="s">
        <v>73</v>
      </c>
      <c r="AY225" s="244" t="s">
        <v>136</v>
      </c>
    </row>
    <row r="226" spans="2:51" s="15" customFormat="1" ht="11.25">
      <c r="B226" s="245"/>
      <c r="C226" s="246"/>
      <c r="D226" s="225" t="s">
        <v>144</v>
      </c>
      <c r="E226" s="247" t="s">
        <v>1</v>
      </c>
      <c r="F226" s="248" t="s">
        <v>147</v>
      </c>
      <c r="G226" s="246"/>
      <c r="H226" s="249">
        <v>50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144</v>
      </c>
      <c r="AU226" s="255" t="s">
        <v>83</v>
      </c>
      <c r="AV226" s="15" t="s">
        <v>142</v>
      </c>
      <c r="AW226" s="15" t="s">
        <v>30</v>
      </c>
      <c r="AX226" s="15" t="s">
        <v>81</v>
      </c>
      <c r="AY226" s="255" t="s">
        <v>136</v>
      </c>
    </row>
    <row r="227" spans="1:65" s="2" customFormat="1" ht="21.75" customHeight="1">
      <c r="A227" s="34"/>
      <c r="B227" s="35"/>
      <c r="C227" s="209" t="s">
        <v>244</v>
      </c>
      <c r="D227" s="209" t="s">
        <v>138</v>
      </c>
      <c r="E227" s="210" t="s">
        <v>605</v>
      </c>
      <c r="F227" s="211" t="s">
        <v>606</v>
      </c>
      <c r="G227" s="212" t="s">
        <v>210</v>
      </c>
      <c r="H227" s="213">
        <v>2.2</v>
      </c>
      <c r="I227" s="214"/>
      <c r="J227" s="215">
        <f>ROUND(I227*H227,2)</f>
        <v>0</v>
      </c>
      <c r="K227" s="216"/>
      <c r="L227" s="39"/>
      <c r="M227" s="217" t="s">
        <v>1</v>
      </c>
      <c r="N227" s="218" t="s">
        <v>38</v>
      </c>
      <c r="O227" s="71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1" t="s">
        <v>142</v>
      </c>
      <c r="AT227" s="221" t="s">
        <v>138</v>
      </c>
      <c r="AU227" s="221" t="s">
        <v>83</v>
      </c>
      <c r="AY227" s="17" t="s">
        <v>136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7" t="s">
        <v>81</v>
      </c>
      <c r="BK227" s="222">
        <f>ROUND(I227*H227,2)</f>
        <v>0</v>
      </c>
      <c r="BL227" s="17" t="s">
        <v>142</v>
      </c>
      <c r="BM227" s="221" t="s">
        <v>607</v>
      </c>
    </row>
    <row r="228" spans="2:51" s="13" customFormat="1" ht="11.25">
      <c r="B228" s="223"/>
      <c r="C228" s="224"/>
      <c r="D228" s="225" t="s">
        <v>144</v>
      </c>
      <c r="E228" s="226" t="s">
        <v>1</v>
      </c>
      <c r="F228" s="227" t="s">
        <v>145</v>
      </c>
      <c r="G228" s="224"/>
      <c r="H228" s="226" t="s">
        <v>1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144</v>
      </c>
      <c r="AU228" s="233" t="s">
        <v>83</v>
      </c>
      <c r="AV228" s="13" t="s">
        <v>81</v>
      </c>
      <c r="AW228" s="13" t="s">
        <v>30</v>
      </c>
      <c r="AX228" s="13" t="s">
        <v>73</v>
      </c>
      <c r="AY228" s="233" t="s">
        <v>136</v>
      </c>
    </row>
    <row r="229" spans="2:51" s="14" customFormat="1" ht="11.25">
      <c r="B229" s="234"/>
      <c r="C229" s="235"/>
      <c r="D229" s="225" t="s">
        <v>144</v>
      </c>
      <c r="E229" s="236" t="s">
        <v>1</v>
      </c>
      <c r="F229" s="237" t="s">
        <v>570</v>
      </c>
      <c r="G229" s="235"/>
      <c r="H229" s="238">
        <v>2.2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144</v>
      </c>
      <c r="AU229" s="244" t="s">
        <v>83</v>
      </c>
      <c r="AV229" s="14" t="s">
        <v>83</v>
      </c>
      <c r="AW229" s="14" t="s">
        <v>30</v>
      </c>
      <c r="AX229" s="14" t="s">
        <v>73</v>
      </c>
      <c r="AY229" s="244" t="s">
        <v>136</v>
      </c>
    </row>
    <row r="230" spans="2:51" s="15" customFormat="1" ht="11.25">
      <c r="B230" s="245"/>
      <c r="C230" s="246"/>
      <c r="D230" s="225" t="s">
        <v>144</v>
      </c>
      <c r="E230" s="247" t="s">
        <v>1</v>
      </c>
      <c r="F230" s="248" t="s">
        <v>147</v>
      </c>
      <c r="G230" s="246"/>
      <c r="H230" s="249">
        <v>2.2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AT230" s="255" t="s">
        <v>144</v>
      </c>
      <c r="AU230" s="255" t="s">
        <v>83</v>
      </c>
      <c r="AV230" s="15" t="s">
        <v>142</v>
      </c>
      <c r="AW230" s="15" t="s">
        <v>30</v>
      </c>
      <c r="AX230" s="15" t="s">
        <v>81</v>
      </c>
      <c r="AY230" s="255" t="s">
        <v>136</v>
      </c>
    </row>
    <row r="231" spans="1:65" s="2" customFormat="1" ht="21.75" customHeight="1">
      <c r="A231" s="34"/>
      <c r="B231" s="35"/>
      <c r="C231" s="209" t="s">
        <v>321</v>
      </c>
      <c r="D231" s="209" t="s">
        <v>138</v>
      </c>
      <c r="E231" s="210" t="s">
        <v>608</v>
      </c>
      <c r="F231" s="211" t="s">
        <v>609</v>
      </c>
      <c r="G231" s="212" t="s">
        <v>210</v>
      </c>
      <c r="H231" s="213">
        <v>2.2</v>
      </c>
      <c r="I231" s="214"/>
      <c r="J231" s="215">
        <f>ROUND(I231*H231,2)</f>
        <v>0</v>
      </c>
      <c r="K231" s="216"/>
      <c r="L231" s="39"/>
      <c r="M231" s="217" t="s">
        <v>1</v>
      </c>
      <c r="N231" s="218" t="s">
        <v>38</v>
      </c>
      <c r="O231" s="71"/>
      <c r="P231" s="219">
        <f>O231*H231</f>
        <v>0</v>
      </c>
      <c r="Q231" s="219">
        <v>0</v>
      </c>
      <c r="R231" s="219">
        <f>Q231*H231</f>
        <v>0</v>
      </c>
      <c r="S231" s="219">
        <v>0</v>
      </c>
      <c r="T231" s="22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1" t="s">
        <v>142</v>
      </c>
      <c r="AT231" s="221" t="s">
        <v>138</v>
      </c>
      <c r="AU231" s="221" t="s">
        <v>83</v>
      </c>
      <c r="AY231" s="17" t="s">
        <v>136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7" t="s">
        <v>81</v>
      </c>
      <c r="BK231" s="222">
        <f>ROUND(I231*H231,2)</f>
        <v>0</v>
      </c>
      <c r="BL231" s="17" t="s">
        <v>142</v>
      </c>
      <c r="BM231" s="221" t="s">
        <v>610</v>
      </c>
    </row>
    <row r="232" spans="2:51" s="13" customFormat="1" ht="11.25">
      <c r="B232" s="223"/>
      <c r="C232" s="224"/>
      <c r="D232" s="225" t="s">
        <v>144</v>
      </c>
      <c r="E232" s="226" t="s">
        <v>1</v>
      </c>
      <c r="F232" s="227" t="s">
        <v>145</v>
      </c>
      <c r="G232" s="224"/>
      <c r="H232" s="226" t="s">
        <v>1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144</v>
      </c>
      <c r="AU232" s="233" t="s">
        <v>83</v>
      </c>
      <c r="AV232" s="13" t="s">
        <v>81</v>
      </c>
      <c r="AW232" s="13" t="s">
        <v>30</v>
      </c>
      <c r="AX232" s="13" t="s">
        <v>73</v>
      </c>
      <c r="AY232" s="233" t="s">
        <v>136</v>
      </c>
    </row>
    <row r="233" spans="2:51" s="14" customFormat="1" ht="11.25">
      <c r="B233" s="234"/>
      <c r="C233" s="235"/>
      <c r="D233" s="225" t="s">
        <v>144</v>
      </c>
      <c r="E233" s="236" t="s">
        <v>1</v>
      </c>
      <c r="F233" s="237" t="s">
        <v>570</v>
      </c>
      <c r="G233" s="235"/>
      <c r="H233" s="238">
        <v>2.2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144</v>
      </c>
      <c r="AU233" s="244" t="s">
        <v>83</v>
      </c>
      <c r="AV233" s="14" t="s">
        <v>83</v>
      </c>
      <c r="AW233" s="14" t="s">
        <v>30</v>
      </c>
      <c r="AX233" s="14" t="s">
        <v>73</v>
      </c>
      <c r="AY233" s="244" t="s">
        <v>136</v>
      </c>
    </row>
    <row r="234" spans="2:51" s="15" customFormat="1" ht="11.25">
      <c r="B234" s="245"/>
      <c r="C234" s="246"/>
      <c r="D234" s="225" t="s">
        <v>144</v>
      </c>
      <c r="E234" s="247" t="s">
        <v>1</v>
      </c>
      <c r="F234" s="248" t="s">
        <v>147</v>
      </c>
      <c r="G234" s="246"/>
      <c r="H234" s="249">
        <v>2.2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AT234" s="255" t="s">
        <v>144</v>
      </c>
      <c r="AU234" s="255" t="s">
        <v>83</v>
      </c>
      <c r="AV234" s="15" t="s">
        <v>142</v>
      </c>
      <c r="AW234" s="15" t="s">
        <v>30</v>
      </c>
      <c r="AX234" s="15" t="s">
        <v>81</v>
      </c>
      <c r="AY234" s="255" t="s">
        <v>136</v>
      </c>
    </row>
    <row r="235" spans="1:65" s="2" customFormat="1" ht="21.75" customHeight="1">
      <c r="A235" s="34"/>
      <c r="B235" s="35"/>
      <c r="C235" s="209" t="s">
        <v>248</v>
      </c>
      <c r="D235" s="209" t="s">
        <v>138</v>
      </c>
      <c r="E235" s="210" t="s">
        <v>611</v>
      </c>
      <c r="F235" s="211" t="s">
        <v>612</v>
      </c>
      <c r="G235" s="212" t="s">
        <v>210</v>
      </c>
      <c r="H235" s="213">
        <v>2.2</v>
      </c>
      <c r="I235" s="214"/>
      <c r="J235" s="215">
        <f>ROUND(I235*H235,2)</f>
        <v>0</v>
      </c>
      <c r="K235" s="216"/>
      <c r="L235" s="39"/>
      <c r="M235" s="217" t="s">
        <v>1</v>
      </c>
      <c r="N235" s="218" t="s">
        <v>38</v>
      </c>
      <c r="O235" s="71"/>
      <c r="P235" s="219">
        <f>O235*H235</f>
        <v>0</v>
      </c>
      <c r="Q235" s="219">
        <v>0</v>
      </c>
      <c r="R235" s="219">
        <f>Q235*H235</f>
        <v>0</v>
      </c>
      <c r="S235" s="219">
        <v>0</v>
      </c>
      <c r="T235" s="22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1" t="s">
        <v>142</v>
      </c>
      <c r="AT235" s="221" t="s">
        <v>138</v>
      </c>
      <c r="AU235" s="221" t="s">
        <v>83</v>
      </c>
      <c r="AY235" s="17" t="s">
        <v>136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7" t="s">
        <v>81</v>
      </c>
      <c r="BK235" s="222">
        <f>ROUND(I235*H235,2)</f>
        <v>0</v>
      </c>
      <c r="BL235" s="17" t="s">
        <v>142</v>
      </c>
      <c r="BM235" s="221" t="s">
        <v>613</v>
      </c>
    </row>
    <row r="236" spans="2:51" s="13" customFormat="1" ht="11.25">
      <c r="B236" s="223"/>
      <c r="C236" s="224"/>
      <c r="D236" s="225" t="s">
        <v>144</v>
      </c>
      <c r="E236" s="226" t="s">
        <v>1</v>
      </c>
      <c r="F236" s="227" t="s">
        <v>145</v>
      </c>
      <c r="G236" s="224"/>
      <c r="H236" s="226" t="s">
        <v>1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AT236" s="233" t="s">
        <v>144</v>
      </c>
      <c r="AU236" s="233" t="s">
        <v>83</v>
      </c>
      <c r="AV236" s="13" t="s">
        <v>81</v>
      </c>
      <c r="AW236" s="13" t="s">
        <v>30</v>
      </c>
      <c r="AX236" s="13" t="s">
        <v>73</v>
      </c>
      <c r="AY236" s="233" t="s">
        <v>136</v>
      </c>
    </row>
    <row r="237" spans="2:51" s="14" customFormat="1" ht="11.25">
      <c r="B237" s="234"/>
      <c r="C237" s="235"/>
      <c r="D237" s="225" t="s">
        <v>144</v>
      </c>
      <c r="E237" s="236" t="s">
        <v>1</v>
      </c>
      <c r="F237" s="237" t="s">
        <v>570</v>
      </c>
      <c r="G237" s="235"/>
      <c r="H237" s="238">
        <v>2.2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144</v>
      </c>
      <c r="AU237" s="244" t="s">
        <v>83</v>
      </c>
      <c r="AV237" s="14" t="s">
        <v>83</v>
      </c>
      <c r="AW237" s="14" t="s">
        <v>30</v>
      </c>
      <c r="AX237" s="14" t="s">
        <v>73</v>
      </c>
      <c r="AY237" s="244" t="s">
        <v>136</v>
      </c>
    </row>
    <row r="238" spans="2:51" s="15" customFormat="1" ht="11.25">
      <c r="B238" s="245"/>
      <c r="C238" s="246"/>
      <c r="D238" s="225" t="s">
        <v>144</v>
      </c>
      <c r="E238" s="247" t="s">
        <v>1</v>
      </c>
      <c r="F238" s="248" t="s">
        <v>147</v>
      </c>
      <c r="G238" s="246"/>
      <c r="H238" s="249">
        <v>2.2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AT238" s="255" t="s">
        <v>144</v>
      </c>
      <c r="AU238" s="255" t="s">
        <v>83</v>
      </c>
      <c r="AV238" s="15" t="s">
        <v>142</v>
      </c>
      <c r="AW238" s="15" t="s">
        <v>30</v>
      </c>
      <c r="AX238" s="15" t="s">
        <v>81</v>
      </c>
      <c r="AY238" s="255" t="s">
        <v>136</v>
      </c>
    </row>
    <row r="239" spans="1:65" s="2" customFormat="1" ht="21.75" customHeight="1">
      <c r="A239" s="34"/>
      <c r="B239" s="35"/>
      <c r="C239" s="209" t="s">
        <v>329</v>
      </c>
      <c r="D239" s="209" t="s">
        <v>138</v>
      </c>
      <c r="E239" s="210" t="s">
        <v>614</v>
      </c>
      <c r="F239" s="211" t="s">
        <v>615</v>
      </c>
      <c r="G239" s="212" t="s">
        <v>210</v>
      </c>
      <c r="H239" s="213">
        <v>2.2</v>
      </c>
      <c r="I239" s="214"/>
      <c r="J239" s="215">
        <f>ROUND(I239*H239,2)</f>
        <v>0</v>
      </c>
      <c r="K239" s="216"/>
      <c r="L239" s="39"/>
      <c r="M239" s="217" t="s">
        <v>1</v>
      </c>
      <c r="N239" s="218" t="s">
        <v>38</v>
      </c>
      <c r="O239" s="71"/>
      <c r="P239" s="219">
        <f>O239*H239</f>
        <v>0</v>
      </c>
      <c r="Q239" s="219">
        <v>0</v>
      </c>
      <c r="R239" s="219">
        <f>Q239*H239</f>
        <v>0</v>
      </c>
      <c r="S239" s="219">
        <v>0</v>
      </c>
      <c r="T239" s="22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21" t="s">
        <v>142</v>
      </c>
      <c r="AT239" s="221" t="s">
        <v>138</v>
      </c>
      <c r="AU239" s="221" t="s">
        <v>83</v>
      </c>
      <c r="AY239" s="17" t="s">
        <v>136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7" t="s">
        <v>81</v>
      </c>
      <c r="BK239" s="222">
        <f>ROUND(I239*H239,2)</f>
        <v>0</v>
      </c>
      <c r="BL239" s="17" t="s">
        <v>142</v>
      </c>
      <c r="BM239" s="221" t="s">
        <v>616</v>
      </c>
    </row>
    <row r="240" spans="2:51" s="13" customFormat="1" ht="11.25">
      <c r="B240" s="223"/>
      <c r="C240" s="224"/>
      <c r="D240" s="225" t="s">
        <v>144</v>
      </c>
      <c r="E240" s="226" t="s">
        <v>1</v>
      </c>
      <c r="F240" s="227" t="s">
        <v>145</v>
      </c>
      <c r="G240" s="224"/>
      <c r="H240" s="226" t="s">
        <v>1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AT240" s="233" t="s">
        <v>144</v>
      </c>
      <c r="AU240" s="233" t="s">
        <v>83</v>
      </c>
      <c r="AV240" s="13" t="s">
        <v>81</v>
      </c>
      <c r="AW240" s="13" t="s">
        <v>30</v>
      </c>
      <c r="AX240" s="13" t="s">
        <v>73</v>
      </c>
      <c r="AY240" s="233" t="s">
        <v>136</v>
      </c>
    </row>
    <row r="241" spans="2:51" s="14" customFormat="1" ht="11.25">
      <c r="B241" s="234"/>
      <c r="C241" s="235"/>
      <c r="D241" s="225" t="s">
        <v>144</v>
      </c>
      <c r="E241" s="236" t="s">
        <v>1</v>
      </c>
      <c r="F241" s="237" t="s">
        <v>570</v>
      </c>
      <c r="G241" s="235"/>
      <c r="H241" s="238">
        <v>2.2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144</v>
      </c>
      <c r="AU241" s="244" t="s">
        <v>83</v>
      </c>
      <c r="AV241" s="14" t="s">
        <v>83</v>
      </c>
      <c r="AW241" s="14" t="s">
        <v>30</v>
      </c>
      <c r="AX241" s="14" t="s">
        <v>73</v>
      </c>
      <c r="AY241" s="244" t="s">
        <v>136</v>
      </c>
    </row>
    <row r="242" spans="2:51" s="15" customFormat="1" ht="11.25">
      <c r="B242" s="245"/>
      <c r="C242" s="246"/>
      <c r="D242" s="225" t="s">
        <v>144</v>
      </c>
      <c r="E242" s="247" t="s">
        <v>1</v>
      </c>
      <c r="F242" s="248" t="s">
        <v>147</v>
      </c>
      <c r="G242" s="246"/>
      <c r="H242" s="249">
        <v>2.2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AT242" s="255" t="s">
        <v>144</v>
      </c>
      <c r="AU242" s="255" t="s">
        <v>83</v>
      </c>
      <c r="AV242" s="15" t="s">
        <v>142</v>
      </c>
      <c r="AW242" s="15" t="s">
        <v>30</v>
      </c>
      <c r="AX242" s="15" t="s">
        <v>81</v>
      </c>
      <c r="AY242" s="255" t="s">
        <v>136</v>
      </c>
    </row>
    <row r="243" spans="1:65" s="2" customFormat="1" ht="21.75" customHeight="1">
      <c r="A243" s="34"/>
      <c r="B243" s="35"/>
      <c r="C243" s="209" t="s">
        <v>284</v>
      </c>
      <c r="D243" s="209" t="s">
        <v>138</v>
      </c>
      <c r="E243" s="210" t="s">
        <v>617</v>
      </c>
      <c r="F243" s="211" t="s">
        <v>618</v>
      </c>
      <c r="G243" s="212" t="s">
        <v>210</v>
      </c>
      <c r="H243" s="213">
        <v>2.2</v>
      </c>
      <c r="I243" s="214"/>
      <c r="J243" s="215">
        <f>ROUND(I243*H243,2)</f>
        <v>0</v>
      </c>
      <c r="K243" s="216"/>
      <c r="L243" s="39"/>
      <c r="M243" s="217" t="s">
        <v>1</v>
      </c>
      <c r="N243" s="218" t="s">
        <v>38</v>
      </c>
      <c r="O243" s="71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21" t="s">
        <v>142</v>
      </c>
      <c r="AT243" s="221" t="s">
        <v>138</v>
      </c>
      <c r="AU243" s="221" t="s">
        <v>83</v>
      </c>
      <c r="AY243" s="17" t="s">
        <v>136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7" t="s">
        <v>81</v>
      </c>
      <c r="BK243" s="222">
        <f>ROUND(I243*H243,2)</f>
        <v>0</v>
      </c>
      <c r="BL243" s="17" t="s">
        <v>142</v>
      </c>
      <c r="BM243" s="221" t="s">
        <v>619</v>
      </c>
    </row>
    <row r="244" spans="2:51" s="13" customFormat="1" ht="11.25">
      <c r="B244" s="223"/>
      <c r="C244" s="224"/>
      <c r="D244" s="225" t="s">
        <v>144</v>
      </c>
      <c r="E244" s="226" t="s">
        <v>1</v>
      </c>
      <c r="F244" s="227" t="s">
        <v>145</v>
      </c>
      <c r="G244" s="224"/>
      <c r="H244" s="226" t="s">
        <v>1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144</v>
      </c>
      <c r="AU244" s="233" t="s">
        <v>83</v>
      </c>
      <c r="AV244" s="13" t="s">
        <v>81</v>
      </c>
      <c r="AW244" s="13" t="s">
        <v>30</v>
      </c>
      <c r="AX244" s="13" t="s">
        <v>73</v>
      </c>
      <c r="AY244" s="233" t="s">
        <v>136</v>
      </c>
    </row>
    <row r="245" spans="2:51" s="14" customFormat="1" ht="11.25">
      <c r="B245" s="234"/>
      <c r="C245" s="235"/>
      <c r="D245" s="225" t="s">
        <v>144</v>
      </c>
      <c r="E245" s="236" t="s">
        <v>1</v>
      </c>
      <c r="F245" s="237" t="s">
        <v>570</v>
      </c>
      <c r="G245" s="235"/>
      <c r="H245" s="238">
        <v>2.2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144</v>
      </c>
      <c r="AU245" s="244" t="s">
        <v>83</v>
      </c>
      <c r="AV245" s="14" t="s">
        <v>83</v>
      </c>
      <c r="AW245" s="14" t="s">
        <v>30</v>
      </c>
      <c r="AX245" s="14" t="s">
        <v>73</v>
      </c>
      <c r="AY245" s="244" t="s">
        <v>136</v>
      </c>
    </row>
    <row r="246" spans="2:51" s="15" customFormat="1" ht="11.25">
      <c r="B246" s="245"/>
      <c r="C246" s="246"/>
      <c r="D246" s="225" t="s">
        <v>144</v>
      </c>
      <c r="E246" s="247" t="s">
        <v>1</v>
      </c>
      <c r="F246" s="248" t="s">
        <v>147</v>
      </c>
      <c r="G246" s="246"/>
      <c r="H246" s="249">
        <v>2.2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AT246" s="255" t="s">
        <v>144</v>
      </c>
      <c r="AU246" s="255" t="s">
        <v>83</v>
      </c>
      <c r="AV246" s="15" t="s">
        <v>142</v>
      </c>
      <c r="AW246" s="15" t="s">
        <v>30</v>
      </c>
      <c r="AX246" s="15" t="s">
        <v>81</v>
      </c>
      <c r="AY246" s="255" t="s">
        <v>136</v>
      </c>
    </row>
    <row r="247" spans="1:65" s="2" customFormat="1" ht="21.75" customHeight="1">
      <c r="A247" s="34"/>
      <c r="B247" s="35"/>
      <c r="C247" s="209" t="s">
        <v>335</v>
      </c>
      <c r="D247" s="209" t="s">
        <v>138</v>
      </c>
      <c r="E247" s="210" t="s">
        <v>620</v>
      </c>
      <c r="F247" s="211" t="s">
        <v>621</v>
      </c>
      <c r="G247" s="212" t="s">
        <v>210</v>
      </c>
      <c r="H247" s="213">
        <v>11</v>
      </c>
      <c r="I247" s="214"/>
      <c r="J247" s="215">
        <f>ROUND(I247*H247,2)</f>
        <v>0</v>
      </c>
      <c r="K247" s="216"/>
      <c r="L247" s="39"/>
      <c r="M247" s="217" t="s">
        <v>1</v>
      </c>
      <c r="N247" s="218" t="s">
        <v>38</v>
      </c>
      <c r="O247" s="71"/>
      <c r="P247" s="219">
        <f>O247*H247</f>
        <v>0</v>
      </c>
      <c r="Q247" s="219">
        <v>0.167</v>
      </c>
      <c r="R247" s="219">
        <f>Q247*H247</f>
        <v>1.8370000000000002</v>
      </c>
      <c r="S247" s="219">
        <v>0</v>
      </c>
      <c r="T247" s="22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1" t="s">
        <v>142</v>
      </c>
      <c r="AT247" s="221" t="s">
        <v>138</v>
      </c>
      <c r="AU247" s="221" t="s">
        <v>83</v>
      </c>
      <c r="AY247" s="17" t="s">
        <v>136</v>
      </c>
      <c r="BE247" s="222">
        <f>IF(N247="základní",J247,0)</f>
        <v>0</v>
      </c>
      <c r="BF247" s="222">
        <f>IF(N247="snížená",J247,0)</f>
        <v>0</v>
      </c>
      <c r="BG247" s="222">
        <f>IF(N247="zákl. přenesená",J247,0)</f>
        <v>0</v>
      </c>
      <c r="BH247" s="222">
        <f>IF(N247="sníž. přenesená",J247,0)</f>
        <v>0</v>
      </c>
      <c r="BI247" s="222">
        <f>IF(N247="nulová",J247,0)</f>
        <v>0</v>
      </c>
      <c r="BJ247" s="17" t="s">
        <v>81</v>
      </c>
      <c r="BK247" s="222">
        <f>ROUND(I247*H247,2)</f>
        <v>0</v>
      </c>
      <c r="BL247" s="17" t="s">
        <v>142</v>
      </c>
      <c r="BM247" s="221" t="s">
        <v>622</v>
      </c>
    </row>
    <row r="248" spans="2:51" s="13" customFormat="1" ht="11.25">
      <c r="B248" s="223"/>
      <c r="C248" s="224"/>
      <c r="D248" s="225" t="s">
        <v>144</v>
      </c>
      <c r="E248" s="226" t="s">
        <v>1</v>
      </c>
      <c r="F248" s="227" t="s">
        <v>145</v>
      </c>
      <c r="G248" s="224"/>
      <c r="H248" s="226" t="s">
        <v>1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144</v>
      </c>
      <c r="AU248" s="233" t="s">
        <v>83</v>
      </c>
      <c r="AV248" s="13" t="s">
        <v>81</v>
      </c>
      <c r="AW248" s="13" t="s">
        <v>30</v>
      </c>
      <c r="AX248" s="13" t="s">
        <v>73</v>
      </c>
      <c r="AY248" s="233" t="s">
        <v>136</v>
      </c>
    </row>
    <row r="249" spans="2:51" s="14" customFormat="1" ht="11.25">
      <c r="B249" s="234"/>
      <c r="C249" s="235"/>
      <c r="D249" s="225" t="s">
        <v>144</v>
      </c>
      <c r="E249" s="236" t="s">
        <v>1</v>
      </c>
      <c r="F249" s="237" t="s">
        <v>623</v>
      </c>
      <c r="G249" s="235"/>
      <c r="H249" s="238">
        <v>11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144</v>
      </c>
      <c r="AU249" s="244" t="s">
        <v>83</v>
      </c>
      <c r="AV249" s="14" t="s">
        <v>83</v>
      </c>
      <c r="AW249" s="14" t="s">
        <v>30</v>
      </c>
      <c r="AX249" s="14" t="s">
        <v>73</v>
      </c>
      <c r="AY249" s="244" t="s">
        <v>136</v>
      </c>
    </row>
    <row r="250" spans="2:51" s="15" customFormat="1" ht="11.25">
      <c r="B250" s="245"/>
      <c r="C250" s="246"/>
      <c r="D250" s="225" t="s">
        <v>144</v>
      </c>
      <c r="E250" s="247" t="s">
        <v>1</v>
      </c>
      <c r="F250" s="248" t="s">
        <v>147</v>
      </c>
      <c r="G250" s="246"/>
      <c r="H250" s="249">
        <v>11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AT250" s="255" t="s">
        <v>144</v>
      </c>
      <c r="AU250" s="255" t="s">
        <v>83</v>
      </c>
      <c r="AV250" s="15" t="s">
        <v>142</v>
      </c>
      <c r="AW250" s="15" t="s">
        <v>30</v>
      </c>
      <c r="AX250" s="15" t="s">
        <v>81</v>
      </c>
      <c r="AY250" s="255" t="s">
        <v>136</v>
      </c>
    </row>
    <row r="251" spans="1:65" s="2" customFormat="1" ht="21.75" customHeight="1">
      <c r="A251" s="34"/>
      <c r="B251" s="35"/>
      <c r="C251" s="209" t="s">
        <v>288</v>
      </c>
      <c r="D251" s="209" t="s">
        <v>138</v>
      </c>
      <c r="E251" s="210" t="s">
        <v>624</v>
      </c>
      <c r="F251" s="211" t="s">
        <v>625</v>
      </c>
      <c r="G251" s="212" t="s">
        <v>210</v>
      </c>
      <c r="H251" s="213">
        <v>39</v>
      </c>
      <c r="I251" s="214"/>
      <c r="J251" s="215">
        <f>ROUND(I251*H251,2)</f>
        <v>0</v>
      </c>
      <c r="K251" s="216"/>
      <c r="L251" s="39"/>
      <c r="M251" s="217" t="s">
        <v>1</v>
      </c>
      <c r="N251" s="218" t="s">
        <v>38</v>
      </c>
      <c r="O251" s="71"/>
      <c r="P251" s="219">
        <f>O251*H251</f>
        <v>0</v>
      </c>
      <c r="Q251" s="219">
        <v>0.08425</v>
      </c>
      <c r="R251" s="219">
        <f>Q251*H251</f>
        <v>3.28575</v>
      </c>
      <c r="S251" s="219">
        <v>0</v>
      </c>
      <c r="T251" s="22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1" t="s">
        <v>142</v>
      </c>
      <c r="AT251" s="221" t="s">
        <v>138</v>
      </c>
      <c r="AU251" s="221" t="s">
        <v>83</v>
      </c>
      <c r="AY251" s="17" t="s">
        <v>136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7" t="s">
        <v>81</v>
      </c>
      <c r="BK251" s="222">
        <f>ROUND(I251*H251,2)</f>
        <v>0</v>
      </c>
      <c r="BL251" s="17" t="s">
        <v>142</v>
      </c>
      <c r="BM251" s="221" t="s">
        <v>626</v>
      </c>
    </row>
    <row r="252" spans="2:51" s="13" customFormat="1" ht="11.25">
      <c r="B252" s="223"/>
      <c r="C252" s="224"/>
      <c r="D252" s="225" t="s">
        <v>144</v>
      </c>
      <c r="E252" s="226" t="s">
        <v>1</v>
      </c>
      <c r="F252" s="227" t="s">
        <v>145</v>
      </c>
      <c r="G252" s="224"/>
      <c r="H252" s="226" t="s">
        <v>1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AT252" s="233" t="s">
        <v>144</v>
      </c>
      <c r="AU252" s="233" t="s">
        <v>83</v>
      </c>
      <c r="AV252" s="13" t="s">
        <v>81</v>
      </c>
      <c r="AW252" s="13" t="s">
        <v>30</v>
      </c>
      <c r="AX252" s="13" t="s">
        <v>73</v>
      </c>
      <c r="AY252" s="233" t="s">
        <v>136</v>
      </c>
    </row>
    <row r="253" spans="2:51" s="14" customFormat="1" ht="11.25">
      <c r="B253" s="234"/>
      <c r="C253" s="235"/>
      <c r="D253" s="225" t="s">
        <v>144</v>
      </c>
      <c r="E253" s="236" t="s">
        <v>1</v>
      </c>
      <c r="F253" s="237" t="s">
        <v>627</v>
      </c>
      <c r="G253" s="235"/>
      <c r="H253" s="238">
        <v>16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AT253" s="244" t="s">
        <v>144</v>
      </c>
      <c r="AU253" s="244" t="s">
        <v>83</v>
      </c>
      <c r="AV253" s="14" t="s">
        <v>83</v>
      </c>
      <c r="AW253" s="14" t="s">
        <v>30</v>
      </c>
      <c r="AX253" s="14" t="s">
        <v>73</v>
      </c>
      <c r="AY253" s="244" t="s">
        <v>136</v>
      </c>
    </row>
    <row r="254" spans="2:51" s="14" customFormat="1" ht="11.25">
      <c r="B254" s="234"/>
      <c r="C254" s="235"/>
      <c r="D254" s="225" t="s">
        <v>144</v>
      </c>
      <c r="E254" s="236" t="s">
        <v>1</v>
      </c>
      <c r="F254" s="237" t="s">
        <v>568</v>
      </c>
      <c r="G254" s="235"/>
      <c r="H254" s="238">
        <v>17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144</v>
      </c>
      <c r="AU254" s="244" t="s">
        <v>83</v>
      </c>
      <c r="AV254" s="14" t="s">
        <v>83</v>
      </c>
      <c r="AW254" s="14" t="s">
        <v>30</v>
      </c>
      <c r="AX254" s="14" t="s">
        <v>73</v>
      </c>
      <c r="AY254" s="244" t="s">
        <v>136</v>
      </c>
    </row>
    <row r="255" spans="2:51" s="14" customFormat="1" ht="11.25">
      <c r="B255" s="234"/>
      <c r="C255" s="235"/>
      <c r="D255" s="225" t="s">
        <v>144</v>
      </c>
      <c r="E255" s="236" t="s">
        <v>1</v>
      </c>
      <c r="F255" s="237" t="s">
        <v>569</v>
      </c>
      <c r="G255" s="235"/>
      <c r="H255" s="238">
        <v>6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144</v>
      </c>
      <c r="AU255" s="244" t="s">
        <v>83</v>
      </c>
      <c r="AV255" s="14" t="s">
        <v>83</v>
      </c>
      <c r="AW255" s="14" t="s">
        <v>30</v>
      </c>
      <c r="AX255" s="14" t="s">
        <v>73</v>
      </c>
      <c r="AY255" s="244" t="s">
        <v>136</v>
      </c>
    </row>
    <row r="256" spans="2:51" s="15" customFormat="1" ht="11.25">
      <c r="B256" s="245"/>
      <c r="C256" s="246"/>
      <c r="D256" s="225" t="s">
        <v>144</v>
      </c>
      <c r="E256" s="247" t="s">
        <v>1</v>
      </c>
      <c r="F256" s="248" t="s">
        <v>147</v>
      </c>
      <c r="G256" s="246"/>
      <c r="H256" s="249">
        <v>39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AT256" s="255" t="s">
        <v>144</v>
      </c>
      <c r="AU256" s="255" t="s">
        <v>83</v>
      </c>
      <c r="AV256" s="15" t="s">
        <v>142</v>
      </c>
      <c r="AW256" s="15" t="s">
        <v>30</v>
      </c>
      <c r="AX256" s="15" t="s">
        <v>81</v>
      </c>
      <c r="AY256" s="255" t="s">
        <v>136</v>
      </c>
    </row>
    <row r="257" spans="1:65" s="2" customFormat="1" ht="16.5" customHeight="1">
      <c r="A257" s="34"/>
      <c r="B257" s="35"/>
      <c r="C257" s="264" t="s">
        <v>341</v>
      </c>
      <c r="D257" s="264" t="s">
        <v>276</v>
      </c>
      <c r="E257" s="265" t="s">
        <v>628</v>
      </c>
      <c r="F257" s="266" t="s">
        <v>629</v>
      </c>
      <c r="G257" s="267" t="s">
        <v>210</v>
      </c>
      <c r="H257" s="268">
        <v>17.34</v>
      </c>
      <c r="I257" s="269"/>
      <c r="J257" s="270">
        <f>ROUND(I257*H257,2)</f>
        <v>0</v>
      </c>
      <c r="K257" s="271"/>
      <c r="L257" s="272"/>
      <c r="M257" s="273" t="s">
        <v>1</v>
      </c>
      <c r="N257" s="274" t="s">
        <v>38</v>
      </c>
      <c r="O257" s="71"/>
      <c r="P257" s="219">
        <f>O257*H257</f>
        <v>0</v>
      </c>
      <c r="Q257" s="219">
        <v>0.131</v>
      </c>
      <c r="R257" s="219">
        <f>Q257*H257</f>
        <v>2.27154</v>
      </c>
      <c r="S257" s="219">
        <v>0</v>
      </c>
      <c r="T257" s="22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21" t="s">
        <v>183</v>
      </c>
      <c r="AT257" s="221" t="s">
        <v>276</v>
      </c>
      <c r="AU257" s="221" t="s">
        <v>83</v>
      </c>
      <c r="AY257" s="17" t="s">
        <v>136</v>
      </c>
      <c r="BE257" s="222">
        <f>IF(N257="základní",J257,0)</f>
        <v>0</v>
      </c>
      <c r="BF257" s="222">
        <f>IF(N257="snížená",J257,0)</f>
        <v>0</v>
      </c>
      <c r="BG257" s="222">
        <f>IF(N257="zákl. přenesená",J257,0)</f>
        <v>0</v>
      </c>
      <c r="BH257" s="222">
        <f>IF(N257="sníž. přenesená",J257,0)</f>
        <v>0</v>
      </c>
      <c r="BI257" s="222">
        <f>IF(N257="nulová",J257,0)</f>
        <v>0</v>
      </c>
      <c r="BJ257" s="17" t="s">
        <v>81</v>
      </c>
      <c r="BK257" s="222">
        <f>ROUND(I257*H257,2)</f>
        <v>0</v>
      </c>
      <c r="BL257" s="17" t="s">
        <v>142</v>
      </c>
      <c r="BM257" s="221" t="s">
        <v>630</v>
      </c>
    </row>
    <row r="258" spans="2:51" s="14" customFormat="1" ht="11.25">
      <c r="B258" s="234"/>
      <c r="C258" s="235"/>
      <c r="D258" s="225" t="s">
        <v>144</v>
      </c>
      <c r="E258" s="236" t="s">
        <v>1</v>
      </c>
      <c r="F258" s="237" t="s">
        <v>292</v>
      </c>
      <c r="G258" s="235"/>
      <c r="H258" s="238">
        <v>17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144</v>
      </c>
      <c r="AU258" s="244" t="s">
        <v>83</v>
      </c>
      <c r="AV258" s="14" t="s">
        <v>83</v>
      </c>
      <c r="AW258" s="14" t="s">
        <v>30</v>
      </c>
      <c r="AX258" s="14" t="s">
        <v>73</v>
      </c>
      <c r="AY258" s="244" t="s">
        <v>136</v>
      </c>
    </row>
    <row r="259" spans="2:51" s="15" customFormat="1" ht="11.25">
      <c r="B259" s="245"/>
      <c r="C259" s="246"/>
      <c r="D259" s="225" t="s">
        <v>144</v>
      </c>
      <c r="E259" s="247" t="s">
        <v>1</v>
      </c>
      <c r="F259" s="248" t="s">
        <v>147</v>
      </c>
      <c r="G259" s="246"/>
      <c r="H259" s="249">
        <v>17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AT259" s="255" t="s">
        <v>144</v>
      </c>
      <c r="AU259" s="255" t="s">
        <v>83</v>
      </c>
      <c r="AV259" s="15" t="s">
        <v>142</v>
      </c>
      <c r="AW259" s="15" t="s">
        <v>30</v>
      </c>
      <c r="AX259" s="15" t="s">
        <v>81</v>
      </c>
      <c r="AY259" s="255" t="s">
        <v>136</v>
      </c>
    </row>
    <row r="260" spans="2:51" s="14" customFormat="1" ht="11.25">
      <c r="B260" s="234"/>
      <c r="C260" s="235"/>
      <c r="D260" s="225" t="s">
        <v>144</v>
      </c>
      <c r="E260" s="235"/>
      <c r="F260" s="237" t="s">
        <v>631</v>
      </c>
      <c r="G260" s="235"/>
      <c r="H260" s="238">
        <v>17.34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144</v>
      </c>
      <c r="AU260" s="244" t="s">
        <v>83</v>
      </c>
      <c r="AV260" s="14" t="s">
        <v>83</v>
      </c>
      <c r="AW260" s="14" t="s">
        <v>4</v>
      </c>
      <c r="AX260" s="14" t="s">
        <v>81</v>
      </c>
      <c r="AY260" s="244" t="s">
        <v>136</v>
      </c>
    </row>
    <row r="261" spans="1:65" s="2" customFormat="1" ht="16.5" customHeight="1">
      <c r="A261" s="34"/>
      <c r="B261" s="35"/>
      <c r="C261" s="264" t="s">
        <v>291</v>
      </c>
      <c r="D261" s="264" t="s">
        <v>276</v>
      </c>
      <c r="E261" s="265" t="s">
        <v>632</v>
      </c>
      <c r="F261" s="266" t="s">
        <v>633</v>
      </c>
      <c r="G261" s="267" t="s">
        <v>210</v>
      </c>
      <c r="H261" s="268">
        <v>6.12</v>
      </c>
      <c r="I261" s="269"/>
      <c r="J261" s="270">
        <f>ROUND(I261*H261,2)</f>
        <v>0</v>
      </c>
      <c r="K261" s="271"/>
      <c r="L261" s="272"/>
      <c r="M261" s="273" t="s">
        <v>1</v>
      </c>
      <c r="N261" s="274" t="s">
        <v>38</v>
      </c>
      <c r="O261" s="71"/>
      <c r="P261" s="219">
        <f>O261*H261</f>
        <v>0</v>
      </c>
      <c r="Q261" s="219">
        <v>0.131</v>
      </c>
      <c r="R261" s="219">
        <f>Q261*H261</f>
        <v>0.8017200000000001</v>
      </c>
      <c r="S261" s="219">
        <v>0</v>
      </c>
      <c r="T261" s="22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1" t="s">
        <v>183</v>
      </c>
      <c r="AT261" s="221" t="s">
        <v>276</v>
      </c>
      <c r="AU261" s="221" t="s">
        <v>83</v>
      </c>
      <c r="AY261" s="17" t="s">
        <v>136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7" t="s">
        <v>81</v>
      </c>
      <c r="BK261" s="222">
        <f>ROUND(I261*H261,2)</f>
        <v>0</v>
      </c>
      <c r="BL261" s="17" t="s">
        <v>142</v>
      </c>
      <c r="BM261" s="221" t="s">
        <v>634</v>
      </c>
    </row>
    <row r="262" spans="2:51" s="14" customFormat="1" ht="11.25">
      <c r="B262" s="234"/>
      <c r="C262" s="235"/>
      <c r="D262" s="225" t="s">
        <v>144</v>
      </c>
      <c r="E262" s="236" t="s">
        <v>1</v>
      </c>
      <c r="F262" s="237" t="s">
        <v>171</v>
      </c>
      <c r="G262" s="235"/>
      <c r="H262" s="238">
        <v>6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144</v>
      </c>
      <c r="AU262" s="244" t="s">
        <v>83</v>
      </c>
      <c r="AV262" s="14" t="s">
        <v>83</v>
      </c>
      <c r="AW262" s="14" t="s">
        <v>30</v>
      </c>
      <c r="AX262" s="14" t="s">
        <v>73</v>
      </c>
      <c r="AY262" s="244" t="s">
        <v>136</v>
      </c>
    </row>
    <row r="263" spans="2:51" s="15" customFormat="1" ht="11.25">
      <c r="B263" s="245"/>
      <c r="C263" s="246"/>
      <c r="D263" s="225" t="s">
        <v>144</v>
      </c>
      <c r="E263" s="247" t="s">
        <v>1</v>
      </c>
      <c r="F263" s="248" t="s">
        <v>147</v>
      </c>
      <c r="G263" s="246"/>
      <c r="H263" s="249">
        <v>6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AT263" s="255" t="s">
        <v>144</v>
      </c>
      <c r="AU263" s="255" t="s">
        <v>83</v>
      </c>
      <c r="AV263" s="15" t="s">
        <v>142</v>
      </c>
      <c r="AW263" s="15" t="s">
        <v>30</v>
      </c>
      <c r="AX263" s="15" t="s">
        <v>81</v>
      </c>
      <c r="AY263" s="255" t="s">
        <v>136</v>
      </c>
    </row>
    <row r="264" spans="2:51" s="14" customFormat="1" ht="11.25">
      <c r="B264" s="234"/>
      <c r="C264" s="235"/>
      <c r="D264" s="225" t="s">
        <v>144</v>
      </c>
      <c r="E264" s="235"/>
      <c r="F264" s="237" t="s">
        <v>635</v>
      </c>
      <c r="G264" s="235"/>
      <c r="H264" s="238">
        <v>6.12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144</v>
      </c>
      <c r="AU264" s="244" t="s">
        <v>83</v>
      </c>
      <c r="AV264" s="14" t="s">
        <v>83</v>
      </c>
      <c r="AW264" s="14" t="s">
        <v>4</v>
      </c>
      <c r="AX264" s="14" t="s">
        <v>81</v>
      </c>
      <c r="AY264" s="244" t="s">
        <v>136</v>
      </c>
    </row>
    <row r="265" spans="1:65" s="2" customFormat="1" ht="33" customHeight="1">
      <c r="A265" s="34"/>
      <c r="B265" s="35"/>
      <c r="C265" s="209" t="s">
        <v>350</v>
      </c>
      <c r="D265" s="209" t="s">
        <v>138</v>
      </c>
      <c r="E265" s="210" t="s">
        <v>636</v>
      </c>
      <c r="F265" s="211" t="s">
        <v>637</v>
      </c>
      <c r="G265" s="212" t="s">
        <v>210</v>
      </c>
      <c r="H265" s="213">
        <v>39</v>
      </c>
      <c r="I265" s="214"/>
      <c r="J265" s="215">
        <f>ROUND(I265*H265,2)</f>
        <v>0</v>
      </c>
      <c r="K265" s="216"/>
      <c r="L265" s="39"/>
      <c r="M265" s="217" t="s">
        <v>1</v>
      </c>
      <c r="N265" s="218" t="s">
        <v>38</v>
      </c>
      <c r="O265" s="71"/>
      <c r="P265" s="219">
        <f>O265*H265</f>
        <v>0</v>
      </c>
      <c r="Q265" s="219">
        <v>0</v>
      </c>
      <c r="R265" s="219">
        <f>Q265*H265</f>
        <v>0</v>
      </c>
      <c r="S265" s="219">
        <v>0</v>
      </c>
      <c r="T265" s="22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21" t="s">
        <v>142</v>
      </c>
      <c r="AT265" s="221" t="s">
        <v>138</v>
      </c>
      <c r="AU265" s="221" t="s">
        <v>83</v>
      </c>
      <c r="AY265" s="17" t="s">
        <v>136</v>
      </c>
      <c r="BE265" s="222">
        <f>IF(N265="základní",J265,0)</f>
        <v>0</v>
      </c>
      <c r="BF265" s="222">
        <f>IF(N265="snížená",J265,0)</f>
        <v>0</v>
      </c>
      <c r="BG265" s="222">
        <f>IF(N265="zákl. přenesená",J265,0)</f>
        <v>0</v>
      </c>
      <c r="BH265" s="222">
        <f>IF(N265="sníž. přenesená",J265,0)</f>
        <v>0</v>
      </c>
      <c r="BI265" s="222">
        <f>IF(N265="nulová",J265,0)</f>
        <v>0</v>
      </c>
      <c r="BJ265" s="17" t="s">
        <v>81</v>
      </c>
      <c r="BK265" s="222">
        <f>ROUND(I265*H265,2)</f>
        <v>0</v>
      </c>
      <c r="BL265" s="17" t="s">
        <v>142</v>
      </c>
      <c r="BM265" s="221" t="s">
        <v>638</v>
      </c>
    </row>
    <row r="266" spans="2:51" s="14" customFormat="1" ht="11.25">
      <c r="B266" s="234"/>
      <c r="C266" s="235"/>
      <c r="D266" s="225" t="s">
        <v>144</v>
      </c>
      <c r="E266" s="236" t="s">
        <v>1</v>
      </c>
      <c r="F266" s="237" t="s">
        <v>639</v>
      </c>
      <c r="G266" s="235"/>
      <c r="H266" s="238">
        <v>39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144</v>
      </c>
      <c r="AU266" s="244" t="s">
        <v>83</v>
      </c>
      <c r="AV266" s="14" t="s">
        <v>83</v>
      </c>
      <c r="AW266" s="14" t="s">
        <v>30</v>
      </c>
      <c r="AX266" s="14" t="s">
        <v>73</v>
      </c>
      <c r="AY266" s="244" t="s">
        <v>136</v>
      </c>
    </row>
    <row r="267" spans="2:51" s="15" customFormat="1" ht="11.25">
      <c r="B267" s="245"/>
      <c r="C267" s="246"/>
      <c r="D267" s="225" t="s">
        <v>144</v>
      </c>
      <c r="E267" s="247" t="s">
        <v>1</v>
      </c>
      <c r="F267" s="248" t="s">
        <v>147</v>
      </c>
      <c r="G267" s="246"/>
      <c r="H267" s="249">
        <v>39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AT267" s="255" t="s">
        <v>144</v>
      </c>
      <c r="AU267" s="255" t="s">
        <v>83</v>
      </c>
      <c r="AV267" s="15" t="s">
        <v>142</v>
      </c>
      <c r="AW267" s="15" t="s">
        <v>30</v>
      </c>
      <c r="AX267" s="15" t="s">
        <v>81</v>
      </c>
      <c r="AY267" s="255" t="s">
        <v>136</v>
      </c>
    </row>
    <row r="268" spans="1:65" s="2" customFormat="1" ht="21.75" customHeight="1">
      <c r="A268" s="34"/>
      <c r="B268" s="35"/>
      <c r="C268" s="209" t="s">
        <v>295</v>
      </c>
      <c r="D268" s="209" t="s">
        <v>138</v>
      </c>
      <c r="E268" s="210" t="s">
        <v>640</v>
      </c>
      <c r="F268" s="211" t="s">
        <v>641</v>
      </c>
      <c r="G268" s="212" t="s">
        <v>210</v>
      </c>
      <c r="H268" s="213">
        <v>970</v>
      </c>
      <c r="I268" s="214"/>
      <c r="J268" s="215">
        <f>ROUND(I268*H268,2)</f>
        <v>0</v>
      </c>
      <c r="K268" s="216"/>
      <c r="L268" s="39"/>
      <c r="M268" s="217" t="s">
        <v>1</v>
      </c>
      <c r="N268" s="218" t="s">
        <v>38</v>
      </c>
      <c r="O268" s="71"/>
      <c r="P268" s="219">
        <f>O268*H268</f>
        <v>0</v>
      </c>
      <c r="Q268" s="219">
        <v>0.10362</v>
      </c>
      <c r="R268" s="219">
        <f>Q268*H268</f>
        <v>100.51140000000001</v>
      </c>
      <c r="S268" s="219">
        <v>0</v>
      </c>
      <c r="T268" s="22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21" t="s">
        <v>142</v>
      </c>
      <c r="AT268" s="221" t="s">
        <v>138</v>
      </c>
      <c r="AU268" s="221" t="s">
        <v>83</v>
      </c>
      <c r="AY268" s="17" t="s">
        <v>136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7" t="s">
        <v>81</v>
      </c>
      <c r="BK268" s="222">
        <f>ROUND(I268*H268,2)</f>
        <v>0</v>
      </c>
      <c r="BL268" s="17" t="s">
        <v>142</v>
      </c>
      <c r="BM268" s="221" t="s">
        <v>642</v>
      </c>
    </row>
    <row r="269" spans="2:51" s="13" customFormat="1" ht="11.25">
      <c r="B269" s="223"/>
      <c r="C269" s="224"/>
      <c r="D269" s="225" t="s">
        <v>144</v>
      </c>
      <c r="E269" s="226" t="s">
        <v>1</v>
      </c>
      <c r="F269" s="227" t="s">
        <v>145</v>
      </c>
      <c r="G269" s="224"/>
      <c r="H269" s="226" t="s">
        <v>1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AT269" s="233" t="s">
        <v>144</v>
      </c>
      <c r="AU269" s="233" t="s">
        <v>83</v>
      </c>
      <c r="AV269" s="13" t="s">
        <v>81</v>
      </c>
      <c r="AW269" s="13" t="s">
        <v>30</v>
      </c>
      <c r="AX269" s="13" t="s">
        <v>73</v>
      </c>
      <c r="AY269" s="233" t="s">
        <v>136</v>
      </c>
    </row>
    <row r="270" spans="2:51" s="14" customFormat="1" ht="11.25">
      <c r="B270" s="234"/>
      <c r="C270" s="235"/>
      <c r="D270" s="225" t="s">
        <v>144</v>
      </c>
      <c r="E270" s="236" t="s">
        <v>1</v>
      </c>
      <c r="F270" s="237" t="s">
        <v>566</v>
      </c>
      <c r="G270" s="235"/>
      <c r="H270" s="238">
        <v>970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144</v>
      </c>
      <c r="AU270" s="244" t="s">
        <v>83</v>
      </c>
      <c r="AV270" s="14" t="s">
        <v>83</v>
      </c>
      <c r="AW270" s="14" t="s">
        <v>30</v>
      </c>
      <c r="AX270" s="14" t="s">
        <v>73</v>
      </c>
      <c r="AY270" s="244" t="s">
        <v>136</v>
      </c>
    </row>
    <row r="271" spans="2:51" s="15" customFormat="1" ht="11.25">
      <c r="B271" s="245"/>
      <c r="C271" s="246"/>
      <c r="D271" s="225" t="s">
        <v>144</v>
      </c>
      <c r="E271" s="247" t="s">
        <v>1</v>
      </c>
      <c r="F271" s="248" t="s">
        <v>147</v>
      </c>
      <c r="G271" s="246"/>
      <c r="H271" s="249">
        <v>970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AT271" s="255" t="s">
        <v>144</v>
      </c>
      <c r="AU271" s="255" t="s">
        <v>83</v>
      </c>
      <c r="AV271" s="15" t="s">
        <v>142</v>
      </c>
      <c r="AW271" s="15" t="s">
        <v>30</v>
      </c>
      <c r="AX271" s="15" t="s">
        <v>81</v>
      </c>
      <c r="AY271" s="255" t="s">
        <v>136</v>
      </c>
    </row>
    <row r="272" spans="1:65" s="2" customFormat="1" ht="16.5" customHeight="1">
      <c r="A272" s="34"/>
      <c r="B272" s="35"/>
      <c r="C272" s="264" t="s">
        <v>358</v>
      </c>
      <c r="D272" s="264" t="s">
        <v>276</v>
      </c>
      <c r="E272" s="265" t="s">
        <v>643</v>
      </c>
      <c r="F272" s="266" t="s">
        <v>644</v>
      </c>
      <c r="G272" s="267" t="s">
        <v>210</v>
      </c>
      <c r="H272" s="268">
        <v>989.4</v>
      </c>
      <c r="I272" s="269"/>
      <c r="J272" s="270">
        <f>ROUND(I272*H272,2)</f>
        <v>0</v>
      </c>
      <c r="K272" s="271"/>
      <c r="L272" s="272"/>
      <c r="M272" s="273" t="s">
        <v>1</v>
      </c>
      <c r="N272" s="274" t="s">
        <v>38</v>
      </c>
      <c r="O272" s="71"/>
      <c r="P272" s="219">
        <f>O272*H272</f>
        <v>0</v>
      </c>
      <c r="Q272" s="219">
        <v>0.161</v>
      </c>
      <c r="R272" s="219">
        <f>Q272*H272</f>
        <v>159.2934</v>
      </c>
      <c r="S272" s="219">
        <v>0</v>
      </c>
      <c r="T272" s="22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21" t="s">
        <v>183</v>
      </c>
      <c r="AT272" s="221" t="s">
        <v>276</v>
      </c>
      <c r="AU272" s="221" t="s">
        <v>83</v>
      </c>
      <c r="AY272" s="17" t="s">
        <v>136</v>
      </c>
      <c r="BE272" s="222">
        <f>IF(N272="základní",J272,0)</f>
        <v>0</v>
      </c>
      <c r="BF272" s="222">
        <f>IF(N272="snížená",J272,0)</f>
        <v>0</v>
      </c>
      <c r="BG272" s="222">
        <f>IF(N272="zákl. přenesená",J272,0)</f>
        <v>0</v>
      </c>
      <c r="BH272" s="222">
        <f>IF(N272="sníž. přenesená",J272,0)</f>
        <v>0</v>
      </c>
      <c r="BI272" s="222">
        <f>IF(N272="nulová",J272,0)</f>
        <v>0</v>
      </c>
      <c r="BJ272" s="17" t="s">
        <v>81</v>
      </c>
      <c r="BK272" s="222">
        <f>ROUND(I272*H272,2)</f>
        <v>0</v>
      </c>
      <c r="BL272" s="17" t="s">
        <v>142</v>
      </c>
      <c r="BM272" s="221" t="s">
        <v>645</v>
      </c>
    </row>
    <row r="273" spans="2:51" s="14" customFormat="1" ht="11.25">
      <c r="B273" s="234"/>
      <c r="C273" s="235"/>
      <c r="D273" s="225" t="s">
        <v>144</v>
      </c>
      <c r="E273" s="236" t="s">
        <v>1</v>
      </c>
      <c r="F273" s="237" t="s">
        <v>646</v>
      </c>
      <c r="G273" s="235"/>
      <c r="H273" s="238">
        <v>970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144</v>
      </c>
      <c r="AU273" s="244" t="s">
        <v>83</v>
      </c>
      <c r="AV273" s="14" t="s">
        <v>83</v>
      </c>
      <c r="AW273" s="14" t="s">
        <v>30</v>
      </c>
      <c r="AX273" s="14" t="s">
        <v>73</v>
      </c>
      <c r="AY273" s="244" t="s">
        <v>136</v>
      </c>
    </row>
    <row r="274" spans="2:51" s="15" customFormat="1" ht="11.25">
      <c r="B274" s="245"/>
      <c r="C274" s="246"/>
      <c r="D274" s="225" t="s">
        <v>144</v>
      </c>
      <c r="E274" s="247" t="s">
        <v>1</v>
      </c>
      <c r="F274" s="248" t="s">
        <v>147</v>
      </c>
      <c r="G274" s="246"/>
      <c r="H274" s="249">
        <v>970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AT274" s="255" t="s">
        <v>144</v>
      </c>
      <c r="AU274" s="255" t="s">
        <v>83</v>
      </c>
      <c r="AV274" s="15" t="s">
        <v>142</v>
      </c>
      <c r="AW274" s="15" t="s">
        <v>30</v>
      </c>
      <c r="AX274" s="15" t="s">
        <v>81</v>
      </c>
      <c r="AY274" s="255" t="s">
        <v>136</v>
      </c>
    </row>
    <row r="275" spans="2:51" s="14" customFormat="1" ht="11.25">
      <c r="B275" s="234"/>
      <c r="C275" s="235"/>
      <c r="D275" s="225" t="s">
        <v>144</v>
      </c>
      <c r="E275" s="235"/>
      <c r="F275" s="237" t="s">
        <v>647</v>
      </c>
      <c r="G275" s="235"/>
      <c r="H275" s="238">
        <v>989.4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144</v>
      </c>
      <c r="AU275" s="244" t="s">
        <v>83</v>
      </c>
      <c r="AV275" s="14" t="s">
        <v>83</v>
      </c>
      <c r="AW275" s="14" t="s">
        <v>4</v>
      </c>
      <c r="AX275" s="14" t="s">
        <v>81</v>
      </c>
      <c r="AY275" s="244" t="s">
        <v>136</v>
      </c>
    </row>
    <row r="276" spans="2:63" s="12" customFormat="1" ht="22.9" customHeight="1">
      <c r="B276" s="193"/>
      <c r="C276" s="194"/>
      <c r="D276" s="195" t="s">
        <v>72</v>
      </c>
      <c r="E276" s="207" t="s">
        <v>152</v>
      </c>
      <c r="F276" s="207" t="s">
        <v>153</v>
      </c>
      <c r="G276" s="194"/>
      <c r="H276" s="194"/>
      <c r="I276" s="197"/>
      <c r="J276" s="208">
        <f>BK276</f>
        <v>0</v>
      </c>
      <c r="K276" s="194"/>
      <c r="L276" s="199"/>
      <c r="M276" s="200"/>
      <c r="N276" s="201"/>
      <c r="O276" s="201"/>
      <c r="P276" s="202">
        <f>SUM(P277:P348)</f>
        <v>0</v>
      </c>
      <c r="Q276" s="201"/>
      <c r="R276" s="202">
        <f>SUM(R277:R348)</f>
        <v>75.23667999999999</v>
      </c>
      <c r="S276" s="201"/>
      <c r="T276" s="203">
        <f>SUM(T277:T348)</f>
        <v>0.082</v>
      </c>
      <c r="AR276" s="204" t="s">
        <v>81</v>
      </c>
      <c r="AT276" s="205" t="s">
        <v>72</v>
      </c>
      <c r="AU276" s="205" t="s">
        <v>81</v>
      </c>
      <c r="AY276" s="204" t="s">
        <v>136</v>
      </c>
      <c r="BK276" s="206">
        <f>SUM(BK277:BK348)</f>
        <v>0</v>
      </c>
    </row>
    <row r="277" spans="1:65" s="2" customFormat="1" ht="21.75" customHeight="1">
      <c r="A277" s="34"/>
      <c r="B277" s="35"/>
      <c r="C277" s="209" t="s">
        <v>298</v>
      </c>
      <c r="D277" s="209" t="s">
        <v>138</v>
      </c>
      <c r="E277" s="210" t="s">
        <v>648</v>
      </c>
      <c r="F277" s="211" t="s">
        <v>649</v>
      </c>
      <c r="G277" s="212" t="s">
        <v>157</v>
      </c>
      <c r="H277" s="213">
        <v>3</v>
      </c>
      <c r="I277" s="214"/>
      <c r="J277" s="215">
        <f>ROUND(I277*H277,2)</f>
        <v>0</v>
      </c>
      <c r="K277" s="216"/>
      <c r="L277" s="39"/>
      <c r="M277" s="217" t="s">
        <v>1</v>
      </c>
      <c r="N277" s="218" t="s">
        <v>38</v>
      </c>
      <c r="O277" s="71"/>
      <c r="P277" s="219">
        <f>O277*H277</f>
        <v>0</v>
      </c>
      <c r="Q277" s="219">
        <v>0.0007</v>
      </c>
      <c r="R277" s="219">
        <f>Q277*H277</f>
        <v>0.0021</v>
      </c>
      <c r="S277" s="219">
        <v>0</v>
      </c>
      <c r="T277" s="220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21" t="s">
        <v>142</v>
      </c>
      <c r="AT277" s="221" t="s">
        <v>138</v>
      </c>
      <c r="AU277" s="221" t="s">
        <v>83</v>
      </c>
      <c r="AY277" s="17" t="s">
        <v>136</v>
      </c>
      <c r="BE277" s="222">
        <f>IF(N277="základní",J277,0)</f>
        <v>0</v>
      </c>
      <c r="BF277" s="222">
        <f>IF(N277="snížená",J277,0)</f>
        <v>0</v>
      </c>
      <c r="BG277" s="222">
        <f>IF(N277="zákl. přenesená",J277,0)</f>
        <v>0</v>
      </c>
      <c r="BH277" s="222">
        <f>IF(N277="sníž. přenesená",J277,0)</f>
        <v>0</v>
      </c>
      <c r="BI277" s="222">
        <f>IF(N277="nulová",J277,0)</f>
        <v>0</v>
      </c>
      <c r="BJ277" s="17" t="s">
        <v>81</v>
      </c>
      <c r="BK277" s="222">
        <f>ROUND(I277*H277,2)</f>
        <v>0</v>
      </c>
      <c r="BL277" s="17" t="s">
        <v>142</v>
      </c>
      <c r="BM277" s="221" t="s">
        <v>650</v>
      </c>
    </row>
    <row r="278" spans="2:51" s="14" customFormat="1" ht="11.25">
      <c r="B278" s="234"/>
      <c r="C278" s="235"/>
      <c r="D278" s="225" t="s">
        <v>144</v>
      </c>
      <c r="E278" s="236" t="s">
        <v>1</v>
      </c>
      <c r="F278" s="237" t="s">
        <v>651</v>
      </c>
      <c r="G278" s="235"/>
      <c r="H278" s="238">
        <v>3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144</v>
      </c>
      <c r="AU278" s="244" t="s">
        <v>83</v>
      </c>
      <c r="AV278" s="14" t="s">
        <v>83</v>
      </c>
      <c r="AW278" s="14" t="s">
        <v>30</v>
      </c>
      <c r="AX278" s="14" t="s">
        <v>73</v>
      </c>
      <c r="AY278" s="244" t="s">
        <v>136</v>
      </c>
    </row>
    <row r="279" spans="2:51" s="15" customFormat="1" ht="11.25">
      <c r="B279" s="245"/>
      <c r="C279" s="246"/>
      <c r="D279" s="225" t="s">
        <v>144</v>
      </c>
      <c r="E279" s="247" t="s">
        <v>1</v>
      </c>
      <c r="F279" s="248" t="s">
        <v>147</v>
      </c>
      <c r="G279" s="246"/>
      <c r="H279" s="249">
        <v>3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AT279" s="255" t="s">
        <v>144</v>
      </c>
      <c r="AU279" s="255" t="s">
        <v>83</v>
      </c>
      <c r="AV279" s="15" t="s">
        <v>142</v>
      </c>
      <c r="AW279" s="15" t="s">
        <v>30</v>
      </c>
      <c r="AX279" s="15" t="s">
        <v>81</v>
      </c>
      <c r="AY279" s="255" t="s">
        <v>136</v>
      </c>
    </row>
    <row r="280" spans="1:65" s="2" customFormat="1" ht="16.5" customHeight="1">
      <c r="A280" s="34"/>
      <c r="B280" s="35"/>
      <c r="C280" s="264" t="s">
        <v>368</v>
      </c>
      <c r="D280" s="264" t="s">
        <v>276</v>
      </c>
      <c r="E280" s="265" t="s">
        <v>652</v>
      </c>
      <c r="F280" s="266" t="s">
        <v>653</v>
      </c>
      <c r="G280" s="267" t="s">
        <v>157</v>
      </c>
      <c r="H280" s="268">
        <v>3</v>
      </c>
      <c r="I280" s="269"/>
      <c r="J280" s="270">
        <f>ROUND(I280*H280,2)</f>
        <v>0</v>
      </c>
      <c r="K280" s="271"/>
      <c r="L280" s="272"/>
      <c r="M280" s="273" t="s">
        <v>1</v>
      </c>
      <c r="N280" s="274" t="s">
        <v>38</v>
      </c>
      <c r="O280" s="71"/>
      <c r="P280" s="219">
        <f>O280*H280</f>
        <v>0</v>
      </c>
      <c r="Q280" s="219">
        <v>0.004</v>
      </c>
      <c r="R280" s="219">
        <f>Q280*H280</f>
        <v>0.012</v>
      </c>
      <c r="S280" s="219">
        <v>0</v>
      </c>
      <c r="T280" s="220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21" t="s">
        <v>183</v>
      </c>
      <c r="AT280" s="221" t="s">
        <v>276</v>
      </c>
      <c r="AU280" s="221" t="s">
        <v>83</v>
      </c>
      <c r="AY280" s="17" t="s">
        <v>136</v>
      </c>
      <c r="BE280" s="222">
        <f>IF(N280="základní",J280,0)</f>
        <v>0</v>
      </c>
      <c r="BF280" s="222">
        <f>IF(N280="snížená",J280,0)</f>
        <v>0</v>
      </c>
      <c r="BG280" s="222">
        <f>IF(N280="zákl. přenesená",J280,0)</f>
        <v>0</v>
      </c>
      <c r="BH280" s="222">
        <f>IF(N280="sníž. přenesená",J280,0)</f>
        <v>0</v>
      </c>
      <c r="BI280" s="222">
        <f>IF(N280="nulová",J280,0)</f>
        <v>0</v>
      </c>
      <c r="BJ280" s="17" t="s">
        <v>81</v>
      </c>
      <c r="BK280" s="222">
        <f>ROUND(I280*H280,2)</f>
        <v>0</v>
      </c>
      <c r="BL280" s="17" t="s">
        <v>142</v>
      </c>
      <c r="BM280" s="221" t="s">
        <v>654</v>
      </c>
    </row>
    <row r="281" spans="1:65" s="2" customFormat="1" ht="21.75" customHeight="1">
      <c r="A281" s="34"/>
      <c r="B281" s="35"/>
      <c r="C281" s="209" t="s">
        <v>303</v>
      </c>
      <c r="D281" s="209" t="s">
        <v>138</v>
      </c>
      <c r="E281" s="210" t="s">
        <v>655</v>
      </c>
      <c r="F281" s="211" t="s">
        <v>656</v>
      </c>
      <c r="G281" s="212" t="s">
        <v>157</v>
      </c>
      <c r="H281" s="213">
        <v>3</v>
      </c>
      <c r="I281" s="214"/>
      <c r="J281" s="215">
        <f>ROUND(I281*H281,2)</f>
        <v>0</v>
      </c>
      <c r="K281" s="216"/>
      <c r="L281" s="39"/>
      <c r="M281" s="217" t="s">
        <v>1</v>
      </c>
      <c r="N281" s="218" t="s">
        <v>38</v>
      </c>
      <c r="O281" s="71"/>
      <c r="P281" s="219">
        <f>O281*H281</f>
        <v>0</v>
      </c>
      <c r="Q281" s="219">
        <v>0.10941</v>
      </c>
      <c r="R281" s="219">
        <f>Q281*H281</f>
        <v>0.32822999999999997</v>
      </c>
      <c r="S281" s="219">
        <v>0</v>
      </c>
      <c r="T281" s="22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21" t="s">
        <v>142</v>
      </c>
      <c r="AT281" s="221" t="s">
        <v>138</v>
      </c>
      <c r="AU281" s="221" t="s">
        <v>83</v>
      </c>
      <c r="AY281" s="17" t="s">
        <v>136</v>
      </c>
      <c r="BE281" s="222">
        <f>IF(N281="základní",J281,0)</f>
        <v>0</v>
      </c>
      <c r="BF281" s="222">
        <f>IF(N281="snížená",J281,0)</f>
        <v>0</v>
      </c>
      <c r="BG281" s="222">
        <f>IF(N281="zákl. přenesená",J281,0)</f>
        <v>0</v>
      </c>
      <c r="BH281" s="222">
        <f>IF(N281="sníž. přenesená",J281,0)</f>
        <v>0</v>
      </c>
      <c r="BI281" s="222">
        <f>IF(N281="nulová",J281,0)</f>
        <v>0</v>
      </c>
      <c r="BJ281" s="17" t="s">
        <v>81</v>
      </c>
      <c r="BK281" s="222">
        <f>ROUND(I281*H281,2)</f>
        <v>0</v>
      </c>
      <c r="BL281" s="17" t="s">
        <v>142</v>
      </c>
      <c r="BM281" s="221" t="s">
        <v>657</v>
      </c>
    </row>
    <row r="282" spans="2:51" s="14" customFormat="1" ht="11.25">
      <c r="B282" s="234"/>
      <c r="C282" s="235"/>
      <c r="D282" s="225" t="s">
        <v>144</v>
      </c>
      <c r="E282" s="236" t="s">
        <v>1</v>
      </c>
      <c r="F282" s="237" t="s">
        <v>658</v>
      </c>
      <c r="G282" s="235"/>
      <c r="H282" s="238">
        <v>3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AT282" s="244" t="s">
        <v>144</v>
      </c>
      <c r="AU282" s="244" t="s">
        <v>83</v>
      </c>
      <c r="AV282" s="14" t="s">
        <v>83</v>
      </c>
      <c r="AW282" s="14" t="s">
        <v>30</v>
      </c>
      <c r="AX282" s="14" t="s">
        <v>73</v>
      </c>
      <c r="AY282" s="244" t="s">
        <v>136</v>
      </c>
    </row>
    <row r="283" spans="2:51" s="15" customFormat="1" ht="11.25">
      <c r="B283" s="245"/>
      <c r="C283" s="246"/>
      <c r="D283" s="225" t="s">
        <v>144</v>
      </c>
      <c r="E283" s="247" t="s">
        <v>1</v>
      </c>
      <c r="F283" s="248" t="s">
        <v>147</v>
      </c>
      <c r="G283" s="246"/>
      <c r="H283" s="249">
        <v>3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AT283" s="255" t="s">
        <v>144</v>
      </c>
      <c r="AU283" s="255" t="s">
        <v>83</v>
      </c>
      <c r="AV283" s="15" t="s">
        <v>142</v>
      </c>
      <c r="AW283" s="15" t="s">
        <v>30</v>
      </c>
      <c r="AX283" s="15" t="s">
        <v>81</v>
      </c>
      <c r="AY283" s="255" t="s">
        <v>136</v>
      </c>
    </row>
    <row r="284" spans="1:65" s="2" customFormat="1" ht="16.5" customHeight="1">
      <c r="A284" s="34"/>
      <c r="B284" s="35"/>
      <c r="C284" s="264" t="s">
        <v>375</v>
      </c>
      <c r="D284" s="264" t="s">
        <v>276</v>
      </c>
      <c r="E284" s="265" t="s">
        <v>659</v>
      </c>
      <c r="F284" s="266" t="s">
        <v>660</v>
      </c>
      <c r="G284" s="267" t="s">
        <v>157</v>
      </c>
      <c r="H284" s="268">
        <v>3</v>
      </c>
      <c r="I284" s="269"/>
      <c r="J284" s="270">
        <f>ROUND(I284*H284,2)</f>
        <v>0</v>
      </c>
      <c r="K284" s="271"/>
      <c r="L284" s="272"/>
      <c r="M284" s="273" t="s">
        <v>1</v>
      </c>
      <c r="N284" s="274" t="s">
        <v>38</v>
      </c>
      <c r="O284" s="71"/>
      <c r="P284" s="219">
        <f>O284*H284</f>
        <v>0</v>
      </c>
      <c r="Q284" s="219">
        <v>0.0025</v>
      </c>
      <c r="R284" s="219">
        <f>Q284*H284</f>
        <v>0.0075</v>
      </c>
      <c r="S284" s="219">
        <v>0</v>
      </c>
      <c r="T284" s="22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21" t="s">
        <v>183</v>
      </c>
      <c r="AT284" s="221" t="s">
        <v>276</v>
      </c>
      <c r="AU284" s="221" t="s">
        <v>83</v>
      </c>
      <c r="AY284" s="17" t="s">
        <v>136</v>
      </c>
      <c r="BE284" s="222">
        <f>IF(N284="základní",J284,0)</f>
        <v>0</v>
      </c>
      <c r="BF284" s="222">
        <f>IF(N284="snížená",J284,0)</f>
        <v>0</v>
      </c>
      <c r="BG284" s="222">
        <f>IF(N284="zákl. přenesená",J284,0)</f>
        <v>0</v>
      </c>
      <c r="BH284" s="222">
        <f>IF(N284="sníž. přenesená",J284,0)</f>
        <v>0</v>
      </c>
      <c r="BI284" s="222">
        <f>IF(N284="nulová",J284,0)</f>
        <v>0</v>
      </c>
      <c r="BJ284" s="17" t="s">
        <v>81</v>
      </c>
      <c r="BK284" s="222">
        <f>ROUND(I284*H284,2)</f>
        <v>0</v>
      </c>
      <c r="BL284" s="17" t="s">
        <v>142</v>
      </c>
      <c r="BM284" s="221" t="s">
        <v>661</v>
      </c>
    </row>
    <row r="285" spans="1:65" s="2" customFormat="1" ht="21.75" customHeight="1">
      <c r="A285" s="34"/>
      <c r="B285" s="35"/>
      <c r="C285" s="209" t="s">
        <v>306</v>
      </c>
      <c r="D285" s="209" t="s">
        <v>138</v>
      </c>
      <c r="E285" s="210" t="s">
        <v>662</v>
      </c>
      <c r="F285" s="211" t="s">
        <v>663</v>
      </c>
      <c r="G285" s="212" t="s">
        <v>324</v>
      </c>
      <c r="H285" s="213">
        <v>28</v>
      </c>
      <c r="I285" s="214"/>
      <c r="J285" s="215">
        <f>ROUND(I285*H285,2)</f>
        <v>0</v>
      </c>
      <c r="K285" s="216"/>
      <c r="L285" s="39"/>
      <c r="M285" s="217" t="s">
        <v>1</v>
      </c>
      <c r="N285" s="218" t="s">
        <v>38</v>
      </c>
      <c r="O285" s="71"/>
      <c r="P285" s="219">
        <f>O285*H285</f>
        <v>0</v>
      </c>
      <c r="Q285" s="219">
        <v>0.00015</v>
      </c>
      <c r="R285" s="219">
        <f>Q285*H285</f>
        <v>0.0042</v>
      </c>
      <c r="S285" s="219">
        <v>0</v>
      </c>
      <c r="T285" s="22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21" t="s">
        <v>142</v>
      </c>
      <c r="AT285" s="221" t="s">
        <v>138</v>
      </c>
      <c r="AU285" s="221" t="s">
        <v>83</v>
      </c>
      <c r="AY285" s="17" t="s">
        <v>136</v>
      </c>
      <c r="BE285" s="222">
        <f>IF(N285="základní",J285,0)</f>
        <v>0</v>
      </c>
      <c r="BF285" s="222">
        <f>IF(N285="snížená",J285,0)</f>
        <v>0</v>
      </c>
      <c r="BG285" s="222">
        <f>IF(N285="zákl. přenesená",J285,0)</f>
        <v>0</v>
      </c>
      <c r="BH285" s="222">
        <f>IF(N285="sníž. přenesená",J285,0)</f>
        <v>0</v>
      </c>
      <c r="BI285" s="222">
        <f>IF(N285="nulová",J285,0)</f>
        <v>0</v>
      </c>
      <c r="BJ285" s="17" t="s">
        <v>81</v>
      </c>
      <c r="BK285" s="222">
        <f>ROUND(I285*H285,2)</f>
        <v>0</v>
      </c>
      <c r="BL285" s="17" t="s">
        <v>142</v>
      </c>
      <c r="BM285" s="221" t="s">
        <v>664</v>
      </c>
    </row>
    <row r="286" spans="2:51" s="14" customFormat="1" ht="11.25">
      <c r="B286" s="234"/>
      <c r="C286" s="235"/>
      <c r="D286" s="225" t="s">
        <v>144</v>
      </c>
      <c r="E286" s="236" t="s">
        <v>1</v>
      </c>
      <c r="F286" s="237" t="s">
        <v>665</v>
      </c>
      <c r="G286" s="235"/>
      <c r="H286" s="238">
        <v>28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144</v>
      </c>
      <c r="AU286" s="244" t="s">
        <v>83</v>
      </c>
      <c r="AV286" s="14" t="s">
        <v>83</v>
      </c>
      <c r="AW286" s="14" t="s">
        <v>30</v>
      </c>
      <c r="AX286" s="14" t="s">
        <v>73</v>
      </c>
      <c r="AY286" s="244" t="s">
        <v>136</v>
      </c>
    </row>
    <row r="287" spans="2:51" s="15" customFormat="1" ht="11.25">
      <c r="B287" s="245"/>
      <c r="C287" s="246"/>
      <c r="D287" s="225" t="s">
        <v>144</v>
      </c>
      <c r="E287" s="247" t="s">
        <v>1</v>
      </c>
      <c r="F287" s="248" t="s">
        <v>147</v>
      </c>
      <c r="G287" s="246"/>
      <c r="H287" s="249">
        <v>28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AT287" s="255" t="s">
        <v>144</v>
      </c>
      <c r="AU287" s="255" t="s">
        <v>83</v>
      </c>
      <c r="AV287" s="15" t="s">
        <v>142</v>
      </c>
      <c r="AW287" s="15" t="s">
        <v>30</v>
      </c>
      <c r="AX287" s="15" t="s">
        <v>81</v>
      </c>
      <c r="AY287" s="255" t="s">
        <v>136</v>
      </c>
    </row>
    <row r="288" spans="1:65" s="2" customFormat="1" ht="21.75" customHeight="1">
      <c r="A288" s="34"/>
      <c r="B288" s="35"/>
      <c r="C288" s="209" t="s">
        <v>384</v>
      </c>
      <c r="D288" s="209" t="s">
        <v>138</v>
      </c>
      <c r="E288" s="210" t="s">
        <v>666</v>
      </c>
      <c r="F288" s="211" t="s">
        <v>667</v>
      </c>
      <c r="G288" s="212" t="s">
        <v>210</v>
      </c>
      <c r="H288" s="213">
        <v>13</v>
      </c>
      <c r="I288" s="214"/>
      <c r="J288" s="215">
        <f>ROUND(I288*H288,2)</f>
        <v>0</v>
      </c>
      <c r="K288" s="216"/>
      <c r="L288" s="39"/>
      <c r="M288" s="217" t="s">
        <v>1</v>
      </c>
      <c r="N288" s="218" t="s">
        <v>38</v>
      </c>
      <c r="O288" s="71"/>
      <c r="P288" s="219">
        <f>O288*H288</f>
        <v>0</v>
      </c>
      <c r="Q288" s="219">
        <v>0.0006</v>
      </c>
      <c r="R288" s="219">
        <f>Q288*H288</f>
        <v>0.0078</v>
      </c>
      <c r="S288" s="219">
        <v>0</v>
      </c>
      <c r="T288" s="220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21" t="s">
        <v>142</v>
      </c>
      <c r="AT288" s="221" t="s">
        <v>138</v>
      </c>
      <c r="AU288" s="221" t="s">
        <v>83</v>
      </c>
      <c r="AY288" s="17" t="s">
        <v>136</v>
      </c>
      <c r="BE288" s="222">
        <f>IF(N288="základní",J288,0)</f>
        <v>0</v>
      </c>
      <c r="BF288" s="222">
        <f>IF(N288="snížená",J288,0)</f>
        <v>0</v>
      </c>
      <c r="BG288" s="222">
        <f>IF(N288="zákl. přenesená",J288,0)</f>
        <v>0</v>
      </c>
      <c r="BH288" s="222">
        <f>IF(N288="sníž. přenesená",J288,0)</f>
        <v>0</v>
      </c>
      <c r="BI288" s="222">
        <f>IF(N288="nulová",J288,0)</f>
        <v>0</v>
      </c>
      <c r="BJ288" s="17" t="s">
        <v>81</v>
      </c>
      <c r="BK288" s="222">
        <f>ROUND(I288*H288,2)</f>
        <v>0</v>
      </c>
      <c r="BL288" s="17" t="s">
        <v>142</v>
      </c>
      <c r="BM288" s="221" t="s">
        <v>668</v>
      </c>
    </row>
    <row r="289" spans="2:51" s="13" customFormat="1" ht="11.25">
      <c r="B289" s="223"/>
      <c r="C289" s="224"/>
      <c r="D289" s="225" t="s">
        <v>144</v>
      </c>
      <c r="E289" s="226" t="s">
        <v>1</v>
      </c>
      <c r="F289" s="227" t="s">
        <v>164</v>
      </c>
      <c r="G289" s="224"/>
      <c r="H289" s="226" t="s">
        <v>1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AT289" s="233" t="s">
        <v>144</v>
      </c>
      <c r="AU289" s="233" t="s">
        <v>83</v>
      </c>
      <c r="AV289" s="13" t="s">
        <v>81</v>
      </c>
      <c r="AW289" s="13" t="s">
        <v>30</v>
      </c>
      <c r="AX289" s="13" t="s">
        <v>73</v>
      </c>
      <c r="AY289" s="233" t="s">
        <v>136</v>
      </c>
    </row>
    <row r="290" spans="2:51" s="14" customFormat="1" ht="11.25">
      <c r="B290" s="234"/>
      <c r="C290" s="235"/>
      <c r="D290" s="225" t="s">
        <v>144</v>
      </c>
      <c r="E290" s="236" t="s">
        <v>1</v>
      </c>
      <c r="F290" s="237" t="s">
        <v>669</v>
      </c>
      <c r="G290" s="235"/>
      <c r="H290" s="238">
        <v>13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144</v>
      </c>
      <c r="AU290" s="244" t="s">
        <v>83</v>
      </c>
      <c r="AV290" s="14" t="s">
        <v>83</v>
      </c>
      <c r="AW290" s="14" t="s">
        <v>30</v>
      </c>
      <c r="AX290" s="14" t="s">
        <v>73</v>
      </c>
      <c r="AY290" s="244" t="s">
        <v>136</v>
      </c>
    </row>
    <row r="291" spans="2:51" s="15" customFormat="1" ht="11.25">
      <c r="B291" s="245"/>
      <c r="C291" s="246"/>
      <c r="D291" s="225" t="s">
        <v>144</v>
      </c>
      <c r="E291" s="247" t="s">
        <v>1</v>
      </c>
      <c r="F291" s="248" t="s">
        <v>147</v>
      </c>
      <c r="G291" s="246"/>
      <c r="H291" s="249">
        <v>13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AT291" s="255" t="s">
        <v>144</v>
      </c>
      <c r="AU291" s="255" t="s">
        <v>83</v>
      </c>
      <c r="AV291" s="15" t="s">
        <v>142</v>
      </c>
      <c r="AW291" s="15" t="s">
        <v>30</v>
      </c>
      <c r="AX291" s="15" t="s">
        <v>81</v>
      </c>
      <c r="AY291" s="255" t="s">
        <v>136</v>
      </c>
    </row>
    <row r="292" spans="1:65" s="2" customFormat="1" ht="16.5" customHeight="1">
      <c r="A292" s="34"/>
      <c r="B292" s="35"/>
      <c r="C292" s="209" t="s">
        <v>309</v>
      </c>
      <c r="D292" s="209" t="s">
        <v>138</v>
      </c>
      <c r="E292" s="210" t="s">
        <v>670</v>
      </c>
      <c r="F292" s="211" t="s">
        <v>671</v>
      </c>
      <c r="G292" s="212" t="s">
        <v>324</v>
      </c>
      <c r="H292" s="213">
        <v>28</v>
      </c>
      <c r="I292" s="214"/>
      <c r="J292" s="215">
        <f>ROUND(I292*H292,2)</f>
        <v>0</v>
      </c>
      <c r="K292" s="216"/>
      <c r="L292" s="39"/>
      <c r="M292" s="217" t="s">
        <v>1</v>
      </c>
      <c r="N292" s="218" t="s">
        <v>38</v>
      </c>
      <c r="O292" s="71"/>
      <c r="P292" s="219">
        <f>O292*H292</f>
        <v>0</v>
      </c>
      <c r="Q292" s="219">
        <v>0</v>
      </c>
      <c r="R292" s="219">
        <f>Q292*H292</f>
        <v>0</v>
      </c>
      <c r="S292" s="219">
        <v>0</v>
      </c>
      <c r="T292" s="220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21" t="s">
        <v>142</v>
      </c>
      <c r="AT292" s="221" t="s">
        <v>138</v>
      </c>
      <c r="AU292" s="221" t="s">
        <v>83</v>
      </c>
      <c r="AY292" s="17" t="s">
        <v>136</v>
      </c>
      <c r="BE292" s="222">
        <f>IF(N292="základní",J292,0)</f>
        <v>0</v>
      </c>
      <c r="BF292" s="222">
        <f>IF(N292="snížená",J292,0)</f>
        <v>0</v>
      </c>
      <c r="BG292" s="222">
        <f>IF(N292="zákl. přenesená",J292,0)</f>
        <v>0</v>
      </c>
      <c r="BH292" s="222">
        <f>IF(N292="sníž. přenesená",J292,0)</f>
        <v>0</v>
      </c>
      <c r="BI292" s="222">
        <f>IF(N292="nulová",J292,0)</f>
        <v>0</v>
      </c>
      <c r="BJ292" s="17" t="s">
        <v>81</v>
      </c>
      <c r="BK292" s="222">
        <f>ROUND(I292*H292,2)</f>
        <v>0</v>
      </c>
      <c r="BL292" s="17" t="s">
        <v>142</v>
      </c>
      <c r="BM292" s="221" t="s">
        <v>672</v>
      </c>
    </row>
    <row r="293" spans="2:51" s="14" customFormat="1" ht="11.25">
      <c r="B293" s="234"/>
      <c r="C293" s="235"/>
      <c r="D293" s="225" t="s">
        <v>144</v>
      </c>
      <c r="E293" s="236" t="s">
        <v>1</v>
      </c>
      <c r="F293" s="237" t="s">
        <v>665</v>
      </c>
      <c r="G293" s="235"/>
      <c r="H293" s="238">
        <v>28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144</v>
      </c>
      <c r="AU293" s="244" t="s">
        <v>83</v>
      </c>
      <c r="AV293" s="14" t="s">
        <v>83</v>
      </c>
      <c r="AW293" s="14" t="s">
        <v>30</v>
      </c>
      <c r="AX293" s="14" t="s">
        <v>73</v>
      </c>
      <c r="AY293" s="244" t="s">
        <v>136</v>
      </c>
    </row>
    <row r="294" spans="2:51" s="15" customFormat="1" ht="11.25">
      <c r="B294" s="245"/>
      <c r="C294" s="246"/>
      <c r="D294" s="225" t="s">
        <v>144</v>
      </c>
      <c r="E294" s="247" t="s">
        <v>1</v>
      </c>
      <c r="F294" s="248" t="s">
        <v>147</v>
      </c>
      <c r="G294" s="246"/>
      <c r="H294" s="249">
        <v>28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AT294" s="255" t="s">
        <v>144</v>
      </c>
      <c r="AU294" s="255" t="s">
        <v>83</v>
      </c>
      <c r="AV294" s="15" t="s">
        <v>142</v>
      </c>
      <c r="AW294" s="15" t="s">
        <v>30</v>
      </c>
      <c r="AX294" s="15" t="s">
        <v>81</v>
      </c>
      <c r="AY294" s="255" t="s">
        <v>136</v>
      </c>
    </row>
    <row r="295" spans="1:65" s="2" customFormat="1" ht="16.5" customHeight="1">
      <c r="A295" s="34"/>
      <c r="B295" s="35"/>
      <c r="C295" s="209" t="s">
        <v>392</v>
      </c>
      <c r="D295" s="209" t="s">
        <v>138</v>
      </c>
      <c r="E295" s="210" t="s">
        <v>673</v>
      </c>
      <c r="F295" s="211" t="s">
        <v>674</v>
      </c>
      <c r="G295" s="212" t="s">
        <v>210</v>
      </c>
      <c r="H295" s="213">
        <v>13</v>
      </c>
      <c r="I295" s="214"/>
      <c r="J295" s="215">
        <f>ROUND(I295*H295,2)</f>
        <v>0</v>
      </c>
      <c r="K295" s="216"/>
      <c r="L295" s="39"/>
      <c r="M295" s="217" t="s">
        <v>1</v>
      </c>
      <c r="N295" s="218" t="s">
        <v>38</v>
      </c>
      <c r="O295" s="71"/>
      <c r="P295" s="219">
        <f>O295*H295</f>
        <v>0</v>
      </c>
      <c r="Q295" s="219">
        <v>1E-05</v>
      </c>
      <c r="R295" s="219">
        <f>Q295*H295</f>
        <v>0.00013000000000000002</v>
      </c>
      <c r="S295" s="219">
        <v>0</v>
      </c>
      <c r="T295" s="22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21" t="s">
        <v>142</v>
      </c>
      <c r="AT295" s="221" t="s">
        <v>138</v>
      </c>
      <c r="AU295" s="221" t="s">
        <v>83</v>
      </c>
      <c r="AY295" s="17" t="s">
        <v>136</v>
      </c>
      <c r="BE295" s="222">
        <f>IF(N295="základní",J295,0)</f>
        <v>0</v>
      </c>
      <c r="BF295" s="222">
        <f>IF(N295="snížená",J295,0)</f>
        <v>0</v>
      </c>
      <c r="BG295" s="222">
        <f>IF(N295="zákl. přenesená",J295,0)</f>
        <v>0</v>
      </c>
      <c r="BH295" s="222">
        <f>IF(N295="sníž. přenesená",J295,0)</f>
        <v>0</v>
      </c>
      <c r="BI295" s="222">
        <f>IF(N295="nulová",J295,0)</f>
        <v>0</v>
      </c>
      <c r="BJ295" s="17" t="s">
        <v>81</v>
      </c>
      <c r="BK295" s="222">
        <f>ROUND(I295*H295,2)</f>
        <v>0</v>
      </c>
      <c r="BL295" s="17" t="s">
        <v>142</v>
      </c>
      <c r="BM295" s="221" t="s">
        <v>675</v>
      </c>
    </row>
    <row r="296" spans="2:51" s="13" customFormat="1" ht="11.25">
      <c r="B296" s="223"/>
      <c r="C296" s="224"/>
      <c r="D296" s="225" t="s">
        <v>144</v>
      </c>
      <c r="E296" s="226" t="s">
        <v>1</v>
      </c>
      <c r="F296" s="227" t="s">
        <v>164</v>
      </c>
      <c r="G296" s="224"/>
      <c r="H296" s="226" t="s">
        <v>1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AT296" s="233" t="s">
        <v>144</v>
      </c>
      <c r="AU296" s="233" t="s">
        <v>83</v>
      </c>
      <c r="AV296" s="13" t="s">
        <v>81</v>
      </c>
      <c r="AW296" s="13" t="s">
        <v>30</v>
      </c>
      <c r="AX296" s="13" t="s">
        <v>73</v>
      </c>
      <c r="AY296" s="233" t="s">
        <v>136</v>
      </c>
    </row>
    <row r="297" spans="2:51" s="14" customFormat="1" ht="11.25">
      <c r="B297" s="234"/>
      <c r="C297" s="235"/>
      <c r="D297" s="225" t="s">
        <v>144</v>
      </c>
      <c r="E297" s="236" t="s">
        <v>1</v>
      </c>
      <c r="F297" s="237" t="s">
        <v>669</v>
      </c>
      <c r="G297" s="235"/>
      <c r="H297" s="238">
        <v>13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144</v>
      </c>
      <c r="AU297" s="244" t="s">
        <v>83</v>
      </c>
      <c r="AV297" s="14" t="s">
        <v>83</v>
      </c>
      <c r="AW297" s="14" t="s">
        <v>30</v>
      </c>
      <c r="AX297" s="14" t="s">
        <v>73</v>
      </c>
      <c r="AY297" s="244" t="s">
        <v>136</v>
      </c>
    </row>
    <row r="298" spans="2:51" s="15" customFormat="1" ht="11.25">
      <c r="B298" s="245"/>
      <c r="C298" s="246"/>
      <c r="D298" s="225" t="s">
        <v>144</v>
      </c>
      <c r="E298" s="247" t="s">
        <v>1</v>
      </c>
      <c r="F298" s="248" t="s">
        <v>147</v>
      </c>
      <c r="G298" s="246"/>
      <c r="H298" s="249">
        <v>13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AT298" s="255" t="s">
        <v>144</v>
      </c>
      <c r="AU298" s="255" t="s">
        <v>83</v>
      </c>
      <c r="AV298" s="15" t="s">
        <v>142</v>
      </c>
      <c r="AW298" s="15" t="s">
        <v>30</v>
      </c>
      <c r="AX298" s="15" t="s">
        <v>81</v>
      </c>
      <c r="AY298" s="255" t="s">
        <v>136</v>
      </c>
    </row>
    <row r="299" spans="1:65" s="2" customFormat="1" ht="21.75" customHeight="1">
      <c r="A299" s="34"/>
      <c r="B299" s="35"/>
      <c r="C299" s="209" t="s">
        <v>313</v>
      </c>
      <c r="D299" s="209" t="s">
        <v>138</v>
      </c>
      <c r="E299" s="210" t="s">
        <v>676</v>
      </c>
      <c r="F299" s="211" t="s">
        <v>677</v>
      </c>
      <c r="G299" s="212" t="s">
        <v>324</v>
      </c>
      <c r="H299" s="213">
        <v>24</v>
      </c>
      <c r="I299" s="214"/>
      <c r="J299" s="215">
        <f>ROUND(I299*H299,2)</f>
        <v>0</v>
      </c>
      <c r="K299" s="216"/>
      <c r="L299" s="39"/>
      <c r="M299" s="217" t="s">
        <v>1</v>
      </c>
      <c r="N299" s="218" t="s">
        <v>38</v>
      </c>
      <c r="O299" s="71"/>
      <c r="P299" s="219">
        <f>O299*H299</f>
        <v>0</v>
      </c>
      <c r="Q299" s="219">
        <v>0.16849</v>
      </c>
      <c r="R299" s="219">
        <f>Q299*H299</f>
        <v>4.04376</v>
      </c>
      <c r="S299" s="219">
        <v>0</v>
      </c>
      <c r="T299" s="220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21" t="s">
        <v>142</v>
      </c>
      <c r="AT299" s="221" t="s">
        <v>138</v>
      </c>
      <c r="AU299" s="221" t="s">
        <v>83</v>
      </c>
      <c r="AY299" s="17" t="s">
        <v>136</v>
      </c>
      <c r="BE299" s="222">
        <f>IF(N299="základní",J299,0)</f>
        <v>0</v>
      </c>
      <c r="BF299" s="222">
        <f>IF(N299="snížená",J299,0)</f>
        <v>0</v>
      </c>
      <c r="BG299" s="222">
        <f>IF(N299="zákl. přenesená",J299,0)</f>
        <v>0</v>
      </c>
      <c r="BH299" s="222">
        <f>IF(N299="sníž. přenesená",J299,0)</f>
        <v>0</v>
      </c>
      <c r="BI299" s="222">
        <f>IF(N299="nulová",J299,0)</f>
        <v>0</v>
      </c>
      <c r="BJ299" s="17" t="s">
        <v>81</v>
      </c>
      <c r="BK299" s="222">
        <f>ROUND(I299*H299,2)</f>
        <v>0</v>
      </c>
      <c r="BL299" s="17" t="s">
        <v>142</v>
      </c>
      <c r="BM299" s="221" t="s">
        <v>678</v>
      </c>
    </row>
    <row r="300" spans="2:51" s="13" customFormat="1" ht="11.25">
      <c r="B300" s="223"/>
      <c r="C300" s="224"/>
      <c r="D300" s="225" t="s">
        <v>144</v>
      </c>
      <c r="E300" s="226" t="s">
        <v>1</v>
      </c>
      <c r="F300" s="227" t="s">
        <v>145</v>
      </c>
      <c r="G300" s="224"/>
      <c r="H300" s="226" t="s">
        <v>1</v>
      </c>
      <c r="I300" s="228"/>
      <c r="J300" s="224"/>
      <c r="K300" s="224"/>
      <c r="L300" s="229"/>
      <c r="M300" s="230"/>
      <c r="N300" s="231"/>
      <c r="O300" s="231"/>
      <c r="P300" s="231"/>
      <c r="Q300" s="231"/>
      <c r="R300" s="231"/>
      <c r="S300" s="231"/>
      <c r="T300" s="232"/>
      <c r="AT300" s="233" t="s">
        <v>144</v>
      </c>
      <c r="AU300" s="233" t="s">
        <v>83</v>
      </c>
      <c r="AV300" s="13" t="s">
        <v>81</v>
      </c>
      <c r="AW300" s="13" t="s">
        <v>30</v>
      </c>
      <c r="AX300" s="13" t="s">
        <v>73</v>
      </c>
      <c r="AY300" s="233" t="s">
        <v>136</v>
      </c>
    </row>
    <row r="301" spans="2:51" s="14" customFormat="1" ht="11.25">
      <c r="B301" s="234"/>
      <c r="C301" s="235"/>
      <c r="D301" s="225" t="s">
        <v>144</v>
      </c>
      <c r="E301" s="236" t="s">
        <v>1</v>
      </c>
      <c r="F301" s="237" t="s">
        <v>679</v>
      </c>
      <c r="G301" s="235"/>
      <c r="H301" s="238">
        <v>24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AT301" s="244" t="s">
        <v>144</v>
      </c>
      <c r="AU301" s="244" t="s">
        <v>83</v>
      </c>
      <c r="AV301" s="14" t="s">
        <v>83</v>
      </c>
      <c r="AW301" s="14" t="s">
        <v>30</v>
      </c>
      <c r="AX301" s="14" t="s">
        <v>73</v>
      </c>
      <c r="AY301" s="244" t="s">
        <v>136</v>
      </c>
    </row>
    <row r="302" spans="2:51" s="15" customFormat="1" ht="11.25">
      <c r="B302" s="245"/>
      <c r="C302" s="246"/>
      <c r="D302" s="225" t="s">
        <v>144</v>
      </c>
      <c r="E302" s="247" t="s">
        <v>1</v>
      </c>
      <c r="F302" s="248" t="s">
        <v>147</v>
      </c>
      <c r="G302" s="246"/>
      <c r="H302" s="249">
        <v>24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AT302" s="255" t="s">
        <v>144</v>
      </c>
      <c r="AU302" s="255" t="s">
        <v>83</v>
      </c>
      <c r="AV302" s="15" t="s">
        <v>142</v>
      </c>
      <c r="AW302" s="15" t="s">
        <v>30</v>
      </c>
      <c r="AX302" s="15" t="s">
        <v>81</v>
      </c>
      <c r="AY302" s="255" t="s">
        <v>136</v>
      </c>
    </row>
    <row r="303" spans="1:65" s="2" customFormat="1" ht="21.75" customHeight="1">
      <c r="A303" s="34"/>
      <c r="B303" s="35"/>
      <c r="C303" s="264" t="s">
        <v>400</v>
      </c>
      <c r="D303" s="264" t="s">
        <v>276</v>
      </c>
      <c r="E303" s="265" t="s">
        <v>680</v>
      </c>
      <c r="F303" s="266" t="s">
        <v>681</v>
      </c>
      <c r="G303" s="267" t="s">
        <v>324</v>
      </c>
      <c r="H303" s="268">
        <v>1.5</v>
      </c>
      <c r="I303" s="269"/>
      <c r="J303" s="270">
        <f>ROUND(I303*H303,2)</f>
        <v>0</v>
      </c>
      <c r="K303" s="271"/>
      <c r="L303" s="272"/>
      <c r="M303" s="273" t="s">
        <v>1</v>
      </c>
      <c r="N303" s="274" t="s">
        <v>38</v>
      </c>
      <c r="O303" s="71"/>
      <c r="P303" s="219">
        <f>O303*H303</f>
        <v>0</v>
      </c>
      <c r="Q303" s="219">
        <v>0.125</v>
      </c>
      <c r="R303" s="219">
        <f>Q303*H303</f>
        <v>0.1875</v>
      </c>
      <c r="S303" s="219">
        <v>0</v>
      </c>
      <c r="T303" s="220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21" t="s">
        <v>183</v>
      </c>
      <c r="AT303" s="221" t="s">
        <v>276</v>
      </c>
      <c r="AU303" s="221" t="s">
        <v>83</v>
      </c>
      <c r="AY303" s="17" t="s">
        <v>136</v>
      </c>
      <c r="BE303" s="222">
        <f>IF(N303="základní",J303,0)</f>
        <v>0</v>
      </c>
      <c r="BF303" s="222">
        <f>IF(N303="snížená",J303,0)</f>
        <v>0</v>
      </c>
      <c r="BG303" s="222">
        <f>IF(N303="zákl. přenesená",J303,0)</f>
        <v>0</v>
      </c>
      <c r="BH303" s="222">
        <f>IF(N303="sníž. přenesená",J303,0)</f>
        <v>0</v>
      </c>
      <c r="BI303" s="222">
        <f>IF(N303="nulová",J303,0)</f>
        <v>0</v>
      </c>
      <c r="BJ303" s="17" t="s">
        <v>81</v>
      </c>
      <c r="BK303" s="222">
        <f>ROUND(I303*H303,2)</f>
        <v>0</v>
      </c>
      <c r="BL303" s="17" t="s">
        <v>142</v>
      </c>
      <c r="BM303" s="221" t="s">
        <v>682</v>
      </c>
    </row>
    <row r="304" spans="1:65" s="2" customFormat="1" ht="16.5" customHeight="1">
      <c r="A304" s="34"/>
      <c r="B304" s="35"/>
      <c r="C304" s="264" t="s">
        <v>317</v>
      </c>
      <c r="D304" s="264" t="s">
        <v>276</v>
      </c>
      <c r="E304" s="265" t="s">
        <v>683</v>
      </c>
      <c r="F304" s="266" t="s">
        <v>684</v>
      </c>
      <c r="G304" s="267" t="s">
        <v>324</v>
      </c>
      <c r="H304" s="268">
        <v>15</v>
      </c>
      <c r="I304" s="269"/>
      <c r="J304" s="270">
        <f>ROUND(I304*H304,2)</f>
        <v>0</v>
      </c>
      <c r="K304" s="271"/>
      <c r="L304" s="272"/>
      <c r="M304" s="273" t="s">
        <v>1</v>
      </c>
      <c r="N304" s="274" t="s">
        <v>38</v>
      </c>
      <c r="O304" s="71"/>
      <c r="P304" s="219">
        <f>O304*H304</f>
        <v>0</v>
      </c>
      <c r="Q304" s="219">
        <v>0.125</v>
      </c>
      <c r="R304" s="219">
        <f>Q304*H304</f>
        <v>1.875</v>
      </c>
      <c r="S304" s="219">
        <v>0</v>
      </c>
      <c r="T304" s="220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21" t="s">
        <v>183</v>
      </c>
      <c r="AT304" s="221" t="s">
        <v>276</v>
      </c>
      <c r="AU304" s="221" t="s">
        <v>83</v>
      </c>
      <c r="AY304" s="17" t="s">
        <v>136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7" t="s">
        <v>81</v>
      </c>
      <c r="BK304" s="222">
        <f>ROUND(I304*H304,2)</f>
        <v>0</v>
      </c>
      <c r="BL304" s="17" t="s">
        <v>142</v>
      </c>
      <c r="BM304" s="221" t="s">
        <v>685</v>
      </c>
    </row>
    <row r="305" spans="1:65" s="2" customFormat="1" ht="21.75" customHeight="1">
      <c r="A305" s="34"/>
      <c r="B305" s="35"/>
      <c r="C305" s="209" t="s">
        <v>407</v>
      </c>
      <c r="D305" s="209" t="s">
        <v>138</v>
      </c>
      <c r="E305" s="210" t="s">
        <v>686</v>
      </c>
      <c r="F305" s="211" t="s">
        <v>687</v>
      </c>
      <c r="G305" s="212" t="s">
        <v>324</v>
      </c>
      <c r="H305" s="213">
        <v>75</v>
      </c>
      <c r="I305" s="214"/>
      <c r="J305" s="215">
        <f>ROUND(I305*H305,2)</f>
        <v>0</v>
      </c>
      <c r="K305" s="216"/>
      <c r="L305" s="39"/>
      <c r="M305" s="217" t="s">
        <v>1</v>
      </c>
      <c r="N305" s="218" t="s">
        <v>38</v>
      </c>
      <c r="O305" s="71"/>
      <c r="P305" s="219">
        <f>O305*H305</f>
        <v>0</v>
      </c>
      <c r="Q305" s="219">
        <v>0.0127</v>
      </c>
      <c r="R305" s="219">
        <f>Q305*H305</f>
        <v>0.9525</v>
      </c>
      <c r="S305" s="219">
        <v>0</v>
      </c>
      <c r="T305" s="220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21" t="s">
        <v>142</v>
      </c>
      <c r="AT305" s="221" t="s">
        <v>138</v>
      </c>
      <c r="AU305" s="221" t="s">
        <v>83</v>
      </c>
      <c r="AY305" s="17" t="s">
        <v>136</v>
      </c>
      <c r="BE305" s="222">
        <f>IF(N305="základní",J305,0)</f>
        <v>0</v>
      </c>
      <c r="BF305" s="222">
        <f>IF(N305="snížená",J305,0)</f>
        <v>0</v>
      </c>
      <c r="BG305" s="222">
        <f>IF(N305="zákl. přenesená",J305,0)</f>
        <v>0</v>
      </c>
      <c r="BH305" s="222">
        <f>IF(N305="sníž. přenesená",J305,0)</f>
        <v>0</v>
      </c>
      <c r="BI305" s="222">
        <f>IF(N305="nulová",J305,0)</f>
        <v>0</v>
      </c>
      <c r="BJ305" s="17" t="s">
        <v>81</v>
      </c>
      <c r="BK305" s="222">
        <f>ROUND(I305*H305,2)</f>
        <v>0</v>
      </c>
      <c r="BL305" s="17" t="s">
        <v>142</v>
      </c>
      <c r="BM305" s="221" t="s">
        <v>688</v>
      </c>
    </row>
    <row r="306" spans="2:51" s="14" customFormat="1" ht="11.25">
      <c r="B306" s="234"/>
      <c r="C306" s="235"/>
      <c r="D306" s="225" t="s">
        <v>144</v>
      </c>
      <c r="E306" s="236" t="s">
        <v>1</v>
      </c>
      <c r="F306" s="237" t="s">
        <v>689</v>
      </c>
      <c r="G306" s="235"/>
      <c r="H306" s="238">
        <v>75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AT306" s="244" t="s">
        <v>144</v>
      </c>
      <c r="AU306" s="244" t="s">
        <v>83</v>
      </c>
      <c r="AV306" s="14" t="s">
        <v>83</v>
      </c>
      <c r="AW306" s="14" t="s">
        <v>30</v>
      </c>
      <c r="AX306" s="14" t="s">
        <v>73</v>
      </c>
      <c r="AY306" s="244" t="s">
        <v>136</v>
      </c>
    </row>
    <row r="307" spans="2:51" s="15" customFormat="1" ht="11.25">
      <c r="B307" s="245"/>
      <c r="C307" s="246"/>
      <c r="D307" s="225" t="s">
        <v>144</v>
      </c>
      <c r="E307" s="247" t="s">
        <v>1</v>
      </c>
      <c r="F307" s="248" t="s">
        <v>147</v>
      </c>
      <c r="G307" s="246"/>
      <c r="H307" s="249">
        <v>75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AT307" s="255" t="s">
        <v>144</v>
      </c>
      <c r="AU307" s="255" t="s">
        <v>83</v>
      </c>
      <c r="AV307" s="15" t="s">
        <v>142</v>
      </c>
      <c r="AW307" s="15" t="s">
        <v>30</v>
      </c>
      <c r="AX307" s="15" t="s">
        <v>81</v>
      </c>
      <c r="AY307" s="255" t="s">
        <v>136</v>
      </c>
    </row>
    <row r="308" spans="1:65" s="2" customFormat="1" ht="21.75" customHeight="1">
      <c r="A308" s="34"/>
      <c r="B308" s="35"/>
      <c r="C308" s="209" t="s">
        <v>320</v>
      </c>
      <c r="D308" s="209" t="s">
        <v>138</v>
      </c>
      <c r="E308" s="210" t="s">
        <v>690</v>
      </c>
      <c r="F308" s="211" t="s">
        <v>691</v>
      </c>
      <c r="G308" s="212" t="s">
        <v>324</v>
      </c>
      <c r="H308" s="213">
        <v>135</v>
      </c>
      <c r="I308" s="214"/>
      <c r="J308" s="215">
        <f>ROUND(I308*H308,2)</f>
        <v>0</v>
      </c>
      <c r="K308" s="216"/>
      <c r="L308" s="39"/>
      <c r="M308" s="217" t="s">
        <v>1</v>
      </c>
      <c r="N308" s="218" t="s">
        <v>38</v>
      </c>
      <c r="O308" s="71"/>
      <c r="P308" s="219">
        <f>O308*H308</f>
        <v>0</v>
      </c>
      <c r="Q308" s="219">
        <v>0.10095</v>
      </c>
      <c r="R308" s="219">
        <f>Q308*H308</f>
        <v>13.62825</v>
      </c>
      <c r="S308" s="219">
        <v>0</v>
      </c>
      <c r="T308" s="220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21" t="s">
        <v>142</v>
      </c>
      <c r="AT308" s="221" t="s">
        <v>138</v>
      </c>
      <c r="AU308" s="221" t="s">
        <v>83</v>
      </c>
      <c r="AY308" s="17" t="s">
        <v>136</v>
      </c>
      <c r="BE308" s="222">
        <f>IF(N308="základní",J308,0)</f>
        <v>0</v>
      </c>
      <c r="BF308" s="222">
        <f>IF(N308="snížená",J308,0)</f>
        <v>0</v>
      </c>
      <c r="BG308" s="222">
        <f>IF(N308="zákl. přenesená",J308,0)</f>
        <v>0</v>
      </c>
      <c r="BH308" s="222">
        <f>IF(N308="sníž. přenesená",J308,0)</f>
        <v>0</v>
      </c>
      <c r="BI308" s="222">
        <f>IF(N308="nulová",J308,0)</f>
        <v>0</v>
      </c>
      <c r="BJ308" s="17" t="s">
        <v>81</v>
      </c>
      <c r="BK308" s="222">
        <f>ROUND(I308*H308,2)</f>
        <v>0</v>
      </c>
      <c r="BL308" s="17" t="s">
        <v>142</v>
      </c>
      <c r="BM308" s="221" t="s">
        <v>692</v>
      </c>
    </row>
    <row r="309" spans="2:51" s="13" customFormat="1" ht="11.25">
      <c r="B309" s="223"/>
      <c r="C309" s="224"/>
      <c r="D309" s="225" t="s">
        <v>144</v>
      </c>
      <c r="E309" s="226" t="s">
        <v>1</v>
      </c>
      <c r="F309" s="227" t="s">
        <v>145</v>
      </c>
      <c r="G309" s="224"/>
      <c r="H309" s="226" t="s">
        <v>1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AT309" s="233" t="s">
        <v>144</v>
      </c>
      <c r="AU309" s="233" t="s">
        <v>83</v>
      </c>
      <c r="AV309" s="13" t="s">
        <v>81</v>
      </c>
      <c r="AW309" s="13" t="s">
        <v>30</v>
      </c>
      <c r="AX309" s="13" t="s">
        <v>73</v>
      </c>
      <c r="AY309" s="233" t="s">
        <v>136</v>
      </c>
    </row>
    <row r="310" spans="2:51" s="14" customFormat="1" ht="11.25">
      <c r="B310" s="234"/>
      <c r="C310" s="235"/>
      <c r="D310" s="225" t="s">
        <v>144</v>
      </c>
      <c r="E310" s="236" t="s">
        <v>1</v>
      </c>
      <c r="F310" s="237" t="s">
        <v>693</v>
      </c>
      <c r="G310" s="235"/>
      <c r="H310" s="238">
        <v>135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AT310" s="244" t="s">
        <v>144</v>
      </c>
      <c r="AU310" s="244" t="s">
        <v>83</v>
      </c>
      <c r="AV310" s="14" t="s">
        <v>83</v>
      </c>
      <c r="AW310" s="14" t="s">
        <v>30</v>
      </c>
      <c r="AX310" s="14" t="s">
        <v>73</v>
      </c>
      <c r="AY310" s="244" t="s">
        <v>136</v>
      </c>
    </row>
    <row r="311" spans="2:51" s="15" customFormat="1" ht="11.25">
      <c r="B311" s="245"/>
      <c r="C311" s="246"/>
      <c r="D311" s="225" t="s">
        <v>144</v>
      </c>
      <c r="E311" s="247" t="s">
        <v>1</v>
      </c>
      <c r="F311" s="248" t="s">
        <v>147</v>
      </c>
      <c r="G311" s="246"/>
      <c r="H311" s="249">
        <v>135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AT311" s="255" t="s">
        <v>144</v>
      </c>
      <c r="AU311" s="255" t="s">
        <v>83</v>
      </c>
      <c r="AV311" s="15" t="s">
        <v>142</v>
      </c>
      <c r="AW311" s="15" t="s">
        <v>30</v>
      </c>
      <c r="AX311" s="15" t="s">
        <v>81</v>
      </c>
      <c r="AY311" s="255" t="s">
        <v>136</v>
      </c>
    </row>
    <row r="312" spans="1:65" s="2" customFormat="1" ht="16.5" customHeight="1">
      <c r="A312" s="34"/>
      <c r="B312" s="35"/>
      <c r="C312" s="264" t="s">
        <v>414</v>
      </c>
      <c r="D312" s="264" t="s">
        <v>276</v>
      </c>
      <c r="E312" s="265" t="s">
        <v>694</v>
      </c>
      <c r="F312" s="266" t="s">
        <v>695</v>
      </c>
      <c r="G312" s="267" t="s">
        <v>324</v>
      </c>
      <c r="H312" s="268">
        <v>135</v>
      </c>
      <c r="I312" s="269"/>
      <c r="J312" s="270">
        <f>ROUND(I312*H312,2)</f>
        <v>0</v>
      </c>
      <c r="K312" s="271"/>
      <c r="L312" s="272"/>
      <c r="M312" s="273" t="s">
        <v>1</v>
      </c>
      <c r="N312" s="274" t="s">
        <v>38</v>
      </c>
      <c r="O312" s="71"/>
      <c r="P312" s="219">
        <f>O312*H312</f>
        <v>0</v>
      </c>
      <c r="Q312" s="219">
        <v>0.024</v>
      </c>
      <c r="R312" s="219">
        <f>Q312*H312</f>
        <v>3.24</v>
      </c>
      <c r="S312" s="219">
        <v>0</v>
      </c>
      <c r="T312" s="220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21" t="s">
        <v>183</v>
      </c>
      <c r="AT312" s="221" t="s">
        <v>276</v>
      </c>
      <c r="AU312" s="221" t="s">
        <v>83</v>
      </c>
      <c r="AY312" s="17" t="s">
        <v>136</v>
      </c>
      <c r="BE312" s="222">
        <f>IF(N312="základní",J312,0)</f>
        <v>0</v>
      </c>
      <c r="BF312" s="222">
        <f>IF(N312="snížená",J312,0)</f>
        <v>0</v>
      </c>
      <c r="BG312" s="222">
        <f>IF(N312="zákl. přenesená",J312,0)</f>
        <v>0</v>
      </c>
      <c r="BH312" s="222">
        <f>IF(N312="sníž. přenesená",J312,0)</f>
        <v>0</v>
      </c>
      <c r="BI312" s="222">
        <f>IF(N312="nulová",J312,0)</f>
        <v>0</v>
      </c>
      <c r="BJ312" s="17" t="s">
        <v>81</v>
      </c>
      <c r="BK312" s="222">
        <f>ROUND(I312*H312,2)</f>
        <v>0</v>
      </c>
      <c r="BL312" s="17" t="s">
        <v>142</v>
      </c>
      <c r="BM312" s="221" t="s">
        <v>696</v>
      </c>
    </row>
    <row r="313" spans="1:65" s="2" customFormat="1" ht="21.75" customHeight="1">
      <c r="A313" s="34"/>
      <c r="B313" s="35"/>
      <c r="C313" s="209" t="s">
        <v>325</v>
      </c>
      <c r="D313" s="209" t="s">
        <v>138</v>
      </c>
      <c r="E313" s="210" t="s">
        <v>697</v>
      </c>
      <c r="F313" s="211" t="s">
        <v>698</v>
      </c>
      <c r="G313" s="212" t="s">
        <v>141</v>
      </c>
      <c r="H313" s="213">
        <v>16.5</v>
      </c>
      <c r="I313" s="214"/>
      <c r="J313" s="215">
        <f>ROUND(I313*H313,2)</f>
        <v>0</v>
      </c>
      <c r="K313" s="216"/>
      <c r="L313" s="39"/>
      <c r="M313" s="217" t="s">
        <v>1</v>
      </c>
      <c r="N313" s="218" t="s">
        <v>38</v>
      </c>
      <c r="O313" s="71"/>
      <c r="P313" s="219">
        <f>O313*H313</f>
        <v>0</v>
      </c>
      <c r="Q313" s="219">
        <v>2.25634</v>
      </c>
      <c r="R313" s="219">
        <f>Q313*H313</f>
        <v>37.229609999999994</v>
      </c>
      <c r="S313" s="219">
        <v>0</v>
      </c>
      <c r="T313" s="220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21" t="s">
        <v>142</v>
      </c>
      <c r="AT313" s="221" t="s">
        <v>138</v>
      </c>
      <c r="AU313" s="221" t="s">
        <v>83</v>
      </c>
      <c r="AY313" s="17" t="s">
        <v>136</v>
      </c>
      <c r="BE313" s="222">
        <f>IF(N313="základní",J313,0)</f>
        <v>0</v>
      </c>
      <c r="BF313" s="222">
        <f>IF(N313="snížená",J313,0)</f>
        <v>0</v>
      </c>
      <c r="BG313" s="222">
        <f>IF(N313="zákl. přenesená",J313,0)</f>
        <v>0</v>
      </c>
      <c r="BH313" s="222">
        <f>IF(N313="sníž. přenesená",J313,0)</f>
        <v>0</v>
      </c>
      <c r="BI313" s="222">
        <f>IF(N313="nulová",J313,0)</f>
        <v>0</v>
      </c>
      <c r="BJ313" s="17" t="s">
        <v>81</v>
      </c>
      <c r="BK313" s="222">
        <f>ROUND(I313*H313,2)</f>
        <v>0</v>
      </c>
      <c r="BL313" s="17" t="s">
        <v>142</v>
      </c>
      <c r="BM313" s="221" t="s">
        <v>699</v>
      </c>
    </row>
    <row r="314" spans="2:51" s="14" customFormat="1" ht="11.25">
      <c r="B314" s="234"/>
      <c r="C314" s="235"/>
      <c r="D314" s="225" t="s">
        <v>144</v>
      </c>
      <c r="E314" s="236" t="s">
        <v>1</v>
      </c>
      <c r="F314" s="237" t="s">
        <v>700</v>
      </c>
      <c r="G314" s="235"/>
      <c r="H314" s="238">
        <v>3.6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144</v>
      </c>
      <c r="AU314" s="244" t="s">
        <v>83</v>
      </c>
      <c r="AV314" s="14" t="s">
        <v>83</v>
      </c>
      <c r="AW314" s="14" t="s">
        <v>30</v>
      </c>
      <c r="AX314" s="14" t="s">
        <v>73</v>
      </c>
      <c r="AY314" s="244" t="s">
        <v>136</v>
      </c>
    </row>
    <row r="315" spans="2:51" s="14" customFormat="1" ht="11.25">
      <c r="B315" s="234"/>
      <c r="C315" s="235"/>
      <c r="D315" s="225" t="s">
        <v>144</v>
      </c>
      <c r="E315" s="236" t="s">
        <v>1</v>
      </c>
      <c r="F315" s="237" t="s">
        <v>701</v>
      </c>
      <c r="G315" s="235"/>
      <c r="H315" s="238">
        <v>10.8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AT315" s="244" t="s">
        <v>144</v>
      </c>
      <c r="AU315" s="244" t="s">
        <v>83</v>
      </c>
      <c r="AV315" s="14" t="s">
        <v>83</v>
      </c>
      <c r="AW315" s="14" t="s">
        <v>30</v>
      </c>
      <c r="AX315" s="14" t="s">
        <v>73</v>
      </c>
      <c r="AY315" s="244" t="s">
        <v>136</v>
      </c>
    </row>
    <row r="316" spans="2:51" s="14" customFormat="1" ht="11.25">
      <c r="B316" s="234"/>
      <c r="C316" s="235"/>
      <c r="D316" s="225" t="s">
        <v>144</v>
      </c>
      <c r="E316" s="236" t="s">
        <v>1</v>
      </c>
      <c r="F316" s="237" t="s">
        <v>702</v>
      </c>
      <c r="G316" s="235"/>
      <c r="H316" s="238">
        <v>2.1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AT316" s="244" t="s">
        <v>144</v>
      </c>
      <c r="AU316" s="244" t="s">
        <v>83</v>
      </c>
      <c r="AV316" s="14" t="s">
        <v>83</v>
      </c>
      <c r="AW316" s="14" t="s">
        <v>30</v>
      </c>
      <c r="AX316" s="14" t="s">
        <v>73</v>
      </c>
      <c r="AY316" s="244" t="s">
        <v>136</v>
      </c>
    </row>
    <row r="317" spans="2:51" s="15" customFormat="1" ht="11.25">
      <c r="B317" s="245"/>
      <c r="C317" s="246"/>
      <c r="D317" s="225" t="s">
        <v>144</v>
      </c>
      <c r="E317" s="247" t="s">
        <v>1</v>
      </c>
      <c r="F317" s="248" t="s">
        <v>147</v>
      </c>
      <c r="G317" s="246"/>
      <c r="H317" s="249">
        <v>16.5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AT317" s="255" t="s">
        <v>144</v>
      </c>
      <c r="AU317" s="255" t="s">
        <v>83</v>
      </c>
      <c r="AV317" s="15" t="s">
        <v>142</v>
      </c>
      <c r="AW317" s="15" t="s">
        <v>30</v>
      </c>
      <c r="AX317" s="15" t="s">
        <v>81</v>
      </c>
      <c r="AY317" s="255" t="s">
        <v>136</v>
      </c>
    </row>
    <row r="318" spans="1:65" s="2" customFormat="1" ht="21.75" customHeight="1">
      <c r="A318" s="34"/>
      <c r="B318" s="35"/>
      <c r="C318" s="209" t="s">
        <v>78</v>
      </c>
      <c r="D318" s="209" t="s">
        <v>138</v>
      </c>
      <c r="E318" s="210" t="s">
        <v>703</v>
      </c>
      <c r="F318" s="211" t="s">
        <v>704</v>
      </c>
      <c r="G318" s="212" t="s">
        <v>324</v>
      </c>
      <c r="H318" s="213">
        <v>30</v>
      </c>
      <c r="I318" s="214"/>
      <c r="J318" s="215">
        <f>ROUND(I318*H318,2)</f>
        <v>0</v>
      </c>
      <c r="K318" s="216"/>
      <c r="L318" s="39"/>
      <c r="M318" s="217" t="s">
        <v>1</v>
      </c>
      <c r="N318" s="218" t="s">
        <v>38</v>
      </c>
      <c r="O318" s="71"/>
      <c r="P318" s="219">
        <f>O318*H318</f>
        <v>0</v>
      </c>
      <c r="Q318" s="219">
        <v>0</v>
      </c>
      <c r="R318" s="219">
        <f>Q318*H318</f>
        <v>0</v>
      </c>
      <c r="S318" s="219">
        <v>0</v>
      </c>
      <c r="T318" s="220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21" t="s">
        <v>142</v>
      </c>
      <c r="AT318" s="221" t="s">
        <v>138</v>
      </c>
      <c r="AU318" s="221" t="s">
        <v>83</v>
      </c>
      <c r="AY318" s="17" t="s">
        <v>136</v>
      </c>
      <c r="BE318" s="222">
        <f>IF(N318="základní",J318,0)</f>
        <v>0</v>
      </c>
      <c r="BF318" s="222">
        <f>IF(N318="snížená",J318,0)</f>
        <v>0</v>
      </c>
      <c r="BG318" s="222">
        <f>IF(N318="zákl. přenesená",J318,0)</f>
        <v>0</v>
      </c>
      <c r="BH318" s="222">
        <f>IF(N318="sníž. přenesená",J318,0)</f>
        <v>0</v>
      </c>
      <c r="BI318" s="222">
        <f>IF(N318="nulová",J318,0)</f>
        <v>0</v>
      </c>
      <c r="BJ318" s="17" t="s">
        <v>81</v>
      </c>
      <c r="BK318" s="222">
        <f>ROUND(I318*H318,2)</f>
        <v>0</v>
      </c>
      <c r="BL318" s="17" t="s">
        <v>142</v>
      </c>
      <c r="BM318" s="221" t="s">
        <v>705</v>
      </c>
    </row>
    <row r="319" spans="2:51" s="13" customFormat="1" ht="11.25">
      <c r="B319" s="223"/>
      <c r="C319" s="224"/>
      <c r="D319" s="225" t="s">
        <v>144</v>
      </c>
      <c r="E319" s="226" t="s">
        <v>1</v>
      </c>
      <c r="F319" s="227" t="s">
        <v>145</v>
      </c>
      <c r="G319" s="224"/>
      <c r="H319" s="226" t="s">
        <v>1</v>
      </c>
      <c r="I319" s="228"/>
      <c r="J319" s="224"/>
      <c r="K319" s="224"/>
      <c r="L319" s="229"/>
      <c r="M319" s="230"/>
      <c r="N319" s="231"/>
      <c r="O319" s="231"/>
      <c r="P319" s="231"/>
      <c r="Q319" s="231"/>
      <c r="R319" s="231"/>
      <c r="S319" s="231"/>
      <c r="T319" s="232"/>
      <c r="AT319" s="233" t="s">
        <v>144</v>
      </c>
      <c r="AU319" s="233" t="s">
        <v>83</v>
      </c>
      <c r="AV319" s="13" t="s">
        <v>81</v>
      </c>
      <c r="AW319" s="13" t="s">
        <v>30</v>
      </c>
      <c r="AX319" s="13" t="s">
        <v>73</v>
      </c>
      <c r="AY319" s="233" t="s">
        <v>136</v>
      </c>
    </row>
    <row r="320" spans="2:51" s="14" customFormat="1" ht="11.25">
      <c r="B320" s="234"/>
      <c r="C320" s="235"/>
      <c r="D320" s="225" t="s">
        <v>144</v>
      </c>
      <c r="E320" s="236" t="s">
        <v>1</v>
      </c>
      <c r="F320" s="237" t="s">
        <v>288</v>
      </c>
      <c r="G320" s="235"/>
      <c r="H320" s="238">
        <v>30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AT320" s="244" t="s">
        <v>144</v>
      </c>
      <c r="AU320" s="244" t="s">
        <v>83</v>
      </c>
      <c r="AV320" s="14" t="s">
        <v>83</v>
      </c>
      <c r="AW320" s="14" t="s">
        <v>30</v>
      </c>
      <c r="AX320" s="14" t="s">
        <v>73</v>
      </c>
      <c r="AY320" s="244" t="s">
        <v>136</v>
      </c>
    </row>
    <row r="321" spans="2:51" s="15" customFormat="1" ht="11.25">
      <c r="B321" s="245"/>
      <c r="C321" s="246"/>
      <c r="D321" s="225" t="s">
        <v>144</v>
      </c>
      <c r="E321" s="247" t="s">
        <v>1</v>
      </c>
      <c r="F321" s="248" t="s">
        <v>147</v>
      </c>
      <c r="G321" s="246"/>
      <c r="H321" s="249">
        <v>30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AT321" s="255" t="s">
        <v>144</v>
      </c>
      <c r="AU321" s="255" t="s">
        <v>83</v>
      </c>
      <c r="AV321" s="15" t="s">
        <v>142</v>
      </c>
      <c r="AW321" s="15" t="s">
        <v>30</v>
      </c>
      <c r="AX321" s="15" t="s">
        <v>81</v>
      </c>
      <c r="AY321" s="255" t="s">
        <v>136</v>
      </c>
    </row>
    <row r="322" spans="1:65" s="2" customFormat="1" ht="21.75" customHeight="1">
      <c r="A322" s="34"/>
      <c r="B322" s="35"/>
      <c r="C322" s="209" t="s">
        <v>84</v>
      </c>
      <c r="D322" s="209" t="s">
        <v>138</v>
      </c>
      <c r="E322" s="210" t="s">
        <v>706</v>
      </c>
      <c r="F322" s="211" t="s">
        <v>707</v>
      </c>
      <c r="G322" s="212" t="s">
        <v>324</v>
      </c>
      <c r="H322" s="213">
        <v>30</v>
      </c>
      <c r="I322" s="214"/>
      <c r="J322" s="215">
        <f>ROUND(I322*H322,2)</f>
        <v>0</v>
      </c>
      <c r="K322" s="216"/>
      <c r="L322" s="39"/>
      <c r="M322" s="217" t="s">
        <v>1</v>
      </c>
      <c r="N322" s="218" t="s">
        <v>38</v>
      </c>
      <c r="O322" s="71"/>
      <c r="P322" s="219">
        <f>O322*H322</f>
        <v>0</v>
      </c>
      <c r="Q322" s="219">
        <v>5E-05</v>
      </c>
      <c r="R322" s="219">
        <f>Q322*H322</f>
        <v>0.0015</v>
      </c>
      <c r="S322" s="219">
        <v>0</v>
      </c>
      <c r="T322" s="220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21" t="s">
        <v>142</v>
      </c>
      <c r="AT322" s="221" t="s">
        <v>138</v>
      </c>
      <c r="AU322" s="221" t="s">
        <v>83</v>
      </c>
      <c r="AY322" s="17" t="s">
        <v>136</v>
      </c>
      <c r="BE322" s="222">
        <f>IF(N322="základní",J322,0)</f>
        <v>0</v>
      </c>
      <c r="BF322" s="222">
        <f>IF(N322="snížená",J322,0)</f>
        <v>0</v>
      </c>
      <c r="BG322" s="222">
        <f>IF(N322="zákl. přenesená",J322,0)</f>
        <v>0</v>
      </c>
      <c r="BH322" s="222">
        <f>IF(N322="sníž. přenesená",J322,0)</f>
        <v>0</v>
      </c>
      <c r="BI322" s="222">
        <f>IF(N322="nulová",J322,0)</f>
        <v>0</v>
      </c>
      <c r="BJ322" s="17" t="s">
        <v>81</v>
      </c>
      <c r="BK322" s="222">
        <f>ROUND(I322*H322,2)</f>
        <v>0</v>
      </c>
      <c r="BL322" s="17" t="s">
        <v>142</v>
      </c>
      <c r="BM322" s="221" t="s">
        <v>708</v>
      </c>
    </row>
    <row r="323" spans="2:51" s="13" customFormat="1" ht="11.25">
      <c r="B323" s="223"/>
      <c r="C323" s="224"/>
      <c r="D323" s="225" t="s">
        <v>144</v>
      </c>
      <c r="E323" s="226" t="s">
        <v>1</v>
      </c>
      <c r="F323" s="227" t="s">
        <v>145</v>
      </c>
      <c r="G323" s="224"/>
      <c r="H323" s="226" t="s">
        <v>1</v>
      </c>
      <c r="I323" s="228"/>
      <c r="J323" s="224"/>
      <c r="K323" s="224"/>
      <c r="L323" s="229"/>
      <c r="M323" s="230"/>
      <c r="N323" s="231"/>
      <c r="O323" s="231"/>
      <c r="P323" s="231"/>
      <c r="Q323" s="231"/>
      <c r="R323" s="231"/>
      <c r="S323" s="231"/>
      <c r="T323" s="232"/>
      <c r="AT323" s="233" t="s">
        <v>144</v>
      </c>
      <c r="AU323" s="233" t="s">
        <v>83</v>
      </c>
      <c r="AV323" s="13" t="s">
        <v>81</v>
      </c>
      <c r="AW323" s="13" t="s">
        <v>30</v>
      </c>
      <c r="AX323" s="13" t="s">
        <v>73</v>
      </c>
      <c r="AY323" s="233" t="s">
        <v>136</v>
      </c>
    </row>
    <row r="324" spans="2:51" s="14" customFormat="1" ht="11.25">
      <c r="B324" s="234"/>
      <c r="C324" s="235"/>
      <c r="D324" s="225" t="s">
        <v>144</v>
      </c>
      <c r="E324" s="236" t="s">
        <v>1</v>
      </c>
      <c r="F324" s="237" t="s">
        <v>288</v>
      </c>
      <c r="G324" s="235"/>
      <c r="H324" s="238">
        <v>30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AT324" s="244" t="s">
        <v>144</v>
      </c>
      <c r="AU324" s="244" t="s">
        <v>83</v>
      </c>
      <c r="AV324" s="14" t="s">
        <v>83</v>
      </c>
      <c r="AW324" s="14" t="s">
        <v>30</v>
      </c>
      <c r="AX324" s="14" t="s">
        <v>73</v>
      </c>
      <c r="AY324" s="244" t="s">
        <v>136</v>
      </c>
    </row>
    <row r="325" spans="2:51" s="15" customFormat="1" ht="11.25">
      <c r="B325" s="245"/>
      <c r="C325" s="246"/>
      <c r="D325" s="225" t="s">
        <v>144</v>
      </c>
      <c r="E325" s="247" t="s">
        <v>1</v>
      </c>
      <c r="F325" s="248" t="s">
        <v>147</v>
      </c>
      <c r="G325" s="246"/>
      <c r="H325" s="249">
        <v>30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AT325" s="255" t="s">
        <v>144</v>
      </c>
      <c r="AU325" s="255" t="s">
        <v>83</v>
      </c>
      <c r="AV325" s="15" t="s">
        <v>142</v>
      </c>
      <c r="AW325" s="15" t="s">
        <v>30</v>
      </c>
      <c r="AX325" s="15" t="s">
        <v>81</v>
      </c>
      <c r="AY325" s="255" t="s">
        <v>136</v>
      </c>
    </row>
    <row r="326" spans="1:65" s="2" customFormat="1" ht="16.5" customHeight="1">
      <c r="A326" s="34"/>
      <c r="B326" s="35"/>
      <c r="C326" s="209" t="s">
        <v>94</v>
      </c>
      <c r="D326" s="209" t="s">
        <v>138</v>
      </c>
      <c r="E326" s="210" t="s">
        <v>709</v>
      </c>
      <c r="F326" s="211" t="s">
        <v>710</v>
      </c>
      <c r="G326" s="212" t="s">
        <v>324</v>
      </c>
      <c r="H326" s="213">
        <v>30</v>
      </c>
      <c r="I326" s="214"/>
      <c r="J326" s="215">
        <f>ROUND(I326*H326,2)</f>
        <v>0</v>
      </c>
      <c r="K326" s="216"/>
      <c r="L326" s="39"/>
      <c r="M326" s="217" t="s">
        <v>1</v>
      </c>
      <c r="N326" s="218" t="s">
        <v>38</v>
      </c>
      <c r="O326" s="71"/>
      <c r="P326" s="219">
        <f>O326*H326</f>
        <v>0</v>
      </c>
      <c r="Q326" s="219">
        <v>0</v>
      </c>
      <c r="R326" s="219">
        <f>Q326*H326</f>
        <v>0</v>
      </c>
      <c r="S326" s="219">
        <v>0</v>
      </c>
      <c r="T326" s="220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21" t="s">
        <v>142</v>
      </c>
      <c r="AT326" s="221" t="s">
        <v>138</v>
      </c>
      <c r="AU326" s="221" t="s">
        <v>83</v>
      </c>
      <c r="AY326" s="17" t="s">
        <v>136</v>
      </c>
      <c r="BE326" s="222">
        <f>IF(N326="základní",J326,0)</f>
        <v>0</v>
      </c>
      <c r="BF326" s="222">
        <f>IF(N326="snížená",J326,0)</f>
        <v>0</v>
      </c>
      <c r="BG326" s="222">
        <f>IF(N326="zákl. přenesená",J326,0)</f>
        <v>0</v>
      </c>
      <c r="BH326" s="222">
        <f>IF(N326="sníž. přenesená",J326,0)</f>
        <v>0</v>
      </c>
      <c r="BI326" s="222">
        <f>IF(N326="nulová",J326,0)</f>
        <v>0</v>
      </c>
      <c r="BJ326" s="17" t="s">
        <v>81</v>
      </c>
      <c r="BK326" s="222">
        <f>ROUND(I326*H326,2)</f>
        <v>0</v>
      </c>
      <c r="BL326" s="17" t="s">
        <v>142</v>
      </c>
      <c r="BM326" s="221" t="s">
        <v>711</v>
      </c>
    </row>
    <row r="327" spans="2:51" s="13" customFormat="1" ht="11.25">
      <c r="B327" s="223"/>
      <c r="C327" s="224"/>
      <c r="D327" s="225" t="s">
        <v>144</v>
      </c>
      <c r="E327" s="226" t="s">
        <v>1</v>
      </c>
      <c r="F327" s="227" t="s">
        <v>145</v>
      </c>
      <c r="G327" s="224"/>
      <c r="H327" s="226" t="s">
        <v>1</v>
      </c>
      <c r="I327" s="228"/>
      <c r="J327" s="224"/>
      <c r="K327" s="224"/>
      <c r="L327" s="229"/>
      <c r="M327" s="230"/>
      <c r="N327" s="231"/>
      <c r="O327" s="231"/>
      <c r="P327" s="231"/>
      <c r="Q327" s="231"/>
      <c r="R327" s="231"/>
      <c r="S327" s="231"/>
      <c r="T327" s="232"/>
      <c r="AT327" s="233" t="s">
        <v>144</v>
      </c>
      <c r="AU327" s="233" t="s">
        <v>83</v>
      </c>
      <c r="AV327" s="13" t="s">
        <v>81</v>
      </c>
      <c r="AW327" s="13" t="s">
        <v>30</v>
      </c>
      <c r="AX327" s="13" t="s">
        <v>73</v>
      </c>
      <c r="AY327" s="233" t="s">
        <v>136</v>
      </c>
    </row>
    <row r="328" spans="2:51" s="14" customFormat="1" ht="11.25">
      <c r="B328" s="234"/>
      <c r="C328" s="235"/>
      <c r="D328" s="225" t="s">
        <v>144</v>
      </c>
      <c r="E328" s="236" t="s">
        <v>1</v>
      </c>
      <c r="F328" s="237" t="s">
        <v>288</v>
      </c>
      <c r="G328" s="235"/>
      <c r="H328" s="238">
        <v>30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AT328" s="244" t="s">
        <v>144</v>
      </c>
      <c r="AU328" s="244" t="s">
        <v>83</v>
      </c>
      <c r="AV328" s="14" t="s">
        <v>83</v>
      </c>
      <c r="AW328" s="14" t="s">
        <v>30</v>
      </c>
      <c r="AX328" s="14" t="s">
        <v>73</v>
      </c>
      <c r="AY328" s="244" t="s">
        <v>136</v>
      </c>
    </row>
    <row r="329" spans="2:51" s="15" customFormat="1" ht="11.25">
      <c r="B329" s="245"/>
      <c r="C329" s="246"/>
      <c r="D329" s="225" t="s">
        <v>144</v>
      </c>
      <c r="E329" s="247" t="s">
        <v>1</v>
      </c>
      <c r="F329" s="248" t="s">
        <v>147</v>
      </c>
      <c r="G329" s="246"/>
      <c r="H329" s="249">
        <v>30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AT329" s="255" t="s">
        <v>144</v>
      </c>
      <c r="AU329" s="255" t="s">
        <v>83</v>
      </c>
      <c r="AV329" s="15" t="s">
        <v>142</v>
      </c>
      <c r="AW329" s="15" t="s">
        <v>30</v>
      </c>
      <c r="AX329" s="15" t="s">
        <v>81</v>
      </c>
      <c r="AY329" s="255" t="s">
        <v>136</v>
      </c>
    </row>
    <row r="330" spans="1:65" s="2" customFormat="1" ht="21.75" customHeight="1">
      <c r="A330" s="34"/>
      <c r="B330" s="35"/>
      <c r="C330" s="209" t="s">
        <v>97</v>
      </c>
      <c r="D330" s="209" t="s">
        <v>138</v>
      </c>
      <c r="E330" s="210" t="s">
        <v>712</v>
      </c>
      <c r="F330" s="211" t="s">
        <v>713</v>
      </c>
      <c r="G330" s="212" t="s">
        <v>324</v>
      </c>
      <c r="H330" s="213">
        <v>30</v>
      </c>
      <c r="I330" s="214"/>
      <c r="J330" s="215">
        <f>ROUND(I330*H330,2)</f>
        <v>0</v>
      </c>
      <c r="K330" s="216"/>
      <c r="L330" s="39"/>
      <c r="M330" s="217" t="s">
        <v>1</v>
      </c>
      <c r="N330" s="218" t="s">
        <v>38</v>
      </c>
      <c r="O330" s="71"/>
      <c r="P330" s="219">
        <f>O330*H330</f>
        <v>0</v>
      </c>
      <c r="Q330" s="219">
        <v>0.14941</v>
      </c>
      <c r="R330" s="219">
        <f>Q330*H330</f>
        <v>4.4822999999999995</v>
      </c>
      <c r="S330" s="219">
        <v>0</v>
      </c>
      <c r="T330" s="220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21" t="s">
        <v>142</v>
      </c>
      <c r="AT330" s="221" t="s">
        <v>138</v>
      </c>
      <c r="AU330" s="221" t="s">
        <v>83</v>
      </c>
      <c r="AY330" s="17" t="s">
        <v>136</v>
      </c>
      <c r="BE330" s="222">
        <f>IF(N330="základní",J330,0)</f>
        <v>0</v>
      </c>
      <c r="BF330" s="222">
        <f>IF(N330="snížená",J330,0)</f>
        <v>0</v>
      </c>
      <c r="BG330" s="222">
        <f>IF(N330="zákl. přenesená",J330,0)</f>
        <v>0</v>
      </c>
      <c r="BH330" s="222">
        <f>IF(N330="sníž. přenesená",J330,0)</f>
        <v>0</v>
      </c>
      <c r="BI330" s="222">
        <f>IF(N330="nulová",J330,0)</f>
        <v>0</v>
      </c>
      <c r="BJ330" s="17" t="s">
        <v>81</v>
      </c>
      <c r="BK330" s="222">
        <f>ROUND(I330*H330,2)</f>
        <v>0</v>
      </c>
      <c r="BL330" s="17" t="s">
        <v>142</v>
      </c>
      <c r="BM330" s="221" t="s">
        <v>714</v>
      </c>
    </row>
    <row r="331" spans="2:51" s="14" customFormat="1" ht="11.25">
      <c r="B331" s="234"/>
      <c r="C331" s="235"/>
      <c r="D331" s="225" t="s">
        <v>144</v>
      </c>
      <c r="E331" s="236" t="s">
        <v>1</v>
      </c>
      <c r="F331" s="237" t="s">
        <v>715</v>
      </c>
      <c r="G331" s="235"/>
      <c r="H331" s="238">
        <v>30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AT331" s="244" t="s">
        <v>144</v>
      </c>
      <c r="AU331" s="244" t="s">
        <v>83</v>
      </c>
      <c r="AV331" s="14" t="s">
        <v>83</v>
      </c>
      <c r="AW331" s="14" t="s">
        <v>30</v>
      </c>
      <c r="AX331" s="14" t="s">
        <v>73</v>
      </c>
      <c r="AY331" s="244" t="s">
        <v>136</v>
      </c>
    </row>
    <row r="332" spans="2:51" s="15" customFormat="1" ht="11.25">
      <c r="B332" s="245"/>
      <c r="C332" s="246"/>
      <c r="D332" s="225" t="s">
        <v>144</v>
      </c>
      <c r="E332" s="247" t="s">
        <v>1</v>
      </c>
      <c r="F332" s="248" t="s">
        <v>147</v>
      </c>
      <c r="G332" s="246"/>
      <c r="H332" s="249">
        <v>30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AT332" s="255" t="s">
        <v>144</v>
      </c>
      <c r="AU332" s="255" t="s">
        <v>83</v>
      </c>
      <c r="AV332" s="15" t="s">
        <v>142</v>
      </c>
      <c r="AW332" s="15" t="s">
        <v>30</v>
      </c>
      <c r="AX332" s="15" t="s">
        <v>81</v>
      </c>
      <c r="AY332" s="255" t="s">
        <v>136</v>
      </c>
    </row>
    <row r="333" spans="1:65" s="2" customFormat="1" ht="21.75" customHeight="1">
      <c r="A333" s="34"/>
      <c r="B333" s="35"/>
      <c r="C333" s="209" t="s">
        <v>433</v>
      </c>
      <c r="D333" s="209" t="s">
        <v>138</v>
      </c>
      <c r="E333" s="210" t="s">
        <v>716</v>
      </c>
      <c r="F333" s="211" t="s">
        <v>717</v>
      </c>
      <c r="G333" s="212" t="s">
        <v>324</v>
      </c>
      <c r="H333" s="213">
        <v>30</v>
      </c>
      <c r="I333" s="214"/>
      <c r="J333" s="215">
        <f>ROUND(I333*H333,2)</f>
        <v>0</v>
      </c>
      <c r="K333" s="216"/>
      <c r="L333" s="39"/>
      <c r="M333" s="217" t="s">
        <v>1</v>
      </c>
      <c r="N333" s="218" t="s">
        <v>38</v>
      </c>
      <c r="O333" s="71"/>
      <c r="P333" s="219">
        <f>O333*H333</f>
        <v>0</v>
      </c>
      <c r="Q333" s="219">
        <v>0.29221</v>
      </c>
      <c r="R333" s="219">
        <f>Q333*H333</f>
        <v>8.766300000000001</v>
      </c>
      <c r="S333" s="219">
        <v>0</v>
      </c>
      <c r="T333" s="220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21" t="s">
        <v>142</v>
      </c>
      <c r="AT333" s="221" t="s">
        <v>138</v>
      </c>
      <c r="AU333" s="221" t="s">
        <v>83</v>
      </c>
      <c r="AY333" s="17" t="s">
        <v>136</v>
      </c>
      <c r="BE333" s="222">
        <f>IF(N333="základní",J333,0)</f>
        <v>0</v>
      </c>
      <c r="BF333" s="222">
        <f>IF(N333="snížená",J333,0)</f>
        <v>0</v>
      </c>
      <c r="BG333" s="222">
        <f>IF(N333="zákl. přenesená",J333,0)</f>
        <v>0</v>
      </c>
      <c r="BH333" s="222">
        <f>IF(N333="sníž. přenesená",J333,0)</f>
        <v>0</v>
      </c>
      <c r="BI333" s="222">
        <f>IF(N333="nulová",J333,0)</f>
        <v>0</v>
      </c>
      <c r="BJ333" s="17" t="s">
        <v>81</v>
      </c>
      <c r="BK333" s="222">
        <f>ROUND(I333*H333,2)</f>
        <v>0</v>
      </c>
      <c r="BL333" s="17" t="s">
        <v>142</v>
      </c>
      <c r="BM333" s="221" t="s">
        <v>718</v>
      </c>
    </row>
    <row r="334" spans="2:51" s="14" customFormat="1" ht="11.25">
      <c r="B334" s="234"/>
      <c r="C334" s="235"/>
      <c r="D334" s="225" t="s">
        <v>144</v>
      </c>
      <c r="E334" s="236" t="s">
        <v>1</v>
      </c>
      <c r="F334" s="237" t="s">
        <v>715</v>
      </c>
      <c r="G334" s="235"/>
      <c r="H334" s="238">
        <v>30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AT334" s="244" t="s">
        <v>144</v>
      </c>
      <c r="AU334" s="244" t="s">
        <v>83</v>
      </c>
      <c r="AV334" s="14" t="s">
        <v>83</v>
      </c>
      <c r="AW334" s="14" t="s">
        <v>30</v>
      </c>
      <c r="AX334" s="14" t="s">
        <v>73</v>
      </c>
      <c r="AY334" s="244" t="s">
        <v>136</v>
      </c>
    </row>
    <row r="335" spans="2:51" s="15" customFormat="1" ht="11.25">
      <c r="B335" s="245"/>
      <c r="C335" s="246"/>
      <c r="D335" s="225" t="s">
        <v>144</v>
      </c>
      <c r="E335" s="247" t="s">
        <v>1</v>
      </c>
      <c r="F335" s="248" t="s">
        <v>147</v>
      </c>
      <c r="G335" s="246"/>
      <c r="H335" s="249">
        <v>30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AT335" s="255" t="s">
        <v>144</v>
      </c>
      <c r="AU335" s="255" t="s">
        <v>83</v>
      </c>
      <c r="AV335" s="15" t="s">
        <v>142</v>
      </c>
      <c r="AW335" s="15" t="s">
        <v>30</v>
      </c>
      <c r="AX335" s="15" t="s">
        <v>81</v>
      </c>
      <c r="AY335" s="255" t="s">
        <v>136</v>
      </c>
    </row>
    <row r="336" spans="1:65" s="2" customFormat="1" ht="21.75" customHeight="1">
      <c r="A336" s="34"/>
      <c r="B336" s="35"/>
      <c r="C336" s="264" t="s">
        <v>100</v>
      </c>
      <c r="D336" s="264" t="s">
        <v>276</v>
      </c>
      <c r="E336" s="265" t="s">
        <v>719</v>
      </c>
      <c r="F336" s="266" t="s">
        <v>720</v>
      </c>
      <c r="G336" s="267" t="s">
        <v>324</v>
      </c>
      <c r="H336" s="268">
        <v>30</v>
      </c>
      <c r="I336" s="269"/>
      <c r="J336" s="270">
        <f>ROUND(I336*H336,2)</f>
        <v>0</v>
      </c>
      <c r="K336" s="271"/>
      <c r="L336" s="272"/>
      <c r="M336" s="273" t="s">
        <v>1</v>
      </c>
      <c r="N336" s="274" t="s">
        <v>38</v>
      </c>
      <c r="O336" s="71"/>
      <c r="P336" s="219">
        <f>O336*H336</f>
        <v>0</v>
      </c>
      <c r="Q336" s="219">
        <v>0.0156</v>
      </c>
      <c r="R336" s="219">
        <f>Q336*H336</f>
        <v>0.46799999999999997</v>
      </c>
      <c r="S336" s="219">
        <v>0</v>
      </c>
      <c r="T336" s="220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21" t="s">
        <v>183</v>
      </c>
      <c r="AT336" s="221" t="s">
        <v>276</v>
      </c>
      <c r="AU336" s="221" t="s">
        <v>83</v>
      </c>
      <c r="AY336" s="17" t="s">
        <v>136</v>
      </c>
      <c r="BE336" s="222">
        <f>IF(N336="základní",J336,0)</f>
        <v>0</v>
      </c>
      <c r="BF336" s="222">
        <f>IF(N336="snížená",J336,0)</f>
        <v>0</v>
      </c>
      <c r="BG336" s="222">
        <f>IF(N336="zákl. přenesená",J336,0)</f>
        <v>0</v>
      </c>
      <c r="BH336" s="222">
        <f>IF(N336="sníž. přenesená",J336,0)</f>
        <v>0</v>
      </c>
      <c r="BI336" s="222">
        <f>IF(N336="nulová",J336,0)</f>
        <v>0</v>
      </c>
      <c r="BJ336" s="17" t="s">
        <v>81</v>
      </c>
      <c r="BK336" s="222">
        <f>ROUND(I336*H336,2)</f>
        <v>0</v>
      </c>
      <c r="BL336" s="17" t="s">
        <v>142</v>
      </c>
      <c r="BM336" s="221" t="s">
        <v>721</v>
      </c>
    </row>
    <row r="337" spans="1:65" s="2" customFormat="1" ht="21.75" customHeight="1">
      <c r="A337" s="34"/>
      <c r="B337" s="35"/>
      <c r="C337" s="209" t="s">
        <v>440</v>
      </c>
      <c r="D337" s="209" t="s">
        <v>138</v>
      </c>
      <c r="E337" s="210" t="s">
        <v>722</v>
      </c>
      <c r="F337" s="211" t="s">
        <v>723</v>
      </c>
      <c r="G337" s="212" t="s">
        <v>157</v>
      </c>
      <c r="H337" s="213">
        <v>1</v>
      </c>
      <c r="I337" s="214"/>
      <c r="J337" s="215">
        <f>ROUND(I337*H337,2)</f>
        <v>0</v>
      </c>
      <c r="K337" s="216"/>
      <c r="L337" s="39"/>
      <c r="M337" s="217" t="s">
        <v>1</v>
      </c>
      <c r="N337" s="218" t="s">
        <v>38</v>
      </c>
      <c r="O337" s="71"/>
      <c r="P337" s="219">
        <f>O337*H337</f>
        <v>0</v>
      </c>
      <c r="Q337" s="219">
        <v>0</v>
      </c>
      <c r="R337" s="219">
        <f>Q337*H337</f>
        <v>0</v>
      </c>
      <c r="S337" s="219">
        <v>0.082</v>
      </c>
      <c r="T337" s="220">
        <f>S337*H337</f>
        <v>0.082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21" t="s">
        <v>142</v>
      </c>
      <c r="AT337" s="221" t="s">
        <v>138</v>
      </c>
      <c r="AU337" s="221" t="s">
        <v>83</v>
      </c>
      <c r="AY337" s="17" t="s">
        <v>136</v>
      </c>
      <c r="BE337" s="222">
        <f>IF(N337="základní",J337,0)</f>
        <v>0</v>
      </c>
      <c r="BF337" s="222">
        <f>IF(N337="snížená",J337,0)</f>
        <v>0</v>
      </c>
      <c r="BG337" s="222">
        <f>IF(N337="zákl. přenesená",J337,0)</f>
        <v>0</v>
      </c>
      <c r="BH337" s="222">
        <f>IF(N337="sníž. přenesená",J337,0)</f>
        <v>0</v>
      </c>
      <c r="BI337" s="222">
        <f>IF(N337="nulová",J337,0)</f>
        <v>0</v>
      </c>
      <c r="BJ337" s="17" t="s">
        <v>81</v>
      </c>
      <c r="BK337" s="222">
        <f>ROUND(I337*H337,2)</f>
        <v>0</v>
      </c>
      <c r="BL337" s="17" t="s">
        <v>142</v>
      </c>
      <c r="BM337" s="221" t="s">
        <v>724</v>
      </c>
    </row>
    <row r="338" spans="1:65" s="2" customFormat="1" ht="21.75" customHeight="1">
      <c r="A338" s="34"/>
      <c r="B338" s="35"/>
      <c r="C338" s="209" t="s">
        <v>103</v>
      </c>
      <c r="D338" s="209" t="s">
        <v>138</v>
      </c>
      <c r="E338" s="210" t="s">
        <v>725</v>
      </c>
      <c r="F338" s="211" t="s">
        <v>726</v>
      </c>
      <c r="G338" s="212" t="s">
        <v>324</v>
      </c>
      <c r="H338" s="213">
        <v>10</v>
      </c>
      <c r="I338" s="214"/>
      <c r="J338" s="215">
        <f>ROUND(I338*H338,2)</f>
        <v>0</v>
      </c>
      <c r="K338" s="216"/>
      <c r="L338" s="39"/>
      <c r="M338" s="217" t="s">
        <v>1</v>
      </c>
      <c r="N338" s="218" t="s">
        <v>38</v>
      </c>
      <c r="O338" s="71"/>
      <c r="P338" s="219">
        <f>O338*H338</f>
        <v>0</v>
      </c>
      <c r="Q338" s="219">
        <v>0</v>
      </c>
      <c r="R338" s="219">
        <f>Q338*H338</f>
        <v>0</v>
      </c>
      <c r="S338" s="219">
        <v>0</v>
      </c>
      <c r="T338" s="220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21" t="s">
        <v>142</v>
      </c>
      <c r="AT338" s="221" t="s">
        <v>138</v>
      </c>
      <c r="AU338" s="221" t="s">
        <v>83</v>
      </c>
      <c r="AY338" s="17" t="s">
        <v>136</v>
      </c>
      <c r="BE338" s="222">
        <f>IF(N338="základní",J338,0)</f>
        <v>0</v>
      </c>
      <c r="BF338" s="222">
        <f>IF(N338="snížená",J338,0)</f>
        <v>0</v>
      </c>
      <c r="BG338" s="222">
        <f>IF(N338="zákl. přenesená",J338,0)</f>
        <v>0</v>
      </c>
      <c r="BH338" s="222">
        <f>IF(N338="sníž. přenesená",J338,0)</f>
        <v>0</v>
      </c>
      <c r="BI338" s="222">
        <f>IF(N338="nulová",J338,0)</f>
        <v>0</v>
      </c>
      <c r="BJ338" s="17" t="s">
        <v>81</v>
      </c>
      <c r="BK338" s="222">
        <f>ROUND(I338*H338,2)</f>
        <v>0</v>
      </c>
      <c r="BL338" s="17" t="s">
        <v>142</v>
      </c>
      <c r="BM338" s="221" t="s">
        <v>727</v>
      </c>
    </row>
    <row r="339" spans="2:51" s="14" customFormat="1" ht="11.25">
      <c r="B339" s="234"/>
      <c r="C339" s="235"/>
      <c r="D339" s="225" t="s">
        <v>144</v>
      </c>
      <c r="E339" s="236" t="s">
        <v>1</v>
      </c>
      <c r="F339" s="237" t="s">
        <v>728</v>
      </c>
      <c r="G339" s="235"/>
      <c r="H339" s="238">
        <v>10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AT339" s="244" t="s">
        <v>144</v>
      </c>
      <c r="AU339" s="244" t="s">
        <v>83</v>
      </c>
      <c r="AV339" s="14" t="s">
        <v>83</v>
      </c>
      <c r="AW339" s="14" t="s">
        <v>30</v>
      </c>
      <c r="AX339" s="14" t="s">
        <v>73</v>
      </c>
      <c r="AY339" s="244" t="s">
        <v>136</v>
      </c>
    </row>
    <row r="340" spans="2:51" s="15" customFormat="1" ht="11.25">
      <c r="B340" s="245"/>
      <c r="C340" s="246"/>
      <c r="D340" s="225" t="s">
        <v>144</v>
      </c>
      <c r="E340" s="247" t="s">
        <v>1</v>
      </c>
      <c r="F340" s="248" t="s">
        <v>147</v>
      </c>
      <c r="G340" s="246"/>
      <c r="H340" s="249">
        <v>10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AT340" s="255" t="s">
        <v>144</v>
      </c>
      <c r="AU340" s="255" t="s">
        <v>83</v>
      </c>
      <c r="AV340" s="15" t="s">
        <v>142</v>
      </c>
      <c r="AW340" s="15" t="s">
        <v>30</v>
      </c>
      <c r="AX340" s="15" t="s">
        <v>81</v>
      </c>
      <c r="AY340" s="255" t="s">
        <v>136</v>
      </c>
    </row>
    <row r="341" spans="1:65" s="2" customFormat="1" ht="16.5" customHeight="1">
      <c r="A341" s="34"/>
      <c r="B341" s="35"/>
      <c r="C341" s="209" t="s">
        <v>447</v>
      </c>
      <c r="D341" s="209" t="s">
        <v>138</v>
      </c>
      <c r="E341" s="210" t="s">
        <v>729</v>
      </c>
      <c r="F341" s="211" t="s">
        <v>730</v>
      </c>
      <c r="G341" s="212" t="s">
        <v>324</v>
      </c>
      <c r="H341" s="213">
        <v>8</v>
      </c>
      <c r="I341" s="214"/>
      <c r="J341" s="215">
        <f>ROUND(I341*H341,2)</f>
        <v>0</v>
      </c>
      <c r="K341" s="216"/>
      <c r="L341" s="39"/>
      <c r="M341" s="217" t="s">
        <v>1</v>
      </c>
      <c r="N341" s="218" t="s">
        <v>38</v>
      </c>
      <c r="O341" s="71"/>
      <c r="P341" s="219">
        <f>O341*H341</f>
        <v>0</v>
      </c>
      <c r="Q341" s="219">
        <v>0</v>
      </c>
      <c r="R341" s="219">
        <f>Q341*H341</f>
        <v>0</v>
      </c>
      <c r="S341" s="219">
        <v>0</v>
      </c>
      <c r="T341" s="220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21" t="s">
        <v>142</v>
      </c>
      <c r="AT341" s="221" t="s">
        <v>138</v>
      </c>
      <c r="AU341" s="221" t="s">
        <v>83</v>
      </c>
      <c r="AY341" s="17" t="s">
        <v>136</v>
      </c>
      <c r="BE341" s="222">
        <f>IF(N341="základní",J341,0)</f>
        <v>0</v>
      </c>
      <c r="BF341" s="222">
        <f>IF(N341="snížená",J341,0)</f>
        <v>0</v>
      </c>
      <c r="BG341" s="222">
        <f>IF(N341="zákl. přenesená",J341,0)</f>
        <v>0</v>
      </c>
      <c r="BH341" s="222">
        <f>IF(N341="sníž. přenesená",J341,0)</f>
        <v>0</v>
      </c>
      <c r="BI341" s="222">
        <f>IF(N341="nulová",J341,0)</f>
        <v>0</v>
      </c>
      <c r="BJ341" s="17" t="s">
        <v>81</v>
      </c>
      <c r="BK341" s="222">
        <f>ROUND(I341*H341,2)</f>
        <v>0</v>
      </c>
      <c r="BL341" s="17" t="s">
        <v>142</v>
      </c>
      <c r="BM341" s="221" t="s">
        <v>731</v>
      </c>
    </row>
    <row r="342" spans="1:65" s="2" customFormat="1" ht="21.75" customHeight="1">
      <c r="A342" s="34"/>
      <c r="B342" s="35"/>
      <c r="C342" s="209" t="s">
        <v>340</v>
      </c>
      <c r="D342" s="209" t="s">
        <v>138</v>
      </c>
      <c r="E342" s="210" t="s">
        <v>732</v>
      </c>
      <c r="F342" s="211" t="s">
        <v>733</v>
      </c>
      <c r="G342" s="212" t="s">
        <v>210</v>
      </c>
      <c r="H342" s="213">
        <v>16</v>
      </c>
      <c r="I342" s="214"/>
      <c r="J342" s="215">
        <f>ROUND(I342*H342,2)</f>
        <v>0</v>
      </c>
      <c r="K342" s="216"/>
      <c r="L342" s="39"/>
      <c r="M342" s="217" t="s">
        <v>1</v>
      </c>
      <c r="N342" s="218" t="s">
        <v>38</v>
      </c>
      <c r="O342" s="71"/>
      <c r="P342" s="219">
        <f>O342*H342</f>
        <v>0</v>
      </c>
      <c r="Q342" s="219">
        <v>0</v>
      </c>
      <c r="R342" s="219">
        <f>Q342*H342</f>
        <v>0</v>
      </c>
      <c r="S342" s="219">
        <v>0</v>
      </c>
      <c r="T342" s="220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21" t="s">
        <v>142</v>
      </c>
      <c r="AT342" s="221" t="s">
        <v>138</v>
      </c>
      <c r="AU342" s="221" t="s">
        <v>83</v>
      </c>
      <c r="AY342" s="17" t="s">
        <v>136</v>
      </c>
      <c r="BE342" s="222">
        <f>IF(N342="základní",J342,0)</f>
        <v>0</v>
      </c>
      <c r="BF342" s="222">
        <f>IF(N342="snížená",J342,0)</f>
        <v>0</v>
      </c>
      <c r="BG342" s="222">
        <f>IF(N342="zákl. přenesená",J342,0)</f>
        <v>0</v>
      </c>
      <c r="BH342" s="222">
        <f>IF(N342="sníž. přenesená",J342,0)</f>
        <v>0</v>
      </c>
      <c r="BI342" s="222">
        <f>IF(N342="nulová",J342,0)</f>
        <v>0</v>
      </c>
      <c r="BJ342" s="17" t="s">
        <v>81</v>
      </c>
      <c r="BK342" s="222">
        <f>ROUND(I342*H342,2)</f>
        <v>0</v>
      </c>
      <c r="BL342" s="17" t="s">
        <v>142</v>
      </c>
      <c r="BM342" s="221" t="s">
        <v>734</v>
      </c>
    </row>
    <row r="343" spans="2:51" s="14" customFormat="1" ht="11.25">
      <c r="B343" s="234"/>
      <c r="C343" s="235"/>
      <c r="D343" s="225" t="s">
        <v>144</v>
      </c>
      <c r="E343" s="236" t="s">
        <v>1</v>
      </c>
      <c r="F343" s="237" t="s">
        <v>565</v>
      </c>
      <c r="G343" s="235"/>
      <c r="H343" s="238">
        <v>16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144</v>
      </c>
      <c r="AU343" s="244" t="s">
        <v>83</v>
      </c>
      <c r="AV343" s="14" t="s">
        <v>83</v>
      </c>
      <c r="AW343" s="14" t="s">
        <v>30</v>
      </c>
      <c r="AX343" s="14" t="s">
        <v>73</v>
      </c>
      <c r="AY343" s="244" t="s">
        <v>136</v>
      </c>
    </row>
    <row r="344" spans="2:51" s="15" customFormat="1" ht="11.25">
      <c r="B344" s="245"/>
      <c r="C344" s="246"/>
      <c r="D344" s="225" t="s">
        <v>144</v>
      </c>
      <c r="E344" s="247" t="s">
        <v>1</v>
      </c>
      <c r="F344" s="248" t="s">
        <v>147</v>
      </c>
      <c r="G344" s="246"/>
      <c r="H344" s="249">
        <v>16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AT344" s="255" t="s">
        <v>144</v>
      </c>
      <c r="AU344" s="255" t="s">
        <v>83</v>
      </c>
      <c r="AV344" s="15" t="s">
        <v>142</v>
      </c>
      <c r="AW344" s="15" t="s">
        <v>30</v>
      </c>
      <c r="AX344" s="15" t="s">
        <v>81</v>
      </c>
      <c r="AY344" s="255" t="s">
        <v>136</v>
      </c>
    </row>
    <row r="345" spans="1:65" s="2" customFormat="1" ht="21.75" customHeight="1">
      <c r="A345" s="34"/>
      <c r="B345" s="35"/>
      <c r="C345" s="209" t="s">
        <v>454</v>
      </c>
      <c r="D345" s="209" t="s">
        <v>138</v>
      </c>
      <c r="E345" s="210" t="s">
        <v>735</v>
      </c>
      <c r="F345" s="211" t="s">
        <v>736</v>
      </c>
      <c r="G345" s="212" t="s">
        <v>210</v>
      </c>
      <c r="H345" s="213">
        <v>16</v>
      </c>
      <c r="I345" s="214"/>
      <c r="J345" s="215">
        <f>ROUND(I345*H345,2)</f>
        <v>0</v>
      </c>
      <c r="K345" s="216"/>
      <c r="L345" s="39"/>
      <c r="M345" s="217" t="s">
        <v>1</v>
      </c>
      <c r="N345" s="218" t="s">
        <v>38</v>
      </c>
      <c r="O345" s="71"/>
      <c r="P345" s="219">
        <f>O345*H345</f>
        <v>0</v>
      </c>
      <c r="Q345" s="219">
        <v>0</v>
      </c>
      <c r="R345" s="219">
        <f>Q345*H345</f>
        <v>0</v>
      </c>
      <c r="S345" s="219">
        <v>0</v>
      </c>
      <c r="T345" s="220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21" t="s">
        <v>142</v>
      </c>
      <c r="AT345" s="221" t="s">
        <v>138</v>
      </c>
      <c r="AU345" s="221" t="s">
        <v>83</v>
      </c>
      <c r="AY345" s="17" t="s">
        <v>136</v>
      </c>
      <c r="BE345" s="222">
        <f>IF(N345="základní",J345,0)</f>
        <v>0</v>
      </c>
      <c r="BF345" s="222">
        <f>IF(N345="snížená",J345,0)</f>
        <v>0</v>
      </c>
      <c r="BG345" s="222">
        <f>IF(N345="zákl. přenesená",J345,0)</f>
        <v>0</v>
      </c>
      <c r="BH345" s="222">
        <f>IF(N345="sníž. přenesená",J345,0)</f>
        <v>0</v>
      </c>
      <c r="BI345" s="222">
        <f>IF(N345="nulová",J345,0)</f>
        <v>0</v>
      </c>
      <c r="BJ345" s="17" t="s">
        <v>81</v>
      </c>
      <c r="BK345" s="222">
        <f>ROUND(I345*H345,2)</f>
        <v>0</v>
      </c>
      <c r="BL345" s="17" t="s">
        <v>142</v>
      </c>
      <c r="BM345" s="221" t="s">
        <v>737</v>
      </c>
    </row>
    <row r="346" spans="2:51" s="13" customFormat="1" ht="11.25">
      <c r="B346" s="223"/>
      <c r="C346" s="224"/>
      <c r="D346" s="225" t="s">
        <v>144</v>
      </c>
      <c r="E346" s="226" t="s">
        <v>1</v>
      </c>
      <c r="F346" s="227" t="s">
        <v>164</v>
      </c>
      <c r="G346" s="224"/>
      <c r="H346" s="226" t="s">
        <v>1</v>
      </c>
      <c r="I346" s="228"/>
      <c r="J346" s="224"/>
      <c r="K346" s="224"/>
      <c r="L346" s="229"/>
      <c r="M346" s="230"/>
      <c r="N346" s="231"/>
      <c r="O346" s="231"/>
      <c r="P346" s="231"/>
      <c r="Q346" s="231"/>
      <c r="R346" s="231"/>
      <c r="S346" s="231"/>
      <c r="T346" s="232"/>
      <c r="AT346" s="233" t="s">
        <v>144</v>
      </c>
      <c r="AU346" s="233" t="s">
        <v>83</v>
      </c>
      <c r="AV346" s="13" t="s">
        <v>81</v>
      </c>
      <c r="AW346" s="13" t="s">
        <v>30</v>
      </c>
      <c r="AX346" s="13" t="s">
        <v>73</v>
      </c>
      <c r="AY346" s="233" t="s">
        <v>136</v>
      </c>
    </row>
    <row r="347" spans="2:51" s="14" customFormat="1" ht="11.25">
      <c r="B347" s="234"/>
      <c r="C347" s="235"/>
      <c r="D347" s="225" t="s">
        <v>144</v>
      </c>
      <c r="E347" s="236" t="s">
        <v>1</v>
      </c>
      <c r="F347" s="237" t="s">
        <v>512</v>
      </c>
      <c r="G347" s="235"/>
      <c r="H347" s="238">
        <v>16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AT347" s="244" t="s">
        <v>144</v>
      </c>
      <c r="AU347" s="244" t="s">
        <v>83</v>
      </c>
      <c r="AV347" s="14" t="s">
        <v>83</v>
      </c>
      <c r="AW347" s="14" t="s">
        <v>30</v>
      </c>
      <c r="AX347" s="14" t="s">
        <v>73</v>
      </c>
      <c r="AY347" s="244" t="s">
        <v>136</v>
      </c>
    </row>
    <row r="348" spans="2:51" s="15" customFormat="1" ht="11.25">
      <c r="B348" s="245"/>
      <c r="C348" s="246"/>
      <c r="D348" s="225" t="s">
        <v>144</v>
      </c>
      <c r="E348" s="247" t="s">
        <v>1</v>
      </c>
      <c r="F348" s="248" t="s">
        <v>147</v>
      </c>
      <c r="G348" s="246"/>
      <c r="H348" s="249">
        <v>16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AT348" s="255" t="s">
        <v>144</v>
      </c>
      <c r="AU348" s="255" t="s">
        <v>83</v>
      </c>
      <c r="AV348" s="15" t="s">
        <v>142</v>
      </c>
      <c r="AW348" s="15" t="s">
        <v>30</v>
      </c>
      <c r="AX348" s="15" t="s">
        <v>81</v>
      </c>
      <c r="AY348" s="255" t="s">
        <v>136</v>
      </c>
    </row>
    <row r="349" spans="2:63" s="12" customFormat="1" ht="22.9" customHeight="1">
      <c r="B349" s="193"/>
      <c r="C349" s="194"/>
      <c r="D349" s="195" t="s">
        <v>72</v>
      </c>
      <c r="E349" s="207" t="s">
        <v>181</v>
      </c>
      <c r="F349" s="207" t="s">
        <v>182</v>
      </c>
      <c r="G349" s="194"/>
      <c r="H349" s="194"/>
      <c r="I349" s="197"/>
      <c r="J349" s="208">
        <f>BK349</f>
        <v>0</v>
      </c>
      <c r="K349" s="194"/>
      <c r="L349" s="199"/>
      <c r="M349" s="200"/>
      <c r="N349" s="201"/>
      <c r="O349" s="201"/>
      <c r="P349" s="202">
        <f>SUM(P350:P383)</f>
        <v>0</v>
      </c>
      <c r="Q349" s="201"/>
      <c r="R349" s="202">
        <f>SUM(R350:R383)</f>
        <v>0</v>
      </c>
      <c r="S349" s="201"/>
      <c r="T349" s="203">
        <f>SUM(T350:T383)</f>
        <v>0</v>
      </c>
      <c r="AR349" s="204" t="s">
        <v>81</v>
      </c>
      <c r="AT349" s="205" t="s">
        <v>72</v>
      </c>
      <c r="AU349" s="205" t="s">
        <v>81</v>
      </c>
      <c r="AY349" s="204" t="s">
        <v>136</v>
      </c>
      <c r="BK349" s="206">
        <f>SUM(BK350:BK383)</f>
        <v>0</v>
      </c>
    </row>
    <row r="350" spans="1:65" s="2" customFormat="1" ht="21.75" customHeight="1">
      <c r="A350" s="34"/>
      <c r="B350" s="35"/>
      <c r="C350" s="209" t="s">
        <v>344</v>
      </c>
      <c r="D350" s="209" t="s">
        <v>138</v>
      </c>
      <c r="E350" s="210" t="s">
        <v>738</v>
      </c>
      <c r="F350" s="211" t="s">
        <v>739</v>
      </c>
      <c r="G350" s="212" t="s">
        <v>186</v>
      </c>
      <c r="H350" s="213">
        <v>0.082</v>
      </c>
      <c r="I350" s="214"/>
      <c r="J350" s="215">
        <f>ROUND(I350*H350,2)</f>
        <v>0</v>
      </c>
      <c r="K350" s="216"/>
      <c r="L350" s="39"/>
      <c r="M350" s="217" t="s">
        <v>1</v>
      </c>
      <c r="N350" s="218" t="s">
        <v>38</v>
      </c>
      <c r="O350" s="71"/>
      <c r="P350" s="219">
        <f>O350*H350</f>
        <v>0</v>
      </c>
      <c r="Q350" s="219">
        <v>0</v>
      </c>
      <c r="R350" s="219">
        <f>Q350*H350</f>
        <v>0</v>
      </c>
      <c r="S350" s="219">
        <v>0</v>
      </c>
      <c r="T350" s="220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21" t="s">
        <v>142</v>
      </c>
      <c r="AT350" s="221" t="s">
        <v>138</v>
      </c>
      <c r="AU350" s="221" t="s">
        <v>83</v>
      </c>
      <c r="AY350" s="17" t="s">
        <v>136</v>
      </c>
      <c r="BE350" s="222">
        <f>IF(N350="základní",J350,0)</f>
        <v>0</v>
      </c>
      <c r="BF350" s="222">
        <f>IF(N350="snížená",J350,0)</f>
        <v>0</v>
      </c>
      <c r="BG350" s="222">
        <f>IF(N350="zákl. přenesená",J350,0)</f>
        <v>0</v>
      </c>
      <c r="BH350" s="222">
        <f>IF(N350="sníž. přenesená",J350,0)</f>
        <v>0</v>
      </c>
      <c r="BI350" s="222">
        <f>IF(N350="nulová",J350,0)</f>
        <v>0</v>
      </c>
      <c r="BJ350" s="17" t="s">
        <v>81</v>
      </c>
      <c r="BK350" s="222">
        <f>ROUND(I350*H350,2)</f>
        <v>0</v>
      </c>
      <c r="BL350" s="17" t="s">
        <v>142</v>
      </c>
      <c r="BM350" s="221" t="s">
        <v>740</v>
      </c>
    </row>
    <row r="351" spans="2:51" s="14" customFormat="1" ht="11.25">
      <c r="B351" s="234"/>
      <c r="C351" s="235"/>
      <c r="D351" s="225" t="s">
        <v>144</v>
      </c>
      <c r="E351" s="236" t="s">
        <v>1</v>
      </c>
      <c r="F351" s="237" t="s">
        <v>741</v>
      </c>
      <c r="G351" s="235"/>
      <c r="H351" s="238">
        <v>0.082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AT351" s="244" t="s">
        <v>144</v>
      </c>
      <c r="AU351" s="244" t="s">
        <v>83</v>
      </c>
      <c r="AV351" s="14" t="s">
        <v>83</v>
      </c>
      <c r="AW351" s="14" t="s">
        <v>30</v>
      </c>
      <c r="AX351" s="14" t="s">
        <v>73</v>
      </c>
      <c r="AY351" s="244" t="s">
        <v>136</v>
      </c>
    </row>
    <row r="352" spans="2:51" s="15" customFormat="1" ht="11.25">
      <c r="B352" s="245"/>
      <c r="C352" s="246"/>
      <c r="D352" s="225" t="s">
        <v>144</v>
      </c>
      <c r="E352" s="247" t="s">
        <v>1</v>
      </c>
      <c r="F352" s="248" t="s">
        <v>147</v>
      </c>
      <c r="G352" s="246"/>
      <c r="H352" s="249">
        <v>0.082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AT352" s="255" t="s">
        <v>144</v>
      </c>
      <c r="AU352" s="255" t="s">
        <v>83</v>
      </c>
      <c r="AV352" s="15" t="s">
        <v>142</v>
      </c>
      <c r="AW352" s="15" t="s">
        <v>30</v>
      </c>
      <c r="AX352" s="15" t="s">
        <v>81</v>
      </c>
      <c r="AY352" s="255" t="s">
        <v>136</v>
      </c>
    </row>
    <row r="353" spans="1:65" s="2" customFormat="1" ht="16.5" customHeight="1">
      <c r="A353" s="34"/>
      <c r="B353" s="35"/>
      <c r="C353" s="209" t="s">
        <v>461</v>
      </c>
      <c r="D353" s="209" t="s">
        <v>138</v>
      </c>
      <c r="E353" s="210" t="s">
        <v>742</v>
      </c>
      <c r="F353" s="211" t="s">
        <v>743</v>
      </c>
      <c r="G353" s="212" t="s">
        <v>186</v>
      </c>
      <c r="H353" s="213">
        <v>266.64</v>
      </c>
      <c r="I353" s="214"/>
      <c r="J353" s="215">
        <f>ROUND(I353*H353,2)</f>
        <v>0</v>
      </c>
      <c r="K353" s="216"/>
      <c r="L353" s="39"/>
      <c r="M353" s="217" t="s">
        <v>1</v>
      </c>
      <c r="N353" s="218" t="s">
        <v>38</v>
      </c>
      <c r="O353" s="71"/>
      <c r="P353" s="219">
        <f>O353*H353</f>
        <v>0</v>
      </c>
      <c r="Q353" s="219">
        <v>0</v>
      </c>
      <c r="R353" s="219">
        <f>Q353*H353</f>
        <v>0</v>
      </c>
      <c r="S353" s="219">
        <v>0</v>
      </c>
      <c r="T353" s="220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21" t="s">
        <v>142</v>
      </c>
      <c r="AT353" s="221" t="s">
        <v>138</v>
      </c>
      <c r="AU353" s="221" t="s">
        <v>83</v>
      </c>
      <c r="AY353" s="17" t="s">
        <v>136</v>
      </c>
      <c r="BE353" s="222">
        <f>IF(N353="základní",J353,0)</f>
        <v>0</v>
      </c>
      <c r="BF353" s="222">
        <f>IF(N353="snížená",J353,0)</f>
        <v>0</v>
      </c>
      <c r="BG353" s="222">
        <f>IF(N353="zákl. přenesená",J353,0)</f>
        <v>0</v>
      </c>
      <c r="BH353" s="222">
        <f>IF(N353="sníž. přenesená",J353,0)</f>
        <v>0</v>
      </c>
      <c r="BI353" s="222">
        <f>IF(N353="nulová",J353,0)</f>
        <v>0</v>
      </c>
      <c r="BJ353" s="17" t="s">
        <v>81</v>
      </c>
      <c r="BK353" s="222">
        <f>ROUND(I353*H353,2)</f>
        <v>0</v>
      </c>
      <c r="BL353" s="17" t="s">
        <v>142</v>
      </c>
      <c r="BM353" s="221" t="s">
        <v>744</v>
      </c>
    </row>
    <row r="354" spans="2:51" s="14" customFormat="1" ht="11.25">
      <c r="B354" s="234"/>
      <c r="C354" s="235"/>
      <c r="D354" s="225" t="s">
        <v>144</v>
      </c>
      <c r="E354" s="236" t="s">
        <v>1</v>
      </c>
      <c r="F354" s="237" t="s">
        <v>745</v>
      </c>
      <c r="G354" s="235"/>
      <c r="H354" s="238">
        <v>266.64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AT354" s="244" t="s">
        <v>144</v>
      </c>
      <c r="AU354" s="244" t="s">
        <v>83</v>
      </c>
      <c r="AV354" s="14" t="s">
        <v>83</v>
      </c>
      <c r="AW354" s="14" t="s">
        <v>30</v>
      </c>
      <c r="AX354" s="14" t="s">
        <v>73</v>
      </c>
      <c r="AY354" s="244" t="s">
        <v>136</v>
      </c>
    </row>
    <row r="355" spans="2:51" s="15" customFormat="1" ht="11.25">
      <c r="B355" s="245"/>
      <c r="C355" s="246"/>
      <c r="D355" s="225" t="s">
        <v>144</v>
      </c>
      <c r="E355" s="247" t="s">
        <v>1</v>
      </c>
      <c r="F355" s="248" t="s">
        <v>147</v>
      </c>
      <c r="G355" s="246"/>
      <c r="H355" s="249">
        <v>266.64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AT355" s="255" t="s">
        <v>144</v>
      </c>
      <c r="AU355" s="255" t="s">
        <v>83</v>
      </c>
      <c r="AV355" s="15" t="s">
        <v>142</v>
      </c>
      <c r="AW355" s="15" t="s">
        <v>30</v>
      </c>
      <c r="AX355" s="15" t="s">
        <v>81</v>
      </c>
      <c r="AY355" s="255" t="s">
        <v>136</v>
      </c>
    </row>
    <row r="356" spans="1:65" s="2" customFormat="1" ht="21.75" customHeight="1">
      <c r="A356" s="34"/>
      <c r="B356" s="35"/>
      <c r="C356" s="209" t="s">
        <v>348</v>
      </c>
      <c r="D356" s="209" t="s">
        <v>138</v>
      </c>
      <c r="E356" s="210" t="s">
        <v>746</v>
      </c>
      <c r="F356" s="211" t="s">
        <v>747</v>
      </c>
      <c r="G356" s="212" t="s">
        <v>186</v>
      </c>
      <c r="H356" s="213">
        <v>2666.4</v>
      </c>
      <c r="I356" s="214"/>
      <c r="J356" s="215">
        <f>ROUND(I356*H356,2)</f>
        <v>0</v>
      </c>
      <c r="K356" s="216"/>
      <c r="L356" s="39"/>
      <c r="M356" s="217" t="s">
        <v>1</v>
      </c>
      <c r="N356" s="218" t="s">
        <v>38</v>
      </c>
      <c r="O356" s="71"/>
      <c r="P356" s="219">
        <f>O356*H356</f>
        <v>0</v>
      </c>
      <c r="Q356" s="219">
        <v>0</v>
      </c>
      <c r="R356" s="219">
        <f>Q356*H356</f>
        <v>0</v>
      </c>
      <c r="S356" s="219">
        <v>0</v>
      </c>
      <c r="T356" s="220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21" t="s">
        <v>142</v>
      </c>
      <c r="AT356" s="221" t="s">
        <v>138</v>
      </c>
      <c r="AU356" s="221" t="s">
        <v>83</v>
      </c>
      <c r="AY356" s="17" t="s">
        <v>136</v>
      </c>
      <c r="BE356" s="222">
        <f>IF(N356="základní",J356,0)</f>
        <v>0</v>
      </c>
      <c r="BF356" s="222">
        <f>IF(N356="snížená",J356,0)</f>
        <v>0</v>
      </c>
      <c r="BG356" s="222">
        <f>IF(N356="zákl. přenesená",J356,0)</f>
        <v>0</v>
      </c>
      <c r="BH356" s="222">
        <f>IF(N356="sníž. přenesená",J356,0)</f>
        <v>0</v>
      </c>
      <c r="BI356" s="222">
        <f>IF(N356="nulová",J356,0)</f>
        <v>0</v>
      </c>
      <c r="BJ356" s="17" t="s">
        <v>81</v>
      </c>
      <c r="BK356" s="222">
        <f>ROUND(I356*H356,2)</f>
        <v>0</v>
      </c>
      <c r="BL356" s="17" t="s">
        <v>142</v>
      </c>
      <c r="BM356" s="221" t="s">
        <v>748</v>
      </c>
    </row>
    <row r="357" spans="2:51" s="14" customFormat="1" ht="11.25">
      <c r="B357" s="234"/>
      <c r="C357" s="235"/>
      <c r="D357" s="225" t="s">
        <v>144</v>
      </c>
      <c r="E357" s="235"/>
      <c r="F357" s="237" t="s">
        <v>749</v>
      </c>
      <c r="G357" s="235"/>
      <c r="H357" s="238">
        <v>2666.4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AT357" s="244" t="s">
        <v>144</v>
      </c>
      <c r="AU357" s="244" t="s">
        <v>83</v>
      </c>
      <c r="AV357" s="14" t="s">
        <v>83</v>
      </c>
      <c r="AW357" s="14" t="s">
        <v>4</v>
      </c>
      <c r="AX357" s="14" t="s">
        <v>81</v>
      </c>
      <c r="AY357" s="244" t="s">
        <v>136</v>
      </c>
    </row>
    <row r="358" spans="1:65" s="2" customFormat="1" ht="16.5" customHeight="1">
      <c r="A358" s="34"/>
      <c r="B358" s="35"/>
      <c r="C358" s="209" t="s">
        <v>468</v>
      </c>
      <c r="D358" s="209" t="s">
        <v>138</v>
      </c>
      <c r="E358" s="210" t="s">
        <v>750</v>
      </c>
      <c r="F358" s="211" t="s">
        <v>751</v>
      </c>
      <c r="G358" s="212" t="s">
        <v>186</v>
      </c>
      <c r="H358" s="213">
        <v>187.475</v>
      </c>
      <c r="I358" s="214"/>
      <c r="J358" s="215">
        <f>ROUND(I358*H358,2)</f>
        <v>0</v>
      </c>
      <c r="K358" s="216"/>
      <c r="L358" s="39"/>
      <c r="M358" s="217" t="s">
        <v>1</v>
      </c>
      <c r="N358" s="218" t="s">
        <v>38</v>
      </c>
      <c r="O358" s="71"/>
      <c r="P358" s="219">
        <f>O358*H358</f>
        <v>0</v>
      </c>
      <c r="Q358" s="219">
        <v>0</v>
      </c>
      <c r="R358" s="219">
        <f>Q358*H358</f>
        <v>0</v>
      </c>
      <c r="S358" s="219">
        <v>0</v>
      </c>
      <c r="T358" s="220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21" t="s">
        <v>142</v>
      </c>
      <c r="AT358" s="221" t="s">
        <v>138</v>
      </c>
      <c r="AU358" s="221" t="s">
        <v>83</v>
      </c>
      <c r="AY358" s="17" t="s">
        <v>136</v>
      </c>
      <c r="BE358" s="222">
        <f>IF(N358="základní",J358,0)</f>
        <v>0</v>
      </c>
      <c r="BF358" s="222">
        <f>IF(N358="snížená",J358,0)</f>
        <v>0</v>
      </c>
      <c r="BG358" s="222">
        <f>IF(N358="zákl. přenesená",J358,0)</f>
        <v>0</v>
      </c>
      <c r="BH358" s="222">
        <f>IF(N358="sníž. přenesená",J358,0)</f>
        <v>0</v>
      </c>
      <c r="BI358" s="222">
        <f>IF(N358="nulová",J358,0)</f>
        <v>0</v>
      </c>
      <c r="BJ358" s="17" t="s">
        <v>81</v>
      </c>
      <c r="BK358" s="222">
        <f>ROUND(I358*H358,2)</f>
        <v>0</v>
      </c>
      <c r="BL358" s="17" t="s">
        <v>142</v>
      </c>
      <c r="BM358" s="221" t="s">
        <v>752</v>
      </c>
    </row>
    <row r="359" spans="2:51" s="14" customFormat="1" ht="11.25">
      <c r="B359" s="234"/>
      <c r="C359" s="235"/>
      <c r="D359" s="225" t="s">
        <v>144</v>
      </c>
      <c r="E359" s="236" t="s">
        <v>1</v>
      </c>
      <c r="F359" s="237" t="s">
        <v>753</v>
      </c>
      <c r="G359" s="235"/>
      <c r="H359" s="238">
        <v>29.388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AT359" s="244" t="s">
        <v>144</v>
      </c>
      <c r="AU359" s="244" t="s">
        <v>83</v>
      </c>
      <c r="AV359" s="14" t="s">
        <v>83</v>
      </c>
      <c r="AW359" s="14" t="s">
        <v>30</v>
      </c>
      <c r="AX359" s="14" t="s">
        <v>73</v>
      </c>
      <c r="AY359" s="244" t="s">
        <v>136</v>
      </c>
    </row>
    <row r="360" spans="2:51" s="14" customFormat="1" ht="11.25">
      <c r="B360" s="234"/>
      <c r="C360" s="235"/>
      <c r="D360" s="225" t="s">
        <v>144</v>
      </c>
      <c r="E360" s="236" t="s">
        <v>1</v>
      </c>
      <c r="F360" s="237" t="s">
        <v>741</v>
      </c>
      <c r="G360" s="235"/>
      <c r="H360" s="238">
        <v>0.082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AT360" s="244" t="s">
        <v>144</v>
      </c>
      <c r="AU360" s="244" t="s">
        <v>83</v>
      </c>
      <c r="AV360" s="14" t="s">
        <v>83</v>
      </c>
      <c r="AW360" s="14" t="s">
        <v>30</v>
      </c>
      <c r="AX360" s="14" t="s">
        <v>73</v>
      </c>
      <c r="AY360" s="244" t="s">
        <v>136</v>
      </c>
    </row>
    <row r="361" spans="2:51" s="14" customFormat="1" ht="11.25">
      <c r="B361" s="234"/>
      <c r="C361" s="235"/>
      <c r="D361" s="225" t="s">
        <v>144</v>
      </c>
      <c r="E361" s="236" t="s">
        <v>1</v>
      </c>
      <c r="F361" s="237" t="s">
        <v>754</v>
      </c>
      <c r="G361" s="235"/>
      <c r="H361" s="238">
        <v>11.635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144</v>
      </c>
      <c r="AU361" s="244" t="s">
        <v>83</v>
      </c>
      <c r="AV361" s="14" t="s">
        <v>83</v>
      </c>
      <c r="AW361" s="14" t="s">
        <v>30</v>
      </c>
      <c r="AX361" s="14" t="s">
        <v>73</v>
      </c>
      <c r="AY361" s="244" t="s">
        <v>136</v>
      </c>
    </row>
    <row r="362" spans="2:51" s="14" customFormat="1" ht="11.25">
      <c r="B362" s="234"/>
      <c r="C362" s="235"/>
      <c r="D362" s="225" t="s">
        <v>144</v>
      </c>
      <c r="E362" s="236" t="s">
        <v>1</v>
      </c>
      <c r="F362" s="237" t="s">
        <v>755</v>
      </c>
      <c r="G362" s="235"/>
      <c r="H362" s="238">
        <v>146.37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AT362" s="244" t="s">
        <v>144</v>
      </c>
      <c r="AU362" s="244" t="s">
        <v>83</v>
      </c>
      <c r="AV362" s="14" t="s">
        <v>83</v>
      </c>
      <c r="AW362" s="14" t="s">
        <v>30</v>
      </c>
      <c r="AX362" s="14" t="s">
        <v>73</v>
      </c>
      <c r="AY362" s="244" t="s">
        <v>136</v>
      </c>
    </row>
    <row r="363" spans="2:51" s="15" customFormat="1" ht="11.25">
      <c r="B363" s="245"/>
      <c r="C363" s="246"/>
      <c r="D363" s="225" t="s">
        <v>144</v>
      </c>
      <c r="E363" s="247" t="s">
        <v>1</v>
      </c>
      <c r="F363" s="248" t="s">
        <v>147</v>
      </c>
      <c r="G363" s="246"/>
      <c r="H363" s="249">
        <v>187.475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AT363" s="255" t="s">
        <v>144</v>
      </c>
      <c r="AU363" s="255" t="s">
        <v>83</v>
      </c>
      <c r="AV363" s="15" t="s">
        <v>142</v>
      </c>
      <c r="AW363" s="15" t="s">
        <v>30</v>
      </c>
      <c r="AX363" s="15" t="s">
        <v>81</v>
      </c>
      <c r="AY363" s="255" t="s">
        <v>136</v>
      </c>
    </row>
    <row r="364" spans="1:65" s="2" customFormat="1" ht="21.75" customHeight="1">
      <c r="A364" s="34"/>
      <c r="B364" s="35"/>
      <c r="C364" s="209" t="s">
        <v>353</v>
      </c>
      <c r="D364" s="209" t="s">
        <v>138</v>
      </c>
      <c r="E364" s="210" t="s">
        <v>756</v>
      </c>
      <c r="F364" s="211" t="s">
        <v>757</v>
      </c>
      <c r="G364" s="212" t="s">
        <v>186</v>
      </c>
      <c r="H364" s="213">
        <v>1874.75</v>
      </c>
      <c r="I364" s="214"/>
      <c r="J364" s="215">
        <f>ROUND(I364*H364,2)</f>
        <v>0</v>
      </c>
      <c r="K364" s="216"/>
      <c r="L364" s="39"/>
      <c r="M364" s="217" t="s">
        <v>1</v>
      </c>
      <c r="N364" s="218" t="s">
        <v>38</v>
      </c>
      <c r="O364" s="71"/>
      <c r="P364" s="219">
        <f>O364*H364</f>
        <v>0</v>
      </c>
      <c r="Q364" s="219">
        <v>0</v>
      </c>
      <c r="R364" s="219">
        <f>Q364*H364</f>
        <v>0</v>
      </c>
      <c r="S364" s="219">
        <v>0</v>
      </c>
      <c r="T364" s="220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21" t="s">
        <v>142</v>
      </c>
      <c r="AT364" s="221" t="s">
        <v>138</v>
      </c>
      <c r="AU364" s="221" t="s">
        <v>83</v>
      </c>
      <c r="AY364" s="17" t="s">
        <v>136</v>
      </c>
      <c r="BE364" s="222">
        <f>IF(N364="základní",J364,0)</f>
        <v>0</v>
      </c>
      <c r="BF364" s="222">
        <f>IF(N364="snížená",J364,0)</f>
        <v>0</v>
      </c>
      <c r="BG364" s="222">
        <f>IF(N364="zákl. přenesená",J364,0)</f>
        <v>0</v>
      </c>
      <c r="BH364" s="222">
        <f>IF(N364="sníž. přenesená",J364,0)</f>
        <v>0</v>
      </c>
      <c r="BI364" s="222">
        <f>IF(N364="nulová",J364,0)</f>
        <v>0</v>
      </c>
      <c r="BJ364" s="17" t="s">
        <v>81</v>
      </c>
      <c r="BK364" s="222">
        <f>ROUND(I364*H364,2)</f>
        <v>0</v>
      </c>
      <c r="BL364" s="17" t="s">
        <v>142</v>
      </c>
      <c r="BM364" s="221" t="s">
        <v>758</v>
      </c>
    </row>
    <row r="365" spans="2:51" s="14" customFormat="1" ht="11.25">
      <c r="B365" s="234"/>
      <c r="C365" s="235"/>
      <c r="D365" s="225" t="s">
        <v>144</v>
      </c>
      <c r="E365" s="235"/>
      <c r="F365" s="237" t="s">
        <v>759</v>
      </c>
      <c r="G365" s="235"/>
      <c r="H365" s="238">
        <v>1874.75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AT365" s="244" t="s">
        <v>144</v>
      </c>
      <c r="AU365" s="244" t="s">
        <v>83</v>
      </c>
      <c r="AV365" s="14" t="s">
        <v>83</v>
      </c>
      <c r="AW365" s="14" t="s">
        <v>4</v>
      </c>
      <c r="AX365" s="14" t="s">
        <v>81</v>
      </c>
      <c r="AY365" s="244" t="s">
        <v>136</v>
      </c>
    </row>
    <row r="366" spans="1:65" s="2" customFormat="1" ht="16.5" customHeight="1">
      <c r="A366" s="34"/>
      <c r="B366" s="35"/>
      <c r="C366" s="209" t="s">
        <v>475</v>
      </c>
      <c r="D366" s="209" t="s">
        <v>138</v>
      </c>
      <c r="E366" s="210" t="s">
        <v>199</v>
      </c>
      <c r="F366" s="211" t="s">
        <v>200</v>
      </c>
      <c r="G366" s="212" t="s">
        <v>186</v>
      </c>
      <c r="H366" s="213">
        <v>11.44</v>
      </c>
      <c r="I366" s="214"/>
      <c r="J366" s="215">
        <f>ROUND(I366*H366,2)</f>
        <v>0</v>
      </c>
      <c r="K366" s="216"/>
      <c r="L366" s="39"/>
      <c r="M366" s="217" t="s">
        <v>1</v>
      </c>
      <c r="N366" s="218" t="s">
        <v>38</v>
      </c>
      <c r="O366" s="71"/>
      <c r="P366" s="219">
        <f>O366*H366</f>
        <v>0</v>
      </c>
      <c r="Q366" s="219">
        <v>0</v>
      </c>
      <c r="R366" s="219">
        <f>Q366*H366</f>
        <v>0</v>
      </c>
      <c r="S366" s="219">
        <v>0</v>
      </c>
      <c r="T366" s="220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21" t="s">
        <v>142</v>
      </c>
      <c r="AT366" s="221" t="s">
        <v>138</v>
      </c>
      <c r="AU366" s="221" t="s">
        <v>83</v>
      </c>
      <c r="AY366" s="17" t="s">
        <v>136</v>
      </c>
      <c r="BE366" s="222">
        <f>IF(N366="základní",J366,0)</f>
        <v>0</v>
      </c>
      <c r="BF366" s="222">
        <f>IF(N366="snížená",J366,0)</f>
        <v>0</v>
      </c>
      <c r="BG366" s="222">
        <f>IF(N366="zákl. přenesená",J366,0)</f>
        <v>0</v>
      </c>
      <c r="BH366" s="222">
        <f>IF(N366="sníž. přenesená",J366,0)</f>
        <v>0</v>
      </c>
      <c r="BI366" s="222">
        <f>IF(N366="nulová",J366,0)</f>
        <v>0</v>
      </c>
      <c r="BJ366" s="17" t="s">
        <v>81</v>
      </c>
      <c r="BK366" s="222">
        <f>ROUND(I366*H366,2)</f>
        <v>0</v>
      </c>
      <c r="BL366" s="17" t="s">
        <v>142</v>
      </c>
      <c r="BM366" s="221" t="s">
        <v>760</v>
      </c>
    </row>
    <row r="367" spans="2:51" s="14" customFormat="1" ht="11.25">
      <c r="B367" s="234"/>
      <c r="C367" s="235"/>
      <c r="D367" s="225" t="s">
        <v>144</v>
      </c>
      <c r="E367" s="236" t="s">
        <v>1</v>
      </c>
      <c r="F367" s="237" t="s">
        <v>761</v>
      </c>
      <c r="G367" s="235"/>
      <c r="H367" s="238">
        <v>3.28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AT367" s="244" t="s">
        <v>144</v>
      </c>
      <c r="AU367" s="244" t="s">
        <v>83</v>
      </c>
      <c r="AV367" s="14" t="s">
        <v>83</v>
      </c>
      <c r="AW367" s="14" t="s">
        <v>30</v>
      </c>
      <c r="AX367" s="14" t="s">
        <v>73</v>
      </c>
      <c r="AY367" s="244" t="s">
        <v>136</v>
      </c>
    </row>
    <row r="368" spans="2:51" s="14" customFormat="1" ht="11.25">
      <c r="B368" s="234"/>
      <c r="C368" s="235"/>
      <c r="D368" s="225" t="s">
        <v>144</v>
      </c>
      <c r="E368" s="236" t="s">
        <v>1</v>
      </c>
      <c r="F368" s="237" t="s">
        <v>762</v>
      </c>
      <c r="G368" s="235"/>
      <c r="H368" s="238">
        <v>8.16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AT368" s="244" t="s">
        <v>144</v>
      </c>
      <c r="AU368" s="244" t="s">
        <v>83</v>
      </c>
      <c r="AV368" s="14" t="s">
        <v>83</v>
      </c>
      <c r="AW368" s="14" t="s">
        <v>30</v>
      </c>
      <c r="AX368" s="14" t="s">
        <v>73</v>
      </c>
      <c r="AY368" s="244" t="s">
        <v>136</v>
      </c>
    </row>
    <row r="369" spans="2:51" s="15" customFormat="1" ht="11.25">
      <c r="B369" s="245"/>
      <c r="C369" s="246"/>
      <c r="D369" s="225" t="s">
        <v>144</v>
      </c>
      <c r="E369" s="247" t="s">
        <v>1</v>
      </c>
      <c r="F369" s="248" t="s">
        <v>147</v>
      </c>
      <c r="G369" s="246"/>
      <c r="H369" s="249">
        <v>11.44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AT369" s="255" t="s">
        <v>144</v>
      </c>
      <c r="AU369" s="255" t="s">
        <v>83</v>
      </c>
      <c r="AV369" s="15" t="s">
        <v>142</v>
      </c>
      <c r="AW369" s="15" t="s">
        <v>30</v>
      </c>
      <c r="AX369" s="15" t="s">
        <v>81</v>
      </c>
      <c r="AY369" s="255" t="s">
        <v>136</v>
      </c>
    </row>
    <row r="370" spans="1:65" s="2" customFormat="1" ht="21.75" customHeight="1">
      <c r="A370" s="34"/>
      <c r="B370" s="35"/>
      <c r="C370" s="209" t="s">
        <v>356</v>
      </c>
      <c r="D370" s="209" t="s">
        <v>138</v>
      </c>
      <c r="E370" s="210" t="s">
        <v>763</v>
      </c>
      <c r="F370" s="211" t="s">
        <v>764</v>
      </c>
      <c r="G370" s="212" t="s">
        <v>186</v>
      </c>
      <c r="H370" s="213">
        <v>5.72</v>
      </c>
      <c r="I370" s="214"/>
      <c r="J370" s="215">
        <f>ROUND(I370*H370,2)</f>
        <v>0</v>
      </c>
      <c r="K370" s="216"/>
      <c r="L370" s="39"/>
      <c r="M370" s="217" t="s">
        <v>1</v>
      </c>
      <c r="N370" s="218" t="s">
        <v>38</v>
      </c>
      <c r="O370" s="71"/>
      <c r="P370" s="219">
        <f>O370*H370</f>
        <v>0</v>
      </c>
      <c r="Q370" s="219">
        <v>0</v>
      </c>
      <c r="R370" s="219">
        <f>Q370*H370</f>
        <v>0</v>
      </c>
      <c r="S370" s="219">
        <v>0</v>
      </c>
      <c r="T370" s="220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21" t="s">
        <v>142</v>
      </c>
      <c r="AT370" s="221" t="s">
        <v>138</v>
      </c>
      <c r="AU370" s="221" t="s">
        <v>83</v>
      </c>
      <c r="AY370" s="17" t="s">
        <v>136</v>
      </c>
      <c r="BE370" s="222">
        <f>IF(N370="základní",J370,0)</f>
        <v>0</v>
      </c>
      <c r="BF370" s="222">
        <f>IF(N370="snížená",J370,0)</f>
        <v>0</v>
      </c>
      <c r="BG370" s="222">
        <f>IF(N370="zákl. přenesená",J370,0)</f>
        <v>0</v>
      </c>
      <c r="BH370" s="222">
        <f>IF(N370="sníž. přenesená",J370,0)</f>
        <v>0</v>
      </c>
      <c r="BI370" s="222">
        <f>IF(N370="nulová",J370,0)</f>
        <v>0</v>
      </c>
      <c r="BJ370" s="17" t="s">
        <v>81</v>
      </c>
      <c r="BK370" s="222">
        <f>ROUND(I370*H370,2)</f>
        <v>0</v>
      </c>
      <c r="BL370" s="17" t="s">
        <v>142</v>
      </c>
      <c r="BM370" s="221" t="s">
        <v>765</v>
      </c>
    </row>
    <row r="371" spans="2:51" s="14" customFormat="1" ht="11.25">
      <c r="B371" s="234"/>
      <c r="C371" s="235"/>
      <c r="D371" s="225" t="s">
        <v>144</v>
      </c>
      <c r="E371" s="236" t="s">
        <v>1</v>
      </c>
      <c r="F371" s="237" t="s">
        <v>766</v>
      </c>
      <c r="G371" s="235"/>
      <c r="H371" s="238">
        <v>1.64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AT371" s="244" t="s">
        <v>144</v>
      </c>
      <c r="AU371" s="244" t="s">
        <v>83</v>
      </c>
      <c r="AV371" s="14" t="s">
        <v>83</v>
      </c>
      <c r="AW371" s="14" t="s">
        <v>30</v>
      </c>
      <c r="AX371" s="14" t="s">
        <v>73</v>
      </c>
      <c r="AY371" s="244" t="s">
        <v>136</v>
      </c>
    </row>
    <row r="372" spans="2:51" s="14" customFormat="1" ht="11.25">
      <c r="B372" s="234"/>
      <c r="C372" s="235"/>
      <c r="D372" s="225" t="s">
        <v>144</v>
      </c>
      <c r="E372" s="236" t="s">
        <v>1</v>
      </c>
      <c r="F372" s="237" t="s">
        <v>767</v>
      </c>
      <c r="G372" s="235"/>
      <c r="H372" s="238">
        <v>4.08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AT372" s="244" t="s">
        <v>144</v>
      </c>
      <c r="AU372" s="244" t="s">
        <v>83</v>
      </c>
      <c r="AV372" s="14" t="s">
        <v>83</v>
      </c>
      <c r="AW372" s="14" t="s">
        <v>30</v>
      </c>
      <c r="AX372" s="14" t="s">
        <v>73</v>
      </c>
      <c r="AY372" s="244" t="s">
        <v>136</v>
      </c>
    </row>
    <row r="373" spans="2:51" s="15" customFormat="1" ht="11.25">
      <c r="B373" s="245"/>
      <c r="C373" s="246"/>
      <c r="D373" s="225" t="s">
        <v>144</v>
      </c>
      <c r="E373" s="247" t="s">
        <v>1</v>
      </c>
      <c r="F373" s="248" t="s">
        <v>147</v>
      </c>
      <c r="G373" s="246"/>
      <c r="H373" s="249">
        <v>5.72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AT373" s="255" t="s">
        <v>144</v>
      </c>
      <c r="AU373" s="255" t="s">
        <v>83</v>
      </c>
      <c r="AV373" s="15" t="s">
        <v>142</v>
      </c>
      <c r="AW373" s="15" t="s">
        <v>30</v>
      </c>
      <c r="AX373" s="15" t="s">
        <v>81</v>
      </c>
      <c r="AY373" s="255" t="s">
        <v>136</v>
      </c>
    </row>
    <row r="374" spans="1:65" s="2" customFormat="1" ht="21.75" customHeight="1">
      <c r="A374" s="34"/>
      <c r="B374" s="35"/>
      <c r="C374" s="209" t="s">
        <v>483</v>
      </c>
      <c r="D374" s="209" t="s">
        <v>138</v>
      </c>
      <c r="E374" s="210" t="s">
        <v>768</v>
      </c>
      <c r="F374" s="211" t="s">
        <v>195</v>
      </c>
      <c r="G374" s="212" t="s">
        <v>186</v>
      </c>
      <c r="H374" s="213">
        <v>158.005</v>
      </c>
      <c r="I374" s="214"/>
      <c r="J374" s="215">
        <f>ROUND(I374*H374,2)</f>
        <v>0</v>
      </c>
      <c r="K374" s="216"/>
      <c r="L374" s="39"/>
      <c r="M374" s="217" t="s">
        <v>1</v>
      </c>
      <c r="N374" s="218" t="s">
        <v>38</v>
      </c>
      <c r="O374" s="71"/>
      <c r="P374" s="219">
        <f>O374*H374</f>
        <v>0</v>
      </c>
      <c r="Q374" s="219">
        <v>0</v>
      </c>
      <c r="R374" s="219">
        <f>Q374*H374</f>
        <v>0</v>
      </c>
      <c r="S374" s="219">
        <v>0</v>
      </c>
      <c r="T374" s="220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21" t="s">
        <v>142</v>
      </c>
      <c r="AT374" s="221" t="s">
        <v>138</v>
      </c>
      <c r="AU374" s="221" t="s">
        <v>83</v>
      </c>
      <c r="AY374" s="17" t="s">
        <v>136</v>
      </c>
      <c r="BE374" s="222">
        <f>IF(N374="základní",J374,0)</f>
        <v>0</v>
      </c>
      <c r="BF374" s="222">
        <f>IF(N374="snížená",J374,0)</f>
        <v>0</v>
      </c>
      <c r="BG374" s="222">
        <f>IF(N374="zákl. přenesená",J374,0)</f>
        <v>0</v>
      </c>
      <c r="BH374" s="222">
        <f>IF(N374="sníž. přenesená",J374,0)</f>
        <v>0</v>
      </c>
      <c r="BI374" s="222">
        <f>IF(N374="nulová",J374,0)</f>
        <v>0</v>
      </c>
      <c r="BJ374" s="17" t="s">
        <v>81</v>
      </c>
      <c r="BK374" s="222">
        <f>ROUND(I374*H374,2)</f>
        <v>0</v>
      </c>
      <c r="BL374" s="17" t="s">
        <v>142</v>
      </c>
      <c r="BM374" s="221" t="s">
        <v>769</v>
      </c>
    </row>
    <row r="375" spans="2:51" s="14" customFormat="1" ht="11.25">
      <c r="B375" s="234"/>
      <c r="C375" s="235"/>
      <c r="D375" s="225" t="s">
        <v>144</v>
      </c>
      <c r="E375" s="236" t="s">
        <v>1</v>
      </c>
      <c r="F375" s="237" t="s">
        <v>754</v>
      </c>
      <c r="G375" s="235"/>
      <c r="H375" s="238">
        <v>11.635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AT375" s="244" t="s">
        <v>144</v>
      </c>
      <c r="AU375" s="244" t="s">
        <v>83</v>
      </c>
      <c r="AV375" s="14" t="s">
        <v>83</v>
      </c>
      <c r="AW375" s="14" t="s">
        <v>30</v>
      </c>
      <c r="AX375" s="14" t="s">
        <v>73</v>
      </c>
      <c r="AY375" s="244" t="s">
        <v>136</v>
      </c>
    </row>
    <row r="376" spans="2:51" s="14" customFormat="1" ht="11.25">
      <c r="B376" s="234"/>
      <c r="C376" s="235"/>
      <c r="D376" s="225" t="s">
        <v>144</v>
      </c>
      <c r="E376" s="236" t="s">
        <v>1</v>
      </c>
      <c r="F376" s="237" t="s">
        <v>755</v>
      </c>
      <c r="G376" s="235"/>
      <c r="H376" s="238">
        <v>146.37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AT376" s="244" t="s">
        <v>144</v>
      </c>
      <c r="AU376" s="244" t="s">
        <v>83</v>
      </c>
      <c r="AV376" s="14" t="s">
        <v>83</v>
      </c>
      <c r="AW376" s="14" t="s">
        <v>30</v>
      </c>
      <c r="AX376" s="14" t="s">
        <v>73</v>
      </c>
      <c r="AY376" s="244" t="s">
        <v>136</v>
      </c>
    </row>
    <row r="377" spans="2:51" s="15" customFormat="1" ht="11.25">
      <c r="B377" s="245"/>
      <c r="C377" s="246"/>
      <c r="D377" s="225" t="s">
        <v>144</v>
      </c>
      <c r="E377" s="247" t="s">
        <v>1</v>
      </c>
      <c r="F377" s="248" t="s">
        <v>147</v>
      </c>
      <c r="G377" s="246"/>
      <c r="H377" s="249">
        <v>158.005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AT377" s="255" t="s">
        <v>144</v>
      </c>
      <c r="AU377" s="255" t="s">
        <v>83</v>
      </c>
      <c r="AV377" s="15" t="s">
        <v>142</v>
      </c>
      <c r="AW377" s="15" t="s">
        <v>30</v>
      </c>
      <c r="AX377" s="15" t="s">
        <v>81</v>
      </c>
      <c r="AY377" s="255" t="s">
        <v>136</v>
      </c>
    </row>
    <row r="378" spans="1:65" s="2" customFormat="1" ht="21.75" customHeight="1">
      <c r="A378" s="34"/>
      <c r="B378" s="35"/>
      <c r="C378" s="209" t="s">
        <v>361</v>
      </c>
      <c r="D378" s="209" t="s">
        <v>138</v>
      </c>
      <c r="E378" s="210" t="s">
        <v>770</v>
      </c>
      <c r="F378" s="211" t="s">
        <v>771</v>
      </c>
      <c r="G378" s="212" t="s">
        <v>186</v>
      </c>
      <c r="H378" s="213">
        <v>29.388</v>
      </c>
      <c r="I378" s="214"/>
      <c r="J378" s="215">
        <f>ROUND(I378*H378,2)</f>
        <v>0</v>
      </c>
      <c r="K378" s="216"/>
      <c r="L378" s="39"/>
      <c r="M378" s="217" t="s">
        <v>1</v>
      </c>
      <c r="N378" s="218" t="s">
        <v>38</v>
      </c>
      <c r="O378" s="71"/>
      <c r="P378" s="219">
        <f>O378*H378</f>
        <v>0</v>
      </c>
      <c r="Q378" s="219">
        <v>0</v>
      </c>
      <c r="R378" s="219">
        <f>Q378*H378</f>
        <v>0</v>
      </c>
      <c r="S378" s="219">
        <v>0</v>
      </c>
      <c r="T378" s="220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21" t="s">
        <v>142</v>
      </c>
      <c r="AT378" s="221" t="s">
        <v>138</v>
      </c>
      <c r="AU378" s="221" t="s">
        <v>83</v>
      </c>
      <c r="AY378" s="17" t="s">
        <v>136</v>
      </c>
      <c r="BE378" s="222">
        <f>IF(N378="základní",J378,0)</f>
        <v>0</v>
      </c>
      <c r="BF378" s="222">
        <f>IF(N378="snížená",J378,0)</f>
        <v>0</v>
      </c>
      <c r="BG378" s="222">
        <f>IF(N378="zákl. přenesená",J378,0)</f>
        <v>0</v>
      </c>
      <c r="BH378" s="222">
        <f>IF(N378="sníž. přenesená",J378,0)</f>
        <v>0</v>
      </c>
      <c r="BI378" s="222">
        <f>IF(N378="nulová",J378,0)</f>
        <v>0</v>
      </c>
      <c r="BJ378" s="17" t="s">
        <v>81</v>
      </c>
      <c r="BK378" s="222">
        <f>ROUND(I378*H378,2)</f>
        <v>0</v>
      </c>
      <c r="BL378" s="17" t="s">
        <v>142</v>
      </c>
      <c r="BM378" s="221" t="s">
        <v>772</v>
      </c>
    </row>
    <row r="379" spans="2:51" s="14" customFormat="1" ht="11.25">
      <c r="B379" s="234"/>
      <c r="C379" s="235"/>
      <c r="D379" s="225" t="s">
        <v>144</v>
      </c>
      <c r="E379" s="236" t="s">
        <v>1</v>
      </c>
      <c r="F379" s="237" t="s">
        <v>753</v>
      </c>
      <c r="G379" s="235"/>
      <c r="H379" s="238">
        <v>29.388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AT379" s="244" t="s">
        <v>144</v>
      </c>
      <c r="AU379" s="244" t="s">
        <v>83</v>
      </c>
      <c r="AV379" s="14" t="s">
        <v>83</v>
      </c>
      <c r="AW379" s="14" t="s">
        <v>30</v>
      </c>
      <c r="AX379" s="14" t="s">
        <v>73</v>
      </c>
      <c r="AY379" s="244" t="s">
        <v>136</v>
      </c>
    </row>
    <row r="380" spans="2:51" s="15" customFormat="1" ht="11.25">
      <c r="B380" s="245"/>
      <c r="C380" s="246"/>
      <c r="D380" s="225" t="s">
        <v>144</v>
      </c>
      <c r="E380" s="247" t="s">
        <v>1</v>
      </c>
      <c r="F380" s="248" t="s">
        <v>147</v>
      </c>
      <c r="G380" s="246"/>
      <c r="H380" s="249">
        <v>29.388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AT380" s="255" t="s">
        <v>144</v>
      </c>
      <c r="AU380" s="255" t="s">
        <v>83</v>
      </c>
      <c r="AV380" s="15" t="s">
        <v>142</v>
      </c>
      <c r="AW380" s="15" t="s">
        <v>30</v>
      </c>
      <c r="AX380" s="15" t="s">
        <v>81</v>
      </c>
      <c r="AY380" s="255" t="s">
        <v>136</v>
      </c>
    </row>
    <row r="381" spans="1:65" s="2" customFormat="1" ht="21.75" customHeight="1">
      <c r="A381" s="34"/>
      <c r="B381" s="35"/>
      <c r="C381" s="209" t="s">
        <v>492</v>
      </c>
      <c r="D381" s="209" t="s">
        <v>138</v>
      </c>
      <c r="E381" s="210" t="s">
        <v>773</v>
      </c>
      <c r="F381" s="211" t="s">
        <v>774</v>
      </c>
      <c r="G381" s="212" t="s">
        <v>186</v>
      </c>
      <c r="H381" s="213">
        <v>266.64</v>
      </c>
      <c r="I381" s="214"/>
      <c r="J381" s="215">
        <f>ROUND(I381*H381,2)</f>
        <v>0</v>
      </c>
      <c r="K381" s="216"/>
      <c r="L381" s="39"/>
      <c r="M381" s="217" t="s">
        <v>1</v>
      </c>
      <c r="N381" s="218" t="s">
        <v>38</v>
      </c>
      <c r="O381" s="71"/>
      <c r="P381" s="219">
        <f>O381*H381</f>
        <v>0</v>
      </c>
      <c r="Q381" s="219">
        <v>0</v>
      </c>
      <c r="R381" s="219">
        <f>Q381*H381</f>
        <v>0</v>
      </c>
      <c r="S381" s="219">
        <v>0</v>
      </c>
      <c r="T381" s="220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21" t="s">
        <v>142</v>
      </c>
      <c r="AT381" s="221" t="s">
        <v>138</v>
      </c>
      <c r="AU381" s="221" t="s">
        <v>83</v>
      </c>
      <c r="AY381" s="17" t="s">
        <v>136</v>
      </c>
      <c r="BE381" s="222">
        <f>IF(N381="základní",J381,0)</f>
        <v>0</v>
      </c>
      <c r="BF381" s="222">
        <f>IF(N381="snížená",J381,0)</f>
        <v>0</v>
      </c>
      <c r="BG381" s="222">
        <f>IF(N381="zákl. přenesená",J381,0)</f>
        <v>0</v>
      </c>
      <c r="BH381" s="222">
        <f>IF(N381="sníž. přenesená",J381,0)</f>
        <v>0</v>
      </c>
      <c r="BI381" s="222">
        <f>IF(N381="nulová",J381,0)</f>
        <v>0</v>
      </c>
      <c r="BJ381" s="17" t="s">
        <v>81</v>
      </c>
      <c r="BK381" s="222">
        <f>ROUND(I381*H381,2)</f>
        <v>0</v>
      </c>
      <c r="BL381" s="17" t="s">
        <v>142</v>
      </c>
      <c r="BM381" s="221" t="s">
        <v>775</v>
      </c>
    </row>
    <row r="382" spans="2:51" s="14" customFormat="1" ht="11.25">
      <c r="B382" s="234"/>
      <c r="C382" s="235"/>
      <c r="D382" s="225" t="s">
        <v>144</v>
      </c>
      <c r="E382" s="236" t="s">
        <v>1</v>
      </c>
      <c r="F382" s="237" t="s">
        <v>745</v>
      </c>
      <c r="G382" s="235"/>
      <c r="H382" s="238">
        <v>266.64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AT382" s="244" t="s">
        <v>144</v>
      </c>
      <c r="AU382" s="244" t="s">
        <v>83</v>
      </c>
      <c r="AV382" s="14" t="s">
        <v>83</v>
      </c>
      <c r="AW382" s="14" t="s">
        <v>30</v>
      </c>
      <c r="AX382" s="14" t="s">
        <v>73</v>
      </c>
      <c r="AY382" s="244" t="s">
        <v>136</v>
      </c>
    </row>
    <row r="383" spans="2:51" s="15" customFormat="1" ht="11.25">
      <c r="B383" s="245"/>
      <c r="C383" s="246"/>
      <c r="D383" s="225" t="s">
        <v>144</v>
      </c>
      <c r="E383" s="247" t="s">
        <v>1</v>
      </c>
      <c r="F383" s="248" t="s">
        <v>147</v>
      </c>
      <c r="G383" s="246"/>
      <c r="H383" s="249">
        <v>266.64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AT383" s="255" t="s">
        <v>144</v>
      </c>
      <c r="AU383" s="255" t="s">
        <v>83</v>
      </c>
      <c r="AV383" s="15" t="s">
        <v>142</v>
      </c>
      <c r="AW383" s="15" t="s">
        <v>30</v>
      </c>
      <c r="AX383" s="15" t="s">
        <v>81</v>
      </c>
      <c r="AY383" s="255" t="s">
        <v>136</v>
      </c>
    </row>
    <row r="384" spans="2:63" s="12" customFormat="1" ht="22.9" customHeight="1">
      <c r="B384" s="193"/>
      <c r="C384" s="194"/>
      <c r="D384" s="195" t="s">
        <v>72</v>
      </c>
      <c r="E384" s="207" t="s">
        <v>776</v>
      </c>
      <c r="F384" s="207" t="s">
        <v>777</v>
      </c>
      <c r="G384" s="194"/>
      <c r="H384" s="194"/>
      <c r="I384" s="197"/>
      <c r="J384" s="208">
        <f>BK384</f>
        <v>0</v>
      </c>
      <c r="K384" s="194"/>
      <c r="L384" s="199"/>
      <c r="M384" s="200"/>
      <c r="N384" s="201"/>
      <c r="O384" s="201"/>
      <c r="P384" s="202">
        <f>P385</f>
        <v>0</v>
      </c>
      <c r="Q384" s="201"/>
      <c r="R384" s="202">
        <f>R385</f>
        <v>0</v>
      </c>
      <c r="S384" s="201"/>
      <c r="T384" s="203">
        <f>T385</f>
        <v>0</v>
      </c>
      <c r="AR384" s="204" t="s">
        <v>81</v>
      </c>
      <c r="AT384" s="205" t="s">
        <v>72</v>
      </c>
      <c r="AU384" s="205" t="s">
        <v>81</v>
      </c>
      <c r="AY384" s="204" t="s">
        <v>136</v>
      </c>
      <c r="BK384" s="206">
        <f>BK385</f>
        <v>0</v>
      </c>
    </row>
    <row r="385" spans="1:65" s="2" customFormat="1" ht="21.75" customHeight="1">
      <c r="A385" s="34"/>
      <c r="B385" s="35"/>
      <c r="C385" s="209" t="s">
        <v>365</v>
      </c>
      <c r="D385" s="209" t="s">
        <v>138</v>
      </c>
      <c r="E385" s="210" t="s">
        <v>778</v>
      </c>
      <c r="F385" s="211" t="s">
        <v>779</v>
      </c>
      <c r="G385" s="212" t="s">
        <v>186</v>
      </c>
      <c r="H385" s="213">
        <v>381.876</v>
      </c>
      <c r="I385" s="214"/>
      <c r="J385" s="215">
        <f>ROUND(I385*H385,2)</f>
        <v>0</v>
      </c>
      <c r="K385" s="216"/>
      <c r="L385" s="39"/>
      <c r="M385" s="259" t="s">
        <v>1</v>
      </c>
      <c r="N385" s="260" t="s">
        <v>38</v>
      </c>
      <c r="O385" s="261"/>
      <c r="P385" s="262">
        <f>O385*H385</f>
        <v>0</v>
      </c>
      <c r="Q385" s="262">
        <v>0</v>
      </c>
      <c r="R385" s="262">
        <f>Q385*H385</f>
        <v>0</v>
      </c>
      <c r="S385" s="262">
        <v>0</v>
      </c>
      <c r="T385" s="263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21" t="s">
        <v>142</v>
      </c>
      <c r="AT385" s="221" t="s">
        <v>138</v>
      </c>
      <c r="AU385" s="221" t="s">
        <v>83</v>
      </c>
      <c r="AY385" s="17" t="s">
        <v>136</v>
      </c>
      <c r="BE385" s="222">
        <f>IF(N385="základní",J385,0)</f>
        <v>0</v>
      </c>
      <c r="BF385" s="222">
        <f>IF(N385="snížená",J385,0)</f>
        <v>0</v>
      </c>
      <c r="BG385" s="222">
        <f>IF(N385="zákl. přenesená",J385,0)</f>
        <v>0</v>
      </c>
      <c r="BH385" s="222">
        <f>IF(N385="sníž. přenesená",J385,0)</f>
        <v>0</v>
      </c>
      <c r="BI385" s="222">
        <f>IF(N385="nulová",J385,0)</f>
        <v>0</v>
      </c>
      <c r="BJ385" s="17" t="s">
        <v>81</v>
      </c>
      <c r="BK385" s="222">
        <f>ROUND(I385*H385,2)</f>
        <v>0</v>
      </c>
      <c r="BL385" s="17" t="s">
        <v>142</v>
      </c>
      <c r="BM385" s="221" t="s">
        <v>780</v>
      </c>
    </row>
    <row r="386" spans="1:31" s="2" customFormat="1" ht="6.95" customHeight="1">
      <c r="A386" s="34"/>
      <c r="B386" s="54"/>
      <c r="C386" s="55"/>
      <c r="D386" s="55"/>
      <c r="E386" s="55"/>
      <c r="F386" s="55"/>
      <c r="G386" s="55"/>
      <c r="H386" s="55"/>
      <c r="I386" s="158"/>
      <c r="J386" s="55"/>
      <c r="K386" s="55"/>
      <c r="L386" s="39"/>
      <c r="M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</row>
  </sheetData>
  <sheetProtection algorithmName="SHA-512" hashValue="hNZcVtG4cVmfY9WEiQG6E/1gr9eH4DmhKClT4PT7j6hMz2ANhoDvroapyiY9rgTblFd3qaF+Ha0fKMunFdJ9sg==" saltValue="5eZlMuQriTUz+tM/YLqpoNTUfktvUTFQys0mjfnpOsfEPEW/7zSWB1sCE327X9xoY9SCSrksVhDzFeb8WeDA8g==" spinCount="100000" sheet="1" objects="1" scenarios="1" formatColumns="0" formatRows="0" autoFilter="0"/>
  <autoFilter ref="C122:K38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99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83</v>
      </c>
    </row>
    <row r="4" spans="2:46" s="1" customFormat="1" ht="24.95" customHeight="1">
      <c r="B4" s="20"/>
      <c r="D4" s="119" t="s">
        <v>109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20" t="str">
        <f>'Rekapitulace stavby'!K6</f>
        <v>Regenerace panelového sídliště U nádraží - 7. etapa, podetapa 2 - Prostor před obchody a navazující úpravy</v>
      </c>
      <c r="F7" s="321"/>
      <c r="G7" s="321"/>
      <c r="H7" s="321"/>
      <c r="I7" s="115"/>
      <c r="L7" s="20"/>
    </row>
    <row r="8" spans="1:31" s="2" customFormat="1" ht="12" customHeight="1">
      <c r="A8" s="34"/>
      <c r="B8" s="39"/>
      <c r="C8" s="34"/>
      <c r="D8" s="121" t="s">
        <v>110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2" t="s">
        <v>781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4" t="str">
        <f>'Rekapitulace stavby'!E14</f>
        <v>Vyplň údaj</v>
      </c>
      <c r="F18" s="325"/>
      <c r="G18" s="325"/>
      <c r="H18" s="325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6" t="s">
        <v>1</v>
      </c>
      <c r="F27" s="326"/>
      <c r="G27" s="326"/>
      <c r="H27" s="326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ROUND((SUM(BE118:BE137)),2)</f>
        <v>0</v>
      </c>
      <c r="G33" s="34"/>
      <c r="H33" s="34"/>
      <c r="I33" s="137">
        <v>0.21</v>
      </c>
      <c r="J33" s="136">
        <f>ROUND(((SUM(BE118:BE137))*I33),2)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ROUND((SUM(BF118:BF137)),2)</f>
        <v>0</v>
      </c>
      <c r="G34" s="34"/>
      <c r="H34" s="34"/>
      <c r="I34" s="137">
        <v>0.15</v>
      </c>
      <c r="J34" s="136">
        <f>ROUND(((SUM(BF118:BF137))*I34),2)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ROUND((SUM(BG118:BG137)),2)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ROUND((SUM(BH118:BH137)),2)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ROUND((SUM(BI118:BI137)),2)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7" t="str">
        <f>E7</f>
        <v>Regenerace panelového sídliště U nádraží - 7. etapa, podetapa 2 - Prostor před obchody a navazující úpravy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110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5" t="str">
        <f>E9</f>
        <v>54 - IO 04 Mobiliář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113</v>
      </c>
      <c r="D94" s="163"/>
      <c r="E94" s="163"/>
      <c r="F94" s="163"/>
      <c r="G94" s="163"/>
      <c r="H94" s="163"/>
      <c r="I94" s="164"/>
      <c r="J94" s="165" t="s">
        <v>114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115</v>
      </c>
      <c r="D96" s="36"/>
      <c r="E96" s="36"/>
      <c r="F96" s="36"/>
      <c r="G96" s="36"/>
      <c r="H96" s="36"/>
      <c r="I96" s="122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116</v>
      </c>
    </row>
    <row r="97" spans="2:12" s="9" customFormat="1" ht="24.95" customHeight="1">
      <c r="B97" s="167"/>
      <c r="C97" s="168"/>
      <c r="D97" s="169" t="s">
        <v>782</v>
      </c>
      <c r="E97" s="170"/>
      <c r="F97" s="170"/>
      <c r="G97" s="170"/>
      <c r="H97" s="170"/>
      <c r="I97" s="171"/>
      <c r="J97" s="172">
        <f>J119</f>
        <v>0</v>
      </c>
      <c r="K97" s="168"/>
      <c r="L97" s="173"/>
    </row>
    <row r="98" spans="2:12" s="10" customFormat="1" ht="19.9" customHeight="1">
      <c r="B98" s="174"/>
      <c r="C98" s="104"/>
      <c r="D98" s="175" t="s">
        <v>783</v>
      </c>
      <c r="E98" s="176"/>
      <c r="F98" s="176"/>
      <c r="G98" s="176"/>
      <c r="H98" s="176"/>
      <c r="I98" s="177"/>
      <c r="J98" s="178">
        <f>J120</f>
        <v>0</v>
      </c>
      <c r="K98" s="104"/>
      <c r="L98" s="179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22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8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61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121</v>
      </c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3.25" customHeight="1">
      <c r="A108" s="34"/>
      <c r="B108" s="35"/>
      <c r="C108" s="36"/>
      <c r="D108" s="36"/>
      <c r="E108" s="327" t="str">
        <f>E7</f>
        <v>Regenerace panelového sídliště U nádraží - 7. etapa, podetapa 2 - Prostor před obchody a navazující úpravy</v>
      </c>
      <c r="F108" s="328"/>
      <c r="G108" s="328"/>
      <c r="H108" s="328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110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5" t="str">
        <f>E9</f>
        <v>54 - IO 04 Mobiliář</v>
      </c>
      <c r="F110" s="329"/>
      <c r="G110" s="329"/>
      <c r="H110" s="329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123" t="s">
        <v>22</v>
      </c>
      <c r="J112" s="66" t="str">
        <f>IF(J12="","",J12)</f>
        <v>3. 6. 2019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123" t="s">
        <v>29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123" t="s">
        <v>31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80"/>
      <c r="B117" s="181"/>
      <c r="C117" s="182" t="s">
        <v>122</v>
      </c>
      <c r="D117" s="183" t="s">
        <v>58</v>
      </c>
      <c r="E117" s="183" t="s">
        <v>54</v>
      </c>
      <c r="F117" s="183" t="s">
        <v>55</v>
      </c>
      <c r="G117" s="183" t="s">
        <v>123</v>
      </c>
      <c r="H117" s="183" t="s">
        <v>124</v>
      </c>
      <c r="I117" s="184" t="s">
        <v>125</v>
      </c>
      <c r="J117" s="185" t="s">
        <v>114</v>
      </c>
      <c r="K117" s="186" t="s">
        <v>126</v>
      </c>
      <c r="L117" s="187"/>
      <c r="M117" s="75" t="s">
        <v>1</v>
      </c>
      <c r="N117" s="76" t="s">
        <v>37</v>
      </c>
      <c r="O117" s="76" t="s">
        <v>127</v>
      </c>
      <c r="P117" s="76" t="s">
        <v>128</v>
      </c>
      <c r="Q117" s="76" t="s">
        <v>129</v>
      </c>
      <c r="R117" s="76" t="s">
        <v>130</v>
      </c>
      <c r="S117" s="76" t="s">
        <v>131</v>
      </c>
      <c r="T117" s="77" t="s">
        <v>132</v>
      </c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</row>
    <row r="118" spans="1:63" s="2" customFormat="1" ht="22.9" customHeight="1">
      <c r="A118" s="34"/>
      <c r="B118" s="35"/>
      <c r="C118" s="82" t="s">
        <v>133</v>
      </c>
      <c r="D118" s="36"/>
      <c r="E118" s="36"/>
      <c r="F118" s="36"/>
      <c r="G118" s="36"/>
      <c r="H118" s="36"/>
      <c r="I118" s="122"/>
      <c r="J118" s="188">
        <f>BK118</f>
        <v>0</v>
      </c>
      <c r="K118" s="36"/>
      <c r="L118" s="39"/>
      <c r="M118" s="78"/>
      <c r="N118" s="189"/>
      <c r="O118" s="79"/>
      <c r="P118" s="190">
        <f>P119</f>
        <v>0</v>
      </c>
      <c r="Q118" s="79"/>
      <c r="R118" s="190">
        <f>R119</f>
        <v>0</v>
      </c>
      <c r="S118" s="79"/>
      <c r="T118" s="19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72</v>
      </c>
      <c r="AU118" s="17" t="s">
        <v>116</v>
      </c>
      <c r="BK118" s="192">
        <f>BK119</f>
        <v>0</v>
      </c>
    </row>
    <row r="119" spans="2:63" s="12" customFormat="1" ht="25.9" customHeight="1">
      <c r="B119" s="193"/>
      <c r="C119" s="194"/>
      <c r="D119" s="195" t="s">
        <v>72</v>
      </c>
      <c r="E119" s="196" t="s">
        <v>784</v>
      </c>
      <c r="F119" s="196" t="s">
        <v>784</v>
      </c>
      <c r="G119" s="194"/>
      <c r="H119" s="194"/>
      <c r="I119" s="197"/>
      <c r="J119" s="198">
        <f>BK119</f>
        <v>0</v>
      </c>
      <c r="K119" s="194"/>
      <c r="L119" s="199"/>
      <c r="M119" s="200"/>
      <c r="N119" s="201"/>
      <c r="O119" s="201"/>
      <c r="P119" s="202">
        <f>P120</f>
        <v>0</v>
      </c>
      <c r="Q119" s="201"/>
      <c r="R119" s="202">
        <f>R120</f>
        <v>0</v>
      </c>
      <c r="S119" s="201"/>
      <c r="T119" s="203">
        <f>T120</f>
        <v>0</v>
      </c>
      <c r="AR119" s="204" t="s">
        <v>83</v>
      </c>
      <c r="AT119" s="205" t="s">
        <v>72</v>
      </c>
      <c r="AU119" s="205" t="s">
        <v>73</v>
      </c>
      <c r="AY119" s="204" t="s">
        <v>136</v>
      </c>
      <c r="BK119" s="206">
        <f>BK120</f>
        <v>0</v>
      </c>
    </row>
    <row r="120" spans="2:63" s="12" customFormat="1" ht="22.9" customHeight="1">
      <c r="B120" s="193"/>
      <c r="C120" s="194"/>
      <c r="D120" s="195" t="s">
        <v>72</v>
      </c>
      <c r="E120" s="207" t="s">
        <v>785</v>
      </c>
      <c r="F120" s="207" t="s">
        <v>786</v>
      </c>
      <c r="G120" s="194"/>
      <c r="H120" s="194"/>
      <c r="I120" s="197"/>
      <c r="J120" s="208">
        <f>BK120</f>
        <v>0</v>
      </c>
      <c r="K120" s="194"/>
      <c r="L120" s="199"/>
      <c r="M120" s="200"/>
      <c r="N120" s="201"/>
      <c r="O120" s="201"/>
      <c r="P120" s="202">
        <f>SUM(P121:P137)</f>
        <v>0</v>
      </c>
      <c r="Q120" s="201"/>
      <c r="R120" s="202">
        <f>SUM(R121:R137)</f>
        <v>0</v>
      </c>
      <c r="S120" s="201"/>
      <c r="T120" s="203">
        <f>SUM(T121:T137)</f>
        <v>0</v>
      </c>
      <c r="AR120" s="204" t="s">
        <v>83</v>
      </c>
      <c r="AT120" s="205" t="s">
        <v>72</v>
      </c>
      <c r="AU120" s="205" t="s">
        <v>81</v>
      </c>
      <c r="AY120" s="204" t="s">
        <v>136</v>
      </c>
      <c r="BK120" s="206">
        <f>SUM(BK121:BK137)</f>
        <v>0</v>
      </c>
    </row>
    <row r="121" spans="1:65" s="2" customFormat="1" ht="21.75" customHeight="1">
      <c r="A121" s="34"/>
      <c r="B121" s="35"/>
      <c r="C121" s="209" t="s">
        <v>81</v>
      </c>
      <c r="D121" s="209" t="s">
        <v>138</v>
      </c>
      <c r="E121" s="210" t="s">
        <v>787</v>
      </c>
      <c r="F121" s="211" t="s">
        <v>788</v>
      </c>
      <c r="G121" s="212" t="s">
        <v>157</v>
      </c>
      <c r="H121" s="213">
        <v>5</v>
      </c>
      <c r="I121" s="214"/>
      <c r="J121" s="215">
        <f aca="true" t="shared" si="0" ref="J121:J137">ROUND(I121*H121,2)</f>
        <v>0</v>
      </c>
      <c r="K121" s="216"/>
      <c r="L121" s="39"/>
      <c r="M121" s="217" t="s">
        <v>1</v>
      </c>
      <c r="N121" s="218" t="s">
        <v>38</v>
      </c>
      <c r="O121" s="71"/>
      <c r="P121" s="219">
        <f aca="true" t="shared" si="1" ref="P121:P137">O121*H121</f>
        <v>0</v>
      </c>
      <c r="Q121" s="219">
        <v>0</v>
      </c>
      <c r="R121" s="219">
        <f aca="true" t="shared" si="2" ref="R121:R137">Q121*H121</f>
        <v>0</v>
      </c>
      <c r="S121" s="219">
        <v>0</v>
      </c>
      <c r="T121" s="220">
        <f aca="true" t="shared" si="3" ref="T121:T137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232</v>
      </c>
      <c r="AT121" s="221" t="s">
        <v>138</v>
      </c>
      <c r="AU121" s="221" t="s">
        <v>83</v>
      </c>
      <c r="AY121" s="17" t="s">
        <v>136</v>
      </c>
      <c r="BE121" s="222">
        <f aca="true" t="shared" si="4" ref="BE121:BE137">IF(N121="základní",J121,0)</f>
        <v>0</v>
      </c>
      <c r="BF121" s="222">
        <f aca="true" t="shared" si="5" ref="BF121:BF137">IF(N121="snížená",J121,0)</f>
        <v>0</v>
      </c>
      <c r="BG121" s="222">
        <f aca="true" t="shared" si="6" ref="BG121:BG137">IF(N121="zákl. přenesená",J121,0)</f>
        <v>0</v>
      </c>
      <c r="BH121" s="222">
        <f aca="true" t="shared" si="7" ref="BH121:BH137">IF(N121="sníž. přenesená",J121,0)</f>
        <v>0</v>
      </c>
      <c r="BI121" s="222">
        <f aca="true" t="shared" si="8" ref="BI121:BI137">IF(N121="nulová",J121,0)</f>
        <v>0</v>
      </c>
      <c r="BJ121" s="17" t="s">
        <v>81</v>
      </c>
      <c r="BK121" s="222">
        <f aca="true" t="shared" si="9" ref="BK121:BK137">ROUND(I121*H121,2)</f>
        <v>0</v>
      </c>
      <c r="BL121" s="17" t="s">
        <v>232</v>
      </c>
      <c r="BM121" s="221" t="s">
        <v>789</v>
      </c>
    </row>
    <row r="122" spans="1:65" s="2" customFormat="1" ht="21.75" customHeight="1">
      <c r="A122" s="34"/>
      <c r="B122" s="35"/>
      <c r="C122" s="209" t="s">
        <v>83</v>
      </c>
      <c r="D122" s="209" t="s">
        <v>138</v>
      </c>
      <c r="E122" s="210" t="s">
        <v>790</v>
      </c>
      <c r="F122" s="211" t="s">
        <v>791</v>
      </c>
      <c r="G122" s="212" t="s">
        <v>157</v>
      </c>
      <c r="H122" s="213">
        <v>5</v>
      </c>
      <c r="I122" s="214"/>
      <c r="J122" s="215">
        <f t="shared" si="0"/>
        <v>0</v>
      </c>
      <c r="K122" s="216"/>
      <c r="L122" s="39"/>
      <c r="M122" s="217" t="s">
        <v>1</v>
      </c>
      <c r="N122" s="218" t="s">
        <v>38</v>
      </c>
      <c r="O122" s="71"/>
      <c r="P122" s="219">
        <f t="shared" si="1"/>
        <v>0</v>
      </c>
      <c r="Q122" s="219">
        <v>0</v>
      </c>
      <c r="R122" s="219">
        <f t="shared" si="2"/>
        <v>0</v>
      </c>
      <c r="S122" s="219">
        <v>0</v>
      </c>
      <c r="T122" s="220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1" t="s">
        <v>232</v>
      </c>
      <c r="AT122" s="221" t="s">
        <v>138</v>
      </c>
      <c r="AU122" s="221" t="s">
        <v>83</v>
      </c>
      <c r="AY122" s="17" t="s">
        <v>136</v>
      </c>
      <c r="BE122" s="222">
        <f t="shared" si="4"/>
        <v>0</v>
      </c>
      <c r="BF122" s="222">
        <f t="shared" si="5"/>
        <v>0</v>
      </c>
      <c r="BG122" s="222">
        <f t="shared" si="6"/>
        <v>0</v>
      </c>
      <c r="BH122" s="222">
        <f t="shared" si="7"/>
        <v>0</v>
      </c>
      <c r="BI122" s="222">
        <f t="shared" si="8"/>
        <v>0</v>
      </c>
      <c r="BJ122" s="17" t="s">
        <v>81</v>
      </c>
      <c r="BK122" s="222">
        <f t="shared" si="9"/>
        <v>0</v>
      </c>
      <c r="BL122" s="17" t="s">
        <v>232</v>
      </c>
      <c r="BM122" s="221" t="s">
        <v>792</v>
      </c>
    </row>
    <row r="123" spans="1:65" s="2" customFormat="1" ht="21.75" customHeight="1">
      <c r="A123" s="34"/>
      <c r="B123" s="35"/>
      <c r="C123" s="209" t="s">
        <v>154</v>
      </c>
      <c r="D123" s="209" t="s">
        <v>138</v>
      </c>
      <c r="E123" s="210" t="s">
        <v>793</v>
      </c>
      <c r="F123" s="211" t="s">
        <v>794</v>
      </c>
      <c r="G123" s="212" t="s">
        <v>157</v>
      </c>
      <c r="H123" s="213">
        <v>5</v>
      </c>
      <c r="I123" s="214"/>
      <c r="J123" s="215">
        <f t="shared" si="0"/>
        <v>0</v>
      </c>
      <c r="K123" s="216"/>
      <c r="L123" s="39"/>
      <c r="M123" s="217" t="s">
        <v>1</v>
      </c>
      <c r="N123" s="218" t="s">
        <v>38</v>
      </c>
      <c r="O123" s="71"/>
      <c r="P123" s="219">
        <f t="shared" si="1"/>
        <v>0</v>
      </c>
      <c r="Q123" s="219">
        <v>0</v>
      </c>
      <c r="R123" s="219">
        <f t="shared" si="2"/>
        <v>0</v>
      </c>
      <c r="S123" s="219">
        <v>0</v>
      </c>
      <c r="T123" s="220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232</v>
      </c>
      <c r="AT123" s="221" t="s">
        <v>138</v>
      </c>
      <c r="AU123" s="221" t="s">
        <v>83</v>
      </c>
      <c r="AY123" s="17" t="s">
        <v>136</v>
      </c>
      <c r="BE123" s="222">
        <f t="shared" si="4"/>
        <v>0</v>
      </c>
      <c r="BF123" s="222">
        <f t="shared" si="5"/>
        <v>0</v>
      </c>
      <c r="BG123" s="222">
        <f t="shared" si="6"/>
        <v>0</v>
      </c>
      <c r="BH123" s="222">
        <f t="shared" si="7"/>
        <v>0</v>
      </c>
      <c r="BI123" s="222">
        <f t="shared" si="8"/>
        <v>0</v>
      </c>
      <c r="BJ123" s="17" t="s">
        <v>81</v>
      </c>
      <c r="BK123" s="222">
        <f t="shared" si="9"/>
        <v>0</v>
      </c>
      <c r="BL123" s="17" t="s">
        <v>232</v>
      </c>
      <c r="BM123" s="221" t="s">
        <v>795</v>
      </c>
    </row>
    <row r="124" spans="1:65" s="2" customFormat="1" ht="33" customHeight="1">
      <c r="A124" s="34"/>
      <c r="B124" s="35"/>
      <c r="C124" s="209" t="s">
        <v>142</v>
      </c>
      <c r="D124" s="209" t="s">
        <v>138</v>
      </c>
      <c r="E124" s="210" t="s">
        <v>796</v>
      </c>
      <c r="F124" s="211" t="s">
        <v>797</v>
      </c>
      <c r="G124" s="212" t="s">
        <v>157</v>
      </c>
      <c r="H124" s="213">
        <v>1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232</v>
      </c>
      <c r="AT124" s="221" t="s">
        <v>138</v>
      </c>
      <c r="AU124" s="221" t="s">
        <v>83</v>
      </c>
      <c r="AY124" s="17" t="s">
        <v>136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81</v>
      </c>
      <c r="BK124" s="222">
        <f t="shared" si="9"/>
        <v>0</v>
      </c>
      <c r="BL124" s="17" t="s">
        <v>232</v>
      </c>
      <c r="BM124" s="221" t="s">
        <v>798</v>
      </c>
    </row>
    <row r="125" spans="1:65" s="2" customFormat="1" ht="33" customHeight="1">
      <c r="A125" s="34"/>
      <c r="B125" s="35"/>
      <c r="C125" s="209" t="s">
        <v>166</v>
      </c>
      <c r="D125" s="209" t="s">
        <v>138</v>
      </c>
      <c r="E125" s="210" t="s">
        <v>799</v>
      </c>
      <c r="F125" s="211" t="s">
        <v>800</v>
      </c>
      <c r="G125" s="212" t="s">
        <v>157</v>
      </c>
      <c r="H125" s="213">
        <v>2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232</v>
      </c>
      <c r="AT125" s="221" t="s">
        <v>138</v>
      </c>
      <c r="AU125" s="221" t="s">
        <v>83</v>
      </c>
      <c r="AY125" s="17" t="s">
        <v>136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81</v>
      </c>
      <c r="BK125" s="222">
        <f t="shared" si="9"/>
        <v>0</v>
      </c>
      <c r="BL125" s="17" t="s">
        <v>232</v>
      </c>
      <c r="BM125" s="221" t="s">
        <v>801</v>
      </c>
    </row>
    <row r="126" spans="1:65" s="2" customFormat="1" ht="33" customHeight="1">
      <c r="A126" s="34"/>
      <c r="B126" s="35"/>
      <c r="C126" s="209" t="s">
        <v>171</v>
      </c>
      <c r="D126" s="209" t="s">
        <v>138</v>
      </c>
      <c r="E126" s="210" t="s">
        <v>802</v>
      </c>
      <c r="F126" s="211" t="s">
        <v>803</v>
      </c>
      <c r="G126" s="212" t="s">
        <v>157</v>
      </c>
      <c r="H126" s="213">
        <v>1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232</v>
      </c>
      <c r="AT126" s="221" t="s">
        <v>138</v>
      </c>
      <c r="AU126" s="221" t="s">
        <v>83</v>
      </c>
      <c r="AY126" s="17" t="s">
        <v>136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81</v>
      </c>
      <c r="BK126" s="222">
        <f t="shared" si="9"/>
        <v>0</v>
      </c>
      <c r="BL126" s="17" t="s">
        <v>232</v>
      </c>
      <c r="BM126" s="221" t="s">
        <v>804</v>
      </c>
    </row>
    <row r="127" spans="1:65" s="2" customFormat="1" ht="33" customHeight="1">
      <c r="A127" s="34"/>
      <c r="B127" s="35"/>
      <c r="C127" s="209" t="s">
        <v>176</v>
      </c>
      <c r="D127" s="209" t="s">
        <v>138</v>
      </c>
      <c r="E127" s="210" t="s">
        <v>805</v>
      </c>
      <c r="F127" s="211" t="s">
        <v>806</v>
      </c>
      <c r="G127" s="212" t="s">
        <v>157</v>
      </c>
      <c r="H127" s="213">
        <v>2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232</v>
      </c>
      <c r="AT127" s="221" t="s">
        <v>138</v>
      </c>
      <c r="AU127" s="221" t="s">
        <v>83</v>
      </c>
      <c r="AY127" s="17" t="s">
        <v>136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81</v>
      </c>
      <c r="BK127" s="222">
        <f t="shared" si="9"/>
        <v>0</v>
      </c>
      <c r="BL127" s="17" t="s">
        <v>232</v>
      </c>
      <c r="BM127" s="221" t="s">
        <v>807</v>
      </c>
    </row>
    <row r="128" spans="1:65" s="2" customFormat="1" ht="33" customHeight="1">
      <c r="A128" s="34"/>
      <c r="B128" s="35"/>
      <c r="C128" s="209" t="s">
        <v>183</v>
      </c>
      <c r="D128" s="209" t="s">
        <v>138</v>
      </c>
      <c r="E128" s="210" t="s">
        <v>808</v>
      </c>
      <c r="F128" s="211" t="s">
        <v>809</v>
      </c>
      <c r="G128" s="212" t="s">
        <v>157</v>
      </c>
      <c r="H128" s="213">
        <v>1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232</v>
      </c>
      <c r="AT128" s="221" t="s">
        <v>138</v>
      </c>
      <c r="AU128" s="221" t="s">
        <v>83</v>
      </c>
      <c r="AY128" s="17" t="s">
        <v>136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81</v>
      </c>
      <c r="BK128" s="222">
        <f t="shared" si="9"/>
        <v>0</v>
      </c>
      <c r="BL128" s="17" t="s">
        <v>232</v>
      </c>
      <c r="BM128" s="221" t="s">
        <v>810</v>
      </c>
    </row>
    <row r="129" spans="1:65" s="2" customFormat="1" ht="33" customHeight="1">
      <c r="A129" s="34"/>
      <c r="B129" s="35"/>
      <c r="C129" s="209" t="s">
        <v>152</v>
      </c>
      <c r="D129" s="209" t="s">
        <v>138</v>
      </c>
      <c r="E129" s="210" t="s">
        <v>811</v>
      </c>
      <c r="F129" s="211" t="s">
        <v>812</v>
      </c>
      <c r="G129" s="212" t="s">
        <v>157</v>
      </c>
      <c r="H129" s="213">
        <v>2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38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232</v>
      </c>
      <c r="AT129" s="221" t="s">
        <v>138</v>
      </c>
      <c r="AU129" s="221" t="s">
        <v>83</v>
      </c>
      <c r="AY129" s="17" t="s">
        <v>136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81</v>
      </c>
      <c r="BK129" s="222">
        <f t="shared" si="9"/>
        <v>0</v>
      </c>
      <c r="BL129" s="17" t="s">
        <v>232</v>
      </c>
      <c r="BM129" s="221" t="s">
        <v>813</v>
      </c>
    </row>
    <row r="130" spans="1:65" s="2" customFormat="1" ht="33" customHeight="1">
      <c r="A130" s="34"/>
      <c r="B130" s="35"/>
      <c r="C130" s="209" t="s">
        <v>193</v>
      </c>
      <c r="D130" s="209" t="s">
        <v>138</v>
      </c>
      <c r="E130" s="210" t="s">
        <v>814</v>
      </c>
      <c r="F130" s="211" t="s">
        <v>815</v>
      </c>
      <c r="G130" s="212" t="s">
        <v>157</v>
      </c>
      <c r="H130" s="213">
        <v>3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38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232</v>
      </c>
      <c r="AT130" s="221" t="s">
        <v>138</v>
      </c>
      <c r="AU130" s="221" t="s">
        <v>83</v>
      </c>
      <c r="AY130" s="17" t="s">
        <v>136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81</v>
      </c>
      <c r="BK130" s="222">
        <f t="shared" si="9"/>
        <v>0</v>
      </c>
      <c r="BL130" s="17" t="s">
        <v>232</v>
      </c>
      <c r="BM130" s="221" t="s">
        <v>816</v>
      </c>
    </row>
    <row r="131" spans="1:65" s="2" customFormat="1" ht="33" customHeight="1">
      <c r="A131" s="34"/>
      <c r="B131" s="35"/>
      <c r="C131" s="209" t="s">
        <v>198</v>
      </c>
      <c r="D131" s="209" t="s">
        <v>138</v>
      </c>
      <c r="E131" s="210" t="s">
        <v>817</v>
      </c>
      <c r="F131" s="211" t="s">
        <v>818</v>
      </c>
      <c r="G131" s="212" t="s">
        <v>157</v>
      </c>
      <c r="H131" s="213">
        <v>3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38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232</v>
      </c>
      <c r="AT131" s="221" t="s">
        <v>138</v>
      </c>
      <c r="AU131" s="221" t="s">
        <v>83</v>
      </c>
      <c r="AY131" s="17" t="s">
        <v>136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81</v>
      </c>
      <c r="BK131" s="222">
        <f t="shared" si="9"/>
        <v>0</v>
      </c>
      <c r="BL131" s="17" t="s">
        <v>232</v>
      </c>
      <c r="BM131" s="221" t="s">
        <v>819</v>
      </c>
    </row>
    <row r="132" spans="1:65" s="2" customFormat="1" ht="33" customHeight="1">
      <c r="A132" s="34"/>
      <c r="B132" s="35"/>
      <c r="C132" s="209" t="s">
        <v>226</v>
      </c>
      <c r="D132" s="209" t="s">
        <v>138</v>
      </c>
      <c r="E132" s="210" t="s">
        <v>820</v>
      </c>
      <c r="F132" s="211" t="s">
        <v>821</v>
      </c>
      <c r="G132" s="212" t="s">
        <v>157</v>
      </c>
      <c r="H132" s="213">
        <v>3</v>
      </c>
      <c r="I132" s="214"/>
      <c r="J132" s="215">
        <f t="shared" si="0"/>
        <v>0</v>
      </c>
      <c r="K132" s="216"/>
      <c r="L132" s="39"/>
      <c r="M132" s="217" t="s">
        <v>1</v>
      </c>
      <c r="N132" s="218" t="s">
        <v>38</v>
      </c>
      <c r="O132" s="71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232</v>
      </c>
      <c r="AT132" s="221" t="s">
        <v>138</v>
      </c>
      <c r="AU132" s="221" t="s">
        <v>83</v>
      </c>
      <c r="AY132" s="17" t="s">
        <v>136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7" t="s">
        <v>81</v>
      </c>
      <c r="BK132" s="222">
        <f t="shared" si="9"/>
        <v>0</v>
      </c>
      <c r="BL132" s="17" t="s">
        <v>232</v>
      </c>
      <c r="BM132" s="221" t="s">
        <v>822</v>
      </c>
    </row>
    <row r="133" spans="1:65" s="2" customFormat="1" ht="21.75" customHeight="1">
      <c r="A133" s="34"/>
      <c r="B133" s="35"/>
      <c r="C133" s="209" t="s">
        <v>245</v>
      </c>
      <c r="D133" s="209" t="s">
        <v>138</v>
      </c>
      <c r="E133" s="210" t="s">
        <v>823</v>
      </c>
      <c r="F133" s="211" t="s">
        <v>824</v>
      </c>
      <c r="G133" s="212" t="s">
        <v>157</v>
      </c>
      <c r="H133" s="213">
        <v>1</v>
      </c>
      <c r="I133" s="214"/>
      <c r="J133" s="215">
        <f t="shared" si="0"/>
        <v>0</v>
      </c>
      <c r="K133" s="216"/>
      <c r="L133" s="39"/>
      <c r="M133" s="217" t="s">
        <v>1</v>
      </c>
      <c r="N133" s="218" t="s">
        <v>38</v>
      </c>
      <c r="O133" s="71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232</v>
      </c>
      <c r="AT133" s="221" t="s">
        <v>138</v>
      </c>
      <c r="AU133" s="221" t="s">
        <v>83</v>
      </c>
      <c r="AY133" s="17" t="s">
        <v>136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7" t="s">
        <v>81</v>
      </c>
      <c r="BK133" s="222">
        <f t="shared" si="9"/>
        <v>0</v>
      </c>
      <c r="BL133" s="17" t="s">
        <v>232</v>
      </c>
      <c r="BM133" s="221" t="s">
        <v>825</v>
      </c>
    </row>
    <row r="134" spans="1:65" s="2" customFormat="1" ht="21.75" customHeight="1">
      <c r="A134" s="34"/>
      <c r="B134" s="35"/>
      <c r="C134" s="209" t="s">
        <v>229</v>
      </c>
      <c r="D134" s="209" t="s">
        <v>138</v>
      </c>
      <c r="E134" s="210" t="s">
        <v>826</v>
      </c>
      <c r="F134" s="211" t="s">
        <v>827</v>
      </c>
      <c r="G134" s="212" t="s">
        <v>157</v>
      </c>
      <c r="H134" s="213">
        <v>1</v>
      </c>
      <c r="I134" s="214"/>
      <c r="J134" s="215">
        <f t="shared" si="0"/>
        <v>0</v>
      </c>
      <c r="K134" s="216"/>
      <c r="L134" s="39"/>
      <c r="M134" s="217" t="s">
        <v>1</v>
      </c>
      <c r="N134" s="218" t="s">
        <v>38</v>
      </c>
      <c r="O134" s="71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232</v>
      </c>
      <c r="AT134" s="221" t="s">
        <v>138</v>
      </c>
      <c r="AU134" s="221" t="s">
        <v>83</v>
      </c>
      <c r="AY134" s="17" t="s">
        <v>136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7" t="s">
        <v>81</v>
      </c>
      <c r="BK134" s="222">
        <f t="shared" si="9"/>
        <v>0</v>
      </c>
      <c r="BL134" s="17" t="s">
        <v>232</v>
      </c>
      <c r="BM134" s="221" t="s">
        <v>828</v>
      </c>
    </row>
    <row r="135" spans="1:65" s="2" customFormat="1" ht="21.75" customHeight="1">
      <c r="A135" s="34"/>
      <c r="B135" s="35"/>
      <c r="C135" s="209" t="s">
        <v>8</v>
      </c>
      <c r="D135" s="209" t="s">
        <v>138</v>
      </c>
      <c r="E135" s="210" t="s">
        <v>829</v>
      </c>
      <c r="F135" s="211" t="s">
        <v>830</v>
      </c>
      <c r="G135" s="212" t="s">
        <v>157</v>
      </c>
      <c r="H135" s="213">
        <v>1</v>
      </c>
      <c r="I135" s="214"/>
      <c r="J135" s="215">
        <f t="shared" si="0"/>
        <v>0</v>
      </c>
      <c r="K135" s="216"/>
      <c r="L135" s="39"/>
      <c r="M135" s="217" t="s">
        <v>1</v>
      </c>
      <c r="N135" s="218" t="s">
        <v>38</v>
      </c>
      <c r="O135" s="71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232</v>
      </c>
      <c r="AT135" s="221" t="s">
        <v>138</v>
      </c>
      <c r="AU135" s="221" t="s">
        <v>83</v>
      </c>
      <c r="AY135" s="17" t="s">
        <v>136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7" t="s">
        <v>81</v>
      </c>
      <c r="BK135" s="222">
        <f t="shared" si="9"/>
        <v>0</v>
      </c>
      <c r="BL135" s="17" t="s">
        <v>232</v>
      </c>
      <c r="BM135" s="221" t="s">
        <v>831</v>
      </c>
    </row>
    <row r="136" spans="1:65" s="2" customFormat="1" ht="21.75" customHeight="1">
      <c r="A136" s="34"/>
      <c r="B136" s="35"/>
      <c r="C136" s="209" t="s">
        <v>232</v>
      </c>
      <c r="D136" s="209" t="s">
        <v>138</v>
      </c>
      <c r="E136" s="210" t="s">
        <v>832</v>
      </c>
      <c r="F136" s="211" t="s">
        <v>833</v>
      </c>
      <c r="G136" s="212" t="s">
        <v>157</v>
      </c>
      <c r="H136" s="213">
        <v>1</v>
      </c>
      <c r="I136" s="214"/>
      <c r="J136" s="215">
        <f t="shared" si="0"/>
        <v>0</v>
      </c>
      <c r="K136" s="216"/>
      <c r="L136" s="39"/>
      <c r="M136" s="217" t="s">
        <v>1</v>
      </c>
      <c r="N136" s="218" t="s">
        <v>38</v>
      </c>
      <c r="O136" s="71"/>
      <c r="P136" s="219">
        <f t="shared" si="1"/>
        <v>0</v>
      </c>
      <c r="Q136" s="219">
        <v>0</v>
      </c>
      <c r="R136" s="219">
        <f t="shared" si="2"/>
        <v>0</v>
      </c>
      <c r="S136" s="219">
        <v>0</v>
      </c>
      <c r="T136" s="220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232</v>
      </c>
      <c r="AT136" s="221" t="s">
        <v>138</v>
      </c>
      <c r="AU136" s="221" t="s">
        <v>83</v>
      </c>
      <c r="AY136" s="17" t="s">
        <v>136</v>
      </c>
      <c r="BE136" s="222">
        <f t="shared" si="4"/>
        <v>0</v>
      </c>
      <c r="BF136" s="222">
        <f t="shared" si="5"/>
        <v>0</v>
      </c>
      <c r="BG136" s="222">
        <f t="shared" si="6"/>
        <v>0</v>
      </c>
      <c r="BH136" s="222">
        <f t="shared" si="7"/>
        <v>0</v>
      </c>
      <c r="BI136" s="222">
        <f t="shared" si="8"/>
        <v>0</v>
      </c>
      <c r="BJ136" s="17" t="s">
        <v>81</v>
      </c>
      <c r="BK136" s="222">
        <f t="shared" si="9"/>
        <v>0</v>
      </c>
      <c r="BL136" s="17" t="s">
        <v>232</v>
      </c>
      <c r="BM136" s="221" t="s">
        <v>834</v>
      </c>
    </row>
    <row r="137" spans="1:65" s="2" customFormat="1" ht="16.5" customHeight="1">
      <c r="A137" s="34"/>
      <c r="B137" s="35"/>
      <c r="C137" s="209" t="s">
        <v>292</v>
      </c>
      <c r="D137" s="209" t="s">
        <v>138</v>
      </c>
      <c r="E137" s="210" t="s">
        <v>835</v>
      </c>
      <c r="F137" s="211" t="s">
        <v>836</v>
      </c>
      <c r="G137" s="212" t="s">
        <v>837</v>
      </c>
      <c r="H137" s="213">
        <v>1</v>
      </c>
      <c r="I137" s="214"/>
      <c r="J137" s="215">
        <f t="shared" si="0"/>
        <v>0</v>
      </c>
      <c r="K137" s="216"/>
      <c r="L137" s="39"/>
      <c r="M137" s="259" t="s">
        <v>1</v>
      </c>
      <c r="N137" s="260" t="s">
        <v>38</v>
      </c>
      <c r="O137" s="261"/>
      <c r="P137" s="262">
        <f t="shared" si="1"/>
        <v>0</v>
      </c>
      <c r="Q137" s="262">
        <v>0</v>
      </c>
      <c r="R137" s="262">
        <f t="shared" si="2"/>
        <v>0</v>
      </c>
      <c r="S137" s="262">
        <v>0</v>
      </c>
      <c r="T137" s="263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1" t="s">
        <v>232</v>
      </c>
      <c r="AT137" s="221" t="s">
        <v>138</v>
      </c>
      <c r="AU137" s="221" t="s">
        <v>83</v>
      </c>
      <c r="AY137" s="17" t="s">
        <v>136</v>
      </c>
      <c r="BE137" s="222">
        <f t="shared" si="4"/>
        <v>0</v>
      </c>
      <c r="BF137" s="222">
        <f t="shared" si="5"/>
        <v>0</v>
      </c>
      <c r="BG137" s="222">
        <f t="shared" si="6"/>
        <v>0</v>
      </c>
      <c r="BH137" s="222">
        <f t="shared" si="7"/>
        <v>0</v>
      </c>
      <c r="BI137" s="222">
        <f t="shared" si="8"/>
        <v>0</v>
      </c>
      <c r="BJ137" s="17" t="s">
        <v>81</v>
      </c>
      <c r="BK137" s="222">
        <f t="shared" si="9"/>
        <v>0</v>
      </c>
      <c r="BL137" s="17" t="s">
        <v>232</v>
      </c>
      <c r="BM137" s="221" t="s">
        <v>838</v>
      </c>
    </row>
    <row r="138" spans="1:31" s="2" customFormat="1" ht="6.95" customHeight="1">
      <c r="A138" s="34"/>
      <c r="B138" s="54"/>
      <c r="C138" s="55"/>
      <c r="D138" s="55"/>
      <c r="E138" s="55"/>
      <c r="F138" s="55"/>
      <c r="G138" s="55"/>
      <c r="H138" s="55"/>
      <c r="I138" s="158"/>
      <c r="J138" s="55"/>
      <c r="K138" s="55"/>
      <c r="L138" s="39"/>
      <c r="M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</sheetData>
  <sheetProtection algorithmName="SHA-512" hashValue="Nq8VcbQ61SzDwv9XLoBebgesMQifQfPxjK6+Vf37oNWOgCiKJghURYIT1O1UDE7XGcIUxVWtw/qmIR3nA/JumQ==" saltValue="OUPFPh/7T2ibqmH8YWPLG71mfmqZkhfO/WPjBOkPrgM1AUW/MRZdDqGYxCPH28qpglOCbEQ0OWsLUJ5QDH5QlA==" spinCount="100000" sheet="1" objects="1" scenarios="1" formatColumns="0" formatRows="0" autoFilter="0"/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102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83</v>
      </c>
    </row>
    <row r="4" spans="2:46" s="1" customFormat="1" ht="24.95" customHeight="1">
      <c r="B4" s="20"/>
      <c r="D4" s="119" t="s">
        <v>109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20" t="str">
        <f>'Rekapitulace stavby'!K6</f>
        <v>Regenerace panelového sídliště U nádraží - 7. etapa, podetapa 2 - Prostor před obchody a navazující úpravy</v>
      </c>
      <c r="F7" s="321"/>
      <c r="G7" s="321"/>
      <c r="H7" s="321"/>
      <c r="I7" s="115"/>
      <c r="L7" s="20"/>
    </row>
    <row r="8" spans="1:31" s="2" customFormat="1" ht="12" customHeight="1">
      <c r="A8" s="34"/>
      <c r="B8" s="39"/>
      <c r="C8" s="34"/>
      <c r="D8" s="121" t="s">
        <v>110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2" t="s">
        <v>839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4" t="str">
        <f>'Rekapitulace stavby'!E14</f>
        <v>Vyplň údaj</v>
      </c>
      <c r="F18" s="325"/>
      <c r="G18" s="325"/>
      <c r="H18" s="325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6" t="s">
        <v>1</v>
      </c>
      <c r="F27" s="326"/>
      <c r="G27" s="326"/>
      <c r="H27" s="326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ROUND((SUM(BE120:BE134)),2)</f>
        <v>0</v>
      </c>
      <c r="G33" s="34"/>
      <c r="H33" s="34"/>
      <c r="I33" s="137">
        <v>0.21</v>
      </c>
      <c r="J33" s="136">
        <f>ROUND(((SUM(BE120:BE134))*I33),2)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ROUND((SUM(BF120:BF134)),2)</f>
        <v>0</v>
      </c>
      <c r="G34" s="34"/>
      <c r="H34" s="34"/>
      <c r="I34" s="137">
        <v>0.15</v>
      </c>
      <c r="J34" s="136">
        <f>ROUND(((SUM(BF120:BF134))*I34),2)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ROUND((SUM(BG120:BG134)),2)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ROUND((SUM(BH120:BH134)),2)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ROUND((SUM(BI120:BI134)),2)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7" t="str">
        <f>E7</f>
        <v>Regenerace panelového sídliště U nádraží - 7. etapa, podetapa 2 - Prostor před obchody a navazující úpravy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110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5" t="str">
        <f>E9</f>
        <v>56 - IO 06 Napojení na kanalizaci - přepojení vpustí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113</v>
      </c>
      <c r="D94" s="163"/>
      <c r="E94" s="163"/>
      <c r="F94" s="163"/>
      <c r="G94" s="163"/>
      <c r="H94" s="163"/>
      <c r="I94" s="164"/>
      <c r="J94" s="165" t="s">
        <v>114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115</v>
      </c>
      <c r="D96" s="36"/>
      <c r="E96" s="36"/>
      <c r="F96" s="36"/>
      <c r="G96" s="36"/>
      <c r="H96" s="36"/>
      <c r="I96" s="122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116</v>
      </c>
    </row>
    <row r="97" spans="2:12" s="9" customFormat="1" ht="24.95" customHeight="1">
      <c r="B97" s="167"/>
      <c r="C97" s="168"/>
      <c r="D97" s="169" t="s">
        <v>840</v>
      </c>
      <c r="E97" s="170"/>
      <c r="F97" s="170"/>
      <c r="G97" s="170"/>
      <c r="H97" s="170"/>
      <c r="I97" s="171"/>
      <c r="J97" s="172">
        <f>J121</f>
        <v>0</v>
      </c>
      <c r="K97" s="168"/>
      <c r="L97" s="173"/>
    </row>
    <row r="98" spans="2:12" s="10" customFormat="1" ht="19.9" customHeight="1">
      <c r="B98" s="174"/>
      <c r="C98" s="104"/>
      <c r="D98" s="175" t="s">
        <v>841</v>
      </c>
      <c r="E98" s="176"/>
      <c r="F98" s="176"/>
      <c r="G98" s="176"/>
      <c r="H98" s="176"/>
      <c r="I98" s="177"/>
      <c r="J98" s="178">
        <f>J122</f>
        <v>0</v>
      </c>
      <c r="K98" s="104"/>
      <c r="L98" s="179"/>
    </row>
    <row r="99" spans="2:12" s="10" customFormat="1" ht="19.9" customHeight="1">
      <c r="B99" s="174"/>
      <c r="C99" s="104"/>
      <c r="D99" s="175" t="s">
        <v>842</v>
      </c>
      <c r="E99" s="176"/>
      <c r="F99" s="176"/>
      <c r="G99" s="176"/>
      <c r="H99" s="176"/>
      <c r="I99" s="177"/>
      <c r="J99" s="178">
        <f>J129</f>
        <v>0</v>
      </c>
      <c r="K99" s="104"/>
      <c r="L99" s="179"/>
    </row>
    <row r="100" spans="2:12" s="10" customFormat="1" ht="19.9" customHeight="1">
      <c r="B100" s="174"/>
      <c r="C100" s="104"/>
      <c r="D100" s="175" t="s">
        <v>843</v>
      </c>
      <c r="E100" s="176"/>
      <c r="F100" s="176"/>
      <c r="G100" s="176"/>
      <c r="H100" s="176"/>
      <c r="I100" s="177"/>
      <c r="J100" s="178">
        <f>J132</f>
        <v>0</v>
      </c>
      <c r="K100" s="104"/>
      <c r="L100" s="179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121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3.25" customHeight="1">
      <c r="A110" s="34"/>
      <c r="B110" s="35"/>
      <c r="C110" s="36"/>
      <c r="D110" s="36"/>
      <c r="E110" s="327" t="str">
        <f>E7</f>
        <v>Regenerace panelového sídliště U nádraží - 7. etapa, podetapa 2 - Prostor před obchody a navazující úpravy</v>
      </c>
      <c r="F110" s="328"/>
      <c r="G110" s="328"/>
      <c r="H110" s="328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110</v>
      </c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5" t="str">
        <f>E9</f>
        <v>56 - IO 06 Napojení na kanalizaci - přepojení vpustí</v>
      </c>
      <c r="F112" s="329"/>
      <c r="G112" s="329"/>
      <c r="H112" s="329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123" t="s">
        <v>22</v>
      </c>
      <c r="J114" s="66" t="str">
        <f>IF(J12="","",J12)</f>
        <v>3. 6. 2019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123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123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80"/>
      <c r="B119" s="181"/>
      <c r="C119" s="182" t="s">
        <v>122</v>
      </c>
      <c r="D119" s="183" t="s">
        <v>58</v>
      </c>
      <c r="E119" s="183" t="s">
        <v>54</v>
      </c>
      <c r="F119" s="183" t="s">
        <v>55</v>
      </c>
      <c r="G119" s="183" t="s">
        <v>123</v>
      </c>
      <c r="H119" s="183" t="s">
        <v>124</v>
      </c>
      <c r="I119" s="184" t="s">
        <v>125</v>
      </c>
      <c r="J119" s="185" t="s">
        <v>114</v>
      </c>
      <c r="K119" s="186" t="s">
        <v>126</v>
      </c>
      <c r="L119" s="187"/>
      <c r="M119" s="75" t="s">
        <v>1</v>
      </c>
      <c r="N119" s="76" t="s">
        <v>37</v>
      </c>
      <c r="O119" s="76" t="s">
        <v>127</v>
      </c>
      <c r="P119" s="76" t="s">
        <v>128</v>
      </c>
      <c r="Q119" s="76" t="s">
        <v>129</v>
      </c>
      <c r="R119" s="76" t="s">
        <v>130</v>
      </c>
      <c r="S119" s="76" t="s">
        <v>131</v>
      </c>
      <c r="T119" s="77" t="s">
        <v>132</v>
      </c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</row>
    <row r="120" spans="1:63" s="2" customFormat="1" ht="22.9" customHeight="1">
      <c r="A120" s="34"/>
      <c r="B120" s="35"/>
      <c r="C120" s="82" t="s">
        <v>133</v>
      </c>
      <c r="D120" s="36"/>
      <c r="E120" s="36"/>
      <c r="F120" s="36"/>
      <c r="G120" s="36"/>
      <c r="H120" s="36"/>
      <c r="I120" s="122"/>
      <c r="J120" s="188">
        <f>BK120</f>
        <v>0</v>
      </c>
      <c r="K120" s="36"/>
      <c r="L120" s="39"/>
      <c r="M120" s="78"/>
      <c r="N120" s="189"/>
      <c r="O120" s="79"/>
      <c r="P120" s="190">
        <f>P121</f>
        <v>0</v>
      </c>
      <c r="Q120" s="79"/>
      <c r="R120" s="190">
        <f>R121</f>
        <v>0</v>
      </c>
      <c r="S120" s="79"/>
      <c r="T120" s="191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116</v>
      </c>
      <c r="BK120" s="192">
        <f>BK121</f>
        <v>0</v>
      </c>
    </row>
    <row r="121" spans="2:63" s="12" customFormat="1" ht="25.9" customHeight="1">
      <c r="B121" s="193"/>
      <c r="C121" s="194"/>
      <c r="D121" s="195" t="s">
        <v>72</v>
      </c>
      <c r="E121" s="196" t="s">
        <v>844</v>
      </c>
      <c r="F121" s="196" t="s">
        <v>845</v>
      </c>
      <c r="G121" s="194"/>
      <c r="H121" s="194"/>
      <c r="I121" s="197"/>
      <c r="J121" s="198">
        <f>BK121</f>
        <v>0</v>
      </c>
      <c r="K121" s="194"/>
      <c r="L121" s="199"/>
      <c r="M121" s="200"/>
      <c r="N121" s="201"/>
      <c r="O121" s="201"/>
      <c r="P121" s="202">
        <f>P122+P129+P132</f>
        <v>0</v>
      </c>
      <c r="Q121" s="201"/>
      <c r="R121" s="202">
        <f>R122+R129+R132</f>
        <v>0</v>
      </c>
      <c r="S121" s="201"/>
      <c r="T121" s="203">
        <f>T122+T129+T132</f>
        <v>0</v>
      </c>
      <c r="AR121" s="204" t="s">
        <v>81</v>
      </c>
      <c r="AT121" s="205" t="s">
        <v>72</v>
      </c>
      <c r="AU121" s="205" t="s">
        <v>73</v>
      </c>
      <c r="AY121" s="204" t="s">
        <v>136</v>
      </c>
      <c r="BK121" s="206">
        <f>BK122+BK129+BK132</f>
        <v>0</v>
      </c>
    </row>
    <row r="122" spans="2:63" s="12" customFormat="1" ht="22.9" customHeight="1">
      <c r="B122" s="193"/>
      <c r="C122" s="194"/>
      <c r="D122" s="195" t="s">
        <v>72</v>
      </c>
      <c r="E122" s="207" t="s">
        <v>846</v>
      </c>
      <c r="F122" s="207" t="s">
        <v>847</v>
      </c>
      <c r="G122" s="194"/>
      <c r="H122" s="194"/>
      <c r="I122" s="197"/>
      <c r="J122" s="208">
        <f>BK122</f>
        <v>0</v>
      </c>
      <c r="K122" s="194"/>
      <c r="L122" s="199"/>
      <c r="M122" s="200"/>
      <c r="N122" s="201"/>
      <c r="O122" s="201"/>
      <c r="P122" s="202">
        <f>SUM(P123:P128)</f>
        <v>0</v>
      </c>
      <c r="Q122" s="201"/>
      <c r="R122" s="202">
        <f>SUM(R123:R128)</f>
        <v>0</v>
      </c>
      <c r="S122" s="201"/>
      <c r="T122" s="203">
        <f>SUM(T123:T128)</f>
        <v>0</v>
      </c>
      <c r="AR122" s="204" t="s">
        <v>81</v>
      </c>
      <c r="AT122" s="205" t="s">
        <v>72</v>
      </c>
      <c r="AU122" s="205" t="s">
        <v>81</v>
      </c>
      <c r="AY122" s="204" t="s">
        <v>136</v>
      </c>
      <c r="BK122" s="206">
        <f>SUM(BK123:BK128)</f>
        <v>0</v>
      </c>
    </row>
    <row r="123" spans="1:65" s="2" customFormat="1" ht="21.75" customHeight="1">
      <c r="A123" s="34"/>
      <c r="B123" s="35"/>
      <c r="C123" s="209" t="s">
        <v>81</v>
      </c>
      <c r="D123" s="209" t="s">
        <v>138</v>
      </c>
      <c r="E123" s="210" t="s">
        <v>848</v>
      </c>
      <c r="F123" s="211" t="s">
        <v>849</v>
      </c>
      <c r="G123" s="212" t="s">
        <v>141</v>
      </c>
      <c r="H123" s="213">
        <v>1.8</v>
      </c>
      <c r="I123" s="214"/>
      <c r="J123" s="215">
        <f aca="true" t="shared" si="0" ref="J123:J128">ROUND(I123*H123,2)</f>
        <v>0</v>
      </c>
      <c r="K123" s="216"/>
      <c r="L123" s="39"/>
      <c r="M123" s="217" t="s">
        <v>1</v>
      </c>
      <c r="N123" s="218" t="s">
        <v>38</v>
      </c>
      <c r="O123" s="71"/>
      <c r="P123" s="219">
        <f aca="true" t="shared" si="1" ref="P123:P128">O123*H123</f>
        <v>0</v>
      </c>
      <c r="Q123" s="219">
        <v>0</v>
      </c>
      <c r="R123" s="219">
        <f aca="true" t="shared" si="2" ref="R123:R128">Q123*H123</f>
        <v>0</v>
      </c>
      <c r="S123" s="219">
        <v>0</v>
      </c>
      <c r="T123" s="220">
        <f aca="true" t="shared" si="3" ref="T123:T128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142</v>
      </c>
      <c r="AT123" s="221" t="s">
        <v>138</v>
      </c>
      <c r="AU123" s="221" t="s">
        <v>83</v>
      </c>
      <c r="AY123" s="17" t="s">
        <v>136</v>
      </c>
      <c r="BE123" s="222">
        <f aca="true" t="shared" si="4" ref="BE123:BE128">IF(N123="základní",J123,0)</f>
        <v>0</v>
      </c>
      <c r="BF123" s="222">
        <f aca="true" t="shared" si="5" ref="BF123:BF128">IF(N123="snížená",J123,0)</f>
        <v>0</v>
      </c>
      <c r="BG123" s="222">
        <f aca="true" t="shared" si="6" ref="BG123:BG128">IF(N123="zákl. přenesená",J123,0)</f>
        <v>0</v>
      </c>
      <c r="BH123" s="222">
        <f aca="true" t="shared" si="7" ref="BH123:BH128">IF(N123="sníž. přenesená",J123,0)</f>
        <v>0</v>
      </c>
      <c r="BI123" s="222">
        <f aca="true" t="shared" si="8" ref="BI123:BI128">IF(N123="nulová",J123,0)</f>
        <v>0</v>
      </c>
      <c r="BJ123" s="17" t="s">
        <v>81</v>
      </c>
      <c r="BK123" s="222">
        <f aca="true" t="shared" si="9" ref="BK123:BK128">ROUND(I123*H123,2)</f>
        <v>0</v>
      </c>
      <c r="BL123" s="17" t="s">
        <v>142</v>
      </c>
      <c r="BM123" s="221" t="s">
        <v>850</v>
      </c>
    </row>
    <row r="124" spans="1:65" s="2" customFormat="1" ht="16.5" customHeight="1">
      <c r="A124" s="34"/>
      <c r="B124" s="35"/>
      <c r="C124" s="209" t="s">
        <v>83</v>
      </c>
      <c r="D124" s="209" t="s">
        <v>138</v>
      </c>
      <c r="E124" s="210" t="s">
        <v>851</v>
      </c>
      <c r="F124" s="211" t="s">
        <v>852</v>
      </c>
      <c r="G124" s="212" t="s">
        <v>141</v>
      </c>
      <c r="H124" s="213">
        <v>0.198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142</v>
      </c>
      <c r="AT124" s="221" t="s">
        <v>138</v>
      </c>
      <c r="AU124" s="221" t="s">
        <v>83</v>
      </c>
      <c r="AY124" s="17" t="s">
        <v>136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81</v>
      </c>
      <c r="BK124" s="222">
        <f t="shared" si="9"/>
        <v>0</v>
      </c>
      <c r="BL124" s="17" t="s">
        <v>142</v>
      </c>
      <c r="BM124" s="221" t="s">
        <v>853</v>
      </c>
    </row>
    <row r="125" spans="1:65" s="2" customFormat="1" ht="16.5" customHeight="1">
      <c r="A125" s="34"/>
      <c r="B125" s="35"/>
      <c r="C125" s="209" t="s">
        <v>154</v>
      </c>
      <c r="D125" s="209" t="s">
        <v>138</v>
      </c>
      <c r="E125" s="210" t="s">
        <v>854</v>
      </c>
      <c r="F125" s="211" t="s">
        <v>855</v>
      </c>
      <c r="G125" s="212" t="s">
        <v>141</v>
      </c>
      <c r="H125" s="213">
        <v>0.42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142</v>
      </c>
      <c r="AT125" s="221" t="s">
        <v>138</v>
      </c>
      <c r="AU125" s="221" t="s">
        <v>83</v>
      </c>
      <c r="AY125" s="17" t="s">
        <v>136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81</v>
      </c>
      <c r="BK125" s="222">
        <f t="shared" si="9"/>
        <v>0</v>
      </c>
      <c r="BL125" s="17" t="s">
        <v>142</v>
      </c>
      <c r="BM125" s="221" t="s">
        <v>856</v>
      </c>
    </row>
    <row r="126" spans="1:65" s="2" customFormat="1" ht="16.5" customHeight="1">
      <c r="A126" s="34"/>
      <c r="B126" s="35"/>
      <c r="C126" s="209" t="s">
        <v>142</v>
      </c>
      <c r="D126" s="209" t="s">
        <v>138</v>
      </c>
      <c r="E126" s="210" t="s">
        <v>857</v>
      </c>
      <c r="F126" s="211" t="s">
        <v>858</v>
      </c>
      <c r="G126" s="212" t="s">
        <v>141</v>
      </c>
      <c r="H126" s="213">
        <v>0.642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142</v>
      </c>
      <c r="AT126" s="221" t="s">
        <v>138</v>
      </c>
      <c r="AU126" s="221" t="s">
        <v>83</v>
      </c>
      <c r="AY126" s="17" t="s">
        <v>136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81</v>
      </c>
      <c r="BK126" s="222">
        <f t="shared" si="9"/>
        <v>0</v>
      </c>
      <c r="BL126" s="17" t="s">
        <v>142</v>
      </c>
      <c r="BM126" s="221" t="s">
        <v>859</v>
      </c>
    </row>
    <row r="127" spans="1:65" s="2" customFormat="1" ht="16.5" customHeight="1">
      <c r="A127" s="34"/>
      <c r="B127" s="35"/>
      <c r="C127" s="209" t="s">
        <v>166</v>
      </c>
      <c r="D127" s="209" t="s">
        <v>138</v>
      </c>
      <c r="E127" s="210" t="s">
        <v>860</v>
      </c>
      <c r="F127" s="211" t="s">
        <v>861</v>
      </c>
      <c r="G127" s="212" t="s">
        <v>141</v>
      </c>
      <c r="H127" s="213">
        <v>1.26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142</v>
      </c>
      <c r="AT127" s="221" t="s">
        <v>138</v>
      </c>
      <c r="AU127" s="221" t="s">
        <v>83</v>
      </c>
      <c r="AY127" s="17" t="s">
        <v>136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81</v>
      </c>
      <c r="BK127" s="222">
        <f t="shared" si="9"/>
        <v>0</v>
      </c>
      <c r="BL127" s="17" t="s">
        <v>142</v>
      </c>
      <c r="BM127" s="221" t="s">
        <v>862</v>
      </c>
    </row>
    <row r="128" spans="1:65" s="2" customFormat="1" ht="16.5" customHeight="1">
      <c r="A128" s="34"/>
      <c r="B128" s="35"/>
      <c r="C128" s="209" t="s">
        <v>171</v>
      </c>
      <c r="D128" s="209" t="s">
        <v>138</v>
      </c>
      <c r="E128" s="210" t="s">
        <v>863</v>
      </c>
      <c r="F128" s="211" t="s">
        <v>864</v>
      </c>
      <c r="G128" s="212" t="s">
        <v>324</v>
      </c>
      <c r="H128" s="213">
        <v>1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142</v>
      </c>
      <c r="AT128" s="221" t="s">
        <v>138</v>
      </c>
      <c r="AU128" s="221" t="s">
        <v>83</v>
      </c>
      <c r="AY128" s="17" t="s">
        <v>136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81</v>
      </c>
      <c r="BK128" s="222">
        <f t="shared" si="9"/>
        <v>0</v>
      </c>
      <c r="BL128" s="17" t="s">
        <v>142</v>
      </c>
      <c r="BM128" s="221" t="s">
        <v>865</v>
      </c>
    </row>
    <row r="129" spans="2:63" s="12" customFormat="1" ht="22.9" customHeight="1">
      <c r="B129" s="193"/>
      <c r="C129" s="194"/>
      <c r="D129" s="195" t="s">
        <v>72</v>
      </c>
      <c r="E129" s="207" t="s">
        <v>866</v>
      </c>
      <c r="F129" s="207" t="s">
        <v>867</v>
      </c>
      <c r="G129" s="194"/>
      <c r="H129" s="194"/>
      <c r="I129" s="197"/>
      <c r="J129" s="208">
        <f>BK129</f>
        <v>0</v>
      </c>
      <c r="K129" s="194"/>
      <c r="L129" s="199"/>
      <c r="M129" s="200"/>
      <c r="N129" s="201"/>
      <c r="O129" s="201"/>
      <c r="P129" s="202">
        <f>SUM(P130:P131)</f>
        <v>0</v>
      </c>
      <c r="Q129" s="201"/>
      <c r="R129" s="202">
        <f>SUM(R130:R131)</f>
        <v>0</v>
      </c>
      <c r="S129" s="201"/>
      <c r="T129" s="203">
        <f>SUM(T130:T131)</f>
        <v>0</v>
      </c>
      <c r="AR129" s="204" t="s">
        <v>81</v>
      </c>
      <c r="AT129" s="205" t="s">
        <v>72</v>
      </c>
      <c r="AU129" s="205" t="s">
        <v>81</v>
      </c>
      <c r="AY129" s="204" t="s">
        <v>136</v>
      </c>
      <c r="BK129" s="206">
        <f>SUM(BK130:BK131)</f>
        <v>0</v>
      </c>
    </row>
    <row r="130" spans="1:65" s="2" customFormat="1" ht="21.75" customHeight="1">
      <c r="A130" s="34"/>
      <c r="B130" s="35"/>
      <c r="C130" s="209" t="s">
        <v>176</v>
      </c>
      <c r="D130" s="209" t="s">
        <v>138</v>
      </c>
      <c r="E130" s="210" t="s">
        <v>868</v>
      </c>
      <c r="F130" s="211" t="s">
        <v>869</v>
      </c>
      <c r="G130" s="212" t="s">
        <v>870</v>
      </c>
      <c r="H130" s="213">
        <v>1</v>
      </c>
      <c r="I130" s="214"/>
      <c r="J130" s="215">
        <f>ROUND(I130*H130,2)</f>
        <v>0</v>
      </c>
      <c r="K130" s="216"/>
      <c r="L130" s="39"/>
      <c r="M130" s="217" t="s">
        <v>1</v>
      </c>
      <c r="N130" s="218" t="s">
        <v>38</v>
      </c>
      <c r="O130" s="71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142</v>
      </c>
      <c r="AT130" s="221" t="s">
        <v>138</v>
      </c>
      <c r="AU130" s="221" t="s">
        <v>83</v>
      </c>
      <c r="AY130" s="17" t="s">
        <v>136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7" t="s">
        <v>81</v>
      </c>
      <c r="BK130" s="222">
        <f>ROUND(I130*H130,2)</f>
        <v>0</v>
      </c>
      <c r="BL130" s="17" t="s">
        <v>142</v>
      </c>
      <c r="BM130" s="221" t="s">
        <v>871</v>
      </c>
    </row>
    <row r="131" spans="1:65" s="2" customFormat="1" ht="16.5" customHeight="1">
      <c r="A131" s="34"/>
      <c r="B131" s="35"/>
      <c r="C131" s="209" t="s">
        <v>183</v>
      </c>
      <c r="D131" s="209" t="s">
        <v>138</v>
      </c>
      <c r="E131" s="210" t="s">
        <v>872</v>
      </c>
      <c r="F131" s="211" t="s">
        <v>873</v>
      </c>
      <c r="G131" s="212" t="s">
        <v>837</v>
      </c>
      <c r="H131" s="213">
        <v>1</v>
      </c>
      <c r="I131" s="214"/>
      <c r="J131" s="215">
        <f>ROUND(I131*H131,2)</f>
        <v>0</v>
      </c>
      <c r="K131" s="216"/>
      <c r="L131" s="39"/>
      <c r="M131" s="217" t="s">
        <v>1</v>
      </c>
      <c r="N131" s="218" t="s">
        <v>38</v>
      </c>
      <c r="O131" s="71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142</v>
      </c>
      <c r="AT131" s="221" t="s">
        <v>138</v>
      </c>
      <c r="AU131" s="221" t="s">
        <v>83</v>
      </c>
      <c r="AY131" s="17" t="s">
        <v>136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81</v>
      </c>
      <c r="BK131" s="222">
        <f>ROUND(I131*H131,2)</f>
        <v>0</v>
      </c>
      <c r="BL131" s="17" t="s">
        <v>142</v>
      </c>
      <c r="BM131" s="221" t="s">
        <v>874</v>
      </c>
    </row>
    <row r="132" spans="2:63" s="12" customFormat="1" ht="22.9" customHeight="1">
      <c r="B132" s="193"/>
      <c r="C132" s="194"/>
      <c r="D132" s="195" t="s">
        <v>72</v>
      </c>
      <c r="E132" s="207" t="s">
        <v>875</v>
      </c>
      <c r="F132" s="207" t="s">
        <v>876</v>
      </c>
      <c r="G132" s="194"/>
      <c r="H132" s="194"/>
      <c r="I132" s="197"/>
      <c r="J132" s="208">
        <f>BK132</f>
        <v>0</v>
      </c>
      <c r="K132" s="194"/>
      <c r="L132" s="199"/>
      <c r="M132" s="200"/>
      <c r="N132" s="201"/>
      <c r="O132" s="201"/>
      <c r="P132" s="202">
        <f>SUM(P133:P134)</f>
        <v>0</v>
      </c>
      <c r="Q132" s="201"/>
      <c r="R132" s="202">
        <f>SUM(R133:R134)</f>
        <v>0</v>
      </c>
      <c r="S132" s="201"/>
      <c r="T132" s="203">
        <f>SUM(T133:T134)</f>
        <v>0</v>
      </c>
      <c r="AR132" s="204" t="s">
        <v>81</v>
      </c>
      <c r="AT132" s="205" t="s">
        <v>72</v>
      </c>
      <c r="AU132" s="205" t="s">
        <v>81</v>
      </c>
      <c r="AY132" s="204" t="s">
        <v>136</v>
      </c>
      <c r="BK132" s="206">
        <f>SUM(BK133:BK134)</f>
        <v>0</v>
      </c>
    </row>
    <row r="133" spans="1:65" s="2" customFormat="1" ht="16.5" customHeight="1">
      <c r="A133" s="34"/>
      <c r="B133" s="35"/>
      <c r="C133" s="209" t="s">
        <v>152</v>
      </c>
      <c r="D133" s="209" t="s">
        <v>138</v>
      </c>
      <c r="E133" s="210" t="s">
        <v>877</v>
      </c>
      <c r="F133" s="211" t="s">
        <v>878</v>
      </c>
      <c r="G133" s="212" t="s">
        <v>312</v>
      </c>
      <c r="H133" s="213">
        <v>1</v>
      </c>
      <c r="I133" s="214"/>
      <c r="J133" s="215">
        <f>ROUND(I133*H133,2)</f>
        <v>0</v>
      </c>
      <c r="K133" s="216"/>
      <c r="L133" s="39"/>
      <c r="M133" s="217" t="s">
        <v>1</v>
      </c>
      <c r="N133" s="218" t="s">
        <v>38</v>
      </c>
      <c r="O133" s="7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142</v>
      </c>
      <c r="AT133" s="221" t="s">
        <v>138</v>
      </c>
      <c r="AU133" s="221" t="s">
        <v>83</v>
      </c>
      <c r="AY133" s="17" t="s">
        <v>136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7" t="s">
        <v>81</v>
      </c>
      <c r="BK133" s="222">
        <f>ROUND(I133*H133,2)</f>
        <v>0</v>
      </c>
      <c r="BL133" s="17" t="s">
        <v>142</v>
      </c>
      <c r="BM133" s="221" t="s">
        <v>879</v>
      </c>
    </row>
    <row r="134" spans="1:65" s="2" customFormat="1" ht="16.5" customHeight="1">
      <c r="A134" s="34"/>
      <c r="B134" s="35"/>
      <c r="C134" s="209" t="s">
        <v>193</v>
      </c>
      <c r="D134" s="209" t="s">
        <v>138</v>
      </c>
      <c r="E134" s="210" t="s">
        <v>880</v>
      </c>
      <c r="F134" s="211" t="s">
        <v>881</v>
      </c>
      <c r="G134" s="212" t="s">
        <v>312</v>
      </c>
      <c r="H134" s="213">
        <v>1</v>
      </c>
      <c r="I134" s="214"/>
      <c r="J134" s="215">
        <f>ROUND(I134*H134,2)</f>
        <v>0</v>
      </c>
      <c r="K134" s="216"/>
      <c r="L134" s="39"/>
      <c r="M134" s="259" t="s">
        <v>1</v>
      </c>
      <c r="N134" s="260" t="s">
        <v>38</v>
      </c>
      <c r="O134" s="261"/>
      <c r="P134" s="262">
        <f>O134*H134</f>
        <v>0</v>
      </c>
      <c r="Q134" s="262">
        <v>0</v>
      </c>
      <c r="R134" s="262">
        <f>Q134*H134</f>
        <v>0</v>
      </c>
      <c r="S134" s="262">
        <v>0</v>
      </c>
      <c r="T134" s="26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142</v>
      </c>
      <c r="AT134" s="221" t="s">
        <v>138</v>
      </c>
      <c r="AU134" s="221" t="s">
        <v>83</v>
      </c>
      <c r="AY134" s="17" t="s">
        <v>136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81</v>
      </c>
      <c r="BK134" s="222">
        <f>ROUND(I134*H134,2)</f>
        <v>0</v>
      </c>
      <c r="BL134" s="17" t="s">
        <v>142</v>
      </c>
      <c r="BM134" s="221" t="s">
        <v>882</v>
      </c>
    </row>
    <row r="135" spans="1:31" s="2" customFormat="1" ht="6.95" customHeight="1">
      <c r="A135" s="34"/>
      <c r="B135" s="54"/>
      <c r="C135" s="55"/>
      <c r="D135" s="55"/>
      <c r="E135" s="55"/>
      <c r="F135" s="55"/>
      <c r="G135" s="55"/>
      <c r="H135" s="55"/>
      <c r="I135" s="158"/>
      <c r="J135" s="55"/>
      <c r="K135" s="55"/>
      <c r="L135" s="39"/>
      <c r="M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</sheetData>
  <sheetProtection algorithmName="SHA-512" hashValue="F+cdTMs7LEvSGNxnknc9gn0jbyVbJrND25oWrYZmEPP1IVgfs0vMA8tgoFWJtfctTy6NhHosTb1gRQe4JzUntw==" saltValue="AnreXJxfSiXHihkVJKXzQUi1ifGkkf9cU8oIQAnc9J/5+lv79N5G+TIFWR3DZA5twMYTotm0WqNoDCe+FbG2cQ==" spinCount="100000" sheet="1" objects="1" scenarios="1" formatColumns="0" formatRows="0" autoFilter="0"/>
  <autoFilter ref="C119:K13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105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83</v>
      </c>
    </row>
    <row r="4" spans="2:46" s="1" customFormat="1" ht="24.95" customHeight="1">
      <c r="B4" s="20"/>
      <c r="D4" s="119" t="s">
        <v>109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20" t="str">
        <f>'Rekapitulace stavby'!K6</f>
        <v>Regenerace panelového sídliště U nádraží - 7. etapa, podetapa 2 - Prostor před obchody a navazující úpravy</v>
      </c>
      <c r="F7" s="321"/>
      <c r="G7" s="321"/>
      <c r="H7" s="321"/>
      <c r="I7" s="115"/>
      <c r="L7" s="20"/>
    </row>
    <row r="8" spans="1:31" s="2" customFormat="1" ht="12" customHeight="1">
      <c r="A8" s="34"/>
      <c r="B8" s="39"/>
      <c r="C8" s="34"/>
      <c r="D8" s="121" t="s">
        <v>110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2" t="s">
        <v>883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4" t="str">
        <f>'Rekapitulace stavby'!E14</f>
        <v>Vyplň údaj</v>
      </c>
      <c r="F18" s="325"/>
      <c r="G18" s="325"/>
      <c r="H18" s="325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6" t="s">
        <v>1</v>
      </c>
      <c r="F27" s="326"/>
      <c r="G27" s="326"/>
      <c r="H27" s="326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ROUND((SUM(BE117:BE140)),2)</f>
        <v>0</v>
      </c>
      <c r="G33" s="34"/>
      <c r="H33" s="34"/>
      <c r="I33" s="137">
        <v>0.21</v>
      </c>
      <c r="J33" s="136">
        <f>ROUND(((SUM(BE117:BE140))*I33),2)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ROUND((SUM(BF117:BF140)),2)</f>
        <v>0</v>
      </c>
      <c r="G34" s="34"/>
      <c r="H34" s="34"/>
      <c r="I34" s="137">
        <v>0.15</v>
      </c>
      <c r="J34" s="136">
        <f>ROUND(((SUM(BF117:BF140))*I34),2)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ROUND((SUM(BG117:BG140)),2)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ROUND((SUM(BH117:BH140)),2)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ROUND((SUM(BI117:BI140)),2)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7" t="str">
        <f>E7</f>
        <v>Regenerace panelového sídliště U nádraží - 7. etapa, podetapa 2 - Prostor před obchody a navazující úpravy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110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5" t="str">
        <f>E9</f>
        <v>58 - IO 08 Veřejné osvětlení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113</v>
      </c>
      <c r="D94" s="163"/>
      <c r="E94" s="163"/>
      <c r="F94" s="163"/>
      <c r="G94" s="163"/>
      <c r="H94" s="163"/>
      <c r="I94" s="164"/>
      <c r="J94" s="165" t="s">
        <v>114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115</v>
      </c>
      <c r="D96" s="36"/>
      <c r="E96" s="36"/>
      <c r="F96" s="36"/>
      <c r="G96" s="36"/>
      <c r="H96" s="36"/>
      <c r="I96" s="122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116</v>
      </c>
    </row>
    <row r="97" spans="2:12" s="9" customFormat="1" ht="24.95" customHeight="1">
      <c r="B97" s="167"/>
      <c r="C97" s="168"/>
      <c r="D97" s="169" t="s">
        <v>884</v>
      </c>
      <c r="E97" s="170"/>
      <c r="F97" s="170"/>
      <c r="G97" s="170"/>
      <c r="H97" s="170"/>
      <c r="I97" s="171"/>
      <c r="J97" s="172">
        <f>J118</f>
        <v>0</v>
      </c>
      <c r="K97" s="168"/>
      <c r="L97" s="173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122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158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161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121</v>
      </c>
      <c r="D104" s="36"/>
      <c r="E104" s="36"/>
      <c r="F104" s="36"/>
      <c r="G104" s="36"/>
      <c r="H104" s="36"/>
      <c r="I104" s="122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3.25" customHeight="1">
      <c r="A107" s="34"/>
      <c r="B107" s="35"/>
      <c r="C107" s="36"/>
      <c r="D107" s="36"/>
      <c r="E107" s="327" t="str">
        <f>E7</f>
        <v>Regenerace panelového sídliště U nádraží - 7. etapa, podetapa 2 - Prostor před obchody a navazující úpravy</v>
      </c>
      <c r="F107" s="328"/>
      <c r="G107" s="328"/>
      <c r="H107" s="328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110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75" t="str">
        <f>E9</f>
        <v>58 - IO 08 Veřejné osvětlení</v>
      </c>
      <c r="F109" s="329"/>
      <c r="G109" s="329"/>
      <c r="H109" s="329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 xml:space="preserve"> </v>
      </c>
      <c r="G111" s="36"/>
      <c r="H111" s="36"/>
      <c r="I111" s="123" t="s">
        <v>22</v>
      </c>
      <c r="J111" s="66" t="str">
        <f>IF(J12="","",J12)</f>
        <v>3. 6. 2019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24</v>
      </c>
      <c r="D113" s="36"/>
      <c r="E113" s="36"/>
      <c r="F113" s="27" t="str">
        <f>E15</f>
        <v xml:space="preserve"> </v>
      </c>
      <c r="G113" s="36"/>
      <c r="H113" s="36"/>
      <c r="I113" s="123" t="s">
        <v>29</v>
      </c>
      <c r="J113" s="32" t="str">
        <f>E21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27</v>
      </c>
      <c r="D114" s="36"/>
      <c r="E114" s="36"/>
      <c r="F114" s="27" t="str">
        <f>IF(E18="","",E18)</f>
        <v>Vyplň údaj</v>
      </c>
      <c r="G114" s="36"/>
      <c r="H114" s="36"/>
      <c r="I114" s="123" t="s">
        <v>31</v>
      </c>
      <c r="J114" s="32" t="str">
        <f>E24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80"/>
      <c r="B116" s="181"/>
      <c r="C116" s="182" t="s">
        <v>122</v>
      </c>
      <c r="D116" s="183" t="s">
        <v>58</v>
      </c>
      <c r="E116" s="183" t="s">
        <v>54</v>
      </c>
      <c r="F116" s="183" t="s">
        <v>55</v>
      </c>
      <c r="G116" s="183" t="s">
        <v>123</v>
      </c>
      <c r="H116" s="183" t="s">
        <v>124</v>
      </c>
      <c r="I116" s="184" t="s">
        <v>125</v>
      </c>
      <c r="J116" s="185" t="s">
        <v>114</v>
      </c>
      <c r="K116" s="186" t="s">
        <v>126</v>
      </c>
      <c r="L116" s="187"/>
      <c r="M116" s="75" t="s">
        <v>1</v>
      </c>
      <c r="N116" s="76" t="s">
        <v>37</v>
      </c>
      <c r="O116" s="76" t="s">
        <v>127</v>
      </c>
      <c r="P116" s="76" t="s">
        <v>128</v>
      </c>
      <c r="Q116" s="76" t="s">
        <v>129</v>
      </c>
      <c r="R116" s="76" t="s">
        <v>130</v>
      </c>
      <c r="S116" s="76" t="s">
        <v>131</v>
      </c>
      <c r="T116" s="77" t="s">
        <v>132</v>
      </c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</row>
    <row r="117" spans="1:63" s="2" customFormat="1" ht="22.9" customHeight="1">
      <c r="A117" s="34"/>
      <c r="B117" s="35"/>
      <c r="C117" s="82" t="s">
        <v>133</v>
      </c>
      <c r="D117" s="36"/>
      <c r="E117" s="36"/>
      <c r="F117" s="36"/>
      <c r="G117" s="36"/>
      <c r="H117" s="36"/>
      <c r="I117" s="122"/>
      <c r="J117" s="188">
        <f>BK117</f>
        <v>0</v>
      </c>
      <c r="K117" s="36"/>
      <c r="L117" s="39"/>
      <c r="M117" s="78"/>
      <c r="N117" s="189"/>
      <c r="O117" s="79"/>
      <c r="P117" s="190">
        <f>P118</f>
        <v>0</v>
      </c>
      <c r="Q117" s="79"/>
      <c r="R117" s="190">
        <f>R118</f>
        <v>0</v>
      </c>
      <c r="S117" s="79"/>
      <c r="T117" s="191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72</v>
      </c>
      <c r="AU117" s="17" t="s">
        <v>116</v>
      </c>
      <c r="BK117" s="192">
        <f>BK118</f>
        <v>0</v>
      </c>
    </row>
    <row r="118" spans="2:63" s="12" customFormat="1" ht="25.9" customHeight="1">
      <c r="B118" s="193"/>
      <c r="C118" s="194"/>
      <c r="D118" s="195" t="s">
        <v>72</v>
      </c>
      <c r="E118" s="196" t="s">
        <v>875</v>
      </c>
      <c r="F118" s="196" t="s">
        <v>885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SUM(P119:P140)</f>
        <v>0</v>
      </c>
      <c r="Q118" s="201"/>
      <c r="R118" s="202">
        <f>SUM(R119:R140)</f>
        <v>0</v>
      </c>
      <c r="S118" s="201"/>
      <c r="T118" s="203">
        <f>SUM(T119:T140)</f>
        <v>0</v>
      </c>
      <c r="AR118" s="204" t="s">
        <v>81</v>
      </c>
      <c r="AT118" s="205" t="s">
        <v>72</v>
      </c>
      <c r="AU118" s="205" t="s">
        <v>73</v>
      </c>
      <c r="AY118" s="204" t="s">
        <v>136</v>
      </c>
      <c r="BK118" s="206">
        <f>SUM(BK119:BK140)</f>
        <v>0</v>
      </c>
    </row>
    <row r="119" spans="1:65" s="2" customFormat="1" ht="44.25" customHeight="1">
      <c r="A119" s="34"/>
      <c r="B119" s="35"/>
      <c r="C119" s="209" t="s">
        <v>81</v>
      </c>
      <c r="D119" s="209" t="s">
        <v>138</v>
      </c>
      <c r="E119" s="210" t="s">
        <v>886</v>
      </c>
      <c r="F119" s="211" t="s">
        <v>887</v>
      </c>
      <c r="G119" s="212" t="s">
        <v>870</v>
      </c>
      <c r="H119" s="213">
        <v>9</v>
      </c>
      <c r="I119" s="214"/>
      <c r="J119" s="215">
        <f aca="true" t="shared" si="0" ref="J119:J140">ROUND(I119*H119,2)</f>
        <v>0</v>
      </c>
      <c r="K119" s="216"/>
      <c r="L119" s="39"/>
      <c r="M119" s="217" t="s">
        <v>1</v>
      </c>
      <c r="N119" s="218" t="s">
        <v>38</v>
      </c>
      <c r="O119" s="71"/>
      <c r="P119" s="219">
        <f aca="true" t="shared" si="1" ref="P119:P140">O119*H119</f>
        <v>0</v>
      </c>
      <c r="Q119" s="219">
        <v>0</v>
      </c>
      <c r="R119" s="219">
        <f aca="true" t="shared" si="2" ref="R119:R140">Q119*H119</f>
        <v>0</v>
      </c>
      <c r="S119" s="219">
        <v>0</v>
      </c>
      <c r="T119" s="220">
        <f aca="true" t="shared" si="3" ref="T119:T140"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21" t="s">
        <v>142</v>
      </c>
      <c r="AT119" s="221" t="s">
        <v>138</v>
      </c>
      <c r="AU119" s="221" t="s">
        <v>81</v>
      </c>
      <c r="AY119" s="17" t="s">
        <v>136</v>
      </c>
      <c r="BE119" s="222">
        <f aca="true" t="shared" si="4" ref="BE119:BE140">IF(N119="základní",J119,0)</f>
        <v>0</v>
      </c>
      <c r="BF119" s="222">
        <f aca="true" t="shared" si="5" ref="BF119:BF140">IF(N119="snížená",J119,0)</f>
        <v>0</v>
      </c>
      <c r="BG119" s="222">
        <f aca="true" t="shared" si="6" ref="BG119:BG140">IF(N119="zákl. přenesená",J119,0)</f>
        <v>0</v>
      </c>
      <c r="BH119" s="222">
        <f aca="true" t="shared" si="7" ref="BH119:BH140">IF(N119="sníž. přenesená",J119,0)</f>
        <v>0</v>
      </c>
      <c r="BI119" s="222">
        <f aca="true" t="shared" si="8" ref="BI119:BI140">IF(N119="nulová",J119,0)</f>
        <v>0</v>
      </c>
      <c r="BJ119" s="17" t="s">
        <v>81</v>
      </c>
      <c r="BK119" s="222">
        <f aca="true" t="shared" si="9" ref="BK119:BK140">ROUND(I119*H119,2)</f>
        <v>0</v>
      </c>
      <c r="BL119" s="17" t="s">
        <v>142</v>
      </c>
      <c r="BM119" s="221" t="s">
        <v>888</v>
      </c>
    </row>
    <row r="120" spans="1:65" s="2" customFormat="1" ht="21.75" customHeight="1">
      <c r="A120" s="34"/>
      <c r="B120" s="35"/>
      <c r="C120" s="209" t="s">
        <v>83</v>
      </c>
      <c r="D120" s="209" t="s">
        <v>138</v>
      </c>
      <c r="E120" s="210" t="s">
        <v>889</v>
      </c>
      <c r="F120" s="211" t="s">
        <v>890</v>
      </c>
      <c r="G120" s="212" t="s">
        <v>324</v>
      </c>
      <c r="H120" s="213">
        <v>60</v>
      </c>
      <c r="I120" s="214"/>
      <c r="J120" s="215">
        <f t="shared" si="0"/>
        <v>0</v>
      </c>
      <c r="K120" s="216"/>
      <c r="L120" s="39"/>
      <c r="M120" s="217" t="s">
        <v>1</v>
      </c>
      <c r="N120" s="218" t="s">
        <v>38</v>
      </c>
      <c r="O120" s="71"/>
      <c r="P120" s="219">
        <f t="shared" si="1"/>
        <v>0</v>
      </c>
      <c r="Q120" s="219">
        <v>0</v>
      </c>
      <c r="R120" s="219">
        <f t="shared" si="2"/>
        <v>0</v>
      </c>
      <c r="S120" s="219">
        <v>0</v>
      </c>
      <c r="T120" s="220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21" t="s">
        <v>142</v>
      </c>
      <c r="AT120" s="221" t="s">
        <v>138</v>
      </c>
      <c r="AU120" s="221" t="s">
        <v>81</v>
      </c>
      <c r="AY120" s="17" t="s">
        <v>136</v>
      </c>
      <c r="BE120" s="222">
        <f t="shared" si="4"/>
        <v>0</v>
      </c>
      <c r="BF120" s="222">
        <f t="shared" si="5"/>
        <v>0</v>
      </c>
      <c r="BG120" s="222">
        <f t="shared" si="6"/>
        <v>0</v>
      </c>
      <c r="BH120" s="222">
        <f t="shared" si="7"/>
        <v>0</v>
      </c>
      <c r="BI120" s="222">
        <f t="shared" si="8"/>
        <v>0</v>
      </c>
      <c r="BJ120" s="17" t="s">
        <v>81</v>
      </c>
      <c r="BK120" s="222">
        <f t="shared" si="9"/>
        <v>0</v>
      </c>
      <c r="BL120" s="17" t="s">
        <v>142</v>
      </c>
      <c r="BM120" s="221" t="s">
        <v>891</v>
      </c>
    </row>
    <row r="121" spans="1:65" s="2" customFormat="1" ht="16.5" customHeight="1">
      <c r="A121" s="34"/>
      <c r="B121" s="35"/>
      <c r="C121" s="209" t="s">
        <v>154</v>
      </c>
      <c r="D121" s="209" t="s">
        <v>138</v>
      </c>
      <c r="E121" s="210" t="s">
        <v>892</v>
      </c>
      <c r="F121" s="211" t="s">
        <v>893</v>
      </c>
      <c r="G121" s="212" t="s">
        <v>324</v>
      </c>
      <c r="H121" s="213">
        <v>233</v>
      </c>
      <c r="I121" s="214"/>
      <c r="J121" s="215">
        <f t="shared" si="0"/>
        <v>0</v>
      </c>
      <c r="K121" s="216"/>
      <c r="L121" s="39"/>
      <c r="M121" s="217" t="s">
        <v>1</v>
      </c>
      <c r="N121" s="218" t="s">
        <v>38</v>
      </c>
      <c r="O121" s="71"/>
      <c r="P121" s="219">
        <f t="shared" si="1"/>
        <v>0</v>
      </c>
      <c r="Q121" s="219">
        <v>0</v>
      </c>
      <c r="R121" s="219">
        <f t="shared" si="2"/>
        <v>0</v>
      </c>
      <c r="S121" s="219">
        <v>0</v>
      </c>
      <c r="T121" s="220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142</v>
      </c>
      <c r="AT121" s="221" t="s">
        <v>138</v>
      </c>
      <c r="AU121" s="221" t="s">
        <v>81</v>
      </c>
      <c r="AY121" s="17" t="s">
        <v>136</v>
      </c>
      <c r="BE121" s="222">
        <f t="shared" si="4"/>
        <v>0</v>
      </c>
      <c r="BF121" s="222">
        <f t="shared" si="5"/>
        <v>0</v>
      </c>
      <c r="BG121" s="222">
        <f t="shared" si="6"/>
        <v>0</v>
      </c>
      <c r="BH121" s="222">
        <f t="shared" si="7"/>
        <v>0</v>
      </c>
      <c r="BI121" s="222">
        <f t="shared" si="8"/>
        <v>0</v>
      </c>
      <c r="BJ121" s="17" t="s">
        <v>81</v>
      </c>
      <c r="BK121" s="222">
        <f t="shared" si="9"/>
        <v>0</v>
      </c>
      <c r="BL121" s="17" t="s">
        <v>142</v>
      </c>
      <c r="BM121" s="221" t="s">
        <v>894</v>
      </c>
    </row>
    <row r="122" spans="1:65" s="2" customFormat="1" ht="21.75" customHeight="1">
      <c r="A122" s="34"/>
      <c r="B122" s="35"/>
      <c r="C122" s="209" t="s">
        <v>142</v>
      </c>
      <c r="D122" s="209" t="s">
        <v>138</v>
      </c>
      <c r="E122" s="210" t="s">
        <v>895</v>
      </c>
      <c r="F122" s="211" t="s">
        <v>896</v>
      </c>
      <c r="G122" s="212" t="s">
        <v>870</v>
      </c>
      <c r="H122" s="213">
        <v>2</v>
      </c>
      <c r="I122" s="214"/>
      <c r="J122" s="215">
        <f t="shared" si="0"/>
        <v>0</v>
      </c>
      <c r="K122" s="216"/>
      <c r="L122" s="39"/>
      <c r="M122" s="217" t="s">
        <v>1</v>
      </c>
      <c r="N122" s="218" t="s">
        <v>38</v>
      </c>
      <c r="O122" s="71"/>
      <c r="P122" s="219">
        <f t="shared" si="1"/>
        <v>0</v>
      </c>
      <c r="Q122" s="219">
        <v>0</v>
      </c>
      <c r="R122" s="219">
        <f t="shared" si="2"/>
        <v>0</v>
      </c>
      <c r="S122" s="219">
        <v>0</v>
      </c>
      <c r="T122" s="220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1" t="s">
        <v>142</v>
      </c>
      <c r="AT122" s="221" t="s">
        <v>138</v>
      </c>
      <c r="AU122" s="221" t="s">
        <v>81</v>
      </c>
      <c r="AY122" s="17" t="s">
        <v>136</v>
      </c>
      <c r="BE122" s="222">
        <f t="shared" si="4"/>
        <v>0</v>
      </c>
      <c r="BF122" s="222">
        <f t="shared" si="5"/>
        <v>0</v>
      </c>
      <c r="BG122" s="222">
        <f t="shared" si="6"/>
        <v>0</v>
      </c>
      <c r="BH122" s="222">
        <f t="shared" si="7"/>
        <v>0</v>
      </c>
      <c r="BI122" s="222">
        <f t="shared" si="8"/>
        <v>0</v>
      </c>
      <c r="BJ122" s="17" t="s">
        <v>81</v>
      </c>
      <c r="BK122" s="222">
        <f t="shared" si="9"/>
        <v>0</v>
      </c>
      <c r="BL122" s="17" t="s">
        <v>142</v>
      </c>
      <c r="BM122" s="221" t="s">
        <v>897</v>
      </c>
    </row>
    <row r="123" spans="1:65" s="2" customFormat="1" ht="33" customHeight="1">
      <c r="A123" s="34"/>
      <c r="B123" s="35"/>
      <c r="C123" s="209" t="s">
        <v>166</v>
      </c>
      <c r="D123" s="209" t="s">
        <v>138</v>
      </c>
      <c r="E123" s="210" t="s">
        <v>898</v>
      </c>
      <c r="F123" s="211" t="s">
        <v>899</v>
      </c>
      <c r="G123" s="212" t="s">
        <v>870</v>
      </c>
      <c r="H123" s="213">
        <v>4</v>
      </c>
      <c r="I123" s="214"/>
      <c r="J123" s="215">
        <f t="shared" si="0"/>
        <v>0</v>
      </c>
      <c r="K123" s="216"/>
      <c r="L123" s="39"/>
      <c r="M123" s="217" t="s">
        <v>1</v>
      </c>
      <c r="N123" s="218" t="s">
        <v>38</v>
      </c>
      <c r="O123" s="71"/>
      <c r="P123" s="219">
        <f t="shared" si="1"/>
        <v>0</v>
      </c>
      <c r="Q123" s="219">
        <v>0</v>
      </c>
      <c r="R123" s="219">
        <f t="shared" si="2"/>
        <v>0</v>
      </c>
      <c r="S123" s="219">
        <v>0</v>
      </c>
      <c r="T123" s="220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142</v>
      </c>
      <c r="AT123" s="221" t="s">
        <v>138</v>
      </c>
      <c r="AU123" s="221" t="s">
        <v>81</v>
      </c>
      <c r="AY123" s="17" t="s">
        <v>136</v>
      </c>
      <c r="BE123" s="222">
        <f t="shared" si="4"/>
        <v>0</v>
      </c>
      <c r="BF123" s="222">
        <f t="shared" si="5"/>
        <v>0</v>
      </c>
      <c r="BG123" s="222">
        <f t="shared" si="6"/>
        <v>0</v>
      </c>
      <c r="BH123" s="222">
        <f t="shared" si="7"/>
        <v>0</v>
      </c>
      <c r="BI123" s="222">
        <f t="shared" si="8"/>
        <v>0</v>
      </c>
      <c r="BJ123" s="17" t="s">
        <v>81</v>
      </c>
      <c r="BK123" s="222">
        <f t="shared" si="9"/>
        <v>0</v>
      </c>
      <c r="BL123" s="17" t="s">
        <v>142</v>
      </c>
      <c r="BM123" s="221" t="s">
        <v>900</v>
      </c>
    </row>
    <row r="124" spans="1:65" s="2" customFormat="1" ht="33" customHeight="1">
      <c r="A124" s="34"/>
      <c r="B124" s="35"/>
      <c r="C124" s="209" t="s">
        <v>171</v>
      </c>
      <c r="D124" s="209" t="s">
        <v>138</v>
      </c>
      <c r="E124" s="210" t="s">
        <v>901</v>
      </c>
      <c r="F124" s="211" t="s">
        <v>902</v>
      </c>
      <c r="G124" s="212" t="s">
        <v>870</v>
      </c>
      <c r="H124" s="213">
        <v>4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142</v>
      </c>
      <c r="AT124" s="221" t="s">
        <v>138</v>
      </c>
      <c r="AU124" s="221" t="s">
        <v>81</v>
      </c>
      <c r="AY124" s="17" t="s">
        <v>136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81</v>
      </c>
      <c r="BK124" s="222">
        <f t="shared" si="9"/>
        <v>0</v>
      </c>
      <c r="BL124" s="17" t="s">
        <v>142</v>
      </c>
      <c r="BM124" s="221" t="s">
        <v>903</v>
      </c>
    </row>
    <row r="125" spans="1:65" s="2" customFormat="1" ht="66.75" customHeight="1">
      <c r="A125" s="34"/>
      <c r="B125" s="35"/>
      <c r="C125" s="209" t="s">
        <v>176</v>
      </c>
      <c r="D125" s="209" t="s">
        <v>138</v>
      </c>
      <c r="E125" s="210" t="s">
        <v>904</v>
      </c>
      <c r="F125" s="211" t="s">
        <v>905</v>
      </c>
      <c r="G125" s="212" t="s">
        <v>870</v>
      </c>
      <c r="H125" s="213">
        <v>4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142</v>
      </c>
      <c r="AT125" s="221" t="s">
        <v>138</v>
      </c>
      <c r="AU125" s="221" t="s">
        <v>81</v>
      </c>
      <c r="AY125" s="17" t="s">
        <v>136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81</v>
      </c>
      <c r="BK125" s="222">
        <f t="shared" si="9"/>
        <v>0</v>
      </c>
      <c r="BL125" s="17" t="s">
        <v>142</v>
      </c>
      <c r="BM125" s="221" t="s">
        <v>906</v>
      </c>
    </row>
    <row r="126" spans="1:65" s="2" customFormat="1" ht="55.5" customHeight="1">
      <c r="A126" s="34"/>
      <c r="B126" s="35"/>
      <c r="C126" s="209" t="s">
        <v>183</v>
      </c>
      <c r="D126" s="209" t="s">
        <v>138</v>
      </c>
      <c r="E126" s="210" t="s">
        <v>907</v>
      </c>
      <c r="F126" s="211" t="s">
        <v>908</v>
      </c>
      <c r="G126" s="212" t="s">
        <v>870</v>
      </c>
      <c r="H126" s="213">
        <v>12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142</v>
      </c>
      <c r="AT126" s="221" t="s">
        <v>138</v>
      </c>
      <c r="AU126" s="221" t="s">
        <v>81</v>
      </c>
      <c r="AY126" s="17" t="s">
        <v>136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81</v>
      </c>
      <c r="BK126" s="222">
        <f t="shared" si="9"/>
        <v>0</v>
      </c>
      <c r="BL126" s="17" t="s">
        <v>142</v>
      </c>
      <c r="BM126" s="221" t="s">
        <v>909</v>
      </c>
    </row>
    <row r="127" spans="1:65" s="2" customFormat="1" ht="55.5" customHeight="1">
      <c r="A127" s="34"/>
      <c r="B127" s="35"/>
      <c r="C127" s="209" t="s">
        <v>152</v>
      </c>
      <c r="D127" s="209" t="s">
        <v>138</v>
      </c>
      <c r="E127" s="210" t="s">
        <v>910</v>
      </c>
      <c r="F127" s="211" t="s">
        <v>911</v>
      </c>
      <c r="G127" s="212" t="s">
        <v>870</v>
      </c>
      <c r="H127" s="213">
        <v>12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142</v>
      </c>
      <c r="AT127" s="221" t="s">
        <v>138</v>
      </c>
      <c r="AU127" s="221" t="s">
        <v>81</v>
      </c>
      <c r="AY127" s="17" t="s">
        <v>136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81</v>
      </c>
      <c r="BK127" s="222">
        <f t="shared" si="9"/>
        <v>0</v>
      </c>
      <c r="BL127" s="17" t="s">
        <v>142</v>
      </c>
      <c r="BM127" s="221" t="s">
        <v>912</v>
      </c>
    </row>
    <row r="128" spans="1:65" s="2" customFormat="1" ht="16.5" customHeight="1">
      <c r="A128" s="34"/>
      <c r="B128" s="35"/>
      <c r="C128" s="209" t="s">
        <v>193</v>
      </c>
      <c r="D128" s="209" t="s">
        <v>138</v>
      </c>
      <c r="E128" s="210" t="s">
        <v>913</v>
      </c>
      <c r="F128" s="211" t="s">
        <v>914</v>
      </c>
      <c r="G128" s="212" t="s">
        <v>870</v>
      </c>
      <c r="H128" s="213">
        <v>25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142</v>
      </c>
      <c r="AT128" s="221" t="s">
        <v>138</v>
      </c>
      <c r="AU128" s="221" t="s">
        <v>81</v>
      </c>
      <c r="AY128" s="17" t="s">
        <v>136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81</v>
      </c>
      <c r="BK128" s="222">
        <f t="shared" si="9"/>
        <v>0</v>
      </c>
      <c r="BL128" s="17" t="s">
        <v>142</v>
      </c>
      <c r="BM128" s="221" t="s">
        <v>915</v>
      </c>
    </row>
    <row r="129" spans="1:65" s="2" customFormat="1" ht="44.25" customHeight="1">
      <c r="A129" s="34"/>
      <c r="B129" s="35"/>
      <c r="C129" s="209" t="s">
        <v>198</v>
      </c>
      <c r="D129" s="209" t="s">
        <v>138</v>
      </c>
      <c r="E129" s="210" t="s">
        <v>916</v>
      </c>
      <c r="F129" s="211" t="s">
        <v>917</v>
      </c>
      <c r="G129" s="212" t="s">
        <v>870</v>
      </c>
      <c r="H129" s="213">
        <v>2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38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142</v>
      </c>
      <c r="AT129" s="221" t="s">
        <v>138</v>
      </c>
      <c r="AU129" s="221" t="s">
        <v>81</v>
      </c>
      <c r="AY129" s="17" t="s">
        <v>136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81</v>
      </c>
      <c r="BK129" s="222">
        <f t="shared" si="9"/>
        <v>0</v>
      </c>
      <c r="BL129" s="17" t="s">
        <v>142</v>
      </c>
      <c r="BM129" s="221" t="s">
        <v>918</v>
      </c>
    </row>
    <row r="130" spans="1:65" s="2" customFormat="1" ht="44.25" customHeight="1">
      <c r="A130" s="34"/>
      <c r="B130" s="35"/>
      <c r="C130" s="209" t="s">
        <v>226</v>
      </c>
      <c r="D130" s="209" t="s">
        <v>138</v>
      </c>
      <c r="E130" s="210" t="s">
        <v>919</v>
      </c>
      <c r="F130" s="211" t="s">
        <v>920</v>
      </c>
      <c r="G130" s="212" t="s">
        <v>870</v>
      </c>
      <c r="H130" s="213">
        <v>1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38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142</v>
      </c>
      <c r="AT130" s="221" t="s">
        <v>138</v>
      </c>
      <c r="AU130" s="221" t="s">
        <v>81</v>
      </c>
      <c r="AY130" s="17" t="s">
        <v>136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81</v>
      </c>
      <c r="BK130" s="222">
        <f t="shared" si="9"/>
        <v>0</v>
      </c>
      <c r="BL130" s="17" t="s">
        <v>142</v>
      </c>
      <c r="BM130" s="221" t="s">
        <v>921</v>
      </c>
    </row>
    <row r="131" spans="1:65" s="2" customFormat="1" ht="16.5" customHeight="1">
      <c r="A131" s="34"/>
      <c r="B131" s="35"/>
      <c r="C131" s="209" t="s">
        <v>245</v>
      </c>
      <c r="D131" s="209" t="s">
        <v>138</v>
      </c>
      <c r="E131" s="210" t="s">
        <v>922</v>
      </c>
      <c r="F131" s="211" t="s">
        <v>923</v>
      </c>
      <c r="G131" s="212" t="s">
        <v>324</v>
      </c>
      <c r="H131" s="213">
        <v>157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38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142</v>
      </c>
      <c r="AT131" s="221" t="s">
        <v>138</v>
      </c>
      <c r="AU131" s="221" t="s">
        <v>81</v>
      </c>
      <c r="AY131" s="17" t="s">
        <v>136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81</v>
      </c>
      <c r="BK131" s="222">
        <f t="shared" si="9"/>
        <v>0</v>
      </c>
      <c r="BL131" s="17" t="s">
        <v>142</v>
      </c>
      <c r="BM131" s="221" t="s">
        <v>924</v>
      </c>
    </row>
    <row r="132" spans="1:65" s="2" customFormat="1" ht="21.75" customHeight="1">
      <c r="A132" s="34"/>
      <c r="B132" s="35"/>
      <c r="C132" s="209" t="s">
        <v>229</v>
      </c>
      <c r="D132" s="209" t="s">
        <v>138</v>
      </c>
      <c r="E132" s="210" t="s">
        <v>925</v>
      </c>
      <c r="F132" s="211" t="s">
        <v>926</v>
      </c>
      <c r="G132" s="212" t="s">
        <v>870</v>
      </c>
      <c r="H132" s="213">
        <v>24</v>
      </c>
      <c r="I132" s="214"/>
      <c r="J132" s="215">
        <f t="shared" si="0"/>
        <v>0</v>
      </c>
      <c r="K132" s="216"/>
      <c r="L132" s="39"/>
      <c r="M132" s="217" t="s">
        <v>1</v>
      </c>
      <c r="N132" s="218" t="s">
        <v>38</v>
      </c>
      <c r="O132" s="71"/>
      <c r="P132" s="219">
        <f t="shared" si="1"/>
        <v>0</v>
      </c>
      <c r="Q132" s="219">
        <v>0</v>
      </c>
      <c r="R132" s="219">
        <f t="shared" si="2"/>
        <v>0</v>
      </c>
      <c r="S132" s="219">
        <v>0</v>
      </c>
      <c r="T132" s="220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142</v>
      </c>
      <c r="AT132" s="221" t="s">
        <v>138</v>
      </c>
      <c r="AU132" s="221" t="s">
        <v>81</v>
      </c>
      <c r="AY132" s="17" t="s">
        <v>136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7" t="s">
        <v>81</v>
      </c>
      <c r="BK132" s="222">
        <f t="shared" si="9"/>
        <v>0</v>
      </c>
      <c r="BL132" s="17" t="s">
        <v>142</v>
      </c>
      <c r="BM132" s="221" t="s">
        <v>927</v>
      </c>
    </row>
    <row r="133" spans="1:65" s="2" customFormat="1" ht="21.75" customHeight="1">
      <c r="A133" s="34"/>
      <c r="B133" s="35"/>
      <c r="C133" s="209" t="s">
        <v>8</v>
      </c>
      <c r="D133" s="209" t="s">
        <v>138</v>
      </c>
      <c r="E133" s="210" t="s">
        <v>928</v>
      </c>
      <c r="F133" s="211" t="s">
        <v>929</v>
      </c>
      <c r="G133" s="212" t="s">
        <v>870</v>
      </c>
      <c r="H133" s="213">
        <v>12</v>
      </c>
      <c r="I133" s="214"/>
      <c r="J133" s="215">
        <f t="shared" si="0"/>
        <v>0</v>
      </c>
      <c r="K133" s="216"/>
      <c r="L133" s="39"/>
      <c r="M133" s="217" t="s">
        <v>1</v>
      </c>
      <c r="N133" s="218" t="s">
        <v>38</v>
      </c>
      <c r="O133" s="71"/>
      <c r="P133" s="219">
        <f t="shared" si="1"/>
        <v>0</v>
      </c>
      <c r="Q133" s="219">
        <v>0</v>
      </c>
      <c r="R133" s="219">
        <f t="shared" si="2"/>
        <v>0</v>
      </c>
      <c r="S133" s="219">
        <v>0</v>
      </c>
      <c r="T133" s="220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1" t="s">
        <v>142</v>
      </c>
      <c r="AT133" s="221" t="s">
        <v>138</v>
      </c>
      <c r="AU133" s="221" t="s">
        <v>81</v>
      </c>
      <c r="AY133" s="17" t="s">
        <v>136</v>
      </c>
      <c r="BE133" s="222">
        <f t="shared" si="4"/>
        <v>0</v>
      </c>
      <c r="BF133" s="222">
        <f t="shared" si="5"/>
        <v>0</v>
      </c>
      <c r="BG133" s="222">
        <f t="shared" si="6"/>
        <v>0</v>
      </c>
      <c r="BH133" s="222">
        <f t="shared" si="7"/>
        <v>0</v>
      </c>
      <c r="BI133" s="222">
        <f t="shared" si="8"/>
        <v>0</v>
      </c>
      <c r="BJ133" s="17" t="s">
        <v>81</v>
      </c>
      <c r="BK133" s="222">
        <f t="shared" si="9"/>
        <v>0</v>
      </c>
      <c r="BL133" s="17" t="s">
        <v>142</v>
      </c>
      <c r="BM133" s="221" t="s">
        <v>930</v>
      </c>
    </row>
    <row r="134" spans="1:65" s="2" customFormat="1" ht="21.75" customHeight="1">
      <c r="A134" s="34"/>
      <c r="B134" s="35"/>
      <c r="C134" s="209" t="s">
        <v>232</v>
      </c>
      <c r="D134" s="209" t="s">
        <v>138</v>
      </c>
      <c r="E134" s="210" t="s">
        <v>931</v>
      </c>
      <c r="F134" s="211" t="s">
        <v>932</v>
      </c>
      <c r="G134" s="212" t="s">
        <v>870</v>
      </c>
      <c r="H134" s="213">
        <v>12</v>
      </c>
      <c r="I134" s="214"/>
      <c r="J134" s="215">
        <f t="shared" si="0"/>
        <v>0</v>
      </c>
      <c r="K134" s="216"/>
      <c r="L134" s="39"/>
      <c r="M134" s="217" t="s">
        <v>1</v>
      </c>
      <c r="N134" s="218" t="s">
        <v>38</v>
      </c>
      <c r="O134" s="71"/>
      <c r="P134" s="219">
        <f t="shared" si="1"/>
        <v>0</v>
      </c>
      <c r="Q134" s="219">
        <v>0</v>
      </c>
      <c r="R134" s="219">
        <f t="shared" si="2"/>
        <v>0</v>
      </c>
      <c r="S134" s="219">
        <v>0</v>
      </c>
      <c r="T134" s="220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1" t="s">
        <v>142</v>
      </c>
      <c r="AT134" s="221" t="s">
        <v>138</v>
      </c>
      <c r="AU134" s="221" t="s">
        <v>81</v>
      </c>
      <c r="AY134" s="17" t="s">
        <v>136</v>
      </c>
      <c r="BE134" s="222">
        <f t="shared" si="4"/>
        <v>0</v>
      </c>
      <c r="BF134" s="222">
        <f t="shared" si="5"/>
        <v>0</v>
      </c>
      <c r="BG134" s="222">
        <f t="shared" si="6"/>
        <v>0</v>
      </c>
      <c r="BH134" s="222">
        <f t="shared" si="7"/>
        <v>0</v>
      </c>
      <c r="BI134" s="222">
        <f t="shared" si="8"/>
        <v>0</v>
      </c>
      <c r="BJ134" s="17" t="s">
        <v>81</v>
      </c>
      <c r="BK134" s="222">
        <f t="shared" si="9"/>
        <v>0</v>
      </c>
      <c r="BL134" s="17" t="s">
        <v>142</v>
      </c>
      <c r="BM134" s="221" t="s">
        <v>933</v>
      </c>
    </row>
    <row r="135" spans="1:65" s="2" customFormat="1" ht="44.25" customHeight="1">
      <c r="A135" s="34"/>
      <c r="B135" s="35"/>
      <c r="C135" s="209" t="s">
        <v>292</v>
      </c>
      <c r="D135" s="209" t="s">
        <v>138</v>
      </c>
      <c r="E135" s="210" t="s">
        <v>934</v>
      </c>
      <c r="F135" s="211" t="s">
        <v>935</v>
      </c>
      <c r="G135" s="212" t="s">
        <v>324</v>
      </c>
      <c r="H135" s="213">
        <v>144</v>
      </c>
      <c r="I135" s="214"/>
      <c r="J135" s="215">
        <f t="shared" si="0"/>
        <v>0</v>
      </c>
      <c r="K135" s="216"/>
      <c r="L135" s="39"/>
      <c r="M135" s="217" t="s">
        <v>1</v>
      </c>
      <c r="N135" s="218" t="s">
        <v>38</v>
      </c>
      <c r="O135" s="71"/>
      <c r="P135" s="219">
        <f t="shared" si="1"/>
        <v>0</v>
      </c>
      <c r="Q135" s="219">
        <v>0</v>
      </c>
      <c r="R135" s="219">
        <f t="shared" si="2"/>
        <v>0</v>
      </c>
      <c r="S135" s="219">
        <v>0</v>
      </c>
      <c r="T135" s="220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1" t="s">
        <v>142</v>
      </c>
      <c r="AT135" s="221" t="s">
        <v>138</v>
      </c>
      <c r="AU135" s="221" t="s">
        <v>81</v>
      </c>
      <c r="AY135" s="17" t="s">
        <v>136</v>
      </c>
      <c r="BE135" s="222">
        <f t="shared" si="4"/>
        <v>0</v>
      </c>
      <c r="BF135" s="222">
        <f t="shared" si="5"/>
        <v>0</v>
      </c>
      <c r="BG135" s="222">
        <f t="shared" si="6"/>
        <v>0</v>
      </c>
      <c r="BH135" s="222">
        <f t="shared" si="7"/>
        <v>0</v>
      </c>
      <c r="BI135" s="222">
        <f t="shared" si="8"/>
        <v>0</v>
      </c>
      <c r="BJ135" s="17" t="s">
        <v>81</v>
      </c>
      <c r="BK135" s="222">
        <f t="shared" si="9"/>
        <v>0</v>
      </c>
      <c r="BL135" s="17" t="s">
        <v>142</v>
      </c>
      <c r="BM135" s="221" t="s">
        <v>936</v>
      </c>
    </row>
    <row r="136" spans="1:65" s="2" customFormat="1" ht="16.5" customHeight="1">
      <c r="A136" s="34"/>
      <c r="B136" s="35"/>
      <c r="C136" s="209" t="s">
        <v>235</v>
      </c>
      <c r="D136" s="209" t="s">
        <v>138</v>
      </c>
      <c r="E136" s="210" t="s">
        <v>937</v>
      </c>
      <c r="F136" s="211" t="s">
        <v>938</v>
      </c>
      <c r="G136" s="212" t="s">
        <v>324</v>
      </c>
      <c r="H136" s="213">
        <v>144</v>
      </c>
      <c r="I136" s="214"/>
      <c r="J136" s="215">
        <f t="shared" si="0"/>
        <v>0</v>
      </c>
      <c r="K136" s="216"/>
      <c r="L136" s="39"/>
      <c r="M136" s="217" t="s">
        <v>1</v>
      </c>
      <c r="N136" s="218" t="s">
        <v>38</v>
      </c>
      <c r="O136" s="71"/>
      <c r="P136" s="219">
        <f t="shared" si="1"/>
        <v>0</v>
      </c>
      <c r="Q136" s="219">
        <v>0</v>
      </c>
      <c r="R136" s="219">
        <f t="shared" si="2"/>
        <v>0</v>
      </c>
      <c r="S136" s="219">
        <v>0</v>
      </c>
      <c r="T136" s="220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1" t="s">
        <v>142</v>
      </c>
      <c r="AT136" s="221" t="s">
        <v>138</v>
      </c>
      <c r="AU136" s="221" t="s">
        <v>81</v>
      </c>
      <c r="AY136" s="17" t="s">
        <v>136</v>
      </c>
      <c r="BE136" s="222">
        <f t="shared" si="4"/>
        <v>0</v>
      </c>
      <c r="BF136" s="222">
        <f t="shared" si="5"/>
        <v>0</v>
      </c>
      <c r="BG136" s="222">
        <f t="shared" si="6"/>
        <v>0</v>
      </c>
      <c r="BH136" s="222">
        <f t="shared" si="7"/>
        <v>0</v>
      </c>
      <c r="BI136" s="222">
        <f t="shared" si="8"/>
        <v>0</v>
      </c>
      <c r="BJ136" s="17" t="s">
        <v>81</v>
      </c>
      <c r="BK136" s="222">
        <f t="shared" si="9"/>
        <v>0</v>
      </c>
      <c r="BL136" s="17" t="s">
        <v>142</v>
      </c>
      <c r="BM136" s="221" t="s">
        <v>939</v>
      </c>
    </row>
    <row r="137" spans="1:65" s="2" customFormat="1" ht="44.25" customHeight="1">
      <c r="A137" s="34"/>
      <c r="B137" s="35"/>
      <c r="C137" s="209" t="s">
        <v>300</v>
      </c>
      <c r="D137" s="209" t="s">
        <v>138</v>
      </c>
      <c r="E137" s="210" t="s">
        <v>940</v>
      </c>
      <c r="F137" s="211" t="s">
        <v>941</v>
      </c>
      <c r="G137" s="212" t="s">
        <v>324</v>
      </c>
      <c r="H137" s="213">
        <v>144</v>
      </c>
      <c r="I137" s="214"/>
      <c r="J137" s="215">
        <f t="shared" si="0"/>
        <v>0</v>
      </c>
      <c r="K137" s="216"/>
      <c r="L137" s="39"/>
      <c r="M137" s="217" t="s">
        <v>1</v>
      </c>
      <c r="N137" s="218" t="s">
        <v>38</v>
      </c>
      <c r="O137" s="71"/>
      <c r="P137" s="219">
        <f t="shared" si="1"/>
        <v>0</v>
      </c>
      <c r="Q137" s="219">
        <v>0</v>
      </c>
      <c r="R137" s="219">
        <f t="shared" si="2"/>
        <v>0</v>
      </c>
      <c r="S137" s="219">
        <v>0</v>
      </c>
      <c r="T137" s="220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1" t="s">
        <v>142</v>
      </c>
      <c r="AT137" s="221" t="s">
        <v>138</v>
      </c>
      <c r="AU137" s="221" t="s">
        <v>81</v>
      </c>
      <c r="AY137" s="17" t="s">
        <v>136</v>
      </c>
      <c r="BE137" s="222">
        <f t="shared" si="4"/>
        <v>0</v>
      </c>
      <c r="BF137" s="222">
        <f t="shared" si="5"/>
        <v>0</v>
      </c>
      <c r="BG137" s="222">
        <f t="shared" si="6"/>
        <v>0</v>
      </c>
      <c r="BH137" s="222">
        <f t="shared" si="7"/>
        <v>0</v>
      </c>
      <c r="BI137" s="222">
        <f t="shared" si="8"/>
        <v>0</v>
      </c>
      <c r="BJ137" s="17" t="s">
        <v>81</v>
      </c>
      <c r="BK137" s="222">
        <f t="shared" si="9"/>
        <v>0</v>
      </c>
      <c r="BL137" s="17" t="s">
        <v>142</v>
      </c>
      <c r="BM137" s="221" t="s">
        <v>942</v>
      </c>
    </row>
    <row r="138" spans="1:65" s="2" customFormat="1" ht="16.5" customHeight="1">
      <c r="A138" s="34"/>
      <c r="B138" s="35"/>
      <c r="C138" s="209" t="s">
        <v>238</v>
      </c>
      <c r="D138" s="209" t="s">
        <v>138</v>
      </c>
      <c r="E138" s="210" t="s">
        <v>943</v>
      </c>
      <c r="F138" s="211" t="s">
        <v>944</v>
      </c>
      <c r="G138" s="212" t="s">
        <v>141</v>
      </c>
      <c r="H138" s="213">
        <v>10</v>
      </c>
      <c r="I138" s="214"/>
      <c r="J138" s="215">
        <f t="shared" si="0"/>
        <v>0</v>
      </c>
      <c r="K138" s="216"/>
      <c r="L138" s="39"/>
      <c r="M138" s="217" t="s">
        <v>1</v>
      </c>
      <c r="N138" s="218" t="s">
        <v>38</v>
      </c>
      <c r="O138" s="71"/>
      <c r="P138" s="219">
        <f t="shared" si="1"/>
        <v>0</v>
      </c>
      <c r="Q138" s="219">
        <v>0</v>
      </c>
      <c r="R138" s="219">
        <f t="shared" si="2"/>
        <v>0</v>
      </c>
      <c r="S138" s="219">
        <v>0</v>
      </c>
      <c r="T138" s="220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1" t="s">
        <v>142</v>
      </c>
      <c r="AT138" s="221" t="s">
        <v>138</v>
      </c>
      <c r="AU138" s="221" t="s">
        <v>81</v>
      </c>
      <c r="AY138" s="17" t="s">
        <v>136</v>
      </c>
      <c r="BE138" s="222">
        <f t="shared" si="4"/>
        <v>0</v>
      </c>
      <c r="BF138" s="222">
        <f t="shared" si="5"/>
        <v>0</v>
      </c>
      <c r="BG138" s="222">
        <f t="shared" si="6"/>
        <v>0</v>
      </c>
      <c r="BH138" s="222">
        <f t="shared" si="7"/>
        <v>0</v>
      </c>
      <c r="BI138" s="222">
        <f t="shared" si="8"/>
        <v>0</v>
      </c>
      <c r="BJ138" s="17" t="s">
        <v>81</v>
      </c>
      <c r="BK138" s="222">
        <f t="shared" si="9"/>
        <v>0</v>
      </c>
      <c r="BL138" s="17" t="s">
        <v>142</v>
      </c>
      <c r="BM138" s="221" t="s">
        <v>945</v>
      </c>
    </row>
    <row r="139" spans="1:65" s="2" customFormat="1" ht="16.5" customHeight="1">
      <c r="A139" s="34"/>
      <c r="B139" s="35"/>
      <c r="C139" s="209" t="s">
        <v>7</v>
      </c>
      <c r="D139" s="209" t="s">
        <v>138</v>
      </c>
      <c r="E139" s="210" t="s">
        <v>946</v>
      </c>
      <c r="F139" s="211" t="s">
        <v>947</v>
      </c>
      <c r="G139" s="212" t="s">
        <v>870</v>
      </c>
      <c r="H139" s="213">
        <v>1</v>
      </c>
      <c r="I139" s="214"/>
      <c r="J139" s="215">
        <f t="shared" si="0"/>
        <v>0</v>
      </c>
      <c r="K139" s="216"/>
      <c r="L139" s="39"/>
      <c r="M139" s="217" t="s">
        <v>1</v>
      </c>
      <c r="N139" s="218" t="s">
        <v>38</v>
      </c>
      <c r="O139" s="71"/>
      <c r="P139" s="219">
        <f t="shared" si="1"/>
        <v>0</v>
      </c>
      <c r="Q139" s="219">
        <v>0</v>
      </c>
      <c r="R139" s="219">
        <f t="shared" si="2"/>
        <v>0</v>
      </c>
      <c r="S139" s="219">
        <v>0</v>
      </c>
      <c r="T139" s="220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1" t="s">
        <v>142</v>
      </c>
      <c r="AT139" s="221" t="s">
        <v>138</v>
      </c>
      <c r="AU139" s="221" t="s">
        <v>81</v>
      </c>
      <c r="AY139" s="17" t="s">
        <v>136</v>
      </c>
      <c r="BE139" s="222">
        <f t="shared" si="4"/>
        <v>0</v>
      </c>
      <c r="BF139" s="222">
        <f t="shared" si="5"/>
        <v>0</v>
      </c>
      <c r="BG139" s="222">
        <f t="shared" si="6"/>
        <v>0</v>
      </c>
      <c r="BH139" s="222">
        <f t="shared" si="7"/>
        <v>0</v>
      </c>
      <c r="BI139" s="222">
        <f t="shared" si="8"/>
        <v>0</v>
      </c>
      <c r="BJ139" s="17" t="s">
        <v>81</v>
      </c>
      <c r="BK139" s="222">
        <f t="shared" si="9"/>
        <v>0</v>
      </c>
      <c r="BL139" s="17" t="s">
        <v>142</v>
      </c>
      <c r="BM139" s="221" t="s">
        <v>948</v>
      </c>
    </row>
    <row r="140" spans="1:65" s="2" customFormat="1" ht="16.5" customHeight="1">
      <c r="A140" s="34"/>
      <c r="B140" s="35"/>
      <c r="C140" s="209" t="s">
        <v>241</v>
      </c>
      <c r="D140" s="209" t="s">
        <v>138</v>
      </c>
      <c r="E140" s="210" t="s">
        <v>949</v>
      </c>
      <c r="F140" s="211" t="s">
        <v>950</v>
      </c>
      <c r="G140" s="212" t="s">
        <v>870</v>
      </c>
      <c r="H140" s="213">
        <v>1</v>
      </c>
      <c r="I140" s="214"/>
      <c r="J140" s="215">
        <f t="shared" si="0"/>
        <v>0</v>
      </c>
      <c r="K140" s="216"/>
      <c r="L140" s="39"/>
      <c r="M140" s="259" t="s">
        <v>1</v>
      </c>
      <c r="N140" s="260" t="s">
        <v>38</v>
      </c>
      <c r="O140" s="261"/>
      <c r="P140" s="262">
        <f t="shared" si="1"/>
        <v>0</v>
      </c>
      <c r="Q140" s="262">
        <v>0</v>
      </c>
      <c r="R140" s="262">
        <f t="shared" si="2"/>
        <v>0</v>
      </c>
      <c r="S140" s="262">
        <v>0</v>
      </c>
      <c r="T140" s="263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1" t="s">
        <v>142</v>
      </c>
      <c r="AT140" s="221" t="s">
        <v>138</v>
      </c>
      <c r="AU140" s="221" t="s">
        <v>81</v>
      </c>
      <c r="AY140" s="17" t="s">
        <v>136</v>
      </c>
      <c r="BE140" s="222">
        <f t="shared" si="4"/>
        <v>0</v>
      </c>
      <c r="BF140" s="222">
        <f t="shared" si="5"/>
        <v>0</v>
      </c>
      <c r="BG140" s="222">
        <f t="shared" si="6"/>
        <v>0</v>
      </c>
      <c r="BH140" s="222">
        <f t="shared" si="7"/>
        <v>0</v>
      </c>
      <c r="BI140" s="222">
        <f t="shared" si="8"/>
        <v>0</v>
      </c>
      <c r="BJ140" s="17" t="s">
        <v>81</v>
      </c>
      <c r="BK140" s="222">
        <f t="shared" si="9"/>
        <v>0</v>
      </c>
      <c r="BL140" s="17" t="s">
        <v>142</v>
      </c>
      <c r="BM140" s="221" t="s">
        <v>951</v>
      </c>
    </row>
    <row r="141" spans="1:31" s="2" customFormat="1" ht="6.95" customHeight="1">
      <c r="A141" s="34"/>
      <c r="B141" s="54"/>
      <c r="C141" s="55"/>
      <c r="D141" s="55"/>
      <c r="E141" s="55"/>
      <c r="F141" s="55"/>
      <c r="G141" s="55"/>
      <c r="H141" s="55"/>
      <c r="I141" s="158"/>
      <c r="J141" s="55"/>
      <c r="K141" s="55"/>
      <c r="L141" s="39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sheetProtection algorithmName="SHA-512" hashValue="AbZItnGfF/gf+DtS7yu81im4kyIc8n8P4KHrVIn095pKbbNYWl7BwRX3jRpVXRAeD7JkklplmqtP2r6dzirBbQ==" saltValue="8GZ+/tWBWPghmLvAV+2Ziq4TaDkhxbAm3jjTJvoCZPUTDqvxdgOngkJd0CqRL6adM5A/jxOCJaJer2BvQYYu6g==" spinCount="100000" sheet="1" objects="1" scenarios="1" formatColumns="0" formatRows="0" autoFilter="0"/>
  <autoFilter ref="C116:K14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108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83</v>
      </c>
    </row>
    <row r="4" spans="2:46" s="1" customFormat="1" ht="24.95" customHeight="1">
      <c r="B4" s="20"/>
      <c r="D4" s="119" t="s">
        <v>109</v>
      </c>
      <c r="I4" s="115"/>
      <c r="L4" s="20"/>
      <c r="M4" s="120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1" t="s">
        <v>16</v>
      </c>
      <c r="I6" s="115"/>
      <c r="L6" s="20"/>
    </row>
    <row r="7" spans="2:12" s="1" customFormat="1" ht="23.25" customHeight="1">
      <c r="B7" s="20"/>
      <c r="E7" s="320" t="str">
        <f>'Rekapitulace stavby'!K6</f>
        <v>Regenerace panelového sídliště U nádraží - 7. etapa, podetapa 2 - Prostor před obchody a navazující úpravy</v>
      </c>
      <c r="F7" s="321"/>
      <c r="G7" s="321"/>
      <c r="H7" s="321"/>
      <c r="I7" s="115"/>
      <c r="L7" s="20"/>
    </row>
    <row r="8" spans="1:31" s="2" customFormat="1" ht="12" customHeight="1">
      <c r="A8" s="34"/>
      <c r="B8" s="39"/>
      <c r="C8" s="34"/>
      <c r="D8" s="121" t="s">
        <v>110</v>
      </c>
      <c r="E8" s="34"/>
      <c r="F8" s="34"/>
      <c r="G8" s="34"/>
      <c r="H8" s="34"/>
      <c r="I8" s="122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2" t="s">
        <v>952</v>
      </c>
      <c r="F9" s="323"/>
      <c r="G9" s="323"/>
      <c r="H9" s="323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1" t="s">
        <v>18</v>
      </c>
      <c r="E11" s="34"/>
      <c r="F11" s="110" t="s">
        <v>1</v>
      </c>
      <c r="G11" s="34"/>
      <c r="H11" s="34"/>
      <c r="I11" s="123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1" t="s">
        <v>20</v>
      </c>
      <c r="E12" s="34"/>
      <c r="F12" s="110" t="s">
        <v>21</v>
      </c>
      <c r="G12" s="34"/>
      <c r="H12" s="34"/>
      <c r="I12" s="123" t="s">
        <v>22</v>
      </c>
      <c r="J12" s="124" t="str">
        <f>'Rekapitulace stavby'!AN8</f>
        <v>3. 6. 2019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2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1" t="s">
        <v>24</v>
      </c>
      <c r="E14" s="34"/>
      <c r="F14" s="34"/>
      <c r="G14" s="34"/>
      <c r="H14" s="34"/>
      <c r="I14" s="123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23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2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1" t="s">
        <v>27</v>
      </c>
      <c r="E17" s="34"/>
      <c r="F17" s="34"/>
      <c r="G17" s="34"/>
      <c r="H17" s="34"/>
      <c r="I17" s="12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4" t="str">
        <f>'Rekapitulace stavby'!E14</f>
        <v>Vyplň údaj</v>
      </c>
      <c r="F18" s="325"/>
      <c r="G18" s="325"/>
      <c r="H18" s="325"/>
      <c r="I18" s="123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2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1" t="s">
        <v>29</v>
      </c>
      <c r="E20" s="34"/>
      <c r="F20" s="34"/>
      <c r="G20" s="34"/>
      <c r="H20" s="34"/>
      <c r="I20" s="123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23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2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1" t="s">
        <v>31</v>
      </c>
      <c r="E23" s="34"/>
      <c r="F23" s="34"/>
      <c r="G23" s="34"/>
      <c r="H23" s="34"/>
      <c r="I23" s="123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23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2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1" t="s">
        <v>32</v>
      </c>
      <c r="E26" s="34"/>
      <c r="F26" s="34"/>
      <c r="G26" s="34"/>
      <c r="H26" s="34"/>
      <c r="I26" s="122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5"/>
      <c r="B27" s="126"/>
      <c r="C27" s="125"/>
      <c r="D27" s="125"/>
      <c r="E27" s="326" t="s">
        <v>1</v>
      </c>
      <c r="F27" s="326"/>
      <c r="G27" s="326"/>
      <c r="H27" s="326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9"/>
      <c r="E29" s="129"/>
      <c r="F29" s="129"/>
      <c r="G29" s="129"/>
      <c r="H29" s="129"/>
      <c r="I29" s="130"/>
      <c r="J29" s="129"/>
      <c r="K29" s="12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1" t="s">
        <v>33</v>
      </c>
      <c r="E30" s="34"/>
      <c r="F30" s="34"/>
      <c r="G30" s="34"/>
      <c r="H30" s="34"/>
      <c r="I30" s="122"/>
      <c r="J30" s="132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3" t="s">
        <v>35</v>
      </c>
      <c r="G32" s="34"/>
      <c r="H32" s="34"/>
      <c r="I32" s="134" t="s">
        <v>34</v>
      </c>
      <c r="J32" s="133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5" t="s">
        <v>37</v>
      </c>
      <c r="E33" s="121" t="s">
        <v>38</v>
      </c>
      <c r="F33" s="136">
        <f>ROUND((SUM(BE118:BE132)),2)</f>
        <v>0</v>
      </c>
      <c r="G33" s="34"/>
      <c r="H33" s="34"/>
      <c r="I33" s="137">
        <v>0.21</v>
      </c>
      <c r="J33" s="136">
        <f>ROUND(((SUM(BE118:BE132))*I33),2)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1" t="s">
        <v>39</v>
      </c>
      <c r="F34" s="136">
        <f>ROUND((SUM(BF118:BF132)),2)</f>
        <v>0</v>
      </c>
      <c r="G34" s="34"/>
      <c r="H34" s="34"/>
      <c r="I34" s="137">
        <v>0.15</v>
      </c>
      <c r="J34" s="136">
        <f>ROUND(((SUM(BF118:BF132))*I34),2)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1" t="s">
        <v>40</v>
      </c>
      <c r="F35" s="136">
        <f>ROUND((SUM(BG118:BG132)),2)</f>
        <v>0</v>
      </c>
      <c r="G35" s="34"/>
      <c r="H35" s="34"/>
      <c r="I35" s="137">
        <v>0.21</v>
      </c>
      <c r="J35" s="13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1" t="s">
        <v>41</v>
      </c>
      <c r="F36" s="136">
        <f>ROUND((SUM(BH118:BH132)),2)</f>
        <v>0</v>
      </c>
      <c r="G36" s="34"/>
      <c r="H36" s="34"/>
      <c r="I36" s="137">
        <v>0.15</v>
      </c>
      <c r="J36" s="136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1" t="s">
        <v>42</v>
      </c>
      <c r="F37" s="136">
        <f>ROUND((SUM(BI118:BI132)),2)</f>
        <v>0</v>
      </c>
      <c r="G37" s="34"/>
      <c r="H37" s="34"/>
      <c r="I37" s="137">
        <v>0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2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8"/>
      <c r="D39" s="139" t="s">
        <v>43</v>
      </c>
      <c r="E39" s="140"/>
      <c r="F39" s="140"/>
      <c r="G39" s="141" t="s">
        <v>44</v>
      </c>
      <c r="H39" s="142" t="s">
        <v>45</v>
      </c>
      <c r="I39" s="143"/>
      <c r="J39" s="144">
        <f>SUM(J30:J37)</f>
        <v>0</v>
      </c>
      <c r="K39" s="145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6" t="s">
        <v>46</v>
      </c>
      <c r="E50" s="147"/>
      <c r="F50" s="147"/>
      <c r="G50" s="146" t="s">
        <v>47</v>
      </c>
      <c r="H50" s="147"/>
      <c r="I50" s="148"/>
      <c r="J50" s="147"/>
      <c r="K50" s="14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9" t="s">
        <v>48</v>
      </c>
      <c r="E61" s="150"/>
      <c r="F61" s="151" t="s">
        <v>49</v>
      </c>
      <c r="G61" s="149" t="s">
        <v>48</v>
      </c>
      <c r="H61" s="150"/>
      <c r="I61" s="152"/>
      <c r="J61" s="153" t="s">
        <v>49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6" t="s">
        <v>50</v>
      </c>
      <c r="E65" s="154"/>
      <c r="F65" s="154"/>
      <c r="G65" s="146" t="s">
        <v>51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9" t="s">
        <v>48</v>
      </c>
      <c r="E76" s="150"/>
      <c r="F76" s="151" t="s">
        <v>49</v>
      </c>
      <c r="G76" s="149" t="s">
        <v>48</v>
      </c>
      <c r="H76" s="150"/>
      <c r="I76" s="152"/>
      <c r="J76" s="153" t="s">
        <v>49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7" t="str">
        <f>E7</f>
        <v>Regenerace panelového sídliště U nádraží - 7. etapa, podetapa 2 - Prostor před obchody a navazující úpravy</v>
      </c>
      <c r="F85" s="328"/>
      <c r="G85" s="328"/>
      <c r="H85" s="328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110</v>
      </c>
      <c r="D86" s="36"/>
      <c r="E86" s="36"/>
      <c r="F86" s="36"/>
      <c r="G86" s="36"/>
      <c r="H86" s="36"/>
      <c r="I86" s="122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5" t="str">
        <f>E9</f>
        <v>101 - VON</v>
      </c>
      <c r="F87" s="329"/>
      <c r="G87" s="329"/>
      <c r="H87" s="329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123" t="s">
        <v>22</v>
      </c>
      <c r="J89" s="66" t="str">
        <f>IF(J12="","",J12)</f>
        <v>3. 6. 2019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123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123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2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2" t="s">
        <v>113</v>
      </c>
      <c r="D94" s="163"/>
      <c r="E94" s="163"/>
      <c r="F94" s="163"/>
      <c r="G94" s="163"/>
      <c r="H94" s="163"/>
      <c r="I94" s="164"/>
      <c r="J94" s="165" t="s">
        <v>114</v>
      </c>
      <c r="K94" s="16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6" t="s">
        <v>115</v>
      </c>
      <c r="D96" s="36"/>
      <c r="E96" s="36"/>
      <c r="F96" s="36"/>
      <c r="G96" s="36"/>
      <c r="H96" s="36"/>
      <c r="I96" s="122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116</v>
      </c>
    </row>
    <row r="97" spans="2:12" s="9" customFormat="1" ht="24.95" customHeight="1">
      <c r="B97" s="167"/>
      <c r="C97" s="168"/>
      <c r="D97" s="169" t="s">
        <v>953</v>
      </c>
      <c r="E97" s="170"/>
      <c r="F97" s="170"/>
      <c r="G97" s="170"/>
      <c r="H97" s="170"/>
      <c r="I97" s="171"/>
      <c r="J97" s="172">
        <f>J119</f>
        <v>0</v>
      </c>
      <c r="K97" s="168"/>
      <c r="L97" s="173"/>
    </row>
    <row r="98" spans="2:12" s="10" customFormat="1" ht="19.9" customHeight="1">
      <c r="B98" s="174"/>
      <c r="C98" s="104"/>
      <c r="D98" s="175" t="s">
        <v>954</v>
      </c>
      <c r="E98" s="176"/>
      <c r="F98" s="176"/>
      <c r="G98" s="176"/>
      <c r="H98" s="176"/>
      <c r="I98" s="177"/>
      <c r="J98" s="178">
        <f>J120</f>
        <v>0</v>
      </c>
      <c r="K98" s="104"/>
      <c r="L98" s="179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122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158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161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121</v>
      </c>
      <c r="D105" s="36"/>
      <c r="E105" s="36"/>
      <c r="F105" s="36"/>
      <c r="G105" s="36"/>
      <c r="H105" s="36"/>
      <c r="I105" s="122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3.25" customHeight="1">
      <c r="A108" s="34"/>
      <c r="B108" s="35"/>
      <c r="C108" s="36"/>
      <c r="D108" s="36"/>
      <c r="E108" s="327" t="str">
        <f>E7</f>
        <v>Regenerace panelového sídliště U nádraží - 7. etapa, podetapa 2 - Prostor před obchody a navazující úpravy</v>
      </c>
      <c r="F108" s="328"/>
      <c r="G108" s="328"/>
      <c r="H108" s="328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110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5" t="str">
        <f>E9</f>
        <v>101 - VON</v>
      </c>
      <c r="F110" s="329"/>
      <c r="G110" s="329"/>
      <c r="H110" s="329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123" t="s">
        <v>22</v>
      </c>
      <c r="J112" s="66" t="str">
        <f>IF(J12="","",J12)</f>
        <v>3. 6. 2019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123" t="s">
        <v>29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123" t="s">
        <v>31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80"/>
      <c r="B117" s="181"/>
      <c r="C117" s="182" t="s">
        <v>122</v>
      </c>
      <c r="D117" s="183" t="s">
        <v>58</v>
      </c>
      <c r="E117" s="183" t="s">
        <v>54</v>
      </c>
      <c r="F117" s="183" t="s">
        <v>55</v>
      </c>
      <c r="G117" s="183" t="s">
        <v>123</v>
      </c>
      <c r="H117" s="183" t="s">
        <v>124</v>
      </c>
      <c r="I117" s="184" t="s">
        <v>125</v>
      </c>
      <c r="J117" s="185" t="s">
        <v>114</v>
      </c>
      <c r="K117" s="186" t="s">
        <v>126</v>
      </c>
      <c r="L117" s="187"/>
      <c r="M117" s="75" t="s">
        <v>1</v>
      </c>
      <c r="N117" s="76" t="s">
        <v>37</v>
      </c>
      <c r="O117" s="76" t="s">
        <v>127</v>
      </c>
      <c r="P117" s="76" t="s">
        <v>128</v>
      </c>
      <c r="Q117" s="76" t="s">
        <v>129</v>
      </c>
      <c r="R117" s="76" t="s">
        <v>130</v>
      </c>
      <c r="S117" s="76" t="s">
        <v>131</v>
      </c>
      <c r="T117" s="77" t="s">
        <v>132</v>
      </c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</row>
    <row r="118" spans="1:63" s="2" customFormat="1" ht="22.9" customHeight="1">
      <c r="A118" s="34"/>
      <c r="B118" s="35"/>
      <c r="C118" s="82" t="s">
        <v>133</v>
      </c>
      <c r="D118" s="36"/>
      <c r="E118" s="36"/>
      <c r="F118" s="36"/>
      <c r="G118" s="36"/>
      <c r="H118" s="36"/>
      <c r="I118" s="122"/>
      <c r="J118" s="188">
        <f>BK118</f>
        <v>0</v>
      </c>
      <c r="K118" s="36"/>
      <c r="L118" s="39"/>
      <c r="M118" s="78"/>
      <c r="N118" s="189"/>
      <c r="O118" s="79"/>
      <c r="P118" s="190">
        <f>P119</f>
        <v>0</v>
      </c>
      <c r="Q118" s="79"/>
      <c r="R118" s="190">
        <f>R119</f>
        <v>0</v>
      </c>
      <c r="S118" s="79"/>
      <c r="T118" s="19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72</v>
      </c>
      <c r="AU118" s="17" t="s">
        <v>116</v>
      </c>
      <c r="BK118" s="192">
        <f>BK119</f>
        <v>0</v>
      </c>
    </row>
    <row r="119" spans="2:63" s="12" customFormat="1" ht="25.9" customHeight="1">
      <c r="B119" s="193"/>
      <c r="C119" s="194"/>
      <c r="D119" s="195" t="s">
        <v>72</v>
      </c>
      <c r="E119" s="196" t="s">
        <v>876</v>
      </c>
      <c r="F119" s="196" t="s">
        <v>876</v>
      </c>
      <c r="G119" s="194"/>
      <c r="H119" s="194"/>
      <c r="I119" s="197"/>
      <c r="J119" s="198">
        <f>BK119</f>
        <v>0</v>
      </c>
      <c r="K119" s="194"/>
      <c r="L119" s="199"/>
      <c r="M119" s="200"/>
      <c r="N119" s="201"/>
      <c r="O119" s="201"/>
      <c r="P119" s="202">
        <f>P120</f>
        <v>0</v>
      </c>
      <c r="Q119" s="201"/>
      <c r="R119" s="202">
        <f>R120</f>
        <v>0</v>
      </c>
      <c r="S119" s="201"/>
      <c r="T119" s="203">
        <f>T120</f>
        <v>0</v>
      </c>
      <c r="AR119" s="204" t="s">
        <v>142</v>
      </c>
      <c r="AT119" s="205" t="s">
        <v>72</v>
      </c>
      <c r="AU119" s="205" t="s">
        <v>73</v>
      </c>
      <c r="AY119" s="204" t="s">
        <v>136</v>
      </c>
      <c r="BK119" s="206">
        <f>BK120</f>
        <v>0</v>
      </c>
    </row>
    <row r="120" spans="2:63" s="12" customFormat="1" ht="22.9" customHeight="1">
      <c r="B120" s="193"/>
      <c r="C120" s="194"/>
      <c r="D120" s="195" t="s">
        <v>72</v>
      </c>
      <c r="E120" s="207" t="s">
        <v>955</v>
      </c>
      <c r="F120" s="207" t="s">
        <v>956</v>
      </c>
      <c r="G120" s="194"/>
      <c r="H120" s="194"/>
      <c r="I120" s="197"/>
      <c r="J120" s="208">
        <f>BK120</f>
        <v>0</v>
      </c>
      <c r="K120" s="194"/>
      <c r="L120" s="199"/>
      <c r="M120" s="200"/>
      <c r="N120" s="201"/>
      <c r="O120" s="201"/>
      <c r="P120" s="202">
        <f>SUM(P121:P132)</f>
        <v>0</v>
      </c>
      <c r="Q120" s="201"/>
      <c r="R120" s="202">
        <f>SUM(R121:R132)</f>
        <v>0</v>
      </c>
      <c r="S120" s="201"/>
      <c r="T120" s="203">
        <f>SUM(T121:T132)</f>
        <v>0</v>
      </c>
      <c r="AR120" s="204" t="s">
        <v>142</v>
      </c>
      <c r="AT120" s="205" t="s">
        <v>72</v>
      </c>
      <c r="AU120" s="205" t="s">
        <v>81</v>
      </c>
      <c r="AY120" s="204" t="s">
        <v>136</v>
      </c>
      <c r="BK120" s="206">
        <f>SUM(BK121:BK132)</f>
        <v>0</v>
      </c>
    </row>
    <row r="121" spans="1:65" s="2" customFormat="1" ht="21.75" customHeight="1">
      <c r="A121" s="34"/>
      <c r="B121" s="35"/>
      <c r="C121" s="209" t="s">
        <v>81</v>
      </c>
      <c r="D121" s="209" t="s">
        <v>138</v>
      </c>
      <c r="E121" s="210" t="s">
        <v>957</v>
      </c>
      <c r="F121" s="211" t="s">
        <v>958</v>
      </c>
      <c r="G121" s="212" t="s">
        <v>837</v>
      </c>
      <c r="H121" s="213">
        <v>1</v>
      </c>
      <c r="I121" s="214"/>
      <c r="J121" s="215">
        <f aca="true" t="shared" si="0" ref="J121:J132">ROUND(I121*H121,2)</f>
        <v>0</v>
      </c>
      <c r="K121" s="216"/>
      <c r="L121" s="39"/>
      <c r="M121" s="217" t="s">
        <v>1</v>
      </c>
      <c r="N121" s="218" t="s">
        <v>38</v>
      </c>
      <c r="O121" s="71"/>
      <c r="P121" s="219">
        <f aca="true" t="shared" si="1" ref="P121:P132">O121*H121</f>
        <v>0</v>
      </c>
      <c r="Q121" s="219">
        <v>0</v>
      </c>
      <c r="R121" s="219">
        <f aca="true" t="shared" si="2" ref="R121:R132">Q121*H121</f>
        <v>0</v>
      </c>
      <c r="S121" s="219">
        <v>0</v>
      </c>
      <c r="T121" s="220">
        <f aca="true" t="shared" si="3" ref="T121:T132"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21" t="s">
        <v>959</v>
      </c>
      <c r="AT121" s="221" t="s">
        <v>138</v>
      </c>
      <c r="AU121" s="221" t="s">
        <v>83</v>
      </c>
      <c r="AY121" s="17" t="s">
        <v>136</v>
      </c>
      <c r="BE121" s="222">
        <f aca="true" t="shared" si="4" ref="BE121:BE132">IF(N121="základní",J121,0)</f>
        <v>0</v>
      </c>
      <c r="BF121" s="222">
        <f aca="true" t="shared" si="5" ref="BF121:BF132">IF(N121="snížená",J121,0)</f>
        <v>0</v>
      </c>
      <c r="BG121" s="222">
        <f aca="true" t="shared" si="6" ref="BG121:BG132">IF(N121="zákl. přenesená",J121,0)</f>
        <v>0</v>
      </c>
      <c r="BH121" s="222">
        <f aca="true" t="shared" si="7" ref="BH121:BH132">IF(N121="sníž. přenesená",J121,0)</f>
        <v>0</v>
      </c>
      <c r="BI121" s="222">
        <f aca="true" t="shared" si="8" ref="BI121:BI132">IF(N121="nulová",J121,0)</f>
        <v>0</v>
      </c>
      <c r="BJ121" s="17" t="s">
        <v>81</v>
      </c>
      <c r="BK121" s="222">
        <f aca="true" t="shared" si="9" ref="BK121:BK132">ROUND(I121*H121,2)</f>
        <v>0</v>
      </c>
      <c r="BL121" s="17" t="s">
        <v>959</v>
      </c>
      <c r="BM121" s="221" t="s">
        <v>960</v>
      </c>
    </row>
    <row r="122" spans="1:65" s="2" customFormat="1" ht="16.5" customHeight="1">
      <c r="A122" s="34"/>
      <c r="B122" s="35"/>
      <c r="C122" s="209" t="s">
        <v>83</v>
      </c>
      <c r="D122" s="209" t="s">
        <v>138</v>
      </c>
      <c r="E122" s="210" t="s">
        <v>961</v>
      </c>
      <c r="F122" s="211" t="s">
        <v>962</v>
      </c>
      <c r="G122" s="212" t="s">
        <v>837</v>
      </c>
      <c r="H122" s="213">
        <v>1</v>
      </c>
      <c r="I122" s="214"/>
      <c r="J122" s="215">
        <f t="shared" si="0"/>
        <v>0</v>
      </c>
      <c r="K122" s="216"/>
      <c r="L122" s="39"/>
      <c r="M122" s="217" t="s">
        <v>1</v>
      </c>
      <c r="N122" s="218" t="s">
        <v>38</v>
      </c>
      <c r="O122" s="71"/>
      <c r="P122" s="219">
        <f t="shared" si="1"/>
        <v>0</v>
      </c>
      <c r="Q122" s="219">
        <v>0</v>
      </c>
      <c r="R122" s="219">
        <f t="shared" si="2"/>
        <v>0</v>
      </c>
      <c r="S122" s="219">
        <v>0</v>
      </c>
      <c r="T122" s="220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21" t="s">
        <v>959</v>
      </c>
      <c r="AT122" s="221" t="s">
        <v>138</v>
      </c>
      <c r="AU122" s="221" t="s">
        <v>83</v>
      </c>
      <c r="AY122" s="17" t="s">
        <v>136</v>
      </c>
      <c r="BE122" s="222">
        <f t="shared" si="4"/>
        <v>0</v>
      </c>
      <c r="BF122" s="222">
        <f t="shared" si="5"/>
        <v>0</v>
      </c>
      <c r="BG122" s="222">
        <f t="shared" si="6"/>
        <v>0</v>
      </c>
      <c r="BH122" s="222">
        <f t="shared" si="7"/>
        <v>0</v>
      </c>
      <c r="BI122" s="222">
        <f t="shared" si="8"/>
        <v>0</v>
      </c>
      <c r="BJ122" s="17" t="s">
        <v>81</v>
      </c>
      <c r="BK122" s="222">
        <f t="shared" si="9"/>
        <v>0</v>
      </c>
      <c r="BL122" s="17" t="s">
        <v>959</v>
      </c>
      <c r="BM122" s="221" t="s">
        <v>963</v>
      </c>
    </row>
    <row r="123" spans="1:65" s="2" customFormat="1" ht="16.5" customHeight="1">
      <c r="A123" s="34"/>
      <c r="B123" s="35"/>
      <c r="C123" s="209" t="s">
        <v>154</v>
      </c>
      <c r="D123" s="209" t="s">
        <v>138</v>
      </c>
      <c r="E123" s="210" t="s">
        <v>964</v>
      </c>
      <c r="F123" s="211" t="s">
        <v>965</v>
      </c>
      <c r="G123" s="212" t="s">
        <v>837</v>
      </c>
      <c r="H123" s="213">
        <v>1</v>
      </c>
      <c r="I123" s="214"/>
      <c r="J123" s="215">
        <f t="shared" si="0"/>
        <v>0</v>
      </c>
      <c r="K123" s="216"/>
      <c r="L123" s="39"/>
      <c r="M123" s="217" t="s">
        <v>1</v>
      </c>
      <c r="N123" s="218" t="s">
        <v>38</v>
      </c>
      <c r="O123" s="71"/>
      <c r="P123" s="219">
        <f t="shared" si="1"/>
        <v>0</v>
      </c>
      <c r="Q123" s="219">
        <v>0</v>
      </c>
      <c r="R123" s="219">
        <f t="shared" si="2"/>
        <v>0</v>
      </c>
      <c r="S123" s="219">
        <v>0</v>
      </c>
      <c r="T123" s="220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21" t="s">
        <v>959</v>
      </c>
      <c r="AT123" s="221" t="s">
        <v>138</v>
      </c>
      <c r="AU123" s="221" t="s">
        <v>83</v>
      </c>
      <c r="AY123" s="17" t="s">
        <v>136</v>
      </c>
      <c r="BE123" s="222">
        <f t="shared" si="4"/>
        <v>0</v>
      </c>
      <c r="BF123" s="222">
        <f t="shared" si="5"/>
        <v>0</v>
      </c>
      <c r="BG123" s="222">
        <f t="shared" si="6"/>
        <v>0</v>
      </c>
      <c r="BH123" s="222">
        <f t="shared" si="7"/>
        <v>0</v>
      </c>
      <c r="BI123" s="222">
        <f t="shared" si="8"/>
        <v>0</v>
      </c>
      <c r="BJ123" s="17" t="s">
        <v>81</v>
      </c>
      <c r="BK123" s="222">
        <f t="shared" si="9"/>
        <v>0</v>
      </c>
      <c r="BL123" s="17" t="s">
        <v>959</v>
      </c>
      <c r="BM123" s="221" t="s">
        <v>966</v>
      </c>
    </row>
    <row r="124" spans="1:65" s="2" customFormat="1" ht="16.5" customHeight="1">
      <c r="A124" s="34"/>
      <c r="B124" s="35"/>
      <c r="C124" s="209" t="s">
        <v>142</v>
      </c>
      <c r="D124" s="209" t="s">
        <v>138</v>
      </c>
      <c r="E124" s="210" t="s">
        <v>967</v>
      </c>
      <c r="F124" s="211" t="s">
        <v>968</v>
      </c>
      <c r="G124" s="212" t="s">
        <v>837</v>
      </c>
      <c r="H124" s="213">
        <v>1</v>
      </c>
      <c r="I124" s="214"/>
      <c r="J124" s="215">
        <f t="shared" si="0"/>
        <v>0</v>
      </c>
      <c r="K124" s="216"/>
      <c r="L124" s="39"/>
      <c r="M124" s="217" t="s">
        <v>1</v>
      </c>
      <c r="N124" s="218" t="s">
        <v>38</v>
      </c>
      <c r="O124" s="71"/>
      <c r="P124" s="219">
        <f t="shared" si="1"/>
        <v>0</v>
      </c>
      <c r="Q124" s="219">
        <v>0</v>
      </c>
      <c r="R124" s="219">
        <f t="shared" si="2"/>
        <v>0</v>
      </c>
      <c r="S124" s="219">
        <v>0</v>
      </c>
      <c r="T124" s="220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1" t="s">
        <v>969</v>
      </c>
      <c r="AT124" s="221" t="s">
        <v>138</v>
      </c>
      <c r="AU124" s="221" t="s">
        <v>83</v>
      </c>
      <c r="AY124" s="17" t="s">
        <v>136</v>
      </c>
      <c r="BE124" s="222">
        <f t="shared" si="4"/>
        <v>0</v>
      </c>
      <c r="BF124" s="222">
        <f t="shared" si="5"/>
        <v>0</v>
      </c>
      <c r="BG124" s="222">
        <f t="shared" si="6"/>
        <v>0</v>
      </c>
      <c r="BH124" s="222">
        <f t="shared" si="7"/>
        <v>0</v>
      </c>
      <c r="BI124" s="222">
        <f t="shared" si="8"/>
        <v>0</v>
      </c>
      <c r="BJ124" s="17" t="s">
        <v>81</v>
      </c>
      <c r="BK124" s="222">
        <f t="shared" si="9"/>
        <v>0</v>
      </c>
      <c r="BL124" s="17" t="s">
        <v>969</v>
      </c>
      <c r="BM124" s="221" t="s">
        <v>970</v>
      </c>
    </row>
    <row r="125" spans="1:65" s="2" customFormat="1" ht="16.5" customHeight="1">
      <c r="A125" s="34"/>
      <c r="B125" s="35"/>
      <c r="C125" s="209" t="s">
        <v>166</v>
      </c>
      <c r="D125" s="209" t="s">
        <v>138</v>
      </c>
      <c r="E125" s="210" t="s">
        <v>971</v>
      </c>
      <c r="F125" s="211" t="s">
        <v>972</v>
      </c>
      <c r="G125" s="212" t="s">
        <v>837</v>
      </c>
      <c r="H125" s="213">
        <v>1</v>
      </c>
      <c r="I125" s="214"/>
      <c r="J125" s="215">
        <f t="shared" si="0"/>
        <v>0</v>
      </c>
      <c r="K125" s="216"/>
      <c r="L125" s="39"/>
      <c r="M125" s="217" t="s">
        <v>1</v>
      </c>
      <c r="N125" s="218" t="s">
        <v>38</v>
      </c>
      <c r="O125" s="71"/>
      <c r="P125" s="219">
        <f t="shared" si="1"/>
        <v>0</v>
      </c>
      <c r="Q125" s="219">
        <v>0</v>
      </c>
      <c r="R125" s="219">
        <f t="shared" si="2"/>
        <v>0</v>
      </c>
      <c r="S125" s="219">
        <v>0</v>
      </c>
      <c r="T125" s="220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21" t="s">
        <v>969</v>
      </c>
      <c r="AT125" s="221" t="s">
        <v>138</v>
      </c>
      <c r="AU125" s="221" t="s">
        <v>83</v>
      </c>
      <c r="AY125" s="17" t="s">
        <v>136</v>
      </c>
      <c r="BE125" s="222">
        <f t="shared" si="4"/>
        <v>0</v>
      </c>
      <c r="BF125" s="222">
        <f t="shared" si="5"/>
        <v>0</v>
      </c>
      <c r="BG125" s="222">
        <f t="shared" si="6"/>
        <v>0</v>
      </c>
      <c r="BH125" s="222">
        <f t="shared" si="7"/>
        <v>0</v>
      </c>
      <c r="BI125" s="222">
        <f t="shared" si="8"/>
        <v>0</v>
      </c>
      <c r="BJ125" s="17" t="s">
        <v>81</v>
      </c>
      <c r="BK125" s="222">
        <f t="shared" si="9"/>
        <v>0</v>
      </c>
      <c r="BL125" s="17" t="s">
        <v>969</v>
      </c>
      <c r="BM125" s="221" t="s">
        <v>973</v>
      </c>
    </row>
    <row r="126" spans="1:65" s="2" customFormat="1" ht="16.5" customHeight="1">
      <c r="A126" s="34"/>
      <c r="B126" s="35"/>
      <c r="C126" s="209" t="s">
        <v>171</v>
      </c>
      <c r="D126" s="209" t="s">
        <v>138</v>
      </c>
      <c r="E126" s="210" t="s">
        <v>974</v>
      </c>
      <c r="F126" s="211" t="s">
        <v>975</v>
      </c>
      <c r="G126" s="212" t="s">
        <v>837</v>
      </c>
      <c r="H126" s="213">
        <v>1</v>
      </c>
      <c r="I126" s="214"/>
      <c r="J126" s="215">
        <f t="shared" si="0"/>
        <v>0</v>
      </c>
      <c r="K126" s="216"/>
      <c r="L126" s="39"/>
      <c r="M126" s="217" t="s">
        <v>1</v>
      </c>
      <c r="N126" s="218" t="s">
        <v>38</v>
      </c>
      <c r="O126" s="71"/>
      <c r="P126" s="219">
        <f t="shared" si="1"/>
        <v>0</v>
      </c>
      <c r="Q126" s="219">
        <v>0</v>
      </c>
      <c r="R126" s="219">
        <f t="shared" si="2"/>
        <v>0</v>
      </c>
      <c r="S126" s="219">
        <v>0</v>
      </c>
      <c r="T126" s="220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1" t="s">
        <v>969</v>
      </c>
      <c r="AT126" s="221" t="s">
        <v>138</v>
      </c>
      <c r="AU126" s="221" t="s">
        <v>83</v>
      </c>
      <c r="AY126" s="17" t="s">
        <v>136</v>
      </c>
      <c r="BE126" s="222">
        <f t="shared" si="4"/>
        <v>0</v>
      </c>
      <c r="BF126" s="222">
        <f t="shared" si="5"/>
        <v>0</v>
      </c>
      <c r="BG126" s="222">
        <f t="shared" si="6"/>
        <v>0</v>
      </c>
      <c r="BH126" s="222">
        <f t="shared" si="7"/>
        <v>0</v>
      </c>
      <c r="BI126" s="222">
        <f t="shared" si="8"/>
        <v>0</v>
      </c>
      <c r="BJ126" s="17" t="s">
        <v>81</v>
      </c>
      <c r="BK126" s="222">
        <f t="shared" si="9"/>
        <v>0</v>
      </c>
      <c r="BL126" s="17" t="s">
        <v>969</v>
      </c>
      <c r="BM126" s="221" t="s">
        <v>976</v>
      </c>
    </row>
    <row r="127" spans="1:65" s="2" customFormat="1" ht="16.5" customHeight="1">
      <c r="A127" s="34"/>
      <c r="B127" s="35"/>
      <c r="C127" s="209" t="s">
        <v>176</v>
      </c>
      <c r="D127" s="209" t="s">
        <v>138</v>
      </c>
      <c r="E127" s="210" t="s">
        <v>977</v>
      </c>
      <c r="F127" s="211" t="s">
        <v>978</v>
      </c>
      <c r="G127" s="212" t="s">
        <v>837</v>
      </c>
      <c r="H127" s="213">
        <v>1</v>
      </c>
      <c r="I127" s="214"/>
      <c r="J127" s="215">
        <f t="shared" si="0"/>
        <v>0</v>
      </c>
      <c r="K127" s="216"/>
      <c r="L127" s="39"/>
      <c r="M127" s="217" t="s">
        <v>1</v>
      </c>
      <c r="N127" s="218" t="s">
        <v>38</v>
      </c>
      <c r="O127" s="71"/>
      <c r="P127" s="219">
        <f t="shared" si="1"/>
        <v>0</v>
      </c>
      <c r="Q127" s="219">
        <v>0</v>
      </c>
      <c r="R127" s="219">
        <f t="shared" si="2"/>
        <v>0</v>
      </c>
      <c r="S127" s="219">
        <v>0</v>
      </c>
      <c r="T127" s="220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1" t="s">
        <v>959</v>
      </c>
      <c r="AT127" s="221" t="s">
        <v>138</v>
      </c>
      <c r="AU127" s="221" t="s">
        <v>83</v>
      </c>
      <c r="AY127" s="17" t="s">
        <v>136</v>
      </c>
      <c r="BE127" s="222">
        <f t="shared" si="4"/>
        <v>0</v>
      </c>
      <c r="BF127" s="222">
        <f t="shared" si="5"/>
        <v>0</v>
      </c>
      <c r="BG127" s="222">
        <f t="shared" si="6"/>
        <v>0</v>
      </c>
      <c r="BH127" s="222">
        <f t="shared" si="7"/>
        <v>0</v>
      </c>
      <c r="BI127" s="222">
        <f t="shared" si="8"/>
        <v>0</v>
      </c>
      <c r="BJ127" s="17" t="s">
        <v>81</v>
      </c>
      <c r="BK127" s="222">
        <f t="shared" si="9"/>
        <v>0</v>
      </c>
      <c r="BL127" s="17" t="s">
        <v>959</v>
      </c>
      <c r="BM127" s="221" t="s">
        <v>979</v>
      </c>
    </row>
    <row r="128" spans="1:65" s="2" customFormat="1" ht="16.5" customHeight="1">
      <c r="A128" s="34"/>
      <c r="B128" s="35"/>
      <c r="C128" s="209" t="s">
        <v>183</v>
      </c>
      <c r="D128" s="209" t="s">
        <v>138</v>
      </c>
      <c r="E128" s="210" t="s">
        <v>980</v>
      </c>
      <c r="F128" s="211" t="s">
        <v>981</v>
      </c>
      <c r="G128" s="212" t="s">
        <v>837</v>
      </c>
      <c r="H128" s="213">
        <v>1</v>
      </c>
      <c r="I128" s="214"/>
      <c r="J128" s="215">
        <f t="shared" si="0"/>
        <v>0</v>
      </c>
      <c r="K128" s="216"/>
      <c r="L128" s="39"/>
      <c r="M128" s="217" t="s">
        <v>1</v>
      </c>
      <c r="N128" s="218" t="s">
        <v>38</v>
      </c>
      <c r="O128" s="71"/>
      <c r="P128" s="219">
        <f t="shared" si="1"/>
        <v>0</v>
      </c>
      <c r="Q128" s="219">
        <v>0</v>
      </c>
      <c r="R128" s="219">
        <f t="shared" si="2"/>
        <v>0</v>
      </c>
      <c r="S128" s="219">
        <v>0</v>
      </c>
      <c r="T128" s="220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1" t="s">
        <v>969</v>
      </c>
      <c r="AT128" s="221" t="s">
        <v>138</v>
      </c>
      <c r="AU128" s="221" t="s">
        <v>83</v>
      </c>
      <c r="AY128" s="17" t="s">
        <v>136</v>
      </c>
      <c r="BE128" s="222">
        <f t="shared" si="4"/>
        <v>0</v>
      </c>
      <c r="BF128" s="222">
        <f t="shared" si="5"/>
        <v>0</v>
      </c>
      <c r="BG128" s="222">
        <f t="shared" si="6"/>
        <v>0</v>
      </c>
      <c r="BH128" s="222">
        <f t="shared" si="7"/>
        <v>0</v>
      </c>
      <c r="BI128" s="222">
        <f t="shared" si="8"/>
        <v>0</v>
      </c>
      <c r="BJ128" s="17" t="s">
        <v>81</v>
      </c>
      <c r="BK128" s="222">
        <f t="shared" si="9"/>
        <v>0</v>
      </c>
      <c r="BL128" s="17" t="s">
        <v>969</v>
      </c>
      <c r="BM128" s="221" t="s">
        <v>982</v>
      </c>
    </row>
    <row r="129" spans="1:65" s="2" customFormat="1" ht="16.5" customHeight="1">
      <c r="A129" s="34"/>
      <c r="B129" s="35"/>
      <c r="C129" s="209" t="s">
        <v>152</v>
      </c>
      <c r="D129" s="209" t="s">
        <v>138</v>
      </c>
      <c r="E129" s="210" t="s">
        <v>983</v>
      </c>
      <c r="F129" s="211" t="s">
        <v>984</v>
      </c>
      <c r="G129" s="212" t="s">
        <v>837</v>
      </c>
      <c r="H129" s="213">
        <v>1</v>
      </c>
      <c r="I129" s="214"/>
      <c r="J129" s="215">
        <f t="shared" si="0"/>
        <v>0</v>
      </c>
      <c r="K129" s="216"/>
      <c r="L129" s="39"/>
      <c r="M129" s="217" t="s">
        <v>1</v>
      </c>
      <c r="N129" s="218" t="s">
        <v>38</v>
      </c>
      <c r="O129" s="71"/>
      <c r="P129" s="219">
        <f t="shared" si="1"/>
        <v>0</v>
      </c>
      <c r="Q129" s="219">
        <v>0</v>
      </c>
      <c r="R129" s="219">
        <f t="shared" si="2"/>
        <v>0</v>
      </c>
      <c r="S129" s="219">
        <v>0</v>
      </c>
      <c r="T129" s="220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1" t="s">
        <v>969</v>
      </c>
      <c r="AT129" s="221" t="s">
        <v>138</v>
      </c>
      <c r="AU129" s="221" t="s">
        <v>83</v>
      </c>
      <c r="AY129" s="17" t="s">
        <v>136</v>
      </c>
      <c r="BE129" s="222">
        <f t="shared" si="4"/>
        <v>0</v>
      </c>
      <c r="BF129" s="222">
        <f t="shared" si="5"/>
        <v>0</v>
      </c>
      <c r="BG129" s="222">
        <f t="shared" si="6"/>
        <v>0</v>
      </c>
      <c r="BH129" s="222">
        <f t="shared" si="7"/>
        <v>0</v>
      </c>
      <c r="BI129" s="222">
        <f t="shared" si="8"/>
        <v>0</v>
      </c>
      <c r="BJ129" s="17" t="s">
        <v>81</v>
      </c>
      <c r="BK129" s="222">
        <f t="shared" si="9"/>
        <v>0</v>
      </c>
      <c r="BL129" s="17" t="s">
        <v>969</v>
      </c>
      <c r="BM129" s="221" t="s">
        <v>985</v>
      </c>
    </row>
    <row r="130" spans="1:65" s="2" customFormat="1" ht="21.75" customHeight="1">
      <c r="A130" s="34"/>
      <c r="B130" s="35"/>
      <c r="C130" s="209" t="s">
        <v>193</v>
      </c>
      <c r="D130" s="209" t="s">
        <v>138</v>
      </c>
      <c r="E130" s="210" t="s">
        <v>986</v>
      </c>
      <c r="F130" s="211" t="s">
        <v>987</v>
      </c>
      <c r="G130" s="212" t="s">
        <v>837</v>
      </c>
      <c r="H130" s="213">
        <v>1</v>
      </c>
      <c r="I130" s="214"/>
      <c r="J130" s="215">
        <f t="shared" si="0"/>
        <v>0</v>
      </c>
      <c r="K130" s="216"/>
      <c r="L130" s="39"/>
      <c r="M130" s="217" t="s">
        <v>1</v>
      </c>
      <c r="N130" s="218" t="s">
        <v>38</v>
      </c>
      <c r="O130" s="71"/>
      <c r="P130" s="219">
        <f t="shared" si="1"/>
        <v>0</v>
      </c>
      <c r="Q130" s="219">
        <v>0</v>
      </c>
      <c r="R130" s="219">
        <f t="shared" si="2"/>
        <v>0</v>
      </c>
      <c r="S130" s="219">
        <v>0</v>
      </c>
      <c r="T130" s="220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1" t="s">
        <v>969</v>
      </c>
      <c r="AT130" s="221" t="s">
        <v>138</v>
      </c>
      <c r="AU130" s="221" t="s">
        <v>83</v>
      </c>
      <c r="AY130" s="17" t="s">
        <v>136</v>
      </c>
      <c r="BE130" s="222">
        <f t="shared" si="4"/>
        <v>0</v>
      </c>
      <c r="BF130" s="222">
        <f t="shared" si="5"/>
        <v>0</v>
      </c>
      <c r="BG130" s="222">
        <f t="shared" si="6"/>
        <v>0</v>
      </c>
      <c r="BH130" s="222">
        <f t="shared" si="7"/>
        <v>0</v>
      </c>
      <c r="BI130" s="222">
        <f t="shared" si="8"/>
        <v>0</v>
      </c>
      <c r="BJ130" s="17" t="s">
        <v>81</v>
      </c>
      <c r="BK130" s="222">
        <f t="shared" si="9"/>
        <v>0</v>
      </c>
      <c r="BL130" s="17" t="s">
        <v>969</v>
      </c>
      <c r="BM130" s="221" t="s">
        <v>988</v>
      </c>
    </row>
    <row r="131" spans="1:65" s="2" customFormat="1" ht="21.75" customHeight="1">
      <c r="A131" s="34"/>
      <c r="B131" s="35"/>
      <c r="C131" s="209" t="s">
        <v>198</v>
      </c>
      <c r="D131" s="209" t="s">
        <v>138</v>
      </c>
      <c r="E131" s="210" t="s">
        <v>989</v>
      </c>
      <c r="F131" s="211" t="s">
        <v>990</v>
      </c>
      <c r="G131" s="212" t="s">
        <v>837</v>
      </c>
      <c r="H131" s="213">
        <v>1</v>
      </c>
      <c r="I131" s="214"/>
      <c r="J131" s="215">
        <f t="shared" si="0"/>
        <v>0</v>
      </c>
      <c r="K131" s="216"/>
      <c r="L131" s="39"/>
      <c r="M131" s="217" t="s">
        <v>1</v>
      </c>
      <c r="N131" s="218" t="s">
        <v>38</v>
      </c>
      <c r="O131" s="71"/>
      <c r="P131" s="219">
        <f t="shared" si="1"/>
        <v>0</v>
      </c>
      <c r="Q131" s="219">
        <v>0</v>
      </c>
      <c r="R131" s="219">
        <f t="shared" si="2"/>
        <v>0</v>
      </c>
      <c r="S131" s="219">
        <v>0</v>
      </c>
      <c r="T131" s="220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1" t="s">
        <v>969</v>
      </c>
      <c r="AT131" s="221" t="s">
        <v>138</v>
      </c>
      <c r="AU131" s="221" t="s">
        <v>83</v>
      </c>
      <c r="AY131" s="17" t="s">
        <v>136</v>
      </c>
      <c r="BE131" s="222">
        <f t="shared" si="4"/>
        <v>0</v>
      </c>
      <c r="BF131" s="222">
        <f t="shared" si="5"/>
        <v>0</v>
      </c>
      <c r="BG131" s="222">
        <f t="shared" si="6"/>
        <v>0</v>
      </c>
      <c r="BH131" s="222">
        <f t="shared" si="7"/>
        <v>0</v>
      </c>
      <c r="BI131" s="222">
        <f t="shared" si="8"/>
        <v>0</v>
      </c>
      <c r="BJ131" s="17" t="s">
        <v>81</v>
      </c>
      <c r="BK131" s="222">
        <f t="shared" si="9"/>
        <v>0</v>
      </c>
      <c r="BL131" s="17" t="s">
        <v>969</v>
      </c>
      <c r="BM131" s="221" t="s">
        <v>991</v>
      </c>
    </row>
    <row r="132" spans="1:65" s="2" customFormat="1" ht="16.5" customHeight="1">
      <c r="A132" s="34"/>
      <c r="B132" s="35"/>
      <c r="C132" s="209" t="s">
        <v>226</v>
      </c>
      <c r="D132" s="209" t="s">
        <v>138</v>
      </c>
      <c r="E132" s="210" t="s">
        <v>992</v>
      </c>
      <c r="F132" s="211" t="s">
        <v>993</v>
      </c>
      <c r="G132" s="212" t="s">
        <v>837</v>
      </c>
      <c r="H132" s="213">
        <v>1</v>
      </c>
      <c r="I132" s="214"/>
      <c r="J132" s="215">
        <f t="shared" si="0"/>
        <v>0</v>
      </c>
      <c r="K132" s="216"/>
      <c r="L132" s="39"/>
      <c r="M132" s="259" t="s">
        <v>1</v>
      </c>
      <c r="N132" s="260" t="s">
        <v>38</v>
      </c>
      <c r="O132" s="261"/>
      <c r="P132" s="262">
        <f t="shared" si="1"/>
        <v>0</v>
      </c>
      <c r="Q132" s="262">
        <v>0</v>
      </c>
      <c r="R132" s="262">
        <f t="shared" si="2"/>
        <v>0</v>
      </c>
      <c r="S132" s="262">
        <v>0</v>
      </c>
      <c r="T132" s="263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1" t="s">
        <v>969</v>
      </c>
      <c r="AT132" s="221" t="s">
        <v>138</v>
      </c>
      <c r="AU132" s="221" t="s">
        <v>83</v>
      </c>
      <c r="AY132" s="17" t="s">
        <v>136</v>
      </c>
      <c r="BE132" s="222">
        <f t="shared" si="4"/>
        <v>0</v>
      </c>
      <c r="BF132" s="222">
        <f t="shared" si="5"/>
        <v>0</v>
      </c>
      <c r="BG132" s="222">
        <f t="shared" si="6"/>
        <v>0</v>
      </c>
      <c r="BH132" s="222">
        <f t="shared" si="7"/>
        <v>0</v>
      </c>
      <c r="BI132" s="222">
        <f t="shared" si="8"/>
        <v>0</v>
      </c>
      <c r="BJ132" s="17" t="s">
        <v>81</v>
      </c>
      <c r="BK132" s="222">
        <f t="shared" si="9"/>
        <v>0</v>
      </c>
      <c r="BL132" s="17" t="s">
        <v>969</v>
      </c>
      <c r="BM132" s="221" t="s">
        <v>994</v>
      </c>
    </row>
    <row r="133" spans="1:31" s="2" customFormat="1" ht="6.95" customHeight="1">
      <c r="A133" s="34"/>
      <c r="B133" s="54"/>
      <c r="C133" s="55"/>
      <c r="D133" s="55"/>
      <c r="E133" s="55"/>
      <c r="F133" s="55"/>
      <c r="G133" s="55"/>
      <c r="H133" s="55"/>
      <c r="I133" s="158"/>
      <c r="J133" s="55"/>
      <c r="K133" s="55"/>
      <c r="L133" s="39"/>
      <c r="M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</sheetData>
  <sheetProtection algorithmName="SHA-512" hashValue="yv2oafRcbF1C32UvRFmd6u06W4WcxT/tMUuoYH/iktL4w6vQnkmdaWtuq+a0lebc8Lt4eeFAz67SYLQOnFf0vg==" saltValue="9daI/HgR6kweTZvzPeiaGajELwnoiKiP5IzlODD8XvZgbXJzUz408t/0l1p0ejO3V/BEybSXnxAalKePhkadVg==" spinCount="100000" sheet="1" objects="1" scenarios="1" formatColumns="0" formatRows="0" autoFilter="0"/>
  <autoFilter ref="C117:K13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DESKTOP-4NS5FKT\uzivatel</dc:creator>
  <cp:keywords/>
  <dc:description/>
  <cp:lastModifiedBy>uzivatel</cp:lastModifiedBy>
  <dcterms:created xsi:type="dcterms:W3CDTF">2020-06-30T05:32:50Z</dcterms:created>
  <dcterms:modified xsi:type="dcterms:W3CDTF">2020-06-30T05:33:41Z</dcterms:modified>
  <cp:category/>
  <cp:version/>
  <cp:contentType/>
  <cp:contentStatus/>
</cp:coreProperties>
</file>