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 - Rodinný dům" sheetId="2" r:id="rId2"/>
    <sheet name="SO 02 - Doplňková stavba" sheetId="3" r:id="rId3"/>
    <sheet name="SO 03 - Drobné stavební o..." sheetId="4" r:id="rId4"/>
    <sheet name="SO 04 - Přípojky" sheetId="5" r:id="rId5"/>
    <sheet name="VRN - Vedlejší rozpočtové..." sheetId="6" r:id="rId6"/>
    <sheet name="Seznam figur" sheetId="7" r:id="rId7"/>
    <sheet name="Pokyny pro vyplnění" sheetId="8" r:id="rId8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'SO 01 - Rodinný dům'!$C$84:$K$191</definedName>
    <definedName name="_xlnm.Print_Area" localSheetId="1">'SO 01 - Rodinný dům'!$C$4:$J$39,'SO 01 - Rodinný dům'!$C$45:$J$66,'SO 01 - Rodinný dům'!$C$72:$K$191</definedName>
    <definedName name="_xlnm.Print_Titles" localSheetId="1">'SO 01 - Rodinný dům'!$84:$84</definedName>
    <definedName name="_xlnm._FilterDatabase" localSheetId="2" hidden="1">'SO 02 - Doplňková stavba'!$C$84:$K$165</definedName>
    <definedName name="_xlnm.Print_Area" localSheetId="2">'SO 02 - Doplňková stavba'!$C$4:$J$39,'SO 02 - Doplňková stavba'!$C$45:$J$66,'SO 02 - Doplňková stavba'!$C$72:$K$165</definedName>
    <definedName name="_xlnm.Print_Titles" localSheetId="2">'SO 02 - Doplňková stavba'!$84:$84</definedName>
    <definedName name="_xlnm._FilterDatabase" localSheetId="3" hidden="1">'SO 03 - Drobné stavební o...'!$C$84:$K$144</definedName>
    <definedName name="_xlnm.Print_Area" localSheetId="3">'SO 03 - Drobné stavební o...'!$C$4:$J$39,'SO 03 - Drobné stavební o...'!$C$45:$J$66,'SO 03 - Drobné stavební o...'!$C$72:$K$144</definedName>
    <definedName name="_xlnm.Print_Titles" localSheetId="3">'SO 03 - Drobné stavební o...'!$84:$84</definedName>
    <definedName name="_xlnm._FilterDatabase" localSheetId="4" hidden="1">'SO 04 - Přípojky'!$C$79:$K$85</definedName>
    <definedName name="_xlnm.Print_Area" localSheetId="4">'SO 04 - Přípojky'!$C$4:$J$39,'SO 04 - Přípojky'!$C$45:$J$61,'SO 04 - Přípojky'!$C$67:$K$85</definedName>
    <definedName name="_xlnm.Print_Titles" localSheetId="4">'SO 04 - Přípojky'!$79:$79</definedName>
    <definedName name="_xlnm._FilterDatabase" localSheetId="5" hidden="1">'VRN - Vedlejší rozpočtové...'!$C$82:$K$94</definedName>
    <definedName name="_xlnm.Print_Area" localSheetId="5">'VRN - Vedlejší rozpočtové...'!$C$4:$J$39,'VRN - Vedlejší rozpočtové...'!$C$45:$J$64,'VRN - Vedlejší rozpočtové...'!$C$70:$K$94</definedName>
    <definedName name="_xlnm.Print_Titles" localSheetId="5">'VRN - Vedlejší rozpočtové...'!$82:$82</definedName>
    <definedName name="_xlnm.Print_Area" localSheetId="6">'Seznam figur'!$C$4:$G$72</definedName>
    <definedName name="_xlnm.Print_Titles" localSheetId="6">'Seznam figur'!$9:$9</definedName>
    <definedName name="_xlnm.Print_Area" localSheetId="7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7" l="1" r="D7"/>
  <c i="6" r="J37"/>
  <c r="J36"/>
  <c i="1" r="AY59"/>
  <c i="6" r="J35"/>
  <c i="1" r="AX59"/>
  <c i="6" r="BI94"/>
  <c r="BH94"/>
  <c r="BG94"/>
  <c r="BE94"/>
  <c r="T94"/>
  <c r="T93"/>
  <c r="R94"/>
  <c r="R93"/>
  <c r="P94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6"/>
  <c r="BH86"/>
  <c r="BG86"/>
  <c r="BE86"/>
  <c r="T86"/>
  <c r="R86"/>
  <c r="P86"/>
  <c r="BI85"/>
  <c r="BH85"/>
  <c r="BG85"/>
  <c r="BE85"/>
  <c r="T85"/>
  <c r="R85"/>
  <c r="P85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5" r="J37"/>
  <c r="J36"/>
  <c i="1" r="AY58"/>
  <c i="5" r="J35"/>
  <c i="1" r="AX58"/>
  <c i="5" r="BI85"/>
  <c r="BH85"/>
  <c r="BG85"/>
  <c r="BE85"/>
  <c r="T85"/>
  <c r="R85"/>
  <c r="P85"/>
  <c r="BI84"/>
  <c r="BH84"/>
  <c r="BG84"/>
  <c r="BE84"/>
  <c r="T84"/>
  <c r="R84"/>
  <c r="P84"/>
  <c r="BI83"/>
  <c r="BH83"/>
  <c r="BG83"/>
  <c r="BE83"/>
  <c r="T83"/>
  <c r="R83"/>
  <c r="P83"/>
  <c r="BI82"/>
  <c r="BH82"/>
  <c r="BG82"/>
  <c r="BE82"/>
  <c r="T82"/>
  <c r="R82"/>
  <c r="P82"/>
  <c r="J77"/>
  <c r="J76"/>
  <c r="F76"/>
  <c r="F74"/>
  <c r="E72"/>
  <c r="J55"/>
  <c r="J54"/>
  <c r="F54"/>
  <c r="F52"/>
  <c r="E50"/>
  <c r="J18"/>
  <c r="E18"/>
  <c r="F77"/>
  <c r="J17"/>
  <c r="J12"/>
  <c r="J74"/>
  <c r="E7"/>
  <c r="E70"/>
  <c i="4" r="J37"/>
  <c r="J36"/>
  <c i="1" r="AY57"/>
  <c i="4" r="J35"/>
  <c i="1" r="AX57"/>
  <c i="4" r="BI144"/>
  <c r="BH144"/>
  <c r="BG144"/>
  <c r="BE144"/>
  <c r="T144"/>
  <c r="T143"/>
  <c r="R144"/>
  <c r="R143"/>
  <c r="P144"/>
  <c r="P143"/>
  <c r="BI139"/>
  <c r="BH139"/>
  <c r="BG139"/>
  <c r="BE139"/>
  <c r="T139"/>
  <c r="R139"/>
  <c r="P139"/>
  <c r="BI135"/>
  <c r="BH135"/>
  <c r="BG135"/>
  <c r="BE135"/>
  <c r="T135"/>
  <c r="R135"/>
  <c r="P135"/>
  <c r="BI132"/>
  <c r="BH132"/>
  <c r="BG132"/>
  <c r="BE132"/>
  <c r="T132"/>
  <c r="R132"/>
  <c r="P132"/>
  <c r="BI129"/>
  <c r="BH129"/>
  <c r="BG129"/>
  <c r="BE129"/>
  <c r="T129"/>
  <c r="R129"/>
  <c r="P129"/>
  <c r="BI126"/>
  <c r="BH126"/>
  <c r="BG126"/>
  <c r="BE126"/>
  <c r="T126"/>
  <c r="R126"/>
  <c r="P126"/>
  <c r="BI124"/>
  <c r="BH124"/>
  <c r="BG124"/>
  <c r="BE124"/>
  <c r="T124"/>
  <c r="R124"/>
  <c r="P124"/>
  <c r="BI122"/>
  <c r="BH122"/>
  <c r="BG122"/>
  <c r="BE122"/>
  <c r="T122"/>
  <c r="R122"/>
  <c r="P122"/>
  <c r="BI119"/>
  <c r="BH119"/>
  <c r="BG119"/>
  <c r="BE119"/>
  <c r="T119"/>
  <c r="R119"/>
  <c r="P119"/>
  <c r="BI118"/>
  <c r="BH118"/>
  <c r="BG118"/>
  <c r="BE118"/>
  <c r="T118"/>
  <c r="R118"/>
  <c r="P118"/>
  <c r="BI112"/>
  <c r="BH112"/>
  <c r="BG112"/>
  <c r="BE112"/>
  <c r="T112"/>
  <c r="R112"/>
  <c r="P112"/>
  <c r="BI109"/>
  <c r="BH109"/>
  <c r="BG109"/>
  <c r="BE109"/>
  <c r="T109"/>
  <c r="R109"/>
  <c r="P109"/>
  <c r="BI106"/>
  <c r="BH106"/>
  <c r="BG106"/>
  <c r="BE106"/>
  <c r="T106"/>
  <c r="R106"/>
  <c r="P106"/>
  <c r="BI102"/>
  <c r="BH102"/>
  <c r="BG102"/>
  <c r="BE102"/>
  <c r="T102"/>
  <c r="R102"/>
  <c r="P102"/>
  <c r="BI99"/>
  <c r="BH99"/>
  <c r="BG99"/>
  <c r="BE99"/>
  <c r="T99"/>
  <c r="R99"/>
  <c r="P99"/>
  <c r="BI93"/>
  <c r="BH93"/>
  <c r="BG93"/>
  <c r="BE93"/>
  <c r="T93"/>
  <c r="R93"/>
  <c r="P93"/>
  <c r="BI91"/>
  <c r="BH91"/>
  <c r="BG91"/>
  <c r="BE91"/>
  <c r="T91"/>
  <c r="R91"/>
  <c r="P91"/>
  <c r="BI88"/>
  <c r="BH88"/>
  <c r="BG88"/>
  <c r="BE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52"/>
  <c r="E7"/>
  <c r="E75"/>
  <c i="3" r="J37"/>
  <c r="J36"/>
  <c i="1" r="AY56"/>
  <c i="3" r="J35"/>
  <c i="1" r="AX56"/>
  <c i="3" r="BI165"/>
  <c r="BH165"/>
  <c r="BG165"/>
  <c r="BE165"/>
  <c r="T165"/>
  <c r="T164"/>
  <c r="R165"/>
  <c r="R164"/>
  <c r="P165"/>
  <c r="P164"/>
  <c r="BI160"/>
  <c r="BH160"/>
  <c r="BG160"/>
  <c r="BE160"/>
  <c r="T160"/>
  <c r="R160"/>
  <c r="P160"/>
  <c r="BI156"/>
  <c r="BH156"/>
  <c r="BG156"/>
  <c r="BE156"/>
  <c r="T156"/>
  <c r="R156"/>
  <c r="P156"/>
  <c r="BI152"/>
  <c r="BH152"/>
  <c r="BG152"/>
  <c r="BE152"/>
  <c r="T152"/>
  <c r="R152"/>
  <c r="P152"/>
  <c r="BI148"/>
  <c r="BH148"/>
  <c r="BG148"/>
  <c r="BE148"/>
  <c r="T148"/>
  <c r="R148"/>
  <c r="P148"/>
  <c r="BI144"/>
  <c r="BH144"/>
  <c r="BG144"/>
  <c r="BE144"/>
  <c r="T144"/>
  <c r="R144"/>
  <c r="P144"/>
  <c r="BI140"/>
  <c r="BH140"/>
  <c r="BG140"/>
  <c r="BE140"/>
  <c r="T140"/>
  <c r="R140"/>
  <c r="P140"/>
  <c r="BI136"/>
  <c r="BH136"/>
  <c r="BG136"/>
  <c r="BE136"/>
  <c r="T136"/>
  <c r="R136"/>
  <c r="P136"/>
  <c r="BI133"/>
  <c r="BH133"/>
  <c r="BG133"/>
  <c r="BE133"/>
  <c r="T133"/>
  <c r="R133"/>
  <c r="P133"/>
  <c r="BI130"/>
  <c r="BH130"/>
  <c r="BG130"/>
  <c r="BE130"/>
  <c r="T130"/>
  <c r="R130"/>
  <c r="P130"/>
  <c r="BI115"/>
  <c r="BH115"/>
  <c r="BG115"/>
  <c r="BE115"/>
  <c r="T115"/>
  <c r="T114"/>
  <c r="R115"/>
  <c r="R114"/>
  <c r="P115"/>
  <c r="P114"/>
  <c r="BI112"/>
  <c r="BH112"/>
  <c r="BG112"/>
  <c r="BE112"/>
  <c r="T112"/>
  <c r="R112"/>
  <c r="P112"/>
  <c r="BI109"/>
  <c r="BH109"/>
  <c r="BG109"/>
  <c r="BE109"/>
  <c r="T109"/>
  <c r="R109"/>
  <c r="P109"/>
  <c r="BI105"/>
  <c r="BH105"/>
  <c r="BG105"/>
  <c r="BE105"/>
  <c r="T105"/>
  <c r="R105"/>
  <c r="P105"/>
  <c r="BI102"/>
  <c r="BH102"/>
  <c r="BG102"/>
  <c r="BE102"/>
  <c r="T102"/>
  <c r="R102"/>
  <c r="P102"/>
  <c r="BI98"/>
  <c r="BH98"/>
  <c r="BG98"/>
  <c r="BE98"/>
  <c r="T98"/>
  <c r="R98"/>
  <c r="P98"/>
  <c r="BI96"/>
  <c r="BH96"/>
  <c r="BG96"/>
  <c r="BE96"/>
  <c r="T96"/>
  <c r="R96"/>
  <c r="P96"/>
  <c r="BI93"/>
  <c r="BH93"/>
  <c r="BG93"/>
  <c r="BE93"/>
  <c r="T93"/>
  <c r="R93"/>
  <c r="P93"/>
  <c r="BI88"/>
  <c r="BH88"/>
  <c r="BG88"/>
  <c r="BE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79"/>
  <c r="E7"/>
  <c r="E48"/>
  <c i="2" r="J37"/>
  <c r="J36"/>
  <c i="1" r="AY55"/>
  <c i="2" r="J35"/>
  <c i="1" r="AX55"/>
  <c i="2" r="BI191"/>
  <c r="BH191"/>
  <c r="BG191"/>
  <c r="BE191"/>
  <c r="T191"/>
  <c r="T190"/>
  <c r="R191"/>
  <c r="R190"/>
  <c r="P191"/>
  <c r="P190"/>
  <c r="BI188"/>
  <c r="BH188"/>
  <c r="BG188"/>
  <c r="BE188"/>
  <c r="T188"/>
  <c r="R188"/>
  <c r="P188"/>
  <c r="BI184"/>
  <c r="BH184"/>
  <c r="BG184"/>
  <c r="BE184"/>
  <c r="T184"/>
  <c r="R184"/>
  <c r="P184"/>
  <c r="BI180"/>
  <c r="BH180"/>
  <c r="BG180"/>
  <c r="BE180"/>
  <c r="T180"/>
  <c r="R180"/>
  <c r="P180"/>
  <c r="BI176"/>
  <c r="BH176"/>
  <c r="BG176"/>
  <c r="BE176"/>
  <c r="T176"/>
  <c r="R176"/>
  <c r="P176"/>
  <c r="BI172"/>
  <c r="BH172"/>
  <c r="BG172"/>
  <c r="BE172"/>
  <c r="T172"/>
  <c r="R172"/>
  <c r="P172"/>
  <c r="BI168"/>
  <c r="BH168"/>
  <c r="BG168"/>
  <c r="BE168"/>
  <c r="T168"/>
  <c r="R168"/>
  <c r="P168"/>
  <c r="BI164"/>
  <c r="BH164"/>
  <c r="BG164"/>
  <c r="BE164"/>
  <c r="T164"/>
  <c r="R164"/>
  <c r="P164"/>
  <c r="BI160"/>
  <c r="BH160"/>
  <c r="BG160"/>
  <c r="BE160"/>
  <c r="T160"/>
  <c r="R160"/>
  <c r="P160"/>
  <c r="BI157"/>
  <c r="BH157"/>
  <c r="BG157"/>
  <c r="BE157"/>
  <c r="T157"/>
  <c r="R157"/>
  <c r="P157"/>
  <c r="BI154"/>
  <c r="BH154"/>
  <c r="BG154"/>
  <c r="BE154"/>
  <c r="T154"/>
  <c r="R154"/>
  <c r="P154"/>
  <c r="BI134"/>
  <c r="BH134"/>
  <c r="BG134"/>
  <c r="BE134"/>
  <c r="T134"/>
  <c r="T133"/>
  <c r="R134"/>
  <c r="R133"/>
  <c r="P134"/>
  <c r="P133"/>
  <c r="BI131"/>
  <c r="BH131"/>
  <c r="BG131"/>
  <c r="BE131"/>
  <c r="T131"/>
  <c r="R131"/>
  <c r="P131"/>
  <c r="BI128"/>
  <c r="BH128"/>
  <c r="BG128"/>
  <c r="BE128"/>
  <c r="T128"/>
  <c r="R128"/>
  <c r="P128"/>
  <c r="BI124"/>
  <c r="BH124"/>
  <c r="BG124"/>
  <c r="BE124"/>
  <c r="T124"/>
  <c r="R124"/>
  <c r="P124"/>
  <c r="BI121"/>
  <c r="BH121"/>
  <c r="BG121"/>
  <c r="BE121"/>
  <c r="T121"/>
  <c r="R121"/>
  <c r="P121"/>
  <c r="BI116"/>
  <c r="BH116"/>
  <c r="BG116"/>
  <c r="BE116"/>
  <c r="T116"/>
  <c r="R116"/>
  <c r="P116"/>
  <c r="BI114"/>
  <c r="BH114"/>
  <c r="BG114"/>
  <c r="BE114"/>
  <c r="T114"/>
  <c r="R114"/>
  <c r="P114"/>
  <c r="BI111"/>
  <c r="BH111"/>
  <c r="BG111"/>
  <c r="BE111"/>
  <c r="T111"/>
  <c r="R111"/>
  <c r="P111"/>
  <c r="BI108"/>
  <c r="BH108"/>
  <c r="BG108"/>
  <c r="BE108"/>
  <c r="T108"/>
  <c r="R108"/>
  <c r="P108"/>
  <c r="BI105"/>
  <c r="BH105"/>
  <c r="BG105"/>
  <c r="BE105"/>
  <c r="T105"/>
  <c r="R105"/>
  <c r="P105"/>
  <c r="BI102"/>
  <c r="BH102"/>
  <c r="BG102"/>
  <c r="BE102"/>
  <c r="T102"/>
  <c r="R102"/>
  <c r="P102"/>
  <c r="BI97"/>
  <c r="BH97"/>
  <c r="BG97"/>
  <c r="BE97"/>
  <c r="T97"/>
  <c r="R97"/>
  <c r="P97"/>
  <c r="BI88"/>
  <c r="BH88"/>
  <c r="BG88"/>
  <c r="BE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52"/>
  <c r="E7"/>
  <c r="E75"/>
  <c i="1" r="L50"/>
  <c r="AM50"/>
  <c r="AM49"/>
  <c r="L49"/>
  <c r="AM47"/>
  <c r="L47"/>
  <c r="L45"/>
  <c r="L44"/>
  <c i="6" r="BK91"/>
  <c r="J85"/>
  <c i="4" r="BK144"/>
  <c r="J106"/>
  <c i="3" r="BK152"/>
  <c i="2" r="BK102"/>
  <c i="4" r="J126"/>
  <c i="3" r="BK144"/>
  <c i="2" r="BK116"/>
  <c i="4" r="J124"/>
  <c i="2" r="BK128"/>
  <c i="4" r="BK118"/>
  <c i="3" r="J148"/>
  <c i="2" r="J108"/>
  <c i="3" r="J133"/>
  <c r="J93"/>
  <c i="2" r="J131"/>
  <c r="J121"/>
  <c i="3" r="BK102"/>
  <c i="2" r="BK121"/>
  <c i="6" r="BK90"/>
  <c r="J86"/>
  <c i="5" r="BK83"/>
  <c i="4" r="BK126"/>
  <c r="BK91"/>
  <c i="2" r="BK97"/>
  <c i="4" r="J119"/>
  <c i="2" r="J191"/>
  <c r="BK108"/>
  <c i="3" r="BK93"/>
  <c i="2" r="BK154"/>
  <c i="4" r="J102"/>
  <c i="3" r="J136"/>
  <c i="1" r="AS54"/>
  <c i="2" r="BK168"/>
  <c r="BK184"/>
  <c r="J111"/>
  <c i="3" r="BK105"/>
  <c i="2" r="BK124"/>
  <c i="6" r="BK86"/>
  <c i="5" r="J83"/>
  <c i="4" r="J118"/>
  <c i="2" r="BK191"/>
  <c i="4" r="BK109"/>
  <c i="2" r="J172"/>
  <c r="J97"/>
  <c i="3" r="BK88"/>
  <c i="4" r="BK119"/>
  <c r="BK106"/>
  <c i="3" r="BK160"/>
  <c i="2" r="J168"/>
  <c i="4" r="J91"/>
  <c i="3" r="J115"/>
  <c r="J88"/>
  <c i="2" r="BK172"/>
  <c i="3" r="BK140"/>
  <c r="J96"/>
  <c i="2" r="BK88"/>
  <c i="6" r="J91"/>
  <c r="J90"/>
  <c i="5" r="J85"/>
  <c i="4" r="J132"/>
  <c i="3" r="BK165"/>
  <c i="2" r="J184"/>
  <c i="4" r="BK135"/>
  <c r="BK93"/>
  <c i="2" r="J157"/>
  <c i="5" r="F35"/>
  <c i="4" r="J109"/>
  <c r="BK88"/>
  <c i="2" r="J188"/>
  <c i="3" r="J144"/>
  <c r="BK109"/>
  <c i="2" r="J164"/>
  <c r="J180"/>
  <c i="3" r="BK156"/>
  <c i="2" r="BK111"/>
  <c i="6" r="BK94"/>
  <c r="J89"/>
  <c i="5" r="J84"/>
  <c i="4" r="J139"/>
  <c r="BK102"/>
  <c i="3" r="BK112"/>
  <c i="4" r="BK132"/>
  <c i="3" r="J130"/>
  <c i="2" r="BK105"/>
  <c r="J176"/>
  <c r="J105"/>
  <c i="4" r="J93"/>
  <c i="3" r="J98"/>
  <c i="2" r="J102"/>
  <c i="3" r="BK136"/>
  <c r="BK96"/>
  <c i="4" r="J144"/>
  <c i="2" r="J88"/>
  <c r="BK180"/>
  <c i="6" r="J92"/>
  <c i="5" r="BK85"/>
  <c r="BK82"/>
  <c i="4" r="BK129"/>
  <c r="J88"/>
  <c i="2" r="BK131"/>
  <c i="4" r="J129"/>
  <c i="2" r="BK188"/>
  <c r="J128"/>
  <c i="4" r="J122"/>
  <c i="2" r="BK164"/>
  <c i="4" r="J112"/>
  <c i="3" r="J165"/>
  <c r="J156"/>
  <c r="BK130"/>
  <c i="2" r="BK176"/>
  <c r="BK157"/>
  <c i="3" r="BK133"/>
  <c i="2" r="J116"/>
  <c i="6" r="BK92"/>
  <c r="BK85"/>
  <c i="5" r="J82"/>
  <c i="4" r="BK112"/>
  <c i="3" r="BK148"/>
  <c i="4" r="BK139"/>
  <c r="BK124"/>
  <c i="3" r="J112"/>
  <c i="2" r="J124"/>
  <c i="3" r="BK115"/>
  <c i="4" r="BK122"/>
  <c r="J99"/>
  <c i="3" r="J152"/>
  <c i="2" r="J160"/>
  <c i="3" r="J140"/>
  <c r="J102"/>
  <c i="2" r="BK114"/>
  <c r="BK134"/>
  <c i="3" r="BK98"/>
  <c i="6" r="J94"/>
  <c r="BK89"/>
  <c i="5" r="BK84"/>
  <c i="4" r="J135"/>
  <c i="3" r="J160"/>
  <c i="2" r="J134"/>
  <c i="4" r="BK99"/>
  <c i="2" r="J154"/>
  <c i="4" r="J33"/>
  <c i="3" r="J105"/>
  <c i="2" r="J114"/>
  <c i="3" r="J109"/>
  <c i="2" r="BK160"/>
  <c i="4" l="1" r="P128"/>
  <c i="2" r="T127"/>
  <c r="T87"/>
  <c r="BK127"/>
  <c r="J127"/>
  <c r="J62"/>
  <c r="R153"/>
  <c i="3" r="P108"/>
  <c r="P87"/>
  <c r="BK129"/>
  <c r="J129"/>
  <c r="J64"/>
  <c i="2" r="P153"/>
  <c i="3" r="BK108"/>
  <c r="J108"/>
  <c r="J62"/>
  <c r="R129"/>
  <c r="R108"/>
  <c r="R87"/>
  <c r="R86"/>
  <c r="R85"/>
  <c i="4" r="R105"/>
  <c r="R87"/>
  <c i="2" r="P127"/>
  <c r="P87"/>
  <c r="P86"/>
  <c r="P85"/>
  <c i="1" r="AU55"/>
  <c i="2" r="BK153"/>
  <c r="J153"/>
  <c r="J64"/>
  <c i="3" r="T129"/>
  <c i="4" r="BK105"/>
  <c r="J105"/>
  <c r="J62"/>
  <c r="P105"/>
  <c r="P87"/>
  <c r="T105"/>
  <c r="T87"/>
  <c r="R111"/>
  <c r="BK128"/>
  <c r="J128"/>
  <c r="J64"/>
  <c r="T128"/>
  <c i="2" r="R127"/>
  <c r="R87"/>
  <c r="R86"/>
  <c r="R85"/>
  <c r="T153"/>
  <c i="3" r="T108"/>
  <c r="T87"/>
  <c r="T86"/>
  <c r="T85"/>
  <c r="P129"/>
  <c i="4" r="BK111"/>
  <c r="J111"/>
  <c r="J63"/>
  <c r="P111"/>
  <c r="T111"/>
  <c r="R128"/>
  <c i="5" r="BK81"/>
  <c r="J81"/>
  <c r="J60"/>
  <c r="P81"/>
  <c r="P80"/>
  <c i="1" r="AU58"/>
  <c i="5" r="R81"/>
  <c r="R80"/>
  <c r="T81"/>
  <c r="T80"/>
  <c i="6" r="BK84"/>
  <c r="J84"/>
  <c r="J60"/>
  <c r="P84"/>
  <c r="R84"/>
  <c r="T84"/>
  <c r="BK88"/>
  <c r="J88"/>
  <c r="J62"/>
  <c r="P88"/>
  <c r="P87"/>
  <c r="R88"/>
  <c r="R87"/>
  <c r="T88"/>
  <c r="T87"/>
  <c i="2" r="BF164"/>
  <c i="3" r="F82"/>
  <c i="2" r="F55"/>
  <c r="J79"/>
  <c r="BF88"/>
  <c r="BF121"/>
  <c r="BF160"/>
  <c r="BF168"/>
  <c r="BK133"/>
  <c r="J133"/>
  <c r="J63"/>
  <c i="3" r="BF112"/>
  <c r="BF115"/>
  <c r="BF136"/>
  <c r="BF144"/>
  <c r="BF148"/>
  <c r="BF152"/>
  <c r="BF165"/>
  <c i="2" r="E48"/>
  <c i="3" r="E75"/>
  <c r="BF98"/>
  <c r="BF105"/>
  <c r="BK87"/>
  <c r="J87"/>
  <c r="J61"/>
  <c r="BK164"/>
  <c r="J164"/>
  <c r="J65"/>
  <c i="4" r="F55"/>
  <c r="BF88"/>
  <c i="2" r="BF102"/>
  <c r="BF105"/>
  <c r="BF124"/>
  <c r="BF128"/>
  <c r="BF131"/>
  <c r="BF134"/>
  <c r="BF154"/>
  <c r="BF176"/>
  <c r="BF184"/>
  <c i="3" r="BF93"/>
  <c r="BF156"/>
  <c r="BF160"/>
  <c i="4" r="E48"/>
  <c r="J79"/>
  <c r="BF106"/>
  <c r="BF109"/>
  <c i="2" r="BF108"/>
  <c r="BF116"/>
  <c r="BK190"/>
  <c r="J190"/>
  <c r="J65"/>
  <c i="3" r="BF140"/>
  <c i="4" r="BF102"/>
  <c r="BF119"/>
  <c i="5" r="BF82"/>
  <c i="2" r="BF97"/>
  <c r="BF111"/>
  <c r="BF114"/>
  <c r="BF172"/>
  <c r="BF180"/>
  <c r="BF191"/>
  <c i="3" r="BF88"/>
  <c r="BF102"/>
  <c r="BK114"/>
  <c r="J114"/>
  <c r="J63"/>
  <c i="4" r="BF91"/>
  <c r="BF93"/>
  <c r="BF118"/>
  <c r="BF124"/>
  <c r="BF126"/>
  <c r="BF144"/>
  <c i="1" r="AV57"/>
  <c i="2" r="BF157"/>
  <c r="BF188"/>
  <c r="BK87"/>
  <c r="BK86"/>
  <c r="BK85"/>
  <c r="J85"/>
  <c i="3" r="J52"/>
  <c r="BF96"/>
  <c r="BF109"/>
  <c r="BF130"/>
  <c r="BF133"/>
  <c i="4" r="BF99"/>
  <c r="BF112"/>
  <c r="BF122"/>
  <c r="BF129"/>
  <c r="BF132"/>
  <c r="BF135"/>
  <c r="BF139"/>
  <c r="BK87"/>
  <c r="BK86"/>
  <c r="J86"/>
  <c r="J60"/>
  <c r="BK143"/>
  <c r="J143"/>
  <c r="J65"/>
  <c i="5" r="E48"/>
  <c r="J52"/>
  <c r="F55"/>
  <c r="BF83"/>
  <c r="BF84"/>
  <c r="BF85"/>
  <c i="1" r="BB58"/>
  <c i="6" r="E48"/>
  <c r="J52"/>
  <c r="F55"/>
  <c r="BF85"/>
  <c r="BF86"/>
  <c r="BF89"/>
  <c r="BF90"/>
  <c r="BF91"/>
  <c r="BF92"/>
  <c r="BF94"/>
  <c r="BK93"/>
  <c r="J93"/>
  <c r="J63"/>
  <c i="2" r="F35"/>
  <c i="1" r="BB55"/>
  <c i="3" r="F37"/>
  <c i="1" r="BD56"/>
  <c i="6" r="J33"/>
  <c i="1" r="AV59"/>
  <c i="5" r="J33"/>
  <c i="1" r="AV58"/>
  <c i="3" r="F35"/>
  <c i="1" r="BB56"/>
  <c i="2" r="F36"/>
  <c i="1" r="BC55"/>
  <c i="6" r="F33"/>
  <c i="1" r="AZ59"/>
  <c i="4" r="F37"/>
  <c i="1" r="BD57"/>
  <c i="3" r="F33"/>
  <c i="1" r="AZ56"/>
  <c i="5" r="F36"/>
  <c i="1" r="BC58"/>
  <c i="3" r="J33"/>
  <c i="1" r="AV56"/>
  <c i="5" r="F33"/>
  <c i="1" r="AZ58"/>
  <c i="2" r="F37"/>
  <c i="1" r="BD55"/>
  <c i="2" r="J33"/>
  <c i="1" r="AV55"/>
  <c i="6" r="F35"/>
  <c i="1" r="BB59"/>
  <c i="6" r="F36"/>
  <c i="1" r="BC59"/>
  <c i="4" r="F33"/>
  <c i="1" r="AZ57"/>
  <c i="2" r="F33"/>
  <c i="1" r="AZ55"/>
  <c i="4" r="F35"/>
  <c i="1" r="BB57"/>
  <c i="3" r="F36"/>
  <c i="1" r="BC56"/>
  <c i="6" r="F37"/>
  <c i="1" r="BD59"/>
  <c i="5" r="F37"/>
  <c i="1" r="BD58"/>
  <c i="4" r="F36"/>
  <c i="1" r="BC57"/>
  <c i="2" r="J30"/>
  <c i="1" r="AG55"/>
  <c i="4" l="1" r="T86"/>
  <c r="T85"/>
  <c i="6" r="T83"/>
  <c i="4" r="P86"/>
  <c r="P85"/>
  <c i="1" r="AU57"/>
  <c i="4" r="R86"/>
  <c r="R85"/>
  <c i="3" r="P86"/>
  <c r="P85"/>
  <c i="1" r="AU56"/>
  <c i="2" r="T86"/>
  <c r="T85"/>
  <c i="6" r="P83"/>
  <c i="1" r="AU59"/>
  <c i="6" r="R83"/>
  <c i="2" r="J59"/>
  <c r="J86"/>
  <c r="J60"/>
  <c r="J87"/>
  <c r="J61"/>
  <c i="3" r="BK86"/>
  <c r="J86"/>
  <c r="J60"/>
  <c i="4" r="BK85"/>
  <c r="J85"/>
  <c r="J59"/>
  <c r="J87"/>
  <c r="J61"/>
  <c i="5" r="BK80"/>
  <c r="J80"/>
  <c r="J59"/>
  <c i="6" r="BK87"/>
  <c r="J87"/>
  <c r="J61"/>
  <c i="1" r="BC54"/>
  <c r="W32"/>
  <c i="4" r="J34"/>
  <c i="1" r="AW57"/>
  <c r="AT57"/>
  <c i="6" r="F34"/>
  <c i="1" r="BA59"/>
  <c i="5" r="J34"/>
  <c i="1" r="AW58"/>
  <c r="AT58"/>
  <c r="BD54"/>
  <c r="W33"/>
  <c r="AZ54"/>
  <c r="AV54"/>
  <c r="AK29"/>
  <c i="4" r="F34"/>
  <c i="1" r="BA57"/>
  <c i="2" r="J34"/>
  <c i="1" r="AW55"/>
  <c r="AT55"/>
  <c i="5" r="F34"/>
  <c i="1" r="BA58"/>
  <c i="3" r="F34"/>
  <c i="1" r="BA56"/>
  <c r="AU54"/>
  <c i="2" r="F34"/>
  <c i="1" r="BA55"/>
  <c i="6" r="J34"/>
  <c i="1" r="AW59"/>
  <c r="AT59"/>
  <c r="BB54"/>
  <c r="AX54"/>
  <c i="3" r="J34"/>
  <c i="1" r="AW56"/>
  <c r="AT56"/>
  <c i="6" l="1" r="BK83"/>
  <c r="J83"/>
  <c r="J59"/>
  <c i="3" r="BK85"/>
  <c r="J85"/>
  <c r="J59"/>
  <c i="2" r="J39"/>
  <c i="1" r="AN55"/>
  <c r="BA54"/>
  <c r="W30"/>
  <c r="W29"/>
  <c i="4" r="J30"/>
  <c i="1" r="AG57"/>
  <c r="AN57"/>
  <c r="AY54"/>
  <c r="W31"/>
  <c i="5" r="J30"/>
  <c i="1" r="AG58"/>
  <c r="AN58"/>
  <c i="4" l="1" r="J39"/>
  <c i="5" r="J39"/>
  <c i="1" r="AW54"/>
  <c r="AK30"/>
  <c i="3" r="J30"/>
  <c i="1" r="AG56"/>
  <c r="AN56"/>
  <c i="6" r="J30"/>
  <c i="1" r="AG59"/>
  <c r="AN59"/>
  <c i="3" l="1" r="J39"/>
  <c i="6" r="J39"/>
  <c i="1" r="AT54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<sst xmlns="http://schemas.openxmlformats.org/spreadsheetml/2006/main">
  <si>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</si>
  <si>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</si>
  <si>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</si>
  <si>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</si>
  <si>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</si>
  <si>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{b81261d9-e00c-491e-9be9-14443e6123b0}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</si>
  <si>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</si>
  <si>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</si>
  <si>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</si>
  <si>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</si>
  <si>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</si>
  <si>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</si>
  <si>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</si>
  <si>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</si>
  <si>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21/03-001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</si>
  <si>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</si>
  <si>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</si>
  <si>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ODSTRANĚNÍ STAVBY ČP, 1031 VČ. KOLNY A OPLOCENÍ V NUDVOJOVICÍCH</t>
  </si>
  <si>
    <t>KSO:</t>
  </si>
  <si>
    <t/>
  </si>
  <si>
    <t>CC-CZ:</t>
  </si>
  <si>
    <t>Místo:</t>
  </si>
  <si>
    <t>na p.p.č. 3688 v k.ú. Turnov</t>
  </si>
  <si>
    <t>Datum:</t>
  </si>
  <si>
    <t>21. 6. 2021</t>
  </si>
  <si>
    <t>Zadavatel:</t>
  </si>
  <si>
    <t>IČ:</t>
  </si>
  <si>
    <t>00276227</t>
  </si>
  <si>
    <t>Město Turnov</t>
  </si>
  <si>
    <t>DIČ:</t>
  </si>
  <si>
    <t>Uchazeč:</t>
  </si>
  <si>
    <t>Vyplň údaj</t>
  </si>
  <si>
    <t>Projektant:</t>
  </si>
  <si>
    <t>27538320</t>
  </si>
  <si>
    <t>ACTIV Projekce,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</si>
  <si>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</si>
  <si>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</si>
  <si>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</si>
  <si>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</si>
  <si>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</si>
  <si>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</si>
  <si>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</si>
  <si>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</si>
  <si>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</si>
  <si>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</si>
  <si>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</si>
  <si>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</si>
  <si>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</si>
  <si>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</si>
  <si>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</si>
  <si>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</si>
  <si>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</si>
  <si>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</si>
  <si>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</si>
  <si>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</si>
  <si>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</si>
  <si>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</si>
  <si>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</si>
  <si>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</si>
  <si>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</si>
  <si>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</si>
  <si>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</si>
  <si>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</si>
  <si>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</si>
  <si>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</si>
  <si>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</si>
  <si>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</si>
  <si>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</si>
  <si>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</si>
  <si>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</si>
  <si>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</si>
  <si>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</si>
  <si>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</si>
  <si>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</si>
  <si>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</si>
  <si>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</si>
  <si>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</si>
  <si>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</si>
  <si>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</si>
  <si>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Rodinný dům</t>
  </si>
  <si>
    <t>STA</t>
  </si>
  <si>
    <t>1</t>
  </si>
  <si>
    <t>{2f1b97f7-4d06-4d41-897c-d43eb055f10c}</t>
  </si>
  <si>
    <t>SO 02</t>
  </si>
  <si>
    <t>Doplňková stavba</t>
  </si>
  <si>
    <t>{956bf220-2f9d-4966-b9d4-d2f652f3a875}</t>
  </si>
  <si>
    <t>SO 03</t>
  </si>
  <si>
    <t>Drobné stavební objekty</t>
  </si>
  <si>
    <t>{b171e6be-ecce-4727-af18-781ea2570b33}</t>
  </si>
  <si>
    <t>SO 04</t>
  </si>
  <si>
    <t>Přípojky</t>
  </si>
  <si>
    <t>{4d3dbb6b-c66c-47b7-a400-d5173ed29004}</t>
  </si>
  <si>
    <t>VRN</t>
  </si>
  <si>
    <t>Vedlejší rozpočtové náklady</t>
  </si>
  <si>
    <t>{e1f364c9-3b88-4da7-92dc-dd5cc61e4de8}</t>
  </si>
  <si>
    <t>zásyp_zákl01</t>
  </si>
  <si>
    <t>Zásyp po základech objekktu SO01</t>
  </si>
  <si>
    <t>m2</t>
  </si>
  <si>
    <t>68,253</t>
  </si>
  <si>
    <t>2</t>
  </si>
  <si>
    <t>sklep</t>
  </si>
  <si>
    <t>Sklepní prostory v objektu SO01</t>
  </si>
  <si>
    <t>m3</t>
  </si>
  <si>
    <t>56,003</t>
  </si>
  <si>
    <t>KRYCÍ LIST SOUPISU PRACÍ</t>
  </si>
  <si>
    <t>rekul_01</t>
  </si>
  <si>
    <t>Plocha po bouraništi SO01</t>
  </si>
  <si>
    <t>233,723</t>
  </si>
  <si>
    <t>výkopek</t>
  </si>
  <si>
    <t>Výkopek</t>
  </si>
  <si>
    <t>38,912</t>
  </si>
  <si>
    <t>Objekt:</t>
  </si>
  <si>
    <t>SO 01 - Rodinný dům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</si>
  <si>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</si>
  <si>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</si>
  <si>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</si>
  <si>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</si>
  <si>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</si>
  <si>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</si>
  <si>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18 - Zemní práce - povrchové úpravy terénu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</si>
  <si>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</si>
  <si>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</si>
  <si>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</si>
  <si>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</si>
  <si>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</si>
  <si>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</si>
  <si>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</si>
  <si>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</si>
  <si>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</si>
  <si>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</si>
  <si>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</si>
  <si>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</si>
  <si>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</si>
  <si>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</si>
  <si>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</si>
  <si>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</si>
  <si>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</si>
  <si>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</si>
  <si>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</si>
  <si>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</si>
  <si>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</si>
  <si>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961044111</t>
  </si>
  <si>
    <t>Bourání základů z betonu prostého</t>
  </si>
  <si>
    <t>CS ÚRS 2020 02</t>
  </si>
  <si>
    <t>4</t>
  </si>
  <si>
    <t>1925410435</t>
  </si>
  <si>
    <t>VV</t>
  </si>
  <si>
    <t>"ZÁKLADY SO01"</t>
  </si>
  <si>
    <t>"základy vnější pod 1NP; délka*šířka*hloubka" 2*(17,3-4,5+6,35)*0,8*1,3</t>
  </si>
  <si>
    <t>"základy vnitřní pod 1NP; délka*šířka*hloubka" 2*(5,35)*0,8*0,75</t>
  </si>
  <si>
    <t>"základy vnější pod 1PP; délka*šířka*hloubka" 2*(4,5+6,35)*0,8*0,5</t>
  </si>
  <si>
    <t>"základy vnitřní pod 1PP; délka*šířka*hloubka" (2*5,35+4,5)*0,8*0,5</t>
  </si>
  <si>
    <t>"patka pod 1PP; délka*šířka*hloubka" 0,7*0,7*0,5</t>
  </si>
  <si>
    <t>"základy venkovní pavlače; délka*šířka*hloubka" (17,3+2*1,76)*0,3*1,12</t>
  </si>
  <si>
    <t>Součet</t>
  </si>
  <si>
    <t>122251102</t>
  </si>
  <si>
    <t>Odkopávky a prokopávky nezapažené strojně v hornině třídy těžitelnosti I skupiny 3 přes 20 do 50 m3</t>
  </si>
  <si>
    <t>-1557114983</t>
  </si>
  <si>
    <t>PSC</t>
  </si>
  <si>
    <t xml:space="preserve">Poznámka k souboru cen:_x000d_
1. V cenách jsou započteny i náklady na přehození výkopku na vzdálenost do 3 m nebo naložení na dopravní prostředek._x000d_
</t>
  </si>
  <si>
    <t>"VYROVNÁNÍ TERÉNU; vyměra z CAD programu"</t>
  </si>
  <si>
    <t>3,04*(17,3-4,5)</t>
  </si>
  <si>
    <t>3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</si>
  <si>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</si>
  <si>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</si>
  <si>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-1936351575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</si>
  <si>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dozeru._x000d_
2. Ceny nelze použít, předepisuje-li projekt přemístit výkopek na místo nepřístupné obvyklým dopravním prostředkům; toto přemístění se oceňuje individuálně._x000d_
</t>
  </si>
  <si>
    <t>167151101</t>
  </si>
  <si>
    <t>Nakládání, skládání a překládání neulehlého výkopku nebo sypaniny strojně nakládání, množství do 100 m3, z horniny třídy těžitelnosti I, skupiny 1 až 3</t>
  </si>
  <si>
    <t>-54799957</t>
  </si>
  <si>
    <t xml:space="preserve">Poznámka k souboru cen:_x000d_
1. Ceny -1131 až -1133 jsou určeny pro nakládání, překládání a vykládání na vzdálenost_x000d_
a) do 20 m vodorovně; vodorovná vzdálenost se měří od těžnice lodi k těžnici druhé lodi, nebo k těžišti hromady na břehu nebo k těžišti dopravního prostředku na suchu,_x000d_
b) do 4 m svisle; svislá vzdálenost se měří od pracovní hladiny vody k úrovni srovna- 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2. Množství měrných jednotek se určí v rostlém stavu horniny._x000d_
</t>
  </si>
  <si>
    <t>5</t>
  </si>
  <si>
    <t>171201231</t>
  </si>
  <si>
    <t>Poplatek za uložení stavebního odpadu na recyklační skládce (skládkovné) zeminy a kamení zatříděného do Katalogu odpadů pod kódem 17 05 04</t>
  </si>
  <si>
    <t>t</t>
  </si>
  <si>
    <t>-497157667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</si>
  <si>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</t>
  </si>
  <si>
    <t>"výkopek*objemová hmotnost" výkopek*1,7</t>
  </si>
  <si>
    <t>6</t>
  </si>
  <si>
    <t>174151101</t>
  </si>
  <si>
    <t>Zásyp sypaninou z jakékoliv horniny strojně s uložením výkopku ve vrstvách se zhutněním jam, šachet, rýh nebo kolem objektů v těchto vykopávkách</t>
  </si>
  <si>
    <t>459762437</t>
  </si>
  <si>
    <t xml:space="preserve">Poznámka k souboru cen:_x000d_
1. Ceny nelze použít pro zásyp rýh pro drenážní trativody pro lesnicko-technické meliorace a zemědělské. Zásyp těchto rýh se oceňuje cenami souboru cen 174 Zásyp rýh pro drény._x000d_
2. V cenách je započteno přemístění sypaniny ze vzdálenosti 10 m od kraje výkopu nebo zasypávaného prostoru, měřeno k těžišti skládky._x000d_
3. Objem zásypu je rozdíl objemu výkopu a objemu do něho vestavěných konstrukcí nebo uložených vedení i s jejich obklady a podklady. Objem potrubí do DN 180, příp. i s obalem, se od objemu zásypu neodečítá. Pro stanovení objemu zásypu se od objemu výkopu odečítá i objem obsypu potrubí oceňovaný cenami souboru cen 175 Obsyp potrubí, přichází-li v úvahu ._x000d_
4. Odklizení zbylého výkopku po provedení zásypu zářezů se šikmými stěnami pro podzemní vedení nebo zásypu jam a rýh pro podzemní vedení se oceňuje cenami souboru cen 167 Nakládání výkopku nebo sypaniny a 162 Vodorovné přemístění výkopku._x000d_
5. Rozprostření zbylého výkopku podél výkopu a nad výkopem po provedení zásypů zářezů se šikmými stěnami pro podzemní vedení nebo zásypu jam a rýh pro podzemní vedení se oceňuje cenami souborů cen 171 Uložení sypaniny do násypů._x000d_
6. V cenách nejsou zahrnuty náklady na prohození sypaniny, tyto náklady se oceňují cenou 17411-1109 Příplatek za prohození sypaniny._x000d_
</t>
  </si>
  <si>
    <t>zásyp_zákl01+sklep</t>
  </si>
  <si>
    <t>7</t>
  </si>
  <si>
    <t>M</t>
  </si>
  <si>
    <t>58981144</t>
  </si>
  <si>
    <t>recyklát betonový frakce 32/63</t>
  </si>
  <si>
    <t>8</t>
  </si>
  <si>
    <t>415247800</t>
  </si>
  <si>
    <t>124,256*1,95 'Přepočtené koeficientem množství</t>
  </si>
  <si>
    <t>181111121</t>
  </si>
  <si>
    <t>Plošná úprava terénu v zemině tř. 1 až 4 s urovnáním povrchu bez doplnění ornice souvislé plochy do 500 m2 při nerovnostech terénu přes 100 do 150 mm v rovině nebo na svahu do 1:5</t>
  </si>
  <si>
    <t>-76522587</t>
  </si>
  <si>
    <t xml:space="preserve">Poznámka k souboru cen:_x000d_
1. Ceny jsou určeny pro vyrovnání nerovností neupraveného rostlého nebo ulehlého terénu._x000d_
2. Ceny lze použít pro vyrovnání terénu při zakládání trávníku._x000d_
3. V cenách nejsou započteny náklady na hutnění, tyto náklady se oceňují cenami souboru cen 171 15 ... Zhutnění podloží pod násypy z rostlé horniny tř. 1 až 4 katalogu 800-1 Zemní práce._x000d_
4. V cenách o sklonu svahu přes 1:1 jsou uvažovány podmínky pro svahy běžně schůdné; bez použití lezeckých technik. V případě použití lezeckých technik se tyto náklady oceňují individuálně._x000d_
</t>
  </si>
  <si>
    <t>"1NP rozšíření o 1m; délka*šířka" (19,3*8,35)</t>
  </si>
  <si>
    <t>"venkovní pavlače rozšíření o 1m; délka*šířka" (19,3*3,76)</t>
  </si>
  <si>
    <t>Mezisoučet</t>
  </si>
  <si>
    <t>9</t>
  </si>
  <si>
    <t>181351103</t>
  </si>
  <si>
    <t>Rozprostření a urovnání ornice v rovině nebo ve svahu sklonu do 1:5 strojně při souvislé ploše přes 100 do 500 m2, tl. vrstvy do 200 mm</t>
  </si>
  <si>
    <t>-1184018005</t>
  </si>
  <si>
    <t xml:space="preserve">Poznámka k souboru cen:_x000d_
1. V ceně jsou započteny i náklady na případné nutné přemístění hromad nebo dočasných skládek na místo spotřeby ze vzdálenosti do 50 m._x000d_
2. V ceně nejsou započteny náklady na získání ornice; tyto se oceňují cenami souboru cen 121 Sejmutí ornice._x000d_
</t>
  </si>
  <si>
    <t>10</t>
  </si>
  <si>
    <t>10364101</t>
  </si>
  <si>
    <t xml:space="preserve">zemina pro terénní úpravy -  ornice</t>
  </si>
  <si>
    <t>128</t>
  </si>
  <si>
    <t>168313491</t>
  </si>
  <si>
    <t>"plocha*tloušťka*objemová hmotnost" rekul_01*0,2*1,3</t>
  </si>
  <si>
    <t>18</t>
  </si>
  <si>
    <t>Zemní práce - povrchové úpravy terénu</t>
  </si>
  <si>
    <t>11</t>
  </si>
  <si>
    <t>181411121</t>
  </si>
  <si>
    <t>Založení trávníku na půdě předem připravené plochy do 1000 m2 výsevem včetně utažení lučního v rovině nebo na svahu do 1:5</t>
  </si>
  <si>
    <t>-1839117629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</si>
  <si>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</si>
  <si>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12</t>
  </si>
  <si>
    <t>00572470</t>
  </si>
  <si>
    <t>osivo směs travní univerzál</t>
  </si>
  <si>
    <t>kg</t>
  </si>
  <si>
    <t>-1083381870</t>
  </si>
  <si>
    <t>233,723*0,015 'Přepočtené koeficientem množství</t>
  </si>
  <si>
    <t>Ostatní konstrukce a práce, bourání</t>
  </si>
  <si>
    <t>13</t>
  </si>
  <si>
    <t>981013316</t>
  </si>
  <si>
    <t>Demolice budov těžkými mechanizačními prostředky z cihel, kamene, smíšeného nebo hrázděného zdiva, tvárnic na maltu vápennou nebo vápenocementovou s podílem konstrukcí přes 30 do 35 %</t>
  </si>
  <si>
    <t>37127872</t>
  </si>
  <si>
    <t xml:space="preserve">Poznámka k souboru cen:_x000d_
1. Ceny jsou stanoveny na měrnou jednotku m3 obestavěného prostoru._x000d_
2. Procentuální podíl konstrukcí se stanoví podle článku 3503 Všeobecných podmínek části B01._x000d_
3. Celkový objem konstrukcí se určí součtem objemů obvodových, schodišťových, středních nosných zdí, schodišť a stropů. Od celkového objemu se neodečítá objem okenních a dveřních otvorů, parapetních ústupků. Tloušťka stropní konstrukce se určí včetně podlahových konstrukcí a podhledů. Tloušťka klenby se určuje v průměrné tloušťce jako aritmetický průměr tloušťky v patě a ve vrcholu klenby až k nášlapné ploše podlahové konstrukce, která na ní spočívá. U stropů s viditelnými trámy se objem trámů jednotlivě připočítává k objemu stropů. Totéž platí pro průvlaky a samostatné trámy. Objem stropů schodiště se započítává objemem daným součinem půdorysné plochy schodiště a tloušťky patrové podesty._x000d_
4. Pro volbu cen je rozhodující objemově převažující druh zdiva svislých nosných konstrukcí demolovaného objektu._x000d_
5. Ceny jsou určeny pro demolice budov výšky do 35 m. Tato výška je určena svislou vzdáleností nejvyšší hrany římsy, popř. atiky a nejnižšího bodu přilehlého terénu._x000d_
</t>
  </si>
  <si>
    <t>P</t>
  </si>
  <si>
    <t>Poznámka k položce:_x000d_
Poznámka k souboru cen:	_x000d_
1. Ceny jsou stanoveny na měrnou jednotku m3 obestavěného prostoru._x000d_
2. Procentuální podíl konstrukcí se stanoví podle článku 3503 Všeobecných podmínek části B01._x000d_
3. Celkový objem konstrukcí se určí součtem objemů obvodových, schodišťových, středních nosných zdí, schodišť a stropů. Od celkového objemu se neodečítá objem okenních a dveřních otvorů, parapetních ústupků. Tloušťka stropní konstrukce se určí včetně podlahových konstrukcí a podhledů. Tloušťka klenby se určuje v průměrné tloušťce jako aritmetický průměr tloušťky v patě a ve vrcholu klenby až k nášlapné ploše podlahové konstrukce, která na ní spočívá. U stropů s viditelnými trámy se objem trámů jednotlivě připočítává k objemu stropů. Totéž platí pro průvlaky a samostatné trámy. Objem stropů schodiště se započítává objemem daným součinem půdorysné plochy schodiště a tloušťky patrové podesty._x000d_
4. Pro volbu cen je rozhodující objemově převažující druh zdiva svislých nosných konstrukcí demolovaného objektu._x000d_
5. Ceny jsou určeny pro demolice budov výšky do 35 m. Tato výška je určena svislou vzdáleností nejvyšší hrany římsy, popř. atiky a nejnižšího bodu přilehlého terénu.</t>
  </si>
  <si>
    <t>"DESEKY"</t>
  </si>
  <si>
    <t>"deska 1PP; délka*šířka*hloubka" (2,9*3,3+2,9+1,2)*0,15</t>
  </si>
  <si>
    <t>"deska 1NP; délka*šířka*hloubka" (17,3*6,35)*0,3</t>
  </si>
  <si>
    <t>"deska venkovní pavlače; délka*šířka*hloubka" (17,3*1,76)*0,2</t>
  </si>
  <si>
    <t>"PŮDORYS 1PP; šířka*délka*výška"</t>
  </si>
  <si>
    <t>4,5*6,55*1,9</t>
  </si>
  <si>
    <t>"PŮDORYS 1NP; šířka*délka*výška"</t>
  </si>
  <si>
    <t>17,3*6,35*3,0</t>
  </si>
  <si>
    <t xml:space="preserve">"PODKROVÍ + PŮDA;  šířka*délka*výška"</t>
  </si>
  <si>
    <t>"nadezdívka" 17,3*6,35*1,27</t>
  </si>
  <si>
    <t>"šikmá část hl. střechy; délka*šířka*výška do hřebene/2" 17,3*6,35*3,2/2</t>
  </si>
  <si>
    <t>"šikmá část vykýře; délka*šířka*výška do hřebene/2" 3,2*4,1*3,2/2</t>
  </si>
  <si>
    <t>997</t>
  </si>
  <si>
    <t>Přesun sutě</t>
  </si>
  <si>
    <t>14</t>
  </si>
  <si>
    <t>997006512</t>
  </si>
  <si>
    <t>Vodorovná doprava suti na skládku s naložením na dopravní prostředek a složením přes 100 m do 1 km</t>
  </si>
  <si>
    <t>64662360</t>
  </si>
  <si>
    <t xml:space="preserve">Poznámka k souboru cen:_x000d_
1. Pro volbu ceny je rozhodující dopravní vzdálenost těžiště skládky a půdorysné plochy objektu._x000d_
</t>
  </si>
  <si>
    <t>Poznámka k položce:_x000d_
Poznámka k souboru cen:_x000d_
1. Pro volbu ceny je rozhodující dopravní vzdálenost těžiště skládky a půdorysné plochy objektu.</t>
  </si>
  <si>
    <t>997006519</t>
  </si>
  <si>
    <t>Vodorovná doprava suti na skládku s naložením na dopravní prostředek a složením Příplatek k ceně za každý další i započatý 1 km - resp. na skládku zhotovitele - nebo skládka Košťálov, popř. Obruby</t>
  </si>
  <si>
    <t>-84923428</t>
  </si>
  <si>
    <t>Poznámka k položce:_x000d_
Poznámka k souboru cen:	_x000d_
1. Pro volbu ceny je rozhodující dopravní vzdálenost těžiště skládky a půdorysné plochy objektu.</t>
  </si>
  <si>
    <t>632,418*31 'Přepočtené koeficientem množství</t>
  </si>
  <si>
    <t>16</t>
  </si>
  <si>
    <t>997013601</t>
  </si>
  <si>
    <t>Poplatek za uložení stavebního odpadu na skládce (skládkovné) z prostého betonu zatříděného do Katalogu odpadů pod kódem 17 01 01</t>
  </si>
  <si>
    <t>1787572011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</si>
  <si>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</si>
  <si>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 xml:space="preserve">Poznámka k položce:_x000d_
Poznámka k souboru cen:_x000d_
1. Ceny uvedené v souboru lze po dohodě upravit podle místních podmínek._x000d_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odpadu_x000d_
    z katalogu 800-6 Demolice objektů._x000d_
	</t>
  </si>
  <si>
    <t>632,418*0,08 'Přepočtené koeficientem množství</t>
  </si>
  <si>
    <t>17</t>
  </si>
  <si>
    <t>997013602</t>
  </si>
  <si>
    <t>Poplatek za uložení stavebního odpadu na skládce (skládkovné) z armovaného betonu zatříděného do Katalogu odpadů pod kódem 17 01 01</t>
  </si>
  <si>
    <t>-711613270</t>
  </si>
  <si>
    <t xml:space="preserve">Poznámka k položce:_x000d_
Poznámka k souboru cen:	_x000d_
1. Ceny uvedené v souboru lze po dohodě upravit podle místních podmínek._x000d_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odpadu_x000d_
    z katalogu 800-6 Demolice objektů.</t>
  </si>
  <si>
    <t>632,418*0,11 'Přepočtené koeficientem množství</t>
  </si>
  <si>
    <t>997013603</t>
  </si>
  <si>
    <t>Poplatek za uložení stavebního odpadu na skládce (skládkovné) cihelného zatříděného do Katalogu odpadů pod kódem 17 01 02</t>
  </si>
  <si>
    <t>-1080711659</t>
  </si>
  <si>
    <t xml:space="preserve">Poznámka k položce:_x000d_
Poznámka k souboru cen:	_x000d_
1. Ceny uvedené v souboru lze po dohodě upravit podle místních podmínek._x000d_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odpadu_x000d_
    z katalogu 800-6 Demolice objektů._x000d_
</t>
  </si>
  <si>
    <t>632,418*0,55 'Přepočtené koeficientem množství</t>
  </si>
  <si>
    <t>19</t>
  </si>
  <si>
    <t>997013811</t>
  </si>
  <si>
    <t>Poplatek za uložení stavebního odpadu na skládce (skládkovné) dřevěného zatříděného do Katalogu odpadů pod kódem 170 201</t>
  </si>
  <si>
    <t>-227190181</t>
  </si>
  <si>
    <t>632,418*0,1 'Přepočtené koeficientem množství</t>
  </si>
  <si>
    <t>20</t>
  </si>
  <si>
    <t>997013813</t>
  </si>
  <si>
    <t>Poplatek za uložení stavebního odpadu na skládce (skládkovné) z plastických hmot zatříděného do Katalogu odpadů pod kódem 170 203</t>
  </si>
  <si>
    <t>-1249785050</t>
  </si>
  <si>
    <t>632,418*0,01 'Přepočtené koeficientem množství</t>
  </si>
  <si>
    <t>997013814</t>
  </si>
  <si>
    <t>Poplatek za uložení stavebního odpadu na skládce (skládkovné) z izolačních materiálů zatříděného do Katalogu odpadů pod kódem 170 604</t>
  </si>
  <si>
    <t>-799220931</t>
  </si>
  <si>
    <t>22</t>
  </si>
  <si>
    <t>997013631</t>
  </si>
  <si>
    <t>Poplatek za uložení stavebního odpadu na skládce (skládkovné) směsného stavebního a demoličního zatříděného do Katalogu odpadů pod kódem 17 09 04</t>
  </si>
  <si>
    <t>364683000</t>
  </si>
  <si>
    <t>632,418*0,05 'Přepočtené koeficientem množství</t>
  </si>
  <si>
    <t>23</t>
  </si>
  <si>
    <t>997-A.00-1001</t>
  </si>
  <si>
    <t>Příplatek za uložení na skládce sypký materiál, předpoklad škvára</t>
  </si>
  <si>
    <t>-365697300</t>
  </si>
  <si>
    <t>632,418*0,09 'Přepočtené koeficientem množství</t>
  </si>
  <si>
    <t>998</t>
  </si>
  <si>
    <t>Přesun hmot</t>
  </si>
  <si>
    <t>24</t>
  </si>
  <si>
    <t>998001123</t>
  </si>
  <si>
    <t>Přesun hmot pro demolice objektů výšky do 21 m</t>
  </si>
  <si>
    <t>2116959791</t>
  </si>
  <si>
    <t>zásyp_zákl02</t>
  </si>
  <si>
    <t>Zásyp po základech objekktu SO02</t>
  </si>
  <si>
    <t>39,204</t>
  </si>
  <si>
    <t>rekul_02</t>
  </si>
  <si>
    <t>Plocha po bouraništi SO02</t>
  </si>
  <si>
    <t>20,44</t>
  </si>
  <si>
    <t>SO 02 - Doplňková stavba</t>
  </si>
  <si>
    <t>"ZÁKLADY SO02"</t>
  </si>
  <si>
    <t>"základy vnější pod 1NP; délka*šířka*hloubka" 2*(12,78+3,66)*0,55*1,5</t>
  </si>
  <si>
    <t>"základy vnitřní pod 1NP; délka*šířka*hloubka" 4*(3,66)*0,55*1,5</t>
  </si>
  <si>
    <t>39,204*1,95 'Přepočtené koeficientem množství</t>
  </si>
  <si>
    <t>"1NP rozšíření o 1m; délka*šířka" (14,78+5,66)</t>
  </si>
  <si>
    <t>"plocha*tloušťka*objemová hmotnost" rekul_02*0,2*1,3</t>
  </si>
  <si>
    <t>20,44*0,03 'Přepočtené koeficientem množství</t>
  </si>
  <si>
    <t>981013315</t>
  </si>
  <si>
    <t>Demolice budov těžkými mechanizačními prostředky z cihel, kamene, smíšeného nebo hrázděného zdiva, tvárnic na maltu vápennou nebo vápenocementovou s podílem konstrukcí přes 25 do 30 %</t>
  </si>
  <si>
    <t>"deska 1NP; délka*šířka*hloubka" (12,78*3,66)*0,2</t>
  </si>
  <si>
    <t>6,77*3,66*2,0</t>
  </si>
  <si>
    <t>6,0*3,66*(3,44+4,22)/2</t>
  </si>
  <si>
    <t>6,77*3,66*(1,44+2,22)/2</t>
  </si>
  <si>
    <t>182,007*31 'Přepočtené koeficientem množství</t>
  </si>
  <si>
    <t>182,007*0,08 'Přepočtené koeficientem množství</t>
  </si>
  <si>
    <t>182,007*0,11 'Přepočtené koeficientem množství</t>
  </si>
  <si>
    <t>182,007*0,55 'Přepočtené koeficientem množství</t>
  </si>
  <si>
    <t>182,007*0,19 'Přepočtené koeficientem množství</t>
  </si>
  <si>
    <t>182,007*0,01 'Přepočtené koeficientem množství</t>
  </si>
  <si>
    <t>182,007*0,05 'Přepočtené koeficientem množství</t>
  </si>
  <si>
    <t>-1107237862</t>
  </si>
  <si>
    <t>rekul_03</t>
  </si>
  <si>
    <t>Plocha po bouraništi SO03</t>
  </si>
  <si>
    <t>104,71</t>
  </si>
  <si>
    <t>SO 03 - Drobné stavební objekty</t>
  </si>
  <si>
    <t>"skleník rozměrů 3,0*5,0 a hloubky 0,6 "(3,0*5,0)*0,6</t>
  </si>
  <si>
    <t>9*1,95 'Přepočtené koeficientem množství</t>
  </si>
  <si>
    <t>"venkovní zpevněné plochy u objektu SO02 rozšíření o 1m; délka*šířka" (9,21+6,5)</t>
  </si>
  <si>
    <t>"venkovní zpevněné plochy ostatní; plocha*hloubka" (54,0)</t>
  </si>
  <si>
    <t>"skleník rozměrů 3,0*5,0 a hloubky 0,6 "(5,0*7,0)</t>
  </si>
  <si>
    <t>"plocha*tloušťka*objemová hmotnost" rekul_03*0,2*1,3</t>
  </si>
  <si>
    <t>104,71*0,015 'Přepočtené koeficientem množství</t>
  </si>
  <si>
    <t>965042241</t>
  </si>
  <si>
    <t>Bourání mazanin betonových nebo z litého asfaltu tl. přes 100 mm, plochy přes 4 m2</t>
  </si>
  <si>
    <t>"BETONOVÉ PLOCHY SO03"</t>
  </si>
  <si>
    <t>"venkovní zpevněné plochy u objektu SO02; délka*šířka*hloubka" (7,21*4,5)*0,2</t>
  </si>
  <si>
    <t>"venkovní zpevněné plochy ostatní; plocha*hloubka" (28,555)*0,2</t>
  </si>
  <si>
    <t>"skleník rozměrů 3,0*5,0 a hloubky 0,6 "(3,0*5,0)*0,2+2*(3,0*5,0)*0,6*0,15</t>
  </si>
  <si>
    <t>965049112</t>
  </si>
  <si>
    <t>Bourání mazanin Příplatek k cenám za bourání mazanin betonových se svařovanou sítí, tl. přes 100 mm</t>
  </si>
  <si>
    <t>-2122644116</t>
  </si>
  <si>
    <t>966071711</t>
  </si>
  <si>
    <t>Bourání plotových sloupků a vzpěr ocelových trubkových nebo profilovaných výšky do 2,50 m zabetonovaných</t>
  </si>
  <si>
    <t>kus</t>
  </si>
  <si>
    <t>-61477618</t>
  </si>
  <si>
    <t xml:space="preserve">Poznámka k souboru cen:_x000d_
1. V cenách jsou započteny i náklady na odklizení materiálu na vzdálenost do 20 m nebo naložení na dopravní prostředek._x000d_
</t>
  </si>
  <si>
    <t>60/2,0</t>
  </si>
  <si>
    <t>966071822</t>
  </si>
  <si>
    <t>Rozebrání oplocení z pletiva drátěného se čtvercovými oky, výšky přes 1,6 do 2,0 m</t>
  </si>
  <si>
    <t>m</t>
  </si>
  <si>
    <t>512</t>
  </si>
  <si>
    <t>-530702990</t>
  </si>
  <si>
    <t xml:space="preserve">Poznámka k souboru cen:_x000d_
1. V cenách jsou započteny i náklady na odklizení materiálu na vzdálenost do 20 m nebo naložení na dopravní prostředek._x000d_
2. V cenách nejsou započteny náklady na demontáž sloupků._x000d_
</t>
  </si>
  <si>
    <t>966073810</t>
  </si>
  <si>
    <t>Rozebrání vrat a vrátek k oplocení plochy jednotlivě do 2 m2</t>
  </si>
  <si>
    <t>-1920606078</t>
  </si>
  <si>
    <t>966073812</t>
  </si>
  <si>
    <t>Rozebrání vrat a vrátek k oplocení plochy jednotlivě přes 6 do 10 m2</t>
  </si>
  <si>
    <t>1008224446</t>
  </si>
  <si>
    <t>42,347*31 'Přepočtené koeficientem množství</t>
  </si>
  <si>
    <t>42,347*0,5 'Přepočtené koeficientem množství</t>
  </si>
  <si>
    <t>SO 04 - Přípojky</t>
  </si>
  <si>
    <t>OST - Ostatní</t>
  </si>
  <si>
    <t>OST</t>
  </si>
  <si>
    <t>Ostatní</t>
  </si>
  <si>
    <t>R-A.00-1001</t>
  </si>
  <si>
    <t>Zrušení, ukončení a odpojení přípojky NN vč. měřícího pilíře. Provedení dle PD a požadavku sprácve IS vč. zemních prací a obnovy povrchu.</t>
  </si>
  <si>
    <t>kpl</t>
  </si>
  <si>
    <t>-1612979359</t>
  </si>
  <si>
    <t>R-A.00-1002</t>
  </si>
  <si>
    <t>Odpojení a zaslepení přípojky kanalizace. Provedení dle PD a požadavku sprácve IS vč. zemních prací a obnovy povrchu.</t>
  </si>
  <si>
    <t>-1355630744</t>
  </si>
  <si>
    <t>R-A.00-1003</t>
  </si>
  <si>
    <t>Zrušení, ukončení a odpojení přípojky vod vč. vodoměrné sestavy. Provedení dle PD a požadavku sprácve IS vč. zemních prací a obnovy povrchu.</t>
  </si>
  <si>
    <t>-189429914</t>
  </si>
  <si>
    <t>R-A.00-1004</t>
  </si>
  <si>
    <t>Zrušení, ukončení a odpojení přípojky plynu vč. měřícího pilíře. Provedení dle PD a požadavku sprácve IS vč. zemních prací a obnovy povrchu.</t>
  </si>
  <si>
    <t>-1516414242</t>
  </si>
  <si>
    <t>VRN - Vedlejší rozpočtové náklady</t>
  </si>
  <si>
    <t>N00 - Nepojmenované práce</t>
  </si>
  <si>
    <t xml:space="preserve">    VRN3 - Zařízení staveniště</t>
  </si>
  <si>
    <t xml:space="preserve">    VRN7 - Provozní vlivy</t>
  </si>
  <si>
    <t>N00</t>
  </si>
  <si>
    <t>Nepojmenované práce</t>
  </si>
  <si>
    <t>013214001</t>
  </si>
  <si>
    <t>Vytyčení podzemních sítí a zařízení</t>
  </si>
  <si>
    <t>1024</t>
  </si>
  <si>
    <t>486202597</t>
  </si>
  <si>
    <t>039002001</t>
  </si>
  <si>
    <t>Zvláštní užívání komunikace</t>
  </si>
  <si>
    <t>-1246337032</t>
  </si>
  <si>
    <t>VRN3</t>
  </si>
  <si>
    <t>Zařízení staveniště</t>
  </si>
  <si>
    <t>030001000</t>
  </si>
  <si>
    <t>734313988</t>
  </si>
  <si>
    <t>034002000</t>
  </si>
  <si>
    <t>Zabezpečení staveniště</t>
  </si>
  <si>
    <t>1562743600</t>
  </si>
  <si>
    <t>034203000</t>
  </si>
  <si>
    <t>Oplocení staveniště</t>
  </si>
  <si>
    <t>1921890616</t>
  </si>
  <si>
    <t>034403000</t>
  </si>
  <si>
    <t>Dopravní značení na staveništi</t>
  </si>
  <si>
    <t>1946966324</t>
  </si>
  <si>
    <t>VRN7</t>
  </si>
  <si>
    <t>Provozní vlivy</t>
  </si>
  <si>
    <t>079002000</t>
  </si>
  <si>
    <t>Ostatní provozní vlivy</t>
  </si>
  <si>
    <t>-963303273</t>
  </si>
  <si>
    <t>SEZNAM FIGUR</t>
  </si>
  <si>
    <t>Výměra</t>
  </si>
  <si>
    <t xml:space="preserve"> SO 01</t>
  </si>
  <si>
    <t>Použití figury:</t>
  </si>
  <si>
    <t>Plošná úprava terénu do 500 m2 zemina tř 1 až 4 nerovnosti do 150 mm v rovinně a svahu do 1:5</t>
  </si>
  <si>
    <t>Rozprostření ornice tl vrstvy do 200 mm pl do 500 m2 v rovině nebo ve svahu do 1:5 strojně</t>
  </si>
  <si>
    <t>Založení lučního trávníku výsevem plochy do 1000 m2 v rovině a ve svahu do 1:5</t>
  </si>
  <si>
    <t>Demolice budov zděných na MVC podíl konstrukcí do 35 % těžkou mechanizací</t>
  </si>
  <si>
    <t>Zásyp jam, šachet rýh nebo kolem objektů sypaninou se zhutněním</t>
  </si>
  <si>
    <t>Odkopávky a prokopávky nezapažené v hornině třídy těžitelnosti I, skupiny 3 objem do 50 m3 strojně</t>
  </si>
  <si>
    <t>Vodorovné přemístění do 5000 m výkopku/sypaniny z horniny třídy těžitelnosti I, skupiny 1 až 3</t>
  </si>
  <si>
    <t>Nakládání výkopku z hornin třídy těžitelnosti I, skupiny 1 až 3 do 100 m3</t>
  </si>
  <si>
    <t>Poplatek za uložení zeminy a kamení na recyklační skládce (skládkovné) kód odpadu 17 05 04</t>
  </si>
  <si>
    <t>Bourání základů z betonu prostého</t>
  </si>
  <si>
    <t xml:space="preserve"> SO 02</t>
  </si>
  <si>
    <t xml:space="preserve"> SO 03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</si>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</sst>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/>
    </xf>
    <xf numFmtId="167" fontId="40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33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21/03-001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ODSTRANĚNÍ STAVBY ČP, 1031 VČ. KOLNY A OPLOCENÍ V NUDVOJOVICÍCH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na p.p.č. 3688 v k.ú. Turnov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21. 6. 2021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Turnov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ACTIV Projekce, s.r.o.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ACTIV Projekce, s.r.o.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ROUND(SUM(AG55:AG59),2)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ROUND(SUM(AS55:AS59),2)</f>
        <v>0</v>
      </c>
      <c r="AT54" s="108">
        <f>ROUND(SUM(AV54:AW54),2)</f>
        <v>0</v>
      </c>
      <c r="AU54" s="109">
        <f>ROUND(SUM(AU55:AU59),5)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ROUND(SUM(AZ55:AZ59),2)</f>
        <v>0</v>
      </c>
      <c r="BA54" s="108">
        <f>ROUND(SUM(BA55:BA59),2)</f>
        <v>0</v>
      </c>
      <c r="BB54" s="108">
        <f>ROUND(SUM(BB55:BB59),2)</f>
        <v>0</v>
      </c>
      <c r="BC54" s="108">
        <f>ROUND(SUM(BC55:BC59),2)</f>
        <v>0</v>
      </c>
      <c r="BD54" s="110">
        <f>ROUND(SUM(BD55:BD59),2)</f>
        <v>0</v>
      </c>
      <c r="BE54" s="6"/>
      <c r="BS54" s="111" t="s">
        <v>72</v>
      </c>
      <c r="BT54" s="111" t="s">
        <v>73</v>
      </c>
      <c r="BU54" s="112" t="s">
        <v>74</v>
      </c>
      <c r="BV54" s="111" t="s">
        <v>75</v>
      </c>
      <c r="BW54" s="111" t="s">
        <v>5</v>
      </c>
      <c r="BX54" s="111" t="s">
        <v>76</v>
      </c>
      <c r="CL54" s="111" t="s">
        <v>19</v>
      </c>
    </row>
    <row r="55" s="7" customFormat="1" ht="16.5" customHeight="1">
      <c r="A55" s="113" t="s">
        <v>77</v>
      </c>
      <c r="B55" s="114"/>
      <c r="C55" s="115"/>
      <c r="D55" s="116" t="s">
        <v>78</v>
      </c>
      <c r="E55" s="116"/>
      <c r="F55" s="116"/>
      <c r="G55" s="116"/>
      <c r="H55" s="116"/>
      <c r="I55" s="117"/>
      <c r="J55" s="116" t="s">
        <v>79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01 - Rodinný dům'!J30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80</v>
      </c>
      <c r="AR55" s="120"/>
      <c r="AS55" s="121">
        <v>0</v>
      </c>
      <c r="AT55" s="122">
        <f>ROUND(SUM(AV55:AW55),2)</f>
        <v>0</v>
      </c>
      <c r="AU55" s="123">
        <f>'SO 01 - Rodinný dům'!P85</f>
        <v>0</v>
      </c>
      <c r="AV55" s="122">
        <f>'SO 01 - Rodinný dům'!J33</f>
        <v>0</v>
      </c>
      <c r="AW55" s="122">
        <f>'SO 01 - Rodinný dům'!J34</f>
        <v>0</v>
      </c>
      <c r="AX55" s="122">
        <f>'SO 01 - Rodinný dům'!J35</f>
        <v>0</v>
      </c>
      <c r="AY55" s="122">
        <f>'SO 01 - Rodinný dům'!J36</f>
        <v>0</v>
      </c>
      <c r="AZ55" s="122">
        <f>'SO 01 - Rodinný dům'!F33</f>
        <v>0</v>
      </c>
      <c r="BA55" s="122">
        <f>'SO 01 - Rodinný dům'!F34</f>
        <v>0</v>
      </c>
      <c r="BB55" s="122">
        <f>'SO 01 - Rodinný dům'!F35</f>
        <v>0</v>
      </c>
      <c r="BC55" s="122">
        <f>'SO 01 - Rodinný dům'!F36</f>
        <v>0</v>
      </c>
      <c r="BD55" s="124">
        <f>'SO 01 - Rodinný dům'!F37</f>
        <v>0</v>
      </c>
      <c r="BE55" s="7"/>
      <c r="BT55" s="125" t="s">
        <v>81</v>
      </c>
      <c r="BV55" s="125" t="s">
        <v>75</v>
      </c>
      <c r="BW55" s="125" t="s">
        <v>82</v>
      </c>
      <c r="BX55" s="125" t="s">
        <v>5</v>
      </c>
      <c r="CL55" s="125" t="s">
        <v>19</v>
      </c>
      <c r="CM55" s="125" t="s">
        <v>81</v>
      </c>
    </row>
    <row r="56" s="7" customFormat="1" ht="16.5" customHeight="1">
      <c r="A56" s="113" t="s">
        <v>77</v>
      </c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02 - Doplňková stavba'!J30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80</v>
      </c>
      <c r="AR56" s="120"/>
      <c r="AS56" s="121">
        <v>0</v>
      </c>
      <c r="AT56" s="122">
        <f>ROUND(SUM(AV56:AW56),2)</f>
        <v>0</v>
      </c>
      <c r="AU56" s="123">
        <f>'SO 02 - Doplňková stavba'!P85</f>
        <v>0</v>
      </c>
      <c r="AV56" s="122">
        <f>'SO 02 - Doplňková stavba'!J33</f>
        <v>0</v>
      </c>
      <c r="AW56" s="122">
        <f>'SO 02 - Doplňková stavba'!J34</f>
        <v>0</v>
      </c>
      <c r="AX56" s="122">
        <f>'SO 02 - Doplňková stavba'!J35</f>
        <v>0</v>
      </c>
      <c r="AY56" s="122">
        <f>'SO 02 - Doplňková stavba'!J36</f>
        <v>0</v>
      </c>
      <c r="AZ56" s="122">
        <f>'SO 02 - Doplňková stavba'!F33</f>
        <v>0</v>
      </c>
      <c r="BA56" s="122">
        <f>'SO 02 - Doplňková stavba'!F34</f>
        <v>0</v>
      </c>
      <c r="BB56" s="122">
        <f>'SO 02 - Doplňková stavba'!F35</f>
        <v>0</v>
      </c>
      <c r="BC56" s="122">
        <f>'SO 02 - Doplňková stavba'!F36</f>
        <v>0</v>
      </c>
      <c r="BD56" s="124">
        <f>'SO 02 - Doplňková stavba'!F37</f>
        <v>0</v>
      </c>
      <c r="BE56" s="7"/>
      <c r="BT56" s="125" t="s">
        <v>81</v>
      </c>
      <c r="BV56" s="125" t="s">
        <v>75</v>
      </c>
      <c r="BW56" s="125" t="s">
        <v>85</v>
      </c>
      <c r="BX56" s="125" t="s">
        <v>5</v>
      </c>
      <c r="CL56" s="125" t="s">
        <v>19</v>
      </c>
      <c r="CM56" s="125" t="s">
        <v>81</v>
      </c>
    </row>
    <row r="57" s="7" customFormat="1" ht="16.5" customHeight="1">
      <c r="A57" s="113" t="s">
        <v>77</v>
      </c>
      <c r="B57" s="114"/>
      <c r="C57" s="115"/>
      <c r="D57" s="116" t="s">
        <v>86</v>
      </c>
      <c r="E57" s="116"/>
      <c r="F57" s="116"/>
      <c r="G57" s="116"/>
      <c r="H57" s="116"/>
      <c r="I57" s="117"/>
      <c r="J57" s="116" t="s">
        <v>87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'SO 03 - Drobné stavební o...'!J30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80</v>
      </c>
      <c r="AR57" s="120"/>
      <c r="AS57" s="121">
        <v>0</v>
      </c>
      <c r="AT57" s="122">
        <f>ROUND(SUM(AV57:AW57),2)</f>
        <v>0</v>
      </c>
      <c r="AU57" s="123">
        <f>'SO 03 - Drobné stavební o...'!P85</f>
        <v>0</v>
      </c>
      <c r="AV57" s="122">
        <f>'SO 03 - Drobné stavební o...'!J33</f>
        <v>0</v>
      </c>
      <c r="AW57" s="122">
        <f>'SO 03 - Drobné stavební o...'!J34</f>
        <v>0</v>
      </c>
      <c r="AX57" s="122">
        <f>'SO 03 - Drobné stavební o...'!J35</f>
        <v>0</v>
      </c>
      <c r="AY57" s="122">
        <f>'SO 03 - Drobné stavební o...'!J36</f>
        <v>0</v>
      </c>
      <c r="AZ57" s="122">
        <f>'SO 03 - Drobné stavební o...'!F33</f>
        <v>0</v>
      </c>
      <c r="BA57" s="122">
        <f>'SO 03 - Drobné stavební o...'!F34</f>
        <v>0</v>
      </c>
      <c r="BB57" s="122">
        <f>'SO 03 - Drobné stavební o...'!F35</f>
        <v>0</v>
      </c>
      <c r="BC57" s="122">
        <f>'SO 03 - Drobné stavební o...'!F36</f>
        <v>0</v>
      </c>
      <c r="BD57" s="124">
        <f>'SO 03 - Drobné stavební o...'!F37</f>
        <v>0</v>
      </c>
      <c r="BE57" s="7"/>
      <c r="BT57" s="125" t="s">
        <v>81</v>
      </c>
      <c r="BV57" s="125" t="s">
        <v>75</v>
      </c>
      <c r="BW57" s="125" t="s">
        <v>88</v>
      </c>
      <c r="BX57" s="125" t="s">
        <v>5</v>
      </c>
      <c r="CL57" s="125" t="s">
        <v>19</v>
      </c>
      <c r="CM57" s="125" t="s">
        <v>81</v>
      </c>
    </row>
    <row r="58" s="7" customFormat="1" ht="16.5" customHeight="1">
      <c r="A58" s="113" t="s">
        <v>77</v>
      </c>
      <c r="B58" s="114"/>
      <c r="C58" s="115"/>
      <c r="D58" s="116" t="s">
        <v>89</v>
      </c>
      <c r="E58" s="116"/>
      <c r="F58" s="116"/>
      <c r="G58" s="116"/>
      <c r="H58" s="116"/>
      <c r="I58" s="117"/>
      <c r="J58" s="116" t="s">
        <v>90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'SO 04 - Přípojky'!J30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80</v>
      </c>
      <c r="AR58" s="120"/>
      <c r="AS58" s="121">
        <v>0</v>
      </c>
      <c r="AT58" s="122">
        <f>ROUND(SUM(AV58:AW58),2)</f>
        <v>0</v>
      </c>
      <c r="AU58" s="123">
        <f>'SO 04 - Přípojky'!P80</f>
        <v>0</v>
      </c>
      <c r="AV58" s="122">
        <f>'SO 04 - Přípojky'!J33</f>
        <v>0</v>
      </c>
      <c r="AW58" s="122">
        <f>'SO 04 - Přípojky'!J34</f>
        <v>0</v>
      </c>
      <c r="AX58" s="122">
        <f>'SO 04 - Přípojky'!J35</f>
        <v>0</v>
      </c>
      <c r="AY58" s="122">
        <f>'SO 04 - Přípojky'!J36</f>
        <v>0</v>
      </c>
      <c r="AZ58" s="122">
        <f>'SO 04 - Přípojky'!F33</f>
        <v>0</v>
      </c>
      <c r="BA58" s="122">
        <f>'SO 04 - Přípojky'!F34</f>
        <v>0</v>
      </c>
      <c r="BB58" s="122">
        <f>'SO 04 - Přípojky'!F35</f>
        <v>0</v>
      </c>
      <c r="BC58" s="122">
        <f>'SO 04 - Přípojky'!F36</f>
        <v>0</v>
      </c>
      <c r="BD58" s="124">
        <f>'SO 04 - Přípojky'!F37</f>
        <v>0</v>
      </c>
      <c r="BE58" s="7"/>
      <c r="BT58" s="125" t="s">
        <v>81</v>
      </c>
      <c r="BV58" s="125" t="s">
        <v>75</v>
      </c>
      <c r="BW58" s="125" t="s">
        <v>91</v>
      </c>
      <c r="BX58" s="125" t="s">
        <v>5</v>
      </c>
      <c r="CL58" s="125" t="s">
        <v>19</v>
      </c>
      <c r="CM58" s="125" t="s">
        <v>81</v>
      </c>
    </row>
    <row r="59" s="7" customFormat="1" ht="16.5" customHeight="1">
      <c r="A59" s="113" t="s">
        <v>77</v>
      </c>
      <c r="B59" s="114"/>
      <c r="C59" s="115"/>
      <c r="D59" s="116" t="s">
        <v>92</v>
      </c>
      <c r="E59" s="116"/>
      <c r="F59" s="116"/>
      <c r="G59" s="116"/>
      <c r="H59" s="116"/>
      <c r="I59" s="117"/>
      <c r="J59" s="116" t="s">
        <v>93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'VRN - Vedlejší rozpočtové...'!J30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80</v>
      </c>
      <c r="AR59" s="120"/>
      <c r="AS59" s="126">
        <v>0</v>
      </c>
      <c r="AT59" s="127">
        <f>ROUND(SUM(AV59:AW59),2)</f>
        <v>0</v>
      </c>
      <c r="AU59" s="128">
        <f>'VRN - Vedlejší rozpočtové...'!P83</f>
        <v>0</v>
      </c>
      <c r="AV59" s="127">
        <f>'VRN - Vedlejší rozpočtové...'!J33</f>
        <v>0</v>
      </c>
      <c r="AW59" s="127">
        <f>'VRN - Vedlejší rozpočtové...'!J34</f>
        <v>0</v>
      </c>
      <c r="AX59" s="127">
        <f>'VRN - Vedlejší rozpočtové...'!J35</f>
        <v>0</v>
      </c>
      <c r="AY59" s="127">
        <f>'VRN - Vedlejší rozpočtové...'!J36</f>
        <v>0</v>
      </c>
      <c r="AZ59" s="127">
        <f>'VRN - Vedlejší rozpočtové...'!F33</f>
        <v>0</v>
      </c>
      <c r="BA59" s="127">
        <f>'VRN - Vedlejší rozpočtové...'!F34</f>
        <v>0</v>
      </c>
      <c r="BB59" s="127">
        <f>'VRN - Vedlejší rozpočtové...'!F35</f>
        <v>0</v>
      </c>
      <c r="BC59" s="127">
        <f>'VRN - Vedlejší rozpočtové...'!F36</f>
        <v>0</v>
      </c>
      <c r="BD59" s="129">
        <f>'VRN - Vedlejší rozpočtové...'!F37</f>
        <v>0</v>
      </c>
      <c r="BE59" s="7"/>
      <c r="BT59" s="125" t="s">
        <v>81</v>
      </c>
      <c r="BV59" s="125" t="s">
        <v>75</v>
      </c>
      <c r="BW59" s="125" t="s">
        <v>94</v>
      </c>
      <c r="BX59" s="125" t="s">
        <v>5</v>
      </c>
      <c r="CL59" s="125" t="s">
        <v>19</v>
      </c>
      <c r="CM59" s="125" t="s">
        <v>81</v>
      </c>
    </row>
    <row r="60" s="2" customFormat="1" ht="30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46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</sheetData>
  <sheetProtection sheet="1" formatColumns="0" formatRows="0" objects="1" scenarios="1" spinCount="100000" saltValue="wUAM8XI/CXCaHqrQgRp+e3yt1dTCTqWx+VGFhpgRRH6uP4Ackea79rAkpET+JYPM7NCDsh9QxiJM6u8thuZiYQ==" hashValue="9KKWCjlNPfHN582v075zkN+wKTGK/D3i19WUzYxVn/E8rqEb7I6+bpLYhOajNa8G7ycbt/S+y563hvXubLelrg==" algorithmName="SHA-512" password="CC35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01 - Rodinný dům'!C2" display="/"/>
    <hyperlink ref="A56" location="'SO 02 - Doplňková stavba'!C2" display="/"/>
    <hyperlink ref="A57" location="'SO 03 - Drobné stavební o...'!C2" display="/"/>
    <hyperlink ref="A58" location="'SO 04 - Přípojky'!C2" display="/"/>
    <hyperlink ref="A59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82</v>
      </c>
      <c r="AZ2" s="130" t="s">
        <v>95</v>
      </c>
      <c r="BA2" s="130" t="s">
        <v>96</v>
      </c>
      <c r="BB2" s="130" t="s">
        <v>97</v>
      </c>
      <c r="BC2" s="130" t="s">
        <v>98</v>
      </c>
      <c r="BD2" s="130" t="s">
        <v>99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81</v>
      </c>
      <c r="AZ3" s="130" t="s">
        <v>100</v>
      </c>
      <c r="BA3" s="130" t="s">
        <v>101</v>
      </c>
      <c r="BB3" s="130" t="s">
        <v>102</v>
      </c>
      <c r="BC3" s="130" t="s">
        <v>103</v>
      </c>
      <c r="BD3" s="130" t="s">
        <v>99</v>
      </c>
    </row>
    <row r="4" s="1" customFormat="1" ht="24.96" customHeight="1">
      <c r="B4" s="22"/>
      <c r="D4" s="133" t="s">
        <v>104</v>
      </c>
      <c r="L4" s="22"/>
      <c r="M4" s="134" t="s">
        <v>10</v>
      </c>
      <c r="AT4" s="19" t="s">
        <v>4</v>
      </c>
      <c r="AZ4" s="130" t="s">
        <v>105</v>
      </c>
      <c r="BA4" s="130" t="s">
        <v>106</v>
      </c>
      <c r="BB4" s="130" t="s">
        <v>97</v>
      </c>
      <c r="BC4" s="130" t="s">
        <v>107</v>
      </c>
      <c r="BD4" s="130" t="s">
        <v>99</v>
      </c>
    </row>
    <row r="5" s="1" customFormat="1" ht="6.96" customHeight="1">
      <c r="B5" s="22"/>
      <c r="L5" s="22"/>
      <c r="AZ5" s="130" t="s">
        <v>108</v>
      </c>
      <c r="BA5" s="130" t="s">
        <v>109</v>
      </c>
      <c r="BB5" s="130" t="s">
        <v>102</v>
      </c>
      <c r="BC5" s="130" t="s">
        <v>110</v>
      </c>
      <c r="BD5" s="130" t="s">
        <v>99</v>
      </c>
    </row>
    <row r="6" s="1" customFormat="1" ht="12" customHeight="1">
      <c r="B6" s="22"/>
      <c r="D6" s="135" t="s">
        <v>16</v>
      </c>
      <c r="L6" s="22"/>
    </row>
    <row r="7" s="1" customFormat="1" ht="23.25" customHeight="1">
      <c r="B7" s="22"/>
      <c r="E7" s="136" t="str">
        <f>'Rekapitulace stavby'!K6</f>
        <v>ODSTRANĚNÍ STAVBY ČP, 1031 VČ. KOLNY A OPLOCENÍ V NUDVOJOVICÍCH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111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112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21. 6. 2021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27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28</v>
      </c>
      <c r="F15" s="40"/>
      <c r="G15" s="40"/>
      <c r="H15" s="40"/>
      <c r="I15" s="135" t="s">
        <v>29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30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29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32</v>
      </c>
      <c r="E20" s="40"/>
      <c r="F20" s="40"/>
      <c r="G20" s="40"/>
      <c r="H20" s="40"/>
      <c r="I20" s="135" t="s">
        <v>26</v>
      </c>
      <c r="J20" s="139" t="s">
        <v>33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34</v>
      </c>
      <c r="F21" s="40"/>
      <c r="G21" s="40"/>
      <c r="H21" s="40"/>
      <c r="I21" s="135" t="s">
        <v>29</v>
      </c>
      <c r="J21" s="139" t="s">
        <v>19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36</v>
      </c>
      <c r="E23" s="40"/>
      <c r="F23" s="40"/>
      <c r="G23" s="40"/>
      <c r="H23" s="40"/>
      <c r="I23" s="135" t="s">
        <v>26</v>
      </c>
      <c r="J23" s="139" t="s">
        <v>33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34</v>
      </c>
      <c r="F24" s="40"/>
      <c r="G24" s="40"/>
      <c r="H24" s="40"/>
      <c r="I24" s="135" t="s">
        <v>29</v>
      </c>
      <c r="J24" s="139" t="s">
        <v>19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37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39</v>
      </c>
      <c r="E30" s="40"/>
      <c r="F30" s="40"/>
      <c r="G30" s="40"/>
      <c r="H30" s="40"/>
      <c r="I30" s="40"/>
      <c r="J30" s="147">
        <f>ROUND(J85,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41</v>
      </c>
      <c r="G32" s="40"/>
      <c r="H32" s="40"/>
      <c r="I32" s="148" t="s">
        <v>40</v>
      </c>
      <c r="J32" s="148" t="s">
        <v>42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43</v>
      </c>
      <c r="E33" s="135" t="s">
        <v>44</v>
      </c>
      <c r="F33" s="150">
        <f>ROUND((SUM(BE85:BE191)),  2)</f>
        <v>0</v>
      </c>
      <c r="G33" s="40"/>
      <c r="H33" s="40"/>
      <c r="I33" s="151">
        <v>0.20999999999999999</v>
      </c>
      <c r="J33" s="150">
        <f>ROUND(((SUM(BE85:BE191))*I33),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45</v>
      </c>
      <c r="F34" s="150">
        <f>ROUND((SUM(BF85:BF191)),  2)</f>
        <v>0</v>
      </c>
      <c r="G34" s="40"/>
      <c r="H34" s="40"/>
      <c r="I34" s="151">
        <v>0.14999999999999999</v>
      </c>
      <c r="J34" s="150">
        <f>ROUND(((SUM(BF85:BF191))*I34),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46</v>
      </c>
      <c r="F35" s="150">
        <f>ROUND((SUM(BG85:BG191)),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47</v>
      </c>
      <c r="F36" s="150">
        <f>ROUND((SUM(BH85:BH191)),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48</v>
      </c>
      <c r="F37" s="150">
        <f>ROUND((SUM(BI85:BI191)),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3.25" customHeight="1">
      <c r="A48" s="40"/>
      <c r="B48" s="41"/>
      <c r="C48" s="42"/>
      <c r="D48" s="42"/>
      <c r="E48" s="163" t="str">
        <f>E7</f>
        <v>ODSTRANĚNÍ STAVBY ČP, 1031 VČ. KOLNY A OPLOCENÍ V NUDVOJOVICÍCH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111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01 - Rodinný dům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na p.p.č. 3688 v k.ú. Turnov</v>
      </c>
      <c r="G52" s="42"/>
      <c r="H52" s="42"/>
      <c r="I52" s="34" t="s">
        <v>23</v>
      </c>
      <c r="J52" s="74" t="str">
        <f>IF(J12="","",J12)</f>
        <v>21. 6. 2021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Město Turnov</v>
      </c>
      <c r="G54" s="42"/>
      <c r="H54" s="42"/>
      <c r="I54" s="34" t="s">
        <v>32</v>
      </c>
      <c r="J54" s="38" t="str">
        <f>E21</f>
        <v>ACTIV Projekce, s.r.o.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ACTIV Projekce,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114</v>
      </c>
      <c r="D57" s="165"/>
      <c r="E57" s="165"/>
      <c r="F57" s="165"/>
      <c r="G57" s="165"/>
      <c r="H57" s="165"/>
      <c r="I57" s="165"/>
      <c r="J57" s="166" t="s">
        <v>115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71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8"/>
      <c r="C60" s="169"/>
      <c r="D60" s="170" t="s">
        <v>117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118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4"/>
      <c r="C62" s="175"/>
      <c r="D62" s="176" t="s">
        <v>119</v>
      </c>
      <c r="E62" s="177"/>
      <c r="F62" s="177"/>
      <c r="G62" s="177"/>
      <c r="H62" s="177"/>
      <c r="I62" s="177"/>
      <c r="J62" s="178">
        <f>J127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120</v>
      </c>
      <c r="E63" s="177"/>
      <c r="F63" s="177"/>
      <c r="G63" s="177"/>
      <c r="H63" s="177"/>
      <c r="I63" s="177"/>
      <c r="J63" s="178">
        <f>J133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121</v>
      </c>
      <c r="E64" s="177"/>
      <c r="F64" s="177"/>
      <c r="G64" s="177"/>
      <c r="H64" s="177"/>
      <c r="I64" s="177"/>
      <c r="J64" s="178">
        <f>J153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122</v>
      </c>
      <c r="E65" s="177"/>
      <c r="F65" s="177"/>
      <c r="G65" s="177"/>
      <c r="H65" s="177"/>
      <c r="I65" s="177"/>
      <c r="J65" s="178">
        <f>J190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123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3.25" customHeight="1">
      <c r="A75" s="40"/>
      <c r="B75" s="41"/>
      <c r="C75" s="42"/>
      <c r="D75" s="42"/>
      <c r="E75" s="163" t="str">
        <f>E7</f>
        <v>ODSTRANĚNÍ STAVBY ČP, 1031 VČ. KOLNY A OPLOCENÍ V NUDVOJOVICÍCH</v>
      </c>
      <c r="F75" s="34"/>
      <c r="G75" s="34"/>
      <c r="H75" s="34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111</v>
      </c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SO 01 - Rodinný dům</v>
      </c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na p.p.č. 3688 v k.ú. Turnov</v>
      </c>
      <c r="G79" s="42"/>
      <c r="H79" s="42"/>
      <c r="I79" s="34" t="s">
        <v>23</v>
      </c>
      <c r="J79" s="74" t="str">
        <f>IF(J12="","",J12)</f>
        <v>21. 6. 2021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4" t="s">
        <v>25</v>
      </c>
      <c r="D81" s="42"/>
      <c r="E81" s="42"/>
      <c r="F81" s="29" t="str">
        <f>E15</f>
        <v>Město Turnov</v>
      </c>
      <c r="G81" s="42"/>
      <c r="H81" s="42"/>
      <c r="I81" s="34" t="s">
        <v>32</v>
      </c>
      <c r="J81" s="38" t="str">
        <f>E21</f>
        <v>ACTIV Projekce, s.r.o.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5.65" customHeight="1">
      <c r="A82" s="40"/>
      <c r="B82" s="41"/>
      <c r="C82" s="34" t="s">
        <v>30</v>
      </c>
      <c r="D82" s="42"/>
      <c r="E82" s="42"/>
      <c r="F82" s="29" t="str">
        <f>IF(E18="","",E18)</f>
        <v>Vyplň údaj</v>
      </c>
      <c r="G82" s="42"/>
      <c r="H82" s="42"/>
      <c r="I82" s="34" t="s">
        <v>36</v>
      </c>
      <c r="J82" s="38" t="str">
        <f>E24</f>
        <v>ACTIV Projekce, s.r.o.</v>
      </c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0"/>
      <c r="B84" s="181"/>
      <c r="C84" s="182" t="s">
        <v>124</v>
      </c>
      <c r="D84" s="183" t="s">
        <v>58</v>
      </c>
      <c r="E84" s="183" t="s">
        <v>54</v>
      </c>
      <c r="F84" s="183" t="s">
        <v>55</v>
      </c>
      <c r="G84" s="183" t="s">
        <v>125</v>
      </c>
      <c r="H84" s="183" t="s">
        <v>126</v>
      </c>
      <c r="I84" s="183" t="s">
        <v>127</v>
      </c>
      <c r="J84" s="183" t="s">
        <v>115</v>
      </c>
      <c r="K84" s="184" t="s">
        <v>128</v>
      </c>
      <c r="L84" s="185"/>
      <c r="M84" s="94" t="s">
        <v>19</v>
      </c>
      <c r="N84" s="95" t="s">
        <v>43</v>
      </c>
      <c r="O84" s="95" t="s">
        <v>129</v>
      </c>
      <c r="P84" s="95" t="s">
        <v>130</v>
      </c>
      <c r="Q84" s="95" t="s">
        <v>131</v>
      </c>
      <c r="R84" s="95" t="s">
        <v>132</v>
      </c>
      <c r="S84" s="95" t="s">
        <v>133</v>
      </c>
      <c r="T84" s="96" t="s">
        <v>134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0"/>
      <c r="B85" s="41"/>
      <c r="C85" s="101" t="s">
        <v>135</v>
      </c>
      <c r="D85" s="42"/>
      <c r="E85" s="42"/>
      <c r="F85" s="42"/>
      <c r="G85" s="42"/>
      <c r="H85" s="42"/>
      <c r="I85" s="42"/>
      <c r="J85" s="186">
        <f>BK85</f>
        <v>0</v>
      </c>
      <c r="K85" s="42"/>
      <c r="L85" s="46"/>
      <c r="M85" s="97"/>
      <c r="N85" s="187"/>
      <c r="O85" s="98"/>
      <c r="P85" s="188">
        <f>P86</f>
        <v>0</v>
      </c>
      <c r="Q85" s="98"/>
      <c r="R85" s="188">
        <f>R86</f>
        <v>0.003506</v>
      </c>
      <c r="S85" s="98"/>
      <c r="T85" s="189">
        <f>T86</f>
        <v>632.41830000000004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72</v>
      </c>
      <c r="AU85" s="19" t="s">
        <v>116</v>
      </c>
      <c r="BK85" s="190">
        <f>BK86</f>
        <v>0</v>
      </c>
    </row>
    <row r="86" s="12" customFormat="1" ht="25.92" customHeight="1">
      <c r="A86" s="12"/>
      <c r="B86" s="191"/>
      <c r="C86" s="192"/>
      <c r="D86" s="193" t="s">
        <v>72</v>
      </c>
      <c r="E86" s="194" t="s">
        <v>136</v>
      </c>
      <c r="F86" s="194" t="s">
        <v>137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P87+P133+P153+P190</f>
        <v>0</v>
      </c>
      <c r="Q86" s="199"/>
      <c r="R86" s="200">
        <f>R87+R133+R153+R190</f>
        <v>0.003506</v>
      </c>
      <c r="S86" s="199"/>
      <c r="T86" s="201">
        <f>T87+T133+T153+T190</f>
        <v>632.41830000000004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81</v>
      </c>
      <c r="AT86" s="203" t="s">
        <v>72</v>
      </c>
      <c r="AU86" s="203" t="s">
        <v>73</v>
      </c>
      <c r="AY86" s="202" t="s">
        <v>138</v>
      </c>
      <c r="BK86" s="204">
        <f>BK87+BK133+BK153+BK190</f>
        <v>0</v>
      </c>
    </row>
    <row r="87" s="12" customFormat="1" ht="22.8" customHeight="1">
      <c r="A87" s="12"/>
      <c r="B87" s="191"/>
      <c r="C87" s="192"/>
      <c r="D87" s="193" t="s">
        <v>72</v>
      </c>
      <c r="E87" s="205" t="s">
        <v>81</v>
      </c>
      <c r="F87" s="205" t="s">
        <v>139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P88+SUM(P89:P127)</f>
        <v>0</v>
      </c>
      <c r="Q87" s="199"/>
      <c r="R87" s="200">
        <f>R88+SUM(R89:R127)</f>
        <v>0.003506</v>
      </c>
      <c r="S87" s="199"/>
      <c r="T87" s="201">
        <f>T88+SUM(T89:T127)</f>
        <v>136.506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81</v>
      </c>
      <c r="AT87" s="203" t="s">
        <v>72</v>
      </c>
      <c r="AU87" s="203" t="s">
        <v>81</v>
      </c>
      <c r="AY87" s="202" t="s">
        <v>138</v>
      </c>
      <c r="BK87" s="204">
        <f>BK88+SUM(BK89:BK127)</f>
        <v>0</v>
      </c>
    </row>
    <row r="88" s="2" customFormat="1" ht="14.4" customHeight="1">
      <c r="A88" s="40"/>
      <c r="B88" s="41"/>
      <c r="C88" s="207" t="s">
        <v>81</v>
      </c>
      <c r="D88" s="207" t="s">
        <v>140</v>
      </c>
      <c r="E88" s="208" t="s">
        <v>141</v>
      </c>
      <c r="F88" s="209" t="s">
        <v>142</v>
      </c>
      <c r="G88" s="210" t="s">
        <v>102</v>
      </c>
      <c r="H88" s="211">
        <v>68.253</v>
      </c>
      <c r="I88" s="212"/>
      <c r="J88" s="213">
        <f>ROUND(I88*H88,2)</f>
        <v>0</v>
      </c>
      <c r="K88" s="209" t="s">
        <v>143</v>
      </c>
      <c r="L88" s="46"/>
      <c r="M88" s="214" t="s">
        <v>19</v>
      </c>
      <c r="N88" s="215" t="s">
        <v>45</v>
      </c>
      <c r="O88" s="86"/>
      <c r="P88" s="216">
        <f>O88*H88</f>
        <v>0</v>
      </c>
      <c r="Q88" s="216">
        <v>0</v>
      </c>
      <c r="R88" s="216">
        <f>Q88*H88</f>
        <v>0</v>
      </c>
      <c r="S88" s="216">
        <v>2</v>
      </c>
      <c r="T88" s="217">
        <f>S88*H88</f>
        <v>136.506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144</v>
      </c>
      <c r="AT88" s="218" t="s">
        <v>140</v>
      </c>
      <c r="AU88" s="218" t="s">
        <v>99</v>
      </c>
      <c r="AY88" s="19" t="s">
        <v>138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99</v>
      </c>
      <c r="BK88" s="219">
        <f>ROUND(I88*H88,2)</f>
        <v>0</v>
      </c>
      <c r="BL88" s="19" t="s">
        <v>144</v>
      </c>
      <c r="BM88" s="218" t="s">
        <v>145</v>
      </c>
    </row>
    <row r="89" s="13" customFormat="1">
      <c r="A89" s="13"/>
      <c r="B89" s="220"/>
      <c r="C89" s="221"/>
      <c r="D89" s="222" t="s">
        <v>146</v>
      </c>
      <c r="E89" s="223" t="s">
        <v>19</v>
      </c>
      <c r="F89" s="224" t="s">
        <v>147</v>
      </c>
      <c r="G89" s="221"/>
      <c r="H89" s="223" t="s">
        <v>19</v>
      </c>
      <c r="I89" s="225"/>
      <c r="J89" s="221"/>
      <c r="K89" s="221"/>
      <c r="L89" s="226"/>
      <c r="M89" s="227"/>
      <c r="N89" s="228"/>
      <c r="O89" s="228"/>
      <c r="P89" s="228"/>
      <c r="Q89" s="228"/>
      <c r="R89" s="228"/>
      <c r="S89" s="228"/>
      <c r="T89" s="229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0" t="s">
        <v>146</v>
      </c>
      <c r="AU89" s="230" t="s">
        <v>99</v>
      </c>
      <c r="AV89" s="13" t="s">
        <v>81</v>
      </c>
      <c r="AW89" s="13" t="s">
        <v>35</v>
      </c>
      <c r="AX89" s="13" t="s">
        <v>73</v>
      </c>
      <c r="AY89" s="230" t="s">
        <v>138</v>
      </c>
    </row>
    <row r="90" s="14" customFormat="1">
      <c r="A90" s="14"/>
      <c r="B90" s="231"/>
      <c r="C90" s="232"/>
      <c r="D90" s="222" t="s">
        <v>146</v>
      </c>
      <c r="E90" s="233" t="s">
        <v>19</v>
      </c>
      <c r="F90" s="234" t="s">
        <v>148</v>
      </c>
      <c r="G90" s="232"/>
      <c r="H90" s="235">
        <v>39.832000000000001</v>
      </c>
      <c r="I90" s="236"/>
      <c r="J90" s="232"/>
      <c r="K90" s="232"/>
      <c r="L90" s="237"/>
      <c r="M90" s="238"/>
      <c r="N90" s="239"/>
      <c r="O90" s="239"/>
      <c r="P90" s="239"/>
      <c r="Q90" s="239"/>
      <c r="R90" s="239"/>
      <c r="S90" s="239"/>
      <c r="T90" s="240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1" t="s">
        <v>146</v>
      </c>
      <c r="AU90" s="241" t="s">
        <v>99</v>
      </c>
      <c r="AV90" s="14" t="s">
        <v>99</v>
      </c>
      <c r="AW90" s="14" t="s">
        <v>35</v>
      </c>
      <c r="AX90" s="14" t="s">
        <v>73</v>
      </c>
      <c r="AY90" s="241" t="s">
        <v>138</v>
      </c>
    </row>
    <row r="91" s="14" customFormat="1">
      <c r="A91" s="14"/>
      <c r="B91" s="231"/>
      <c r="C91" s="232"/>
      <c r="D91" s="222" t="s">
        <v>146</v>
      </c>
      <c r="E91" s="233" t="s">
        <v>19</v>
      </c>
      <c r="F91" s="234" t="s">
        <v>149</v>
      </c>
      <c r="G91" s="232"/>
      <c r="H91" s="235">
        <v>6.4199999999999999</v>
      </c>
      <c r="I91" s="236"/>
      <c r="J91" s="232"/>
      <c r="K91" s="232"/>
      <c r="L91" s="237"/>
      <c r="M91" s="238"/>
      <c r="N91" s="239"/>
      <c r="O91" s="239"/>
      <c r="P91" s="239"/>
      <c r="Q91" s="239"/>
      <c r="R91" s="239"/>
      <c r="S91" s="239"/>
      <c r="T91" s="240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1" t="s">
        <v>146</v>
      </c>
      <c r="AU91" s="241" t="s">
        <v>99</v>
      </c>
      <c r="AV91" s="14" t="s">
        <v>99</v>
      </c>
      <c r="AW91" s="14" t="s">
        <v>35</v>
      </c>
      <c r="AX91" s="14" t="s">
        <v>73</v>
      </c>
      <c r="AY91" s="241" t="s">
        <v>138</v>
      </c>
    </row>
    <row r="92" s="14" customFormat="1">
      <c r="A92" s="14"/>
      <c r="B92" s="231"/>
      <c r="C92" s="232"/>
      <c r="D92" s="222" t="s">
        <v>146</v>
      </c>
      <c r="E92" s="233" t="s">
        <v>19</v>
      </c>
      <c r="F92" s="234" t="s">
        <v>150</v>
      </c>
      <c r="G92" s="232"/>
      <c r="H92" s="235">
        <v>8.6799999999999997</v>
      </c>
      <c r="I92" s="236"/>
      <c r="J92" s="232"/>
      <c r="K92" s="232"/>
      <c r="L92" s="237"/>
      <c r="M92" s="238"/>
      <c r="N92" s="239"/>
      <c r="O92" s="239"/>
      <c r="P92" s="239"/>
      <c r="Q92" s="239"/>
      <c r="R92" s="239"/>
      <c r="S92" s="239"/>
      <c r="T92" s="240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1" t="s">
        <v>146</v>
      </c>
      <c r="AU92" s="241" t="s">
        <v>99</v>
      </c>
      <c r="AV92" s="14" t="s">
        <v>99</v>
      </c>
      <c r="AW92" s="14" t="s">
        <v>35</v>
      </c>
      <c r="AX92" s="14" t="s">
        <v>73</v>
      </c>
      <c r="AY92" s="241" t="s">
        <v>138</v>
      </c>
    </row>
    <row r="93" s="14" customFormat="1">
      <c r="A93" s="14"/>
      <c r="B93" s="231"/>
      <c r="C93" s="232"/>
      <c r="D93" s="222" t="s">
        <v>146</v>
      </c>
      <c r="E93" s="233" t="s">
        <v>19</v>
      </c>
      <c r="F93" s="234" t="s">
        <v>151</v>
      </c>
      <c r="G93" s="232"/>
      <c r="H93" s="235">
        <v>6.0800000000000001</v>
      </c>
      <c r="I93" s="236"/>
      <c r="J93" s="232"/>
      <c r="K93" s="232"/>
      <c r="L93" s="237"/>
      <c r="M93" s="238"/>
      <c r="N93" s="239"/>
      <c r="O93" s="239"/>
      <c r="P93" s="239"/>
      <c r="Q93" s="239"/>
      <c r="R93" s="239"/>
      <c r="S93" s="239"/>
      <c r="T93" s="240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1" t="s">
        <v>146</v>
      </c>
      <c r="AU93" s="241" t="s">
        <v>99</v>
      </c>
      <c r="AV93" s="14" t="s">
        <v>99</v>
      </c>
      <c r="AW93" s="14" t="s">
        <v>35</v>
      </c>
      <c r="AX93" s="14" t="s">
        <v>73</v>
      </c>
      <c r="AY93" s="241" t="s">
        <v>138</v>
      </c>
    </row>
    <row r="94" s="14" customFormat="1">
      <c r="A94" s="14"/>
      <c r="B94" s="231"/>
      <c r="C94" s="232"/>
      <c r="D94" s="222" t="s">
        <v>146</v>
      </c>
      <c r="E94" s="233" t="s">
        <v>19</v>
      </c>
      <c r="F94" s="234" t="s">
        <v>152</v>
      </c>
      <c r="G94" s="232"/>
      <c r="H94" s="235">
        <v>0.245</v>
      </c>
      <c r="I94" s="236"/>
      <c r="J94" s="232"/>
      <c r="K94" s="232"/>
      <c r="L94" s="237"/>
      <c r="M94" s="238"/>
      <c r="N94" s="239"/>
      <c r="O94" s="239"/>
      <c r="P94" s="239"/>
      <c r="Q94" s="239"/>
      <c r="R94" s="239"/>
      <c r="S94" s="239"/>
      <c r="T94" s="240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1" t="s">
        <v>146</v>
      </c>
      <c r="AU94" s="241" t="s">
        <v>99</v>
      </c>
      <c r="AV94" s="14" t="s">
        <v>99</v>
      </c>
      <c r="AW94" s="14" t="s">
        <v>35</v>
      </c>
      <c r="AX94" s="14" t="s">
        <v>73</v>
      </c>
      <c r="AY94" s="241" t="s">
        <v>138</v>
      </c>
    </row>
    <row r="95" s="14" customFormat="1">
      <c r="A95" s="14"/>
      <c r="B95" s="231"/>
      <c r="C95" s="232"/>
      <c r="D95" s="222" t="s">
        <v>146</v>
      </c>
      <c r="E95" s="233" t="s">
        <v>19</v>
      </c>
      <c r="F95" s="234" t="s">
        <v>153</v>
      </c>
      <c r="G95" s="232"/>
      <c r="H95" s="235">
        <v>6.9960000000000004</v>
      </c>
      <c r="I95" s="236"/>
      <c r="J95" s="232"/>
      <c r="K95" s="232"/>
      <c r="L95" s="237"/>
      <c r="M95" s="238"/>
      <c r="N95" s="239"/>
      <c r="O95" s="239"/>
      <c r="P95" s="239"/>
      <c r="Q95" s="239"/>
      <c r="R95" s="239"/>
      <c r="S95" s="239"/>
      <c r="T95" s="240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1" t="s">
        <v>146</v>
      </c>
      <c r="AU95" s="241" t="s">
        <v>99</v>
      </c>
      <c r="AV95" s="14" t="s">
        <v>99</v>
      </c>
      <c r="AW95" s="14" t="s">
        <v>35</v>
      </c>
      <c r="AX95" s="14" t="s">
        <v>73</v>
      </c>
      <c r="AY95" s="241" t="s">
        <v>138</v>
      </c>
    </row>
    <row r="96" s="15" customFormat="1">
      <c r="A96" s="15"/>
      <c r="B96" s="242"/>
      <c r="C96" s="243"/>
      <c r="D96" s="222" t="s">
        <v>146</v>
      </c>
      <c r="E96" s="244" t="s">
        <v>95</v>
      </c>
      <c r="F96" s="245" t="s">
        <v>154</v>
      </c>
      <c r="G96" s="243"/>
      <c r="H96" s="246">
        <v>68.253</v>
      </c>
      <c r="I96" s="247"/>
      <c r="J96" s="243"/>
      <c r="K96" s="243"/>
      <c r="L96" s="248"/>
      <c r="M96" s="249"/>
      <c r="N96" s="250"/>
      <c r="O96" s="250"/>
      <c r="P96" s="250"/>
      <c r="Q96" s="250"/>
      <c r="R96" s="250"/>
      <c r="S96" s="250"/>
      <c r="T96" s="251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52" t="s">
        <v>146</v>
      </c>
      <c r="AU96" s="252" t="s">
        <v>99</v>
      </c>
      <c r="AV96" s="15" t="s">
        <v>144</v>
      </c>
      <c r="AW96" s="15" t="s">
        <v>35</v>
      </c>
      <c r="AX96" s="15" t="s">
        <v>81</v>
      </c>
      <c r="AY96" s="252" t="s">
        <v>138</v>
      </c>
    </row>
    <row r="97" s="2" customFormat="1" ht="24.15" customHeight="1">
      <c r="A97" s="40"/>
      <c r="B97" s="41"/>
      <c r="C97" s="207" t="s">
        <v>99</v>
      </c>
      <c r="D97" s="207" t="s">
        <v>140</v>
      </c>
      <c r="E97" s="208" t="s">
        <v>155</v>
      </c>
      <c r="F97" s="209" t="s">
        <v>156</v>
      </c>
      <c r="G97" s="210" t="s">
        <v>102</v>
      </c>
      <c r="H97" s="211">
        <v>38.911999999999999</v>
      </c>
      <c r="I97" s="212"/>
      <c r="J97" s="213">
        <f>ROUND(I97*H97,2)</f>
        <v>0</v>
      </c>
      <c r="K97" s="209" t="s">
        <v>143</v>
      </c>
      <c r="L97" s="46"/>
      <c r="M97" s="214" t="s">
        <v>19</v>
      </c>
      <c r="N97" s="215" t="s">
        <v>45</v>
      </c>
      <c r="O97" s="86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144</v>
      </c>
      <c r="AT97" s="218" t="s">
        <v>140</v>
      </c>
      <c r="AU97" s="218" t="s">
        <v>99</v>
      </c>
      <c r="AY97" s="19" t="s">
        <v>138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99</v>
      </c>
      <c r="BK97" s="219">
        <f>ROUND(I97*H97,2)</f>
        <v>0</v>
      </c>
      <c r="BL97" s="19" t="s">
        <v>144</v>
      </c>
      <c r="BM97" s="218" t="s">
        <v>157</v>
      </c>
    </row>
    <row r="98" s="2" customFormat="1">
      <c r="A98" s="40"/>
      <c r="B98" s="41"/>
      <c r="C98" s="42"/>
      <c r="D98" s="222" t="s">
        <v>158</v>
      </c>
      <c r="E98" s="42"/>
      <c r="F98" s="253" t="s">
        <v>159</v>
      </c>
      <c r="G98" s="42"/>
      <c r="H98" s="42"/>
      <c r="I98" s="254"/>
      <c r="J98" s="42"/>
      <c r="K98" s="42"/>
      <c r="L98" s="46"/>
      <c r="M98" s="255"/>
      <c r="N98" s="256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158</v>
      </c>
      <c r="AU98" s="19" t="s">
        <v>99</v>
      </c>
    </row>
    <row r="99" s="13" customFormat="1">
      <c r="A99" s="13"/>
      <c r="B99" s="220"/>
      <c r="C99" s="221"/>
      <c r="D99" s="222" t="s">
        <v>146</v>
      </c>
      <c r="E99" s="223" t="s">
        <v>19</v>
      </c>
      <c r="F99" s="224" t="s">
        <v>160</v>
      </c>
      <c r="G99" s="221"/>
      <c r="H99" s="223" t="s">
        <v>19</v>
      </c>
      <c r="I99" s="225"/>
      <c r="J99" s="221"/>
      <c r="K99" s="221"/>
      <c r="L99" s="226"/>
      <c r="M99" s="227"/>
      <c r="N99" s="228"/>
      <c r="O99" s="228"/>
      <c r="P99" s="228"/>
      <c r="Q99" s="228"/>
      <c r="R99" s="228"/>
      <c r="S99" s="228"/>
      <c r="T99" s="22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0" t="s">
        <v>146</v>
      </c>
      <c r="AU99" s="230" t="s">
        <v>99</v>
      </c>
      <c r="AV99" s="13" t="s">
        <v>81</v>
      </c>
      <c r="AW99" s="13" t="s">
        <v>35</v>
      </c>
      <c r="AX99" s="13" t="s">
        <v>73</v>
      </c>
      <c r="AY99" s="230" t="s">
        <v>138</v>
      </c>
    </row>
    <row r="100" s="14" customFormat="1">
      <c r="A100" s="14"/>
      <c r="B100" s="231"/>
      <c r="C100" s="232"/>
      <c r="D100" s="222" t="s">
        <v>146</v>
      </c>
      <c r="E100" s="233" t="s">
        <v>19</v>
      </c>
      <c r="F100" s="234" t="s">
        <v>161</v>
      </c>
      <c r="G100" s="232"/>
      <c r="H100" s="235">
        <v>38.911999999999999</v>
      </c>
      <c r="I100" s="236"/>
      <c r="J100" s="232"/>
      <c r="K100" s="232"/>
      <c r="L100" s="237"/>
      <c r="M100" s="238"/>
      <c r="N100" s="239"/>
      <c r="O100" s="239"/>
      <c r="P100" s="239"/>
      <c r="Q100" s="239"/>
      <c r="R100" s="239"/>
      <c r="S100" s="239"/>
      <c r="T100" s="24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1" t="s">
        <v>146</v>
      </c>
      <c r="AU100" s="241" t="s">
        <v>99</v>
      </c>
      <c r="AV100" s="14" t="s">
        <v>99</v>
      </c>
      <c r="AW100" s="14" t="s">
        <v>35</v>
      </c>
      <c r="AX100" s="14" t="s">
        <v>73</v>
      </c>
      <c r="AY100" s="241" t="s">
        <v>138</v>
      </c>
    </row>
    <row r="101" s="15" customFormat="1">
      <c r="A101" s="15"/>
      <c r="B101" s="242"/>
      <c r="C101" s="243"/>
      <c r="D101" s="222" t="s">
        <v>146</v>
      </c>
      <c r="E101" s="244" t="s">
        <v>108</v>
      </c>
      <c r="F101" s="245" t="s">
        <v>154</v>
      </c>
      <c r="G101" s="243"/>
      <c r="H101" s="246">
        <v>38.911999999999999</v>
      </c>
      <c r="I101" s="247"/>
      <c r="J101" s="243"/>
      <c r="K101" s="243"/>
      <c r="L101" s="248"/>
      <c r="M101" s="249"/>
      <c r="N101" s="250"/>
      <c r="O101" s="250"/>
      <c r="P101" s="250"/>
      <c r="Q101" s="250"/>
      <c r="R101" s="250"/>
      <c r="S101" s="250"/>
      <c r="T101" s="251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52" t="s">
        <v>146</v>
      </c>
      <c r="AU101" s="252" t="s">
        <v>99</v>
      </c>
      <c r="AV101" s="15" t="s">
        <v>144</v>
      </c>
      <c r="AW101" s="15" t="s">
        <v>35</v>
      </c>
      <c r="AX101" s="15" t="s">
        <v>81</v>
      </c>
      <c r="AY101" s="252" t="s">
        <v>138</v>
      </c>
    </row>
    <row r="102" s="2" customFormat="1" ht="62.7" customHeight="1">
      <c r="A102" s="40"/>
      <c r="B102" s="41"/>
      <c r="C102" s="207" t="s">
        <v>162</v>
      </c>
      <c r="D102" s="207" t="s">
        <v>140</v>
      </c>
      <c r="E102" s="208" t="s">
        <v>163</v>
      </c>
      <c r="F102" s="209" t="s">
        <v>164</v>
      </c>
      <c r="G102" s="210" t="s">
        <v>102</v>
      </c>
      <c r="H102" s="211">
        <v>38.911999999999999</v>
      </c>
      <c r="I102" s="212"/>
      <c r="J102" s="213">
        <f>ROUND(I102*H102,2)</f>
        <v>0</v>
      </c>
      <c r="K102" s="209" t="s">
        <v>143</v>
      </c>
      <c r="L102" s="46"/>
      <c r="M102" s="214" t="s">
        <v>19</v>
      </c>
      <c r="N102" s="215" t="s">
        <v>45</v>
      </c>
      <c r="O102" s="86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8" t="s">
        <v>144</v>
      </c>
      <c r="AT102" s="218" t="s">
        <v>140</v>
      </c>
      <c r="AU102" s="218" t="s">
        <v>99</v>
      </c>
      <c r="AY102" s="19" t="s">
        <v>138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99</v>
      </c>
      <c r="BK102" s="219">
        <f>ROUND(I102*H102,2)</f>
        <v>0</v>
      </c>
      <c r="BL102" s="19" t="s">
        <v>144</v>
      </c>
      <c r="BM102" s="218" t="s">
        <v>165</v>
      </c>
    </row>
    <row r="103" s="2" customFormat="1">
      <c r="A103" s="40"/>
      <c r="B103" s="41"/>
      <c r="C103" s="42"/>
      <c r="D103" s="222" t="s">
        <v>158</v>
      </c>
      <c r="E103" s="42"/>
      <c r="F103" s="253" t="s">
        <v>166</v>
      </c>
      <c r="G103" s="42"/>
      <c r="H103" s="42"/>
      <c r="I103" s="254"/>
      <c r="J103" s="42"/>
      <c r="K103" s="42"/>
      <c r="L103" s="46"/>
      <c r="M103" s="255"/>
      <c r="N103" s="256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158</v>
      </c>
      <c r="AU103" s="19" t="s">
        <v>99</v>
      </c>
    </row>
    <row r="104" s="14" customFormat="1">
      <c r="A104" s="14"/>
      <c r="B104" s="231"/>
      <c r="C104" s="232"/>
      <c r="D104" s="222" t="s">
        <v>146</v>
      </c>
      <c r="E104" s="233" t="s">
        <v>19</v>
      </c>
      <c r="F104" s="234" t="s">
        <v>108</v>
      </c>
      <c r="G104" s="232"/>
      <c r="H104" s="235">
        <v>38.911999999999999</v>
      </c>
      <c r="I104" s="236"/>
      <c r="J104" s="232"/>
      <c r="K104" s="232"/>
      <c r="L104" s="237"/>
      <c r="M104" s="238"/>
      <c r="N104" s="239"/>
      <c r="O104" s="239"/>
      <c r="P104" s="239"/>
      <c r="Q104" s="239"/>
      <c r="R104" s="239"/>
      <c r="S104" s="239"/>
      <c r="T104" s="240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1" t="s">
        <v>146</v>
      </c>
      <c r="AU104" s="241" t="s">
        <v>99</v>
      </c>
      <c r="AV104" s="14" t="s">
        <v>99</v>
      </c>
      <c r="AW104" s="14" t="s">
        <v>35</v>
      </c>
      <c r="AX104" s="14" t="s">
        <v>81</v>
      </c>
      <c r="AY104" s="241" t="s">
        <v>138</v>
      </c>
    </row>
    <row r="105" s="2" customFormat="1" ht="37.8" customHeight="1">
      <c r="A105" s="40"/>
      <c r="B105" s="41"/>
      <c r="C105" s="207" t="s">
        <v>144</v>
      </c>
      <c r="D105" s="207" t="s">
        <v>140</v>
      </c>
      <c r="E105" s="208" t="s">
        <v>167</v>
      </c>
      <c r="F105" s="209" t="s">
        <v>168</v>
      </c>
      <c r="G105" s="210" t="s">
        <v>102</v>
      </c>
      <c r="H105" s="211">
        <v>38.911999999999999</v>
      </c>
      <c r="I105" s="212"/>
      <c r="J105" s="213">
        <f>ROUND(I105*H105,2)</f>
        <v>0</v>
      </c>
      <c r="K105" s="209" t="s">
        <v>143</v>
      </c>
      <c r="L105" s="46"/>
      <c r="M105" s="214" t="s">
        <v>19</v>
      </c>
      <c r="N105" s="215" t="s">
        <v>45</v>
      </c>
      <c r="O105" s="86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8" t="s">
        <v>144</v>
      </c>
      <c r="AT105" s="218" t="s">
        <v>140</v>
      </c>
      <c r="AU105" s="218" t="s">
        <v>99</v>
      </c>
      <c r="AY105" s="19" t="s">
        <v>138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99</v>
      </c>
      <c r="BK105" s="219">
        <f>ROUND(I105*H105,2)</f>
        <v>0</v>
      </c>
      <c r="BL105" s="19" t="s">
        <v>144</v>
      </c>
      <c r="BM105" s="218" t="s">
        <v>169</v>
      </c>
    </row>
    <row r="106" s="2" customFormat="1">
      <c r="A106" s="40"/>
      <c r="B106" s="41"/>
      <c r="C106" s="42"/>
      <c r="D106" s="222" t="s">
        <v>158</v>
      </c>
      <c r="E106" s="42"/>
      <c r="F106" s="253" t="s">
        <v>170</v>
      </c>
      <c r="G106" s="42"/>
      <c r="H106" s="42"/>
      <c r="I106" s="254"/>
      <c r="J106" s="42"/>
      <c r="K106" s="42"/>
      <c r="L106" s="46"/>
      <c r="M106" s="255"/>
      <c r="N106" s="256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158</v>
      </c>
      <c r="AU106" s="19" t="s">
        <v>99</v>
      </c>
    </row>
    <row r="107" s="14" customFormat="1">
      <c r="A107" s="14"/>
      <c r="B107" s="231"/>
      <c r="C107" s="232"/>
      <c r="D107" s="222" t="s">
        <v>146</v>
      </c>
      <c r="E107" s="233" t="s">
        <v>19</v>
      </c>
      <c r="F107" s="234" t="s">
        <v>108</v>
      </c>
      <c r="G107" s="232"/>
      <c r="H107" s="235">
        <v>38.911999999999999</v>
      </c>
      <c r="I107" s="236"/>
      <c r="J107" s="232"/>
      <c r="K107" s="232"/>
      <c r="L107" s="237"/>
      <c r="M107" s="238"/>
      <c r="N107" s="239"/>
      <c r="O107" s="239"/>
      <c r="P107" s="239"/>
      <c r="Q107" s="239"/>
      <c r="R107" s="239"/>
      <c r="S107" s="239"/>
      <c r="T107" s="240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1" t="s">
        <v>146</v>
      </c>
      <c r="AU107" s="241" t="s">
        <v>99</v>
      </c>
      <c r="AV107" s="14" t="s">
        <v>99</v>
      </c>
      <c r="AW107" s="14" t="s">
        <v>35</v>
      </c>
      <c r="AX107" s="14" t="s">
        <v>81</v>
      </c>
      <c r="AY107" s="241" t="s">
        <v>138</v>
      </c>
    </row>
    <row r="108" s="2" customFormat="1" ht="37.8" customHeight="1">
      <c r="A108" s="40"/>
      <c r="B108" s="41"/>
      <c r="C108" s="207" t="s">
        <v>171</v>
      </c>
      <c r="D108" s="207" t="s">
        <v>140</v>
      </c>
      <c r="E108" s="208" t="s">
        <v>172</v>
      </c>
      <c r="F108" s="209" t="s">
        <v>173</v>
      </c>
      <c r="G108" s="210" t="s">
        <v>174</v>
      </c>
      <c r="H108" s="211">
        <v>66.150000000000006</v>
      </c>
      <c r="I108" s="212"/>
      <c r="J108" s="213">
        <f>ROUND(I108*H108,2)</f>
        <v>0</v>
      </c>
      <c r="K108" s="209" t="s">
        <v>143</v>
      </c>
      <c r="L108" s="46"/>
      <c r="M108" s="214" t="s">
        <v>19</v>
      </c>
      <c r="N108" s="215" t="s">
        <v>45</v>
      </c>
      <c r="O108" s="86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8" t="s">
        <v>144</v>
      </c>
      <c r="AT108" s="218" t="s">
        <v>140</v>
      </c>
      <c r="AU108" s="218" t="s">
        <v>99</v>
      </c>
      <c r="AY108" s="19" t="s">
        <v>138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99</v>
      </c>
      <c r="BK108" s="219">
        <f>ROUND(I108*H108,2)</f>
        <v>0</v>
      </c>
      <c r="BL108" s="19" t="s">
        <v>144</v>
      </c>
      <c r="BM108" s="218" t="s">
        <v>175</v>
      </c>
    </row>
    <row r="109" s="2" customFormat="1">
      <c r="A109" s="40"/>
      <c r="B109" s="41"/>
      <c r="C109" s="42"/>
      <c r="D109" s="222" t="s">
        <v>158</v>
      </c>
      <c r="E109" s="42"/>
      <c r="F109" s="253" t="s">
        <v>176</v>
      </c>
      <c r="G109" s="42"/>
      <c r="H109" s="42"/>
      <c r="I109" s="254"/>
      <c r="J109" s="42"/>
      <c r="K109" s="42"/>
      <c r="L109" s="46"/>
      <c r="M109" s="255"/>
      <c r="N109" s="256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158</v>
      </c>
      <c r="AU109" s="19" t="s">
        <v>99</v>
      </c>
    </row>
    <row r="110" s="14" customFormat="1">
      <c r="A110" s="14"/>
      <c r="B110" s="231"/>
      <c r="C110" s="232"/>
      <c r="D110" s="222" t="s">
        <v>146</v>
      </c>
      <c r="E110" s="233" t="s">
        <v>19</v>
      </c>
      <c r="F110" s="234" t="s">
        <v>177</v>
      </c>
      <c r="G110" s="232"/>
      <c r="H110" s="235">
        <v>66.150000000000006</v>
      </c>
      <c r="I110" s="236"/>
      <c r="J110" s="232"/>
      <c r="K110" s="232"/>
      <c r="L110" s="237"/>
      <c r="M110" s="238"/>
      <c r="N110" s="239"/>
      <c r="O110" s="239"/>
      <c r="P110" s="239"/>
      <c r="Q110" s="239"/>
      <c r="R110" s="239"/>
      <c r="S110" s="239"/>
      <c r="T110" s="240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1" t="s">
        <v>146</v>
      </c>
      <c r="AU110" s="241" t="s">
        <v>99</v>
      </c>
      <c r="AV110" s="14" t="s">
        <v>99</v>
      </c>
      <c r="AW110" s="14" t="s">
        <v>35</v>
      </c>
      <c r="AX110" s="14" t="s">
        <v>81</v>
      </c>
      <c r="AY110" s="241" t="s">
        <v>138</v>
      </c>
    </row>
    <row r="111" s="2" customFormat="1" ht="37.8" customHeight="1">
      <c r="A111" s="40"/>
      <c r="B111" s="41"/>
      <c r="C111" s="207" t="s">
        <v>178</v>
      </c>
      <c r="D111" s="207" t="s">
        <v>140</v>
      </c>
      <c r="E111" s="208" t="s">
        <v>179</v>
      </c>
      <c r="F111" s="209" t="s">
        <v>180</v>
      </c>
      <c r="G111" s="210" t="s">
        <v>102</v>
      </c>
      <c r="H111" s="211">
        <v>124.256</v>
      </c>
      <c r="I111" s="212"/>
      <c r="J111" s="213">
        <f>ROUND(I111*H111,2)</f>
        <v>0</v>
      </c>
      <c r="K111" s="209" t="s">
        <v>143</v>
      </c>
      <c r="L111" s="46"/>
      <c r="M111" s="214" t="s">
        <v>19</v>
      </c>
      <c r="N111" s="215" t="s">
        <v>45</v>
      </c>
      <c r="O111" s="86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8" t="s">
        <v>144</v>
      </c>
      <c r="AT111" s="218" t="s">
        <v>140</v>
      </c>
      <c r="AU111" s="218" t="s">
        <v>99</v>
      </c>
      <c r="AY111" s="19" t="s">
        <v>138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99</v>
      </c>
      <c r="BK111" s="219">
        <f>ROUND(I111*H111,2)</f>
        <v>0</v>
      </c>
      <c r="BL111" s="19" t="s">
        <v>144</v>
      </c>
      <c r="BM111" s="218" t="s">
        <v>181</v>
      </c>
    </row>
    <row r="112" s="2" customFormat="1">
      <c r="A112" s="40"/>
      <c r="B112" s="41"/>
      <c r="C112" s="42"/>
      <c r="D112" s="222" t="s">
        <v>158</v>
      </c>
      <c r="E112" s="42"/>
      <c r="F112" s="253" t="s">
        <v>182</v>
      </c>
      <c r="G112" s="42"/>
      <c r="H112" s="42"/>
      <c r="I112" s="254"/>
      <c r="J112" s="42"/>
      <c r="K112" s="42"/>
      <c r="L112" s="46"/>
      <c r="M112" s="255"/>
      <c r="N112" s="256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158</v>
      </c>
      <c r="AU112" s="19" t="s">
        <v>99</v>
      </c>
    </row>
    <row r="113" s="14" customFormat="1">
      <c r="A113" s="14"/>
      <c r="B113" s="231"/>
      <c r="C113" s="232"/>
      <c r="D113" s="222" t="s">
        <v>146</v>
      </c>
      <c r="E113" s="233" t="s">
        <v>19</v>
      </c>
      <c r="F113" s="234" t="s">
        <v>183</v>
      </c>
      <c r="G113" s="232"/>
      <c r="H113" s="235">
        <v>124.256</v>
      </c>
      <c r="I113" s="236"/>
      <c r="J113" s="232"/>
      <c r="K113" s="232"/>
      <c r="L113" s="237"/>
      <c r="M113" s="238"/>
      <c r="N113" s="239"/>
      <c r="O113" s="239"/>
      <c r="P113" s="239"/>
      <c r="Q113" s="239"/>
      <c r="R113" s="239"/>
      <c r="S113" s="239"/>
      <c r="T113" s="24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1" t="s">
        <v>146</v>
      </c>
      <c r="AU113" s="241" t="s">
        <v>99</v>
      </c>
      <c r="AV113" s="14" t="s">
        <v>99</v>
      </c>
      <c r="AW113" s="14" t="s">
        <v>35</v>
      </c>
      <c r="AX113" s="14" t="s">
        <v>81</v>
      </c>
      <c r="AY113" s="241" t="s">
        <v>138</v>
      </c>
    </row>
    <row r="114" s="2" customFormat="1" ht="14.4" customHeight="1">
      <c r="A114" s="40"/>
      <c r="B114" s="41"/>
      <c r="C114" s="257" t="s">
        <v>184</v>
      </c>
      <c r="D114" s="257" t="s">
        <v>185</v>
      </c>
      <c r="E114" s="258" t="s">
        <v>186</v>
      </c>
      <c r="F114" s="259" t="s">
        <v>187</v>
      </c>
      <c r="G114" s="260" t="s">
        <v>174</v>
      </c>
      <c r="H114" s="261">
        <v>242.29900000000001</v>
      </c>
      <c r="I114" s="262"/>
      <c r="J114" s="263">
        <f>ROUND(I114*H114,2)</f>
        <v>0</v>
      </c>
      <c r="K114" s="259" t="s">
        <v>143</v>
      </c>
      <c r="L114" s="264"/>
      <c r="M114" s="265" t="s">
        <v>19</v>
      </c>
      <c r="N114" s="266" t="s">
        <v>45</v>
      </c>
      <c r="O114" s="86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8" t="s">
        <v>188</v>
      </c>
      <c r="AT114" s="218" t="s">
        <v>185</v>
      </c>
      <c r="AU114" s="218" t="s">
        <v>99</v>
      </c>
      <c r="AY114" s="19" t="s">
        <v>138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99</v>
      </c>
      <c r="BK114" s="219">
        <f>ROUND(I114*H114,2)</f>
        <v>0</v>
      </c>
      <c r="BL114" s="19" t="s">
        <v>144</v>
      </c>
      <c r="BM114" s="218" t="s">
        <v>189</v>
      </c>
    </row>
    <row r="115" s="14" customFormat="1">
      <c r="A115" s="14"/>
      <c r="B115" s="231"/>
      <c r="C115" s="232"/>
      <c r="D115" s="222" t="s">
        <v>146</v>
      </c>
      <c r="E115" s="232"/>
      <c r="F115" s="234" t="s">
        <v>190</v>
      </c>
      <c r="G115" s="232"/>
      <c r="H115" s="235">
        <v>242.29900000000001</v>
      </c>
      <c r="I115" s="236"/>
      <c r="J115" s="232"/>
      <c r="K115" s="232"/>
      <c r="L115" s="237"/>
      <c r="M115" s="238"/>
      <c r="N115" s="239"/>
      <c r="O115" s="239"/>
      <c r="P115" s="239"/>
      <c r="Q115" s="239"/>
      <c r="R115" s="239"/>
      <c r="S115" s="239"/>
      <c r="T115" s="24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1" t="s">
        <v>146</v>
      </c>
      <c r="AU115" s="241" t="s">
        <v>99</v>
      </c>
      <c r="AV115" s="14" t="s">
        <v>99</v>
      </c>
      <c r="AW115" s="14" t="s">
        <v>4</v>
      </c>
      <c r="AX115" s="14" t="s">
        <v>81</v>
      </c>
      <c r="AY115" s="241" t="s">
        <v>138</v>
      </c>
    </row>
    <row r="116" s="2" customFormat="1" ht="49.05" customHeight="1">
      <c r="A116" s="40"/>
      <c r="B116" s="41"/>
      <c r="C116" s="207" t="s">
        <v>188</v>
      </c>
      <c r="D116" s="207" t="s">
        <v>140</v>
      </c>
      <c r="E116" s="208" t="s">
        <v>191</v>
      </c>
      <c r="F116" s="209" t="s">
        <v>192</v>
      </c>
      <c r="G116" s="210" t="s">
        <v>97</v>
      </c>
      <c r="H116" s="211">
        <v>233.72300000000001</v>
      </c>
      <c r="I116" s="212"/>
      <c r="J116" s="213">
        <f>ROUND(I116*H116,2)</f>
        <v>0</v>
      </c>
      <c r="K116" s="209" t="s">
        <v>143</v>
      </c>
      <c r="L116" s="46"/>
      <c r="M116" s="214" t="s">
        <v>19</v>
      </c>
      <c r="N116" s="215" t="s">
        <v>45</v>
      </c>
      <c r="O116" s="86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8" t="s">
        <v>144</v>
      </c>
      <c r="AT116" s="218" t="s">
        <v>140</v>
      </c>
      <c r="AU116" s="218" t="s">
        <v>99</v>
      </c>
      <c r="AY116" s="19" t="s">
        <v>138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99</v>
      </c>
      <c r="BK116" s="219">
        <f>ROUND(I116*H116,2)</f>
        <v>0</v>
      </c>
      <c r="BL116" s="19" t="s">
        <v>144</v>
      </c>
      <c r="BM116" s="218" t="s">
        <v>193</v>
      </c>
    </row>
    <row r="117" s="2" customFormat="1">
      <c r="A117" s="40"/>
      <c r="B117" s="41"/>
      <c r="C117" s="42"/>
      <c r="D117" s="222" t="s">
        <v>158</v>
      </c>
      <c r="E117" s="42"/>
      <c r="F117" s="253" t="s">
        <v>194</v>
      </c>
      <c r="G117" s="42"/>
      <c r="H117" s="42"/>
      <c r="I117" s="254"/>
      <c r="J117" s="42"/>
      <c r="K117" s="42"/>
      <c r="L117" s="46"/>
      <c r="M117" s="255"/>
      <c r="N117" s="256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158</v>
      </c>
      <c r="AU117" s="19" t="s">
        <v>99</v>
      </c>
    </row>
    <row r="118" s="14" customFormat="1">
      <c r="A118" s="14"/>
      <c r="B118" s="231"/>
      <c r="C118" s="232"/>
      <c r="D118" s="222" t="s">
        <v>146</v>
      </c>
      <c r="E118" s="233" t="s">
        <v>19</v>
      </c>
      <c r="F118" s="234" t="s">
        <v>195</v>
      </c>
      <c r="G118" s="232"/>
      <c r="H118" s="235">
        <v>161.155</v>
      </c>
      <c r="I118" s="236"/>
      <c r="J118" s="232"/>
      <c r="K118" s="232"/>
      <c r="L118" s="237"/>
      <c r="M118" s="238"/>
      <c r="N118" s="239"/>
      <c r="O118" s="239"/>
      <c r="P118" s="239"/>
      <c r="Q118" s="239"/>
      <c r="R118" s="239"/>
      <c r="S118" s="239"/>
      <c r="T118" s="24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1" t="s">
        <v>146</v>
      </c>
      <c r="AU118" s="241" t="s">
        <v>99</v>
      </c>
      <c r="AV118" s="14" t="s">
        <v>99</v>
      </c>
      <c r="AW118" s="14" t="s">
        <v>35</v>
      </c>
      <c r="AX118" s="14" t="s">
        <v>73</v>
      </c>
      <c r="AY118" s="241" t="s">
        <v>138</v>
      </c>
    </row>
    <row r="119" s="14" customFormat="1">
      <c r="A119" s="14"/>
      <c r="B119" s="231"/>
      <c r="C119" s="232"/>
      <c r="D119" s="222" t="s">
        <v>146</v>
      </c>
      <c r="E119" s="233" t="s">
        <v>19</v>
      </c>
      <c r="F119" s="234" t="s">
        <v>196</v>
      </c>
      <c r="G119" s="232"/>
      <c r="H119" s="235">
        <v>72.567999999999998</v>
      </c>
      <c r="I119" s="236"/>
      <c r="J119" s="232"/>
      <c r="K119" s="232"/>
      <c r="L119" s="237"/>
      <c r="M119" s="238"/>
      <c r="N119" s="239"/>
      <c r="O119" s="239"/>
      <c r="P119" s="239"/>
      <c r="Q119" s="239"/>
      <c r="R119" s="239"/>
      <c r="S119" s="239"/>
      <c r="T119" s="240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1" t="s">
        <v>146</v>
      </c>
      <c r="AU119" s="241" t="s">
        <v>99</v>
      </c>
      <c r="AV119" s="14" t="s">
        <v>99</v>
      </c>
      <c r="AW119" s="14" t="s">
        <v>35</v>
      </c>
      <c r="AX119" s="14" t="s">
        <v>73</v>
      </c>
      <c r="AY119" s="241" t="s">
        <v>138</v>
      </c>
    </row>
    <row r="120" s="16" customFormat="1">
      <c r="A120" s="16"/>
      <c r="B120" s="267"/>
      <c r="C120" s="268"/>
      <c r="D120" s="222" t="s">
        <v>146</v>
      </c>
      <c r="E120" s="269" t="s">
        <v>105</v>
      </c>
      <c r="F120" s="270" t="s">
        <v>197</v>
      </c>
      <c r="G120" s="268"/>
      <c r="H120" s="271">
        <v>233.72300000000001</v>
      </c>
      <c r="I120" s="272"/>
      <c r="J120" s="268"/>
      <c r="K120" s="268"/>
      <c r="L120" s="273"/>
      <c r="M120" s="274"/>
      <c r="N120" s="275"/>
      <c r="O120" s="275"/>
      <c r="P120" s="275"/>
      <c r="Q120" s="275"/>
      <c r="R120" s="275"/>
      <c r="S120" s="275"/>
      <c r="T120" s="27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77" t="s">
        <v>146</v>
      </c>
      <c r="AU120" s="277" t="s">
        <v>99</v>
      </c>
      <c r="AV120" s="16" t="s">
        <v>162</v>
      </c>
      <c r="AW120" s="16" t="s">
        <v>35</v>
      </c>
      <c r="AX120" s="16" t="s">
        <v>81</v>
      </c>
      <c r="AY120" s="277" t="s">
        <v>138</v>
      </c>
    </row>
    <row r="121" s="2" customFormat="1" ht="37.8" customHeight="1">
      <c r="A121" s="40"/>
      <c r="B121" s="41"/>
      <c r="C121" s="207" t="s">
        <v>198</v>
      </c>
      <c r="D121" s="207" t="s">
        <v>140</v>
      </c>
      <c r="E121" s="208" t="s">
        <v>199</v>
      </c>
      <c r="F121" s="209" t="s">
        <v>200</v>
      </c>
      <c r="G121" s="210" t="s">
        <v>97</v>
      </c>
      <c r="H121" s="211">
        <v>233.72300000000001</v>
      </c>
      <c r="I121" s="212"/>
      <c r="J121" s="213">
        <f>ROUND(I121*H121,2)</f>
        <v>0</v>
      </c>
      <c r="K121" s="209" t="s">
        <v>143</v>
      </c>
      <c r="L121" s="46"/>
      <c r="M121" s="214" t="s">
        <v>19</v>
      </c>
      <c r="N121" s="215" t="s">
        <v>45</v>
      </c>
      <c r="O121" s="86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8" t="s">
        <v>144</v>
      </c>
      <c r="AT121" s="218" t="s">
        <v>140</v>
      </c>
      <c r="AU121" s="218" t="s">
        <v>99</v>
      </c>
      <c r="AY121" s="19" t="s">
        <v>138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99</v>
      </c>
      <c r="BK121" s="219">
        <f>ROUND(I121*H121,2)</f>
        <v>0</v>
      </c>
      <c r="BL121" s="19" t="s">
        <v>144</v>
      </c>
      <c r="BM121" s="218" t="s">
        <v>201</v>
      </c>
    </row>
    <row r="122" s="2" customFormat="1">
      <c r="A122" s="40"/>
      <c r="B122" s="41"/>
      <c r="C122" s="42"/>
      <c r="D122" s="222" t="s">
        <v>158</v>
      </c>
      <c r="E122" s="42"/>
      <c r="F122" s="253" t="s">
        <v>202</v>
      </c>
      <c r="G122" s="42"/>
      <c r="H122" s="42"/>
      <c r="I122" s="254"/>
      <c r="J122" s="42"/>
      <c r="K122" s="42"/>
      <c r="L122" s="46"/>
      <c r="M122" s="255"/>
      <c r="N122" s="256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158</v>
      </c>
      <c r="AU122" s="19" t="s">
        <v>99</v>
      </c>
    </row>
    <row r="123" s="14" customFormat="1">
      <c r="A123" s="14"/>
      <c r="B123" s="231"/>
      <c r="C123" s="232"/>
      <c r="D123" s="222" t="s">
        <v>146</v>
      </c>
      <c r="E123" s="233" t="s">
        <v>19</v>
      </c>
      <c r="F123" s="234" t="s">
        <v>105</v>
      </c>
      <c r="G123" s="232"/>
      <c r="H123" s="235">
        <v>233.72300000000001</v>
      </c>
      <c r="I123" s="236"/>
      <c r="J123" s="232"/>
      <c r="K123" s="232"/>
      <c r="L123" s="237"/>
      <c r="M123" s="238"/>
      <c r="N123" s="239"/>
      <c r="O123" s="239"/>
      <c r="P123" s="239"/>
      <c r="Q123" s="239"/>
      <c r="R123" s="239"/>
      <c r="S123" s="239"/>
      <c r="T123" s="24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1" t="s">
        <v>146</v>
      </c>
      <c r="AU123" s="241" t="s">
        <v>99</v>
      </c>
      <c r="AV123" s="14" t="s">
        <v>99</v>
      </c>
      <c r="AW123" s="14" t="s">
        <v>35</v>
      </c>
      <c r="AX123" s="14" t="s">
        <v>81</v>
      </c>
      <c r="AY123" s="241" t="s">
        <v>138</v>
      </c>
    </row>
    <row r="124" s="2" customFormat="1" ht="14.4" customHeight="1">
      <c r="A124" s="40"/>
      <c r="B124" s="41"/>
      <c r="C124" s="257" t="s">
        <v>203</v>
      </c>
      <c r="D124" s="257" t="s">
        <v>185</v>
      </c>
      <c r="E124" s="258" t="s">
        <v>204</v>
      </c>
      <c r="F124" s="259" t="s">
        <v>205</v>
      </c>
      <c r="G124" s="260" t="s">
        <v>174</v>
      </c>
      <c r="H124" s="261">
        <v>60.768000000000001</v>
      </c>
      <c r="I124" s="262"/>
      <c r="J124" s="263">
        <f>ROUND(I124*H124,2)</f>
        <v>0</v>
      </c>
      <c r="K124" s="259" t="s">
        <v>143</v>
      </c>
      <c r="L124" s="264"/>
      <c r="M124" s="265" t="s">
        <v>19</v>
      </c>
      <c r="N124" s="266" t="s">
        <v>45</v>
      </c>
      <c r="O124" s="86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8" t="s">
        <v>206</v>
      </c>
      <c r="AT124" s="218" t="s">
        <v>185</v>
      </c>
      <c r="AU124" s="218" t="s">
        <v>99</v>
      </c>
      <c r="AY124" s="19" t="s">
        <v>138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99</v>
      </c>
      <c r="BK124" s="219">
        <f>ROUND(I124*H124,2)</f>
        <v>0</v>
      </c>
      <c r="BL124" s="19" t="s">
        <v>206</v>
      </c>
      <c r="BM124" s="218" t="s">
        <v>207</v>
      </c>
    </row>
    <row r="125" s="14" customFormat="1">
      <c r="A125" s="14"/>
      <c r="B125" s="231"/>
      <c r="C125" s="232"/>
      <c r="D125" s="222" t="s">
        <v>146</v>
      </c>
      <c r="E125" s="233" t="s">
        <v>19</v>
      </c>
      <c r="F125" s="234" t="s">
        <v>208</v>
      </c>
      <c r="G125" s="232"/>
      <c r="H125" s="235">
        <v>60.768000000000001</v>
      </c>
      <c r="I125" s="236"/>
      <c r="J125" s="232"/>
      <c r="K125" s="232"/>
      <c r="L125" s="237"/>
      <c r="M125" s="238"/>
      <c r="N125" s="239"/>
      <c r="O125" s="239"/>
      <c r="P125" s="239"/>
      <c r="Q125" s="239"/>
      <c r="R125" s="239"/>
      <c r="S125" s="239"/>
      <c r="T125" s="24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1" t="s">
        <v>146</v>
      </c>
      <c r="AU125" s="241" t="s">
        <v>99</v>
      </c>
      <c r="AV125" s="14" t="s">
        <v>99</v>
      </c>
      <c r="AW125" s="14" t="s">
        <v>35</v>
      </c>
      <c r="AX125" s="14" t="s">
        <v>73</v>
      </c>
      <c r="AY125" s="241" t="s">
        <v>138</v>
      </c>
    </row>
    <row r="126" s="15" customFormat="1">
      <c r="A126" s="15"/>
      <c r="B126" s="242"/>
      <c r="C126" s="243"/>
      <c r="D126" s="222" t="s">
        <v>146</v>
      </c>
      <c r="E126" s="244" t="s">
        <v>19</v>
      </c>
      <c r="F126" s="245" t="s">
        <v>154</v>
      </c>
      <c r="G126" s="243"/>
      <c r="H126" s="246">
        <v>60.768000000000001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2" t="s">
        <v>146</v>
      </c>
      <c r="AU126" s="252" t="s">
        <v>99</v>
      </c>
      <c r="AV126" s="15" t="s">
        <v>144</v>
      </c>
      <c r="AW126" s="15" t="s">
        <v>35</v>
      </c>
      <c r="AX126" s="15" t="s">
        <v>81</v>
      </c>
      <c r="AY126" s="252" t="s">
        <v>138</v>
      </c>
    </row>
    <row r="127" s="12" customFormat="1" ht="20.88" customHeight="1">
      <c r="A127" s="12"/>
      <c r="B127" s="191"/>
      <c r="C127" s="192"/>
      <c r="D127" s="193" t="s">
        <v>72</v>
      </c>
      <c r="E127" s="205" t="s">
        <v>209</v>
      </c>
      <c r="F127" s="205" t="s">
        <v>210</v>
      </c>
      <c r="G127" s="192"/>
      <c r="H127" s="192"/>
      <c r="I127" s="195"/>
      <c r="J127" s="206">
        <f>BK127</f>
        <v>0</v>
      </c>
      <c r="K127" s="192"/>
      <c r="L127" s="197"/>
      <c r="M127" s="198"/>
      <c r="N127" s="199"/>
      <c r="O127" s="199"/>
      <c r="P127" s="200">
        <f>SUM(P128:P132)</f>
        <v>0</v>
      </c>
      <c r="Q127" s="199"/>
      <c r="R127" s="200">
        <f>SUM(R128:R132)</f>
        <v>0.003506</v>
      </c>
      <c r="S127" s="199"/>
      <c r="T127" s="201">
        <f>SUM(T128:T132)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2" t="s">
        <v>81</v>
      </c>
      <c r="AT127" s="203" t="s">
        <v>72</v>
      </c>
      <c r="AU127" s="203" t="s">
        <v>99</v>
      </c>
      <c r="AY127" s="202" t="s">
        <v>138</v>
      </c>
      <c r="BK127" s="204">
        <f>SUM(BK128:BK132)</f>
        <v>0</v>
      </c>
    </row>
    <row r="128" s="2" customFormat="1" ht="37.8" customHeight="1">
      <c r="A128" s="40"/>
      <c r="B128" s="41"/>
      <c r="C128" s="207" t="s">
        <v>211</v>
      </c>
      <c r="D128" s="207" t="s">
        <v>140</v>
      </c>
      <c r="E128" s="208" t="s">
        <v>212</v>
      </c>
      <c r="F128" s="209" t="s">
        <v>213</v>
      </c>
      <c r="G128" s="210" t="s">
        <v>97</v>
      </c>
      <c r="H128" s="211">
        <v>233.72300000000001</v>
      </c>
      <c r="I128" s="212"/>
      <c r="J128" s="213">
        <f>ROUND(I128*H128,2)</f>
        <v>0</v>
      </c>
      <c r="K128" s="209" t="s">
        <v>143</v>
      </c>
      <c r="L128" s="46"/>
      <c r="M128" s="214" t="s">
        <v>19</v>
      </c>
      <c r="N128" s="215" t="s">
        <v>45</v>
      </c>
      <c r="O128" s="86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8" t="s">
        <v>144</v>
      </c>
      <c r="AT128" s="218" t="s">
        <v>140</v>
      </c>
      <c r="AU128" s="218" t="s">
        <v>162</v>
      </c>
      <c r="AY128" s="19" t="s">
        <v>138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99</v>
      </c>
      <c r="BK128" s="219">
        <f>ROUND(I128*H128,2)</f>
        <v>0</v>
      </c>
      <c r="BL128" s="19" t="s">
        <v>144</v>
      </c>
      <c r="BM128" s="218" t="s">
        <v>214</v>
      </c>
    </row>
    <row r="129" s="2" customFormat="1">
      <c r="A129" s="40"/>
      <c r="B129" s="41"/>
      <c r="C129" s="42"/>
      <c r="D129" s="222" t="s">
        <v>158</v>
      </c>
      <c r="E129" s="42"/>
      <c r="F129" s="253" t="s">
        <v>215</v>
      </c>
      <c r="G129" s="42"/>
      <c r="H129" s="42"/>
      <c r="I129" s="254"/>
      <c r="J129" s="42"/>
      <c r="K129" s="42"/>
      <c r="L129" s="46"/>
      <c r="M129" s="255"/>
      <c r="N129" s="256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158</v>
      </c>
      <c r="AU129" s="19" t="s">
        <v>162</v>
      </c>
    </row>
    <row r="130" s="14" customFormat="1">
      <c r="A130" s="14"/>
      <c r="B130" s="231"/>
      <c r="C130" s="232"/>
      <c r="D130" s="222" t="s">
        <v>146</v>
      </c>
      <c r="E130" s="233" t="s">
        <v>19</v>
      </c>
      <c r="F130" s="234" t="s">
        <v>105</v>
      </c>
      <c r="G130" s="232"/>
      <c r="H130" s="235">
        <v>233.72300000000001</v>
      </c>
      <c r="I130" s="236"/>
      <c r="J130" s="232"/>
      <c r="K130" s="232"/>
      <c r="L130" s="237"/>
      <c r="M130" s="238"/>
      <c r="N130" s="239"/>
      <c r="O130" s="239"/>
      <c r="P130" s="239"/>
      <c r="Q130" s="239"/>
      <c r="R130" s="239"/>
      <c r="S130" s="239"/>
      <c r="T130" s="24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1" t="s">
        <v>146</v>
      </c>
      <c r="AU130" s="241" t="s">
        <v>162</v>
      </c>
      <c r="AV130" s="14" t="s">
        <v>99</v>
      </c>
      <c r="AW130" s="14" t="s">
        <v>35</v>
      </c>
      <c r="AX130" s="14" t="s">
        <v>81</v>
      </c>
      <c r="AY130" s="241" t="s">
        <v>138</v>
      </c>
    </row>
    <row r="131" s="2" customFormat="1" ht="14.4" customHeight="1">
      <c r="A131" s="40"/>
      <c r="B131" s="41"/>
      <c r="C131" s="257" t="s">
        <v>216</v>
      </c>
      <c r="D131" s="257" t="s">
        <v>185</v>
      </c>
      <c r="E131" s="258" t="s">
        <v>217</v>
      </c>
      <c r="F131" s="259" t="s">
        <v>218</v>
      </c>
      <c r="G131" s="260" t="s">
        <v>219</v>
      </c>
      <c r="H131" s="261">
        <v>3.5059999999999998</v>
      </c>
      <c r="I131" s="262"/>
      <c r="J131" s="263">
        <f>ROUND(I131*H131,2)</f>
        <v>0</v>
      </c>
      <c r="K131" s="259" t="s">
        <v>143</v>
      </c>
      <c r="L131" s="264"/>
      <c r="M131" s="265" t="s">
        <v>19</v>
      </c>
      <c r="N131" s="266" t="s">
        <v>45</v>
      </c>
      <c r="O131" s="86"/>
      <c r="P131" s="216">
        <f>O131*H131</f>
        <v>0</v>
      </c>
      <c r="Q131" s="216">
        <v>0.001</v>
      </c>
      <c r="R131" s="216">
        <f>Q131*H131</f>
        <v>0.003506</v>
      </c>
      <c r="S131" s="216">
        <v>0</v>
      </c>
      <c r="T131" s="21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8" t="s">
        <v>188</v>
      </c>
      <c r="AT131" s="218" t="s">
        <v>185</v>
      </c>
      <c r="AU131" s="218" t="s">
        <v>162</v>
      </c>
      <c r="AY131" s="19" t="s">
        <v>138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99</v>
      </c>
      <c r="BK131" s="219">
        <f>ROUND(I131*H131,2)</f>
        <v>0</v>
      </c>
      <c r="BL131" s="19" t="s">
        <v>144</v>
      </c>
      <c r="BM131" s="218" t="s">
        <v>220</v>
      </c>
    </row>
    <row r="132" s="14" customFormat="1">
      <c r="A132" s="14"/>
      <c r="B132" s="231"/>
      <c r="C132" s="232"/>
      <c r="D132" s="222" t="s">
        <v>146</v>
      </c>
      <c r="E132" s="232"/>
      <c r="F132" s="234" t="s">
        <v>221</v>
      </c>
      <c r="G132" s="232"/>
      <c r="H132" s="235">
        <v>3.5059999999999998</v>
      </c>
      <c r="I132" s="236"/>
      <c r="J132" s="232"/>
      <c r="K132" s="232"/>
      <c r="L132" s="237"/>
      <c r="M132" s="238"/>
      <c r="N132" s="239"/>
      <c r="O132" s="239"/>
      <c r="P132" s="239"/>
      <c r="Q132" s="239"/>
      <c r="R132" s="239"/>
      <c r="S132" s="239"/>
      <c r="T132" s="24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1" t="s">
        <v>146</v>
      </c>
      <c r="AU132" s="241" t="s">
        <v>162</v>
      </c>
      <c r="AV132" s="14" t="s">
        <v>99</v>
      </c>
      <c r="AW132" s="14" t="s">
        <v>4</v>
      </c>
      <c r="AX132" s="14" t="s">
        <v>81</v>
      </c>
      <c r="AY132" s="241" t="s">
        <v>138</v>
      </c>
    </row>
    <row r="133" s="12" customFormat="1" ht="22.8" customHeight="1">
      <c r="A133" s="12"/>
      <c r="B133" s="191"/>
      <c r="C133" s="192"/>
      <c r="D133" s="193" t="s">
        <v>72</v>
      </c>
      <c r="E133" s="205" t="s">
        <v>198</v>
      </c>
      <c r="F133" s="205" t="s">
        <v>222</v>
      </c>
      <c r="G133" s="192"/>
      <c r="H133" s="192"/>
      <c r="I133" s="195"/>
      <c r="J133" s="206">
        <f>BK133</f>
        <v>0</v>
      </c>
      <c r="K133" s="192"/>
      <c r="L133" s="197"/>
      <c r="M133" s="198"/>
      <c r="N133" s="199"/>
      <c r="O133" s="199"/>
      <c r="P133" s="200">
        <f>SUM(P134:P152)</f>
        <v>0</v>
      </c>
      <c r="Q133" s="199"/>
      <c r="R133" s="200">
        <f>SUM(R134:R152)</f>
        <v>0</v>
      </c>
      <c r="S133" s="199"/>
      <c r="T133" s="201">
        <f>SUM(T134:T152)</f>
        <v>495.91230000000002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2" t="s">
        <v>81</v>
      </c>
      <c r="AT133" s="203" t="s">
        <v>72</v>
      </c>
      <c r="AU133" s="203" t="s">
        <v>81</v>
      </c>
      <c r="AY133" s="202" t="s">
        <v>138</v>
      </c>
      <c r="BK133" s="204">
        <f>SUM(BK134:BK152)</f>
        <v>0</v>
      </c>
    </row>
    <row r="134" s="2" customFormat="1" ht="49.05" customHeight="1">
      <c r="A134" s="40"/>
      <c r="B134" s="41"/>
      <c r="C134" s="207" t="s">
        <v>223</v>
      </c>
      <c r="D134" s="207" t="s">
        <v>140</v>
      </c>
      <c r="E134" s="208" t="s">
        <v>224</v>
      </c>
      <c r="F134" s="209" t="s">
        <v>225</v>
      </c>
      <c r="G134" s="210" t="s">
        <v>102</v>
      </c>
      <c r="H134" s="211">
        <v>762.94200000000001</v>
      </c>
      <c r="I134" s="212"/>
      <c r="J134" s="213">
        <f>ROUND(I134*H134,2)</f>
        <v>0</v>
      </c>
      <c r="K134" s="209" t="s">
        <v>143</v>
      </c>
      <c r="L134" s="46"/>
      <c r="M134" s="214" t="s">
        <v>19</v>
      </c>
      <c r="N134" s="215" t="s">
        <v>45</v>
      </c>
      <c r="O134" s="86"/>
      <c r="P134" s="216">
        <f>O134*H134</f>
        <v>0</v>
      </c>
      <c r="Q134" s="216">
        <v>0</v>
      </c>
      <c r="R134" s="216">
        <f>Q134*H134</f>
        <v>0</v>
      </c>
      <c r="S134" s="216">
        <v>0.65000000000000002</v>
      </c>
      <c r="T134" s="217">
        <f>S134*H134</f>
        <v>495.91230000000002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8" t="s">
        <v>144</v>
      </c>
      <c r="AT134" s="218" t="s">
        <v>140</v>
      </c>
      <c r="AU134" s="218" t="s">
        <v>99</v>
      </c>
      <c r="AY134" s="19" t="s">
        <v>138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99</v>
      </c>
      <c r="BK134" s="219">
        <f>ROUND(I134*H134,2)</f>
        <v>0</v>
      </c>
      <c r="BL134" s="19" t="s">
        <v>144</v>
      </c>
      <c r="BM134" s="218" t="s">
        <v>226</v>
      </c>
    </row>
    <row r="135" s="2" customFormat="1">
      <c r="A135" s="40"/>
      <c r="B135" s="41"/>
      <c r="C135" s="42"/>
      <c r="D135" s="222" t="s">
        <v>158</v>
      </c>
      <c r="E135" s="42"/>
      <c r="F135" s="253" t="s">
        <v>227</v>
      </c>
      <c r="G135" s="42"/>
      <c r="H135" s="42"/>
      <c r="I135" s="254"/>
      <c r="J135" s="42"/>
      <c r="K135" s="42"/>
      <c r="L135" s="46"/>
      <c r="M135" s="255"/>
      <c r="N135" s="256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158</v>
      </c>
      <c r="AU135" s="19" t="s">
        <v>99</v>
      </c>
    </row>
    <row r="136" s="2" customFormat="1">
      <c r="A136" s="40"/>
      <c r="B136" s="41"/>
      <c r="C136" s="42"/>
      <c r="D136" s="222" t="s">
        <v>228</v>
      </c>
      <c r="E136" s="42"/>
      <c r="F136" s="253" t="s">
        <v>229</v>
      </c>
      <c r="G136" s="42"/>
      <c r="H136" s="42"/>
      <c r="I136" s="254"/>
      <c r="J136" s="42"/>
      <c r="K136" s="42"/>
      <c r="L136" s="46"/>
      <c r="M136" s="255"/>
      <c r="N136" s="256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228</v>
      </c>
      <c r="AU136" s="19" t="s">
        <v>99</v>
      </c>
    </row>
    <row r="137" s="13" customFormat="1">
      <c r="A137" s="13"/>
      <c r="B137" s="220"/>
      <c r="C137" s="221"/>
      <c r="D137" s="222" t="s">
        <v>146</v>
      </c>
      <c r="E137" s="223" t="s">
        <v>19</v>
      </c>
      <c r="F137" s="224" t="s">
        <v>230</v>
      </c>
      <c r="G137" s="221"/>
      <c r="H137" s="223" t="s">
        <v>19</v>
      </c>
      <c r="I137" s="225"/>
      <c r="J137" s="221"/>
      <c r="K137" s="221"/>
      <c r="L137" s="226"/>
      <c r="M137" s="227"/>
      <c r="N137" s="228"/>
      <c r="O137" s="228"/>
      <c r="P137" s="228"/>
      <c r="Q137" s="228"/>
      <c r="R137" s="228"/>
      <c r="S137" s="228"/>
      <c r="T137" s="22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0" t="s">
        <v>146</v>
      </c>
      <c r="AU137" s="230" t="s">
        <v>99</v>
      </c>
      <c r="AV137" s="13" t="s">
        <v>81</v>
      </c>
      <c r="AW137" s="13" t="s">
        <v>35</v>
      </c>
      <c r="AX137" s="13" t="s">
        <v>73</v>
      </c>
      <c r="AY137" s="230" t="s">
        <v>138</v>
      </c>
    </row>
    <row r="138" s="14" customFormat="1">
      <c r="A138" s="14"/>
      <c r="B138" s="231"/>
      <c r="C138" s="232"/>
      <c r="D138" s="222" t="s">
        <v>146</v>
      </c>
      <c r="E138" s="233" t="s">
        <v>19</v>
      </c>
      <c r="F138" s="234" t="s">
        <v>231</v>
      </c>
      <c r="G138" s="232"/>
      <c r="H138" s="235">
        <v>2.0510000000000002</v>
      </c>
      <c r="I138" s="236"/>
      <c r="J138" s="232"/>
      <c r="K138" s="232"/>
      <c r="L138" s="237"/>
      <c r="M138" s="238"/>
      <c r="N138" s="239"/>
      <c r="O138" s="239"/>
      <c r="P138" s="239"/>
      <c r="Q138" s="239"/>
      <c r="R138" s="239"/>
      <c r="S138" s="239"/>
      <c r="T138" s="24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1" t="s">
        <v>146</v>
      </c>
      <c r="AU138" s="241" t="s">
        <v>99</v>
      </c>
      <c r="AV138" s="14" t="s">
        <v>99</v>
      </c>
      <c r="AW138" s="14" t="s">
        <v>35</v>
      </c>
      <c r="AX138" s="14" t="s">
        <v>73</v>
      </c>
      <c r="AY138" s="241" t="s">
        <v>138</v>
      </c>
    </row>
    <row r="139" s="14" customFormat="1">
      <c r="A139" s="14"/>
      <c r="B139" s="231"/>
      <c r="C139" s="232"/>
      <c r="D139" s="222" t="s">
        <v>146</v>
      </c>
      <c r="E139" s="233" t="s">
        <v>19</v>
      </c>
      <c r="F139" s="234" t="s">
        <v>232</v>
      </c>
      <c r="G139" s="232"/>
      <c r="H139" s="235">
        <v>32.957000000000001</v>
      </c>
      <c r="I139" s="236"/>
      <c r="J139" s="232"/>
      <c r="K139" s="232"/>
      <c r="L139" s="237"/>
      <c r="M139" s="238"/>
      <c r="N139" s="239"/>
      <c r="O139" s="239"/>
      <c r="P139" s="239"/>
      <c r="Q139" s="239"/>
      <c r="R139" s="239"/>
      <c r="S139" s="239"/>
      <c r="T139" s="24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1" t="s">
        <v>146</v>
      </c>
      <c r="AU139" s="241" t="s">
        <v>99</v>
      </c>
      <c r="AV139" s="14" t="s">
        <v>99</v>
      </c>
      <c r="AW139" s="14" t="s">
        <v>35</v>
      </c>
      <c r="AX139" s="14" t="s">
        <v>73</v>
      </c>
      <c r="AY139" s="241" t="s">
        <v>138</v>
      </c>
    </row>
    <row r="140" s="14" customFormat="1">
      <c r="A140" s="14"/>
      <c r="B140" s="231"/>
      <c r="C140" s="232"/>
      <c r="D140" s="222" t="s">
        <v>146</v>
      </c>
      <c r="E140" s="233" t="s">
        <v>19</v>
      </c>
      <c r="F140" s="234" t="s">
        <v>233</v>
      </c>
      <c r="G140" s="232"/>
      <c r="H140" s="235">
        <v>6.0899999999999999</v>
      </c>
      <c r="I140" s="236"/>
      <c r="J140" s="232"/>
      <c r="K140" s="232"/>
      <c r="L140" s="237"/>
      <c r="M140" s="238"/>
      <c r="N140" s="239"/>
      <c r="O140" s="239"/>
      <c r="P140" s="239"/>
      <c r="Q140" s="239"/>
      <c r="R140" s="239"/>
      <c r="S140" s="239"/>
      <c r="T140" s="24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1" t="s">
        <v>146</v>
      </c>
      <c r="AU140" s="241" t="s">
        <v>99</v>
      </c>
      <c r="AV140" s="14" t="s">
        <v>99</v>
      </c>
      <c r="AW140" s="14" t="s">
        <v>35</v>
      </c>
      <c r="AX140" s="14" t="s">
        <v>73</v>
      </c>
      <c r="AY140" s="241" t="s">
        <v>138</v>
      </c>
    </row>
    <row r="141" s="16" customFormat="1">
      <c r="A141" s="16"/>
      <c r="B141" s="267"/>
      <c r="C141" s="268"/>
      <c r="D141" s="222" t="s">
        <v>146</v>
      </c>
      <c r="E141" s="269" t="s">
        <v>19</v>
      </c>
      <c r="F141" s="270" t="s">
        <v>197</v>
      </c>
      <c r="G141" s="268"/>
      <c r="H141" s="271">
        <v>41.097999999999999</v>
      </c>
      <c r="I141" s="272"/>
      <c r="J141" s="268"/>
      <c r="K141" s="268"/>
      <c r="L141" s="273"/>
      <c r="M141" s="274"/>
      <c r="N141" s="275"/>
      <c r="O141" s="275"/>
      <c r="P141" s="275"/>
      <c r="Q141" s="275"/>
      <c r="R141" s="275"/>
      <c r="S141" s="275"/>
      <c r="T141" s="27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77" t="s">
        <v>146</v>
      </c>
      <c r="AU141" s="277" t="s">
        <v>99</v>
      </c>
      <c r="AV141" s="16" t="s">
        <v>162</v>
      </c>
      <c r="AW141" s="16" t="s">
        <v>35</v>
      </c>
      <c r="AX141" s="16" t="s">
        <v>73</v>
      </c>
      <c r="AY141" s="277" t="s">
        <v>138</v>
      </c>
    </row>
    <row r="142" s="13" customFormat="1">
      <c r="A142" s="13"/>
      <c r="B142" s="220"/>
      <c r="C142" s="221"/>
      <c r="D142" s="222" t="s">
        <v>146</v>
      </c>
      <c r="E142" s="223" t="s">
        <v>19</v>
      </c>
      <c r="F142" s="224" t="s">
        <v>234</v>
      </c>
      <c r="G142" s="221"/>
      <c r="H142" s="223" t="s">
        <v>19</v>
      </c>
      <c r="I142" s="225"/>
      <c r="J142" s="221"/>
      <c r="K142" s="221"/>
      <c r="L142" s="226"/>
      <c r="M142" s="227"/>
      <c r="N142" s="228"/>
      <c r="O142" s="228"/>
      <c r="P142" s="228"/>
      <c r="Q142" s="228"/>
      <c r="R142" s="228"/>
      <c r="S142" s="228"/>
      <c r="T142" s="22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0" t="s">
        <v>146</v>
      </c>
      <c r="AU142" s="230" t="s">
        <v>99</v>
      </c>
      <c r="AV142" s="13" t="s">
        <v>81</v>
      </c>
      <c r="AW142" s="13" t="s">
        <v>35</v>
      </c>
      <c r="AX142" s="13" t="s">
        <v>73</v>
      </c>
      <c r="AY142" s="230" t="s">
        <v>138</v>
      </c>
    </row>
    <row r="143" s="14" customFormat="1">
      <c r="A143" s="14"/>
      <c r="B143" s="231"/>
      <c r="C143" s="232"/>
      <c r="D143" s="222" t="s">
        <v>146</v>
      </c>
      <c r="E143" s="233" t="s">
        <v>19</v>
      </c>
      <c r="F143" s="234" t="s">
        <v>235</v>
      </c>
      <c r="G143" s="232"/>
      <c r="H143" s="235">
        <v>56.003</v>
      </c>
      <c r="I143" s="236"/>
      <c r="J143" s="232"/>
      <c r="K143" s="232"/>
      <c r="L143" s="237"/>
      <c r="M143" s="238"/>
      <c r="N143" s="239"/>
      <c r="O143" s="239"/>
      <c r="P143" s="239"/>
      <c r="Q143" s="239"/>
      <c r="R143" s="239"/>
      <c r="S143" s="239"/>
      <c r="T143" s="24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1" t="s">
        <v>146</v>
      </c>
      <c r="AU143" s="241" t="s">
        <v>99</v>
      </c>
      <c r="AV143" s="14" t="s">
        <v>99</v>
      </c>
      <c r="AW143" s="14" t="s">
        <v>35</v>
      </c>
      <c r="AX143" s="14" t="s">
        <v>73</v>
      </c>
      <c r="AY143" s="241" t="s">
        <v>138</v>
      </c>
    </row>
    <row r="144" s="16" customFormat="1">
      <c r="A144" s="16"/>
      <c r="B144" s="267"/>
      <c r="C144" s="268"/>
      <c r="D144" s="222" t="s">
        <v>146</v>
      </c>
      <c r="E144" s="269" t="s">
        <v>19</v>
      </c>
      <c r="F144" s="270" t="s">
        <v>197</v>
      </c>
      <c r="G144" s="268"/>
      <c r="H144" s="271">
        <v>56.003</v>
      </c>
      <c r="I144" s="272"/>
      <c r="J144" s="268"/>
      <c r="K144" s="268"/>
      <c r="L144" s="273"/>
      <c r="M144" s="274"/>
      <c r="N144" s="275"/>
      <c r="O144" s="275"/>
      <c r="P144" s="275"/>
      <c r="Q144" s="275"/>
      <c r="R144" s="275"/>
      <c r="S144" s="275"/>
      <c r="T144" s="27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77" t="s">
        <v>146</v>
      </c>
      <c r="AU144" s="277" t="s">
        <v>99</v>
      </c>
      <c r="AV144" s="16" t="s">
        <v>162</v>
      </c>
      <c r="AW144" s="16" t="s">
        <v>35</v>
      </c>
      <c r="AX144" s="16" t="s">
        <v>73</v>
      </c>
      <c r="AY144" s="277" t="s">
        <v>138</v>
      </c>
    </row>
    <row r="145" s="13" customFormat="1">
      <c r="A145" s="13"/>
      <c r="B145" s="220"/>
      <c r="C145" s="221"/>
      <c r="D145" s="222" t="s">
        <v>146</v>
      </c>
      <c r="E145" s="223" t="s">
        <v>19</v>
      </c>
      <c r="F145" s="224" t="s">
        <v>236</v>
      </c>
      <c r="G145" s="221"/>
      <c r="H145" s="223" t="s">
        <v>19</v>
      </c>
      <c r="I145" s="225"/>
      <c r="J145" s="221"/>
      <c r="K145" s="221"/>
      <c r="L145" s="226"/>
      <c r="M145" s="227"/>
      <c r="N145" s="228"/>
      <c r="O145" s="228"/>
      <c r="P145" s="228"/>
      <c r="Q145" s="228"/>
      <c r="R145" s="228"/>
      <c r="S145" s="228"/>
      <c r="T145" s="22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0" t="s">
        <v>146</v>
      </c>
      <c r="AU145" s="230" t="s">
        <v>99</v>
      </c>
      <c r="AV145" s="13" t="s">
        <v>81</v>
      </c>
      <c r="AW145" s="13" t="s">
        <v>35</v>
      </c>
      <c r="AX145" s="13" t="s">
        <v>73</v>
      </c>
      <c r="AY145" s="230" t="s">
        <v>138</v>
      </c>
    </row>
    <row r="146" s="14" customFormat="1">
      <c r="A146" s="14"/>
      <c r="B146" s="231"/>
      <c r="C146" s="232"/>
      <c r="D146" s="222" t="s">
        <v>146</v>
      </c>
      <c r="E146" s="233" t="s">
        <v>19</v>
      </c>
      <c r="F146" s="234" t="s">
        <v>237</v>
      </c>
      <c r="G146" s="232"/>
      <c r="H146" s="235">
        <v>329.565</v>
      </c>
      <c r="I146" s="236"/>
      <c r="J146" s="232"/>
      <c r="K146" s="232"/>
      <c r="L146" s="237"/>
      <c r="M146" s="238"/>
      <c r="N146" s="239"/>
      <c r="O146" s="239"/>
      <c r="P146" s="239"/>
      <c r="Q146" s="239"/>
      <c r="R146" s="239"/>
      <c r="S146" s="239"/>
      <c r="T146" s="24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1" t="s">
        <v>146</v>
      </c>
      <c r="AU146" s="241" t="s">
        <v>99</v>
      </c>
      <c r="AV146" s="14" t="s">
        <v>99</v>
      </c>
      <c r="AW146" s="14" t="s">
        <v>35</v>
      </c>
      <c r="AX146" s="14" t="s">
        <v>73</v>
      </c>
      <c r="AY146" s="241" t="s">
        <v>138</v>
      </c>
    </row>
    <row r="147" s="16" customFormat="1">
      <c r="A147" s="16"/>
      <c r="B147" s="267"/>
      <c r="C147" s="268"/>
      <c r="D147" s="222" t="s">
        <v>146</v>
      </c>
      <c r="E147" s="269" t="s">
        <v>19</v>
      </c>
      <c r="F147" s="270" t="s">
        <v>197</v>
      </c>
      <c r="G147" s="268"/>
      <c r="H147" s="271">
        <v>329.565</v>
      </c>
      <c r="I147" s="272"/>
      <c r="J147" s="268"/>
      <c r="K147" s="268"/>
      <c r="L147" s="273"/>
      <c r="M147" s="274"/>
      <c r="N147" s="275"/>
      <c r="O147" s="275"/>
      <c r="P147" s="275"/>
      <c r="Q147" s="275"/>
      <c r="R147" s="275"/>
      <c r="S147" s="275"/>
      <c r="T147" s="27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77" t="s">
        <v>146</v>
      </c>
      <c r="AU147" s="277" t="s">
        <v>99</v>
      </c>
      <c r="AV147" s="16" t="s">
        <v>162</v>
      </c>
      <c r="AW147" s="16" t="s">
        <v>35</v>
      </c>
      <c r="AX147" s="16" t="s">
        <v>73</v>
      </c>
      <c r="AY147" s="277" t="s">
        <v>138</v>
      </c>
    </row>
    <row r="148" s="13" customFormat="1">
      <c r="A148" s="13"/>
      <c r="B148" s="220"/>
      <c r="C148" s="221"/>
      <c r="D148" s="222" t="s">
        <v>146</v>
      </c>
      <c r="E148" s="223" t="s">
        <v>19</v>
      </c>
      <c r="F148" s="224" t="s">
        <v>238</v>
      </c>
      <c r="G148" s="221"/>
      <c r="H148" s="223" t="s">
        <v>19</v>
      </c>
      <c r="I148" s="225"/>
      <c r="J148" s="221"/>
      <c r="K148" s="221"/>
      <c r="L148" s="226"/>
      <c r="M148" s="227"/>
      <c r="N148" s="228"/>
      <c r="O148" s="228"/>
      <c r="P148" s="228"/>
      <c r="Q148" s="228"/>
      <c r="R148" s="228"/>
      <c r="S148" s="228"/>
      <c r="T148" s="22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0" t="s">
        <v>146</v>
      </c>
      <c r="AU148" s="230" t="s">
        <v>99</v>
      </c>
      <c r="AV148" s="13" t="s">
        <v>81</v>
      </c>
      <c r="AW148" s="13" t="s">
        <v>35</v>
      </c>
      <c r="AX148" s="13" t="s">
        <v>73</v>
      </c>
      <c r="AY148" s="230" t="s">
        <v>138</v>
      </c>
    </row>
    <row r="149" s="14" customFormat="1">
      <c r="A149" s="14"/>
      <c r="B149" s="231"/>
      <c r="C149" s="232"/>
      <c r="D149" s="222" t="s">
        <v>146</v>
      </c>
      <c r="E149" s="233" t="s">
        <v>19</v>
      </c>
      <c r="F149" s="234" t="s">
        <v>239</v>
      </c>
      <c r="G149" s="232"/>
      <c r="H149" s="235">
        <v>139.51599999999999</v>
      </c>
      <c r="I149" s="236"/>
      <c r="J149" s="232"/>
      <c r="K149" s="232"/>
      <c r="L149" s="237"/>
      <c r="M149" s="238"/>
      <c r="N149" s="239"/>
      <c r="O149" s="239"/>
      <c r="P149" s="239"/>
      <c r="Q149" s="239"/>
      <c r="R149" s="239"/>
      <c r="S149" s="239"/>
      <c r="T149" s="24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1" t="s">
        <v>146</v>
      </c>
      <c r="AU149" s="241" t="s">
        <v>99</v>
      </c>
      <c r="AV149" s="14" t="s">
        <v>99</v>
      </c>
      <c r="AW149" s="14" t="s">
        <v>35</v>
      </c>
      <c r="AX149" s="14" t="s">
        <v>73</v>
      </c>
      <c r="AY149" s="241" t="s">
        <v>138</v>
      </c>
    </row>
    <row r="150" s="14" customFormat="1">
      <c r="A150" s="14"/>
      <c r="B150" s="231"/>
      <c r="C150" s="232"/>
      <c r="D150" s="222" t="s">
        <v>146</v>
      </c>
      <c r="E150" s="233" t="s">
        <v>19</v>
      </c>
      <c r="F150" s="234" t="s">
        <v>240</v>
      </c>
      <c r="G150" s="232"/>
      <c r="H150" s="235">
        <v>175.768</v>
      </c>
      <c r="I150" s="236"/>
      <c r="J150" s="232"/>
      <c r="K150" s="232"/>
      <c r="L150" s="237"/>
      <c r="M150" s="238"/>
      <c r="N150" s="239"/>
      <c r="O150" s="239"/>
      <c r="P150" s="239"/>
      <c r="Q150" s="239"/>
      <c r="R150" s="239"/>
      <c r="S150" s="239"/>
      <c r="T150" s="24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1" t="s">
        <v>146</v>
      </c>
      <c r="AU150" s="241" t="s">
        <v>99</v>
      </c>
      <c r="AV150" s="14" t="s">
        <v>99</v>
      </c>
      <c r="AW150" s="14" t="s">
        <v>35</v>
      </c>
      <c r="AX150" s="14" t="s">
        <v>73</v>
      </c>
      <c r="AY150" s="241" t="s">
        <v>138</v>
      </c>
    </row>
    <row r="151" s="14" customFormat="1">
      <c r="A151" s="14"/>
      <c r="B151" s="231"/>
      <c r="C151" s="232"/>
      <c r="D151" s="222" t="s">
        <v>146</v>
      </c>
      <c r="E151" s="233" t="s">
        <v>19</v>
      </c>
      <c r="F151" s="234" t="s">
        <v>241</v>
      </c>
      <c r="G151" s="232"/>
      <c r="H151" s="235">
        <v>20.992000000000001</v>
      </c>
      <c r="I151" s="236"/>
      <c r="J151" s="232"/>
      <c r="K151" s="232"/>
      <c r="L151" s="237"/>
      <c r="M151" s="238"/>
      <c r="N151" s="239"/>
      <c r="O151" s="239"/>
      <c r="P151" s="239"/>
      <c r="Q151" s="239"/>
      <c r="R151" s="239"/>
      <c r="S151" s="239"/>
      <c r="T151" s="24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1" t="s">
        <v>146</v>
      </c>
      <c r="AU151" s="241" t="s">
        <v>99</v>
      </c>
      <c r="AV151" s="14" t="s">
        <v>99</v>
      </c>
      <c r="AW151" s="14" t="s">
        <v>35</v>
      </c>
      <c r="AX151" s="14" t="s">
        <v>73</v>
      </c>
      <c r="AY151" s="241" t="s">
        <v>138</v>
      </c>
    </row>
    <row r="152" s="15" customFormat="1">
      <c r="A152" s="15"/>
      <c r="B152" s="242"/>
      <c r="C152" s="243"/>
      <c r="D152" s="222" t="s">
        <v>146</v>
      </c>
      <c r="E152" s="244" t="s">
        <v>19</v>
      </c>
      <c r="F152" s="245" t="s">
        <v>154</v>
      </c>
      <c r="G152" s="243"/>
      <c r="H152" s="246">
        <v>762.94200000000001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2" t="s">
        <v>146</v>
      </c>
      <c r="AU152" s="252" t="s">
        <v>99</v>
      </c>
      <c r="AV152" s="15" t="s">
        <v>144</v>
      </c>
      <c r="AW152" s="15" t="s">
        <v>35</v>
      </c>
      <c r="AX152" s="15" t="s">
        <v>81</v>
      </c>
      <c r="AY152" s="252" t="s">
        <v>138</v>
      </c>
    </row>
    <row r="153" s="12" customFormat="1" ht="22.8" customHeight="1">
      <c r="A153" s="12"/>
      <c r="B153" s="191"/>
      <c r="C153" s="192"/>
      <c r="D153" s="193" t="s">
        <v>72</v>
      </c>
      <c r="E153" s="205" t="s">
        <v>242</v>
      </c>
      <c r="F153" s="205" t="s">
        <v>243</v>
      </c>
      <c r="G153" s="192"/>
      <c r="H153" s="192"/>
      <c r="I153" s="195"/>
      <c r="J153" s="206">
        <f>BK153</f>
        <v>0</v>
      </c>
      <c r="K153" s="192"/>
      <c r="L153" s="197"/>
      <c r="M153" s="198"/>
      <c r="N153" s="199"/>
      <c r="O153" s="199"/>
      <c r="P153" s="200">
        <f>SUM(P154:P189)</f>
        <v>0</v>
      </c>
      <c r="Q153" s="199"/>
      <c r="R153" s="200">
        <f>SUM(R154:R189)</f>
        <v>0</v>
      </c>
      <c r="S153" s="199"/>
      <c r="T153" s="201">
        <f>SUM(T154:T189)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2" t="s">
        <v>81</v>
      </c>
      <c r="AT153" s="203" t="s">
        <v>72</v>
      </c>
      <c r="AU153" s="203" t="s">
        <v>81</v>
      </c>
      <c r="AY153" s="202" t="s">
        <v>138</v>
      </c>
      <c r="BK153" s="204">
        <f>SUM(BK154:BK189)</f>
        <v>0</v>
      </c>
    </row>
    <row r="154" s="2" customFormat="1" ht="24.15" customHeight="1">
      <c r="A154" s="40"/>
      <c r="B154" s="41"/>
      <c r="C154" s="207" t="s">
        <v>244</v>
      </c>
      <c r="D154" s="207" t="s">
        <v>140</v>
      </c>
      <c r="E154" s="208" t="s">
        <v>245</v>
      </c>
      <c r="F154" s="209" t="s">
        <v>246</v>
      </c>
      <c r="G154" s="210" t="s">
        <v>174</v>
      </c>
      <c r="H154" s="211">
        <v>632.41800000000001</v>
      </c>
      <c r="I154" s="212"/>
      <c r="J154" s="213">
        <f>ROUND(I154*H154,2)</f>
        <v>0</v>
      </c>
      <c r="K154" s="209" t="s">
        <v>143</v>
      </c>
      <c r="L154" s="46"/>
      <c r="M154" s="214" t="s">
        <v>19</v>
      </c>
      <c r="N154" s="215" t="s">
        <v>45</v>
      </c>
      <c r="O154" s="86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8" t="s">
        <v>144</v>
      </c>
      <c r="AT154" s="218" t="s">
        <v>140</v>
      </c>
      <c r="AU154" s="218" t="s">
        <v>99</v>
      </c>
      <c r="AY154" s="19" t="s">
        <v>138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9" t="s">
        <v>99</v>
      </c>
      <c r="BK154" s="219">
        <f>ROUND(I154*H154,2)</f>
        <v>0</v>
      </c>
      <c r="BL154" s="19" t="s">
        <v>144</v>
      </c>
      <c r="BM154" s="218" t="s">
        <v>247</v>
      </c>
    </row>
    <row r="155" s="2" customFormat="1">
      <c r="A155" s="40"/>
      <c r="B155" s="41"/>
      <c r="C155" s="42"/>
      <c r="D155" s="222" t="s">
        <v>158</v>
      </c>
      <c r="E155" s="42"/>
      <c r="F155" s="253" t="s">
        <v>248</v>
      </c>
      <c r="G155" s="42"/>
      <c r="H155" s="42"/>
      <c r="I155" s="254"/>
      <c r="J155" s="42"/>
      <c r="K155" s="42"/>
      <c r="L155" s="46"/>
      <c r="M155" s="255"/>
      <c r="N155" s="256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158</v>
      </c>
      <c r="AU155" s="19" t="s">
        <v>99</v>
      </c>
    </row>
    <row r="156" s="2" customFormat="1">
      <c r="A156" s="40"/>
      <c r="B156" s="41"/>
      <c r="C156" s="42"/>
      <c r="D156" s="222" t="s">
        <v>228</v>
      </c>
      <c r="E156" s="42"/>
      <c r="F156" s="253" t="s">
        <v>249</v>
      </c>
      <c r="G156" s="42"/>
      <c r="H156" s="42"/>
      <c r="I156" s="254"/>
      <c r="J156" s="42"/>
      <c r="K156" s="42"/>
      <c r="L156" s="46"/>
      <c r="M156" s="255"/>
      <c r="N156" s="256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228</v>
      </c>
      <c r="AU156" s="19" t="s">
        <v>99</v>
      </c>
    </row>
    <row r="157" s="2" customFormat="1" ht="49.05" customHeight="1">
      <c r="A157" s="40"/>
      <c r="B157" s="41"/>
      <c r="C157" s="207" t="s">
        <v>8</v>
      </c>
      <c r="D157" s="207" t="s">
        <v>140</v>
      </c>
      <c r="E157" s="208" t="s">
        <v>250</v>
      </c>
      <c r="F157" s="209" t="s">
        <v>251</v>
      </c>
      <c r="G157" s="210" t="s">
        <v>174</v>
      </c>
      <c r="H157" s="211">
        <v>19604.957999999999</v>
      </c>
      <c r="I157" s="212"/>
      <c r="J157" s="213">
        <f>ROUND(I157*H157,2)</f>
        <v>0</v>
      </c>
      <c r="K157" s="209" t="s">
        <v>143</v>
      </c>
      <c r="L157" s="46"/>
      <c r="M157" s="214" t="s">
        <v>19</v>
      </c>
      <c r="N157" s="215" t="s">
        <v>45</v>
      </c>
      <c r="O157" s="86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8" t="s">
        <v>144</v>
      </c>
      <c r="AT157" s="218" t="s">
        <v>140</v>
      </c>
      <c r="AU157" s="218" t="s">
        <v>99</v>
      </c>
      <c r="AY157" s="19" t="s">
        <v>138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9" t="s">
        <v>99</v>
      </c>
      <c r="BK157" s="219">
        <f>ROUND(I157*H157,2)</f>
        <v>0</v>
      </c>
      <c r="BL157" s="19" t="s">
        <v>144</v>
      </c>
      <c r="BM157" s="218" t="s">
        <v>252</v>
      </c>
    </row>
    <row r="158" s="2" customFormat="1">
      <c r="A158" s="40"/>
      <c r="B158" s="41"/>
      <c r="C158" s="42"/>
      <c r="D158" s="222" t="s">
        <v>228</v>
      </c>
      <c r="E158" s="42"/>
      <c r="F158" s="253" t="s">
        <v>253</v>
      </c>
      <c r="G158" s="42"/>
      <c r="H158" s="42"/>
      <c r="I158" s="254"/>
      <c r="J158" s="42"/>
      <c r="K158" s="42"/>
      <c r="L158" s="46"/>
      <c r="M158" s="255"/>
      <c r="N158" s="256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228</v>
      </c>
      <c r="AU158" s="19" t="s">
        <v>99</v>
      </c>
    </row>
    <row r="159" s="14" customFormat="1">
      <c r="A159" s="14"/>
      <c r="B159" s="231"/>
      <c r="C159" s="232"/>
      <c r="D159" s="222" t="s">
        <v>146</v>
      </c>
      <c r="E159" s="232"/>
      <c r="F159" s="234" t="s">
        <v>254</v>
      </c>
      <c r="G159" s="232"/>
      <c r="H159" s="235">
        <v>19604.957999999999</v>
      </c>
      <c r="I159" s="236"/>
      <c r="J159" s="232"/>
      <c r="K159" s="232"/>
      <c r="L159" s="237"/>
      <c r="M159" s="238"/>
      <c r="N159" s="239"/>
      <c r="O159" s="239"/>
      <c r="P159" s="239"/>
      <c r="Q159" s="239"/>
      <c r="R159" s="239"/>
      <c r="S159" s="239"/>
      <c r="T159" s="24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1" t="s">
        <v>146</v>
      </c>
      <c r="AU159" s="241" t="s">
        <v>99</v>
      </c>
      <c r="AV159" s="14" t="s">
        <v>99</v>
      </c>
      <c r="AW159" s="14" t="s">
        <v>4</v>
      </c>
      <c r="AX159" s="14" t="s">
        <v>81</v>
      </c>
      <c r="AY159" s="241" t="s">
        <v>138</v>
      </c>
    </row>
    <row r="160" s="2" customFormat="1" ht="37.8" customHeight="1">
      <c r="A160" s="40"/>
      <c r="B160" s="41"/>
      <c r="C160" s="207" t="s">
        <v>255</v>
      </c>
      <c r="D160" s="207" t="s">
        <v>140</v>
      </c>
      <c r="E160" s="208" t="s">
        <v>256</v>
      </c>
      <c r="F160" s="209" t="s">
        <v>257</v>
      </c>
      <c r="G160" s="210" t="s">
        <v>174</v>
      </c>
      <c r="H160" s="211">
        <v>50.593000000000004</v>
      </c>
      <c r="I160" s="212"/>
      <c r="J160" s="213">
        <f>ROUND(I160*H160,2)</f>
        <v>0</v>
      </c>
      <c r="K160" s="209" t="s">
        <v>143</v>
      </c>
      <c r="L160" s="46"/>
      <c r="M160" s="214" t="s">
        <v>19</v>
      </c>
      <c r="N160" s="215" t="s">
        <v>45</v>
      </c>
      <c r="O160" s="86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8" t="s">
        <v>144</v>
      </c>
      <c r="AT160" s="218" t="s">
        <v>140</v>
      </c>
      <c r="AU160" s="218" t="s">
        <v>99</v>
      </c>
      <c r="AY160" s="19" t="s">
        <v>138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9" t="s">
        <v>99</v>
      </c>
      <c r="BK160" s="219">
        <f>ROUND(I160*H160,2)</f>
        <v>0</v>
      </c>
      <c r="BL160" s="19" t="s">
        <v>144</v>
      </c>
      <c r="BM160" s="218" t="s">
        <v>258</v>
      </c>
    </row>
    <row r="161" s="2" customFormat="1">
      <c r="A161" s="40"/>
      <c r="B161" s="41"/>
      <c r="C161" s="42"/>
      <c r="D161" s="222" t="s">
        <v>158</v>
      </c>
      <c r="E161" s="42"/>
      <c r="F161" s="253" t="s">
        <v>259</v>
      </c>
      <c r="G161" s="42"/>
      <c r="H161" s="42"/>
      <c r="I161" s="254"/>
      <c r="J161" s="42"/>
      <c r="K161" s="42"/>
      <c r="L161" s="46"/>
      <c r="M161" s="255"/>
      <c r="N161" s="256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158</v>
      </c>
      <c r="AU161" s="19" t="s">
        <v>99</v>
      </c>
    </row>
    <row r="162" s="2" customFormat="1">
      <c r="A162" s="40"/>
      <c r="B162" s="41"/>
      <c r="C162" s="42"/>
      <c r="D162" s="222" t="s">
        <v>228</v>
      </c>
      <c r="E162" s="42"/>
      <c r="F162" s="253" t="s">
        <v>260</v>
      </c>
      <c r="G162" s="42"/>
      <c r="H162" s="42"/>
      <c r="I162" s="254"/>
      <c r="J162" s="42"/>
      <c r="K162" s="42"/>
      <c r="L162" s="46"/>
      <c r="M162" s="255"/>
      <c r="N162" s="256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228</v>
      </c>
      <c r="AU162" s="19" t="s">
        <v>99</v>
      </c>
    </row>
    <row r="163" s="14" customFormat="1">
      <c r="A163" s="14"/>
      <c r="B163" s="231"/>
      <c r="C163" s="232"/>
      <c r="D163" s="222" t="s">
        <v>146</v>
      </c>
      <c r="E163" s="232"/>
      <c r="F163" s="234" t="s">
        <v>261</v>
      </c>
      <c r="G163" s="232"/>
      <c r="H163" s="235">
        <v>50.593000000000004</v>
      </c>
      <c r="I163" s="236"/>
      <c r="J163" s="232"/>
      <c r="K163" s="232"/>
      <c r="L163" s="237"/>
      <c r="M163" s="238"/>
      <c r="N163" s="239"/>
      <c r="O163" s="239"/>
      <c r="P163" s="239"/>
      <c r="Q163" s="239"/>
      <c r="R163" s="239"/>
      <c r="S163" s="239"/>
      <c r="T163" s="24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1" t="s">
        <v>146</v>
      </c>
      <c r="AU163" s="241" t="s">
        <v>99</v>
      </c>
      <c r="AV163" s="14" t="s">
        <v>99</v>
      </c>
      <c r="AW163" s="14" t="s">
        <v>4</v>
      </c>
      <c r="AX163" s="14" t="s">
        <v>81</v>
      </c>
      <c r="AY163" s="241" t="s">
        <v>138</v>
      </c>
    </row>
    <row r="164" s="2" customFormat="1" ht="37.8" customHeight="1">
      <c r="A164" s="40"/>
      <c r="B164" s="41"/>
      <c r="C164" s="207" t="s">
        <v>262</v>
      </c>
      <c r="D164" s="207" t="s">
        <v>140</v>
      </c>
      <c r="E164" s="208" t="s">
        <v>263</v>
      </c>
      <c r="F164" s="209" t="s">
        <v>264</v>
      </c>
      <c r="G164" s="210" t="s">
        <v>174</v>
      </c>
      <c r="H164" s="211">
        <v>69.566000000000002</v>
      </c>
      <c r="I164" s="212"/>
      <c r="J164" s="213">
        <f>ROUND(I164*H164,2)</f>
        <v>0</v>
      </c>
      <c r="K164" s="209" t="s">
        <v>143</v>
      </c>
      <c r="L164" s="46"/>
      <c r="M164" s="214" t="s">
        <v>19</v>
      </c>
      <c r="N164" s="215" t="s">
        <v>45</v>
      </c>
      <c r="O164" s="86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8" t="s">
        <v>144</v>
      </c>
      <c r="AT164" s="218" t="s">
        <v>140</v>
      </c>
      <c r="AU164" s="218" t="s">
        <v>99</v>
      </c>
      <c r="AY164" s="19" t="s">
        <v>138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9" t="s">
        <v>99</v>
      </c>
      <c r="BK164" s="219">
        <f>ROUND(I164*H164,2)</f>
        <v>0</v>
      </c>
      <c r="BL164" s="19" t="s">
        <v>144</v>
      </c>
      <c r="BM164" s="218" t="s">
        <v>265</v>
      </c>
    </row>
    <row r="165" s="2" customFormat="1">
      <c r="A165" s="40"/>
      <c r="B165" s="41"/>
      <c r="C165" s="42"/>
      <c r="D165" s="222" t="s">
        <v>158</v>
      </c>
      <c r="E165" s="42"/>
      <c r="F165" s="253" t="s">
        <v>259</v>
      </c>
      <c r="G165" s="42"/>
      <c r="H165" s="42"/>
      <c r="I165" s="254"/>
      <c r="J165" s="42"/>
      <c r="K165" s="42"/>
      <c r="L165" s="46"/>
      <c r="M165" s="255"/>
      <c r="N165" s="256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158</v>
      </c>
      <c r="AU165" s="19" t="s">
        <v>99</v>
      </c>
    </row>
    <row r="166" s="2" customFormat="1">
      <c r="A166" s="40"/>
      <c r="B166" s="41"/>
      <c r="C166" s="42"/>
      <c r="D166" s="222" t="s">
        <v>228</v>
      </c>
      <c r="E166" s="42"/>
      <c r="F166" s="253" t="s">
        <v>266</v>
      </c>
      <c r="G166" s="42"/>
      <c r="H166" s="42"/>
      <c r="I166" s="254"/>
      <c r="J166" s="42"/>
      <c r="K166" s="42"/>
      <c r="L166" s="46"/>
      <c r="M166" s="255"/>
      <c r="N166" s="256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228</v>
      </c>
      <c r="AU166" s="19" t="s">
        <v>99</v>
      </c>
    </row>
    <row r="167" s="14" customFormat="1">
      <c r="A167" s="14"/>
      <c r="B167" s="231"/>
      <c r="C167" s="232"/>
      <c r="D167" s="222" t="s">
        <v>146</v>
      </c>
      <c r="E167" s="232"/>
      <c r="F167" s="234" t="s">
        <v>267</v>
      </c>
      <c r="G167" s="232"/>
      <c r="H167" s="235">
        <v>69.566000000000002</v>
      </c>
      <c r="I167" s="236"/>
      <c r="J167" s="232"/>
      <c r="K167" s="232"/>
      <c r="L167" s="237"/>
      <c r="M167" s="238"/>
      <c r="N167" s="239"/>
      <c r="O167" s="239"/>
      <c r="P167" s="239"/>
      <c r="Q167" s="239"/>
      <c r="R167" s="239"/>
      <c r="S167" s="239"/>
      <c r="T167" s="24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1" t="s">
        <v>146</v>
      </c>
      <c r="AU167" s="241" t="s">
        <v>99</v>
      </c>
      <c r="AV167" s="14" t="s">
        <v>99</v>
      </c>
      <c r="AW167" s="14" t="s">
        <v>4</v>
      </c>
      <c r="AX167" s="14" t="s">
        <v>81</v>
      </c>
      <c r="AY167" s="241" t="s">
        <v>138</v>
      </c>
    </row>
    <row r="168" s="2" customFormat="1" ht="37.8" customHeight="1">
      <c r="A168" s="40"/>
      <c r="B168" s="41"/>
      <c r="C168" s="207" t="s">
        <v>209</v>
      </c>
      <c r="D168" s="207" t="s">
        <v>140</v>
      </c>
      <c r="E168" s="208" t="s">
        <v>268</v>
      </c>
      <c r="F168" s="209" t="s">
        <v>269</v>
      </c>
      <c r="G168" s="210" t="s">
        <v>174</v>
      </c>
      <c r="H168" s="211">
        <v>347.82999999999998</v>
      </c>
      <c r="I168" s="212"/>
      <c r="J168" s="213">
        <f>ROUND(I168*H168,2)</f>
        <v>0</v>
      </c>
      <c r="K168" s="209" t="s">
        <v>143</v>
      </c>
      <c r="L168" s="46"/>
      <c r="M168" s="214" t="s">
        <v>19</v>
      </c>
      <c r="N168" s="215" t="s">
        <v>45</v>
      </c>
      <c r="O168" s="86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8" t="s">
        <v>144</v>
      </c>
      <c r="AT168" s="218" t="s">
        <v>140</v>
      </c>
      <c r="AU168" s="218" t="s">
        <v>99</v>
      </c>
      <c r="AY168" s="19" t="s">
        <v>138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9" t="s">
        <v>99</v>
      </c>
      <c r="BK168" s="219">
        <f>ROUND(I168*H168,2)</f>
        <v>0</v>
      </c>
      <c r="BL168" s="19" t="s">
        <v>144</v>
      </c>
      <c r="BM168" s="218" t="s">
        <v>270</v>
      </c>
    </row>
    <row r="169" s="2" customFormat="1">
      <c r="A169" s="40"/>
      <c r="B169" s="41"/>
      <c r="C169" s="42"/>
      <c r="D169" s="222" t="s">
        <v>158</v>
      </c>
      <c r="E169" s="42"/>
      <c r="F169" s="253" t="s">
        <v>259</v>
      </c>
      <c r="G169" s="42"/>
      <c r="H169" s="42"/>
      <c r="I169" s="254"/>
      <c r="J169" s="42"/>
      <c r="K169" s="42"/>
      <c r="L169" s="46"/>
      <c r="M169" s="255"/>
      <c r="N169" s="256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158</v>
      </c>
      <c r="AU169" s="19" t="s">
        <v>99</v>
      </c>
    </row>
    <row r="170" s="2" customFormat="1">
      <c r="A170" s="40"/>
      <c r="B170" s="41"/>
      <c r="C170" s="42"/>
      <c r="D170" s="222" t="s">
        <v>228</v>
      </c>
      <c r="E170" s="42"/>
      <c r="F170" s="253" t="s">
        <v>271</v>
      </c>
      <c r="G170" s="42"/>
      <c r="H170" s="42"/>
      <c r="I170" s="254"/>
      <c r="J170" s="42"/>
      <c r="K170" s="42"/>
      <c r="L170" s="46"/>
      <c r="M170" s="255"/>
      <c r="N170" s="256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228</v>
      </c>
      <c r="AU170" s="19" t="s">
        <v>99</v>
      </c>
    </row>
    <row r="171" s="14" customFormat="1">
      <c r="A171" s="14"/>
      <c r="B171" s="231"/>
      <c r="C171" s="232"/>
      <c r="D171" s="222" t="s">
        <v>146</v>
      </c>
      <c r="E171" s="232"/>
      <c r="F171" s="234" t="s">
        <v>272</v>
      </c>
      <c r="G171" s="232"/>
      <c r="H171" s="235">
        <v>347.82999999999998</v>
      </c>
      <c r="I171" s="236"/>
      <c r="J171" s="232"/>
      <c r="K171" s="232"/>
      <c r="L171" s="237"/>
      <c r="M171" s="238"/>
      <c r="N171" s="239"/>
      <c r="O171" s="239"/>
      <c r="P171" s="239"/>
      <c r="Q171" s="239"/>
      <c r="R171" s="239"/>
      <c r="S171" s="239"/>
      <c r="T171" s="24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1" t="s">
        <v>146</v>
      </c>
      <c r="AU171" s="241" t="s">
        <v>99</v>
      </c>
      <c r="AV171" s="14" t="s">
        <v>99</v>
      </c>
      <c r="AW171" s="14" t="s">
        <v>4</v>
      </c>
      <c r="AX171" s="14" t="s">
        <v>81</v>
      </c>
      <c r="AY171" s="241" t="s">
        <v>138</v>
      </c>
    </row>
    <row r="172" s="2" customFormat="1" ht="37.8" customHeight="1">
      <c r="A172" s="40"/>
      <c r="B172" s="41"/>
      <c r="C172" s="207" t="s">
        <v>273</v>
      </c>
      <c r="D172" s="207" t="s">
        <v>140</v>
      </c>
      <c r="E172" s="208" t="s">
        <v>274</v>
      </c>
      <c r="F172" s="209" t="s">
        <v>275</v>
      </c>
      <c r="G172" s="210" t="s">
        <v>174</v>
      </c>
      <c r="H172" s="211">
        <v>63.241999999999997</v>
      </c>
      <c r="I172" s="212"/>
      <c r="J172" s="213">
        <f>ROUND(I172*H172,2)</f>
        <v>0</v>
      </c>
      <c r="K172" s="209" t="s">
        <v>143</v>
      </c>
      <c r="L172" s="46"/>
      <c r="M172" s="214" t="s">
        <v>19</v>
      </c>
      <c r="N172" s="215" t="s">
        <v>45</v>
      </c>
      <c r="O172" s="86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8" t="s">
        <v>144</v>
      </c>
      <c r="AT172" s="218" t="s">
        <v>140</v>
      </c>
      <c r="AU172" s="218" t="s">
        <v>99</v>
      </c>
      <c r="AY172" s="19" t="s">
        <v>138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9" t="s">
        <v>99</v>
      </c>
      <c r="BK172" s="219">
        <f>ROUND(I172*H172,2)</f>
        <v>0</v>
      </c>
      <c r="BL172" s="19" t="s">
        <v>144</v>
      </c>
      <c r="BM172" s="218" t="s">
        <v>276</v>
      </c>
    </row>
    <row r="173" s="2" customFormat="1">
      <c r="A173" s="40"/>
      <c r="B173" s="41"/>
      <c r="C173" s="42"/>
      <c r="D173" s="222" t="s">
        <v>158</v>
      </c>
      <c r="E173" s="42"/>
      <c r="F173" s="253" t="s">
        <v>259</v>
      </c>
      <c r="G173" s="42"/>
      <c r="H173" s="42"/>
      <c r="I173" s="254"/>
      <c r="J173" s="42"/>
      <c r="K173" s="42"/>
      <c r="L173" s="46"/>
      <c r="M173" s="255"/>
      <c r="N173" s="256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158</v>
      </c>
      <c r="AU173" s="19" t="s">
        <v>99</v>
      </c>
    </row>
    <row r="174" s="2" customFormat="1">
      <c r="A174" s="40"/>
      <c r="B174" s="41"/>
      <c r="C174" s="42"/>
      <c r="D174" s="222" t="s">
        <v>228</v>
      </c>
      <c r="E174" s="42"/>
      <c r="F174" s="253" t="s">
        <v>271</v>
      </c>
      <c r="G174" s="42"/>
      <c r="H174" s="42"/>
      <c r="I174" s="254"/>
      <c r="J174" s="42"/>
      <c r="K174" s="42"/>
      <c r="L174" s="46"/>
      <c r="M174" s="255"/>
      <c r="N174" s="256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228</v>
      </c>
      <c r="AU174" s="19" t="s">
        <v>99</v>
      </c>
    </row>
    <row r="175" s="14" customFormat="1">
      <c r="A175" s="14"/>
      <c r="B175" s="231"/>
      <c r="C175" s="232"/>
      <c r="D175" s="222" t="s">
        <v>146</v>
      </c>
      <c r="E175" s="232"/>
      <c r="F175" s="234" t="s">
        <v>277</v>
      </c>
      <c r="G175" s="232"/>
      <c r="H175" s="235">
        <v>63.241999999999997</v>
      </c>
      <c r="I175" s="236"/>
      <c r="J175" s="232"/>
      <c r="K175" s="232"/>
      <c r="L175" s="237"/>
      <c r="M175" s="238"/>
      <c r="N175" s="239"/>
      <c r="O175" s="239"/>
      <c r="P175" s="239"/>
      <c r="Q175" s="239"/>
      <c r="R175" s="239"/>
      <c r="S175" s="239"/>
      <c r="T175" s="24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1" t="s">
        <v>146</v>
      </c>
      <c r="AU175" s="241" t="s">
        <v>99</v>
      </c>
      <c r="AV175" s="14" t="s">
        <v>99</v>
      </c>
      <c r="AW175" s="14" t="s">
        <v>4</v>
      </c>
      <c r="AX175" s="14" t="s">
        <v>81</v>
      </c>
      <c r="AY175" s="241" t="s">
        <v>138</v>
      </c>
    </row>
    <row r="176" s="2" customFormat="1" ht="37.8" customHeight="1">
      <c r="A176" s="40"/>
      <c r="B176" s="41"/>
      <c r="C176" s="207" t="s">
        <v>278</v>
      </c>
      <c r="D176" s="207" t="s">
        <v>140</v>
      </c>
      <c r="E176" s="208" t="s">
        <v>279</v>
      </c>
      <c r="F176" s="209" t="s">
        <v>280</v>
      </c>
      <c r="G176" s="210" t="s">
        <v>174</v>
      </c>
      <c r="H176" s="211">
        <v>6.3239999999999998</v>
      </c>
      <c r="I176" s="212"/>
      <c r="J176" s="213">
        <f>ROUND(I176*H176,2)</f>
        <v>0</v>
      </c>
      <c r="K176" s="209" t="s">
        <v>143</v>
      </c>
      <c r="L176" s="46"/>
      <c r="M176" s="214" t="s">
        <v>19</v>
      </c>
      <c r="N176" s="215" t="s">
        <v>45</v>
      </c>
      <c r="O176" s="86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8" t="s">
        <v>144</v>
      </c>
      <c r="AT176" s="218" t="s">
        <v>140</v>
      </c>
      <c r="AU176" s="218" t="s">
        <v>99</v>
      </c>
      <c r="AY176" s="19" t="s">
        <v>138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9" t="s">
        <v>99</v>
      </c>
      <c r="BK176" s="219">
        <f>ROUND(I176*H176,2)</f>
        <v>0</v>
      </c>
      <c r="BL176" s="19" t="s">
        <v>144</v>
      </c>
      <c r="BM176" s="218" t="s">
        <v>281</v>
      </c>
    </row>
    <row r="177" s="2" customFormat="1">
      <c r="A177" s="40"/>
      <c r="B177" s="41"/>
      <c r="C177" s="42"/>
      <c r="D177" s="222" t="s">
        <v>158</v>
      </c>
      <c r="E177" s="42"/>
      <c r="F177" s="253" t="s">
        <v>259</v>
      </c>
      <c r="G177" s="42"/>
      <c r="H177" s="42"/>
      <c r="I177" s="254"/>
      <c r="J177" s="42"/>
      <c r="K177" s="42"/>
      <c r="L177" s="46"/>
      <c r="M177" s="255"/>
      <c r="N177" s="256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158</v>
      </c>
      <c r="AU177" s="19" t="s">
        <v>99</v>
      </c>
    </row>
    <row r="178" s="2" customFormat="1">
      <c r="A178" s="40"/>
      <c r="B178" s="41"/>
      <c r="C178" s="42"/>
      <c r="D178" s="222" t="s">
        <v>228</v>
      </c>
      <c r="E178" s="42"/>
      <c r="F178" s="253" t="s">
        <v>266</v>
      </c>
      <c r="G178" s="42"/>
      <c r="H178" s="42"/>
      <c r="I178" s="254"/>
      <c r="J178" s="42"/>
      <c r="K178" s="42"/>
      <c r="L178" s="46"/>
      <c r="M178" s="255"/>
      <c r="N178" s="256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228</v>
      </c>
      <c r="AU178" s="19" t="s">
        <v>99</v>
      </c>
    </row>
    <row r="179" s="14" customFormat="1">
      <c r="A179" s="14"/>
      <c r="B179" s="231"/>
      <c r="C179" s="232"/>
      <c r="D179" s="222" t="s">
        <v>146</v>
      </c>
      <c r="E179" s="232"/>
      <c r="F179" s="234" t="s">
        <v>282</v>
      </c>
      <c r="G179" s="232"/>
      <c r="H179" s="235">
        <v>6.3239999999999998</v>
      </c>
      <c r="I179" s="236"/>
      <c r="J179" s="232"/>
      <c r="K179" s="232"/>
      <c r="L179" s="237"/>
      <c r="M179" s="238"/>
      <c r="N179" s="239"/>
      <c r="O179" s="239"/>
      <c r="P179" s="239"/>
      <c r="Q179" s="239"/>
      <c r="R179" s="239"/>
      <c r="S179" s="239"/>
      <c r="T179" s="24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1" t="s">
        <v>146</v>
      </c>
      <c r="AU179" s="241" t="s">
        <v>99</v>
      </c>
      <c r="AV179" s="14" t="s">
        <v>99</v>
      </c>
      <c r="AW179" s="14" t="s">
        <v>4</v>
      </c>
      <c r="AX179" s="14" t="s">
        <v>81</v>
      </c>
      <c r="AY179" s="241" t="s">
        <v>138</v>
      </c>
    </row>
    <row r="180" s="2" customFormat="1" ht="37.8" customHeight="1">
      <c r="A180" s="40"/>
      <c r="B180" s="41"/>
      <c r="C180" s="207" t="s">
        <v>7</v>
      </c>
      <c r="D180" s="207" t="s">
        <v>140</v>
      </c>
      <c r="E180" s="208" t="s">
        <v>283</v>
      </c>
      <c r="F180" s="209" t="s">
        <v>284</v>
      </c>
      <c r="G180" s="210" t="s">
        <v>174</v>
      </c>
      <c r="H180" s="211">
        <v>6.3239999999999998</v>
      </c>
      <c r="I180" s="212"/>
      <c r="J180" s="213">
        <f>ROUND(I180*H180,2)</f>
        <v>0</v>
      </c>
      <c r="K180" s="209" t="s">
        <v>143</v>
      </c>
      <c r="L180" s="46"/>
      <c r="M180" s="214" t="s">
        <v>19</v>
      </c>
      <c r="N180" s="215" t="s">
        <v>45</v>
      </c>
      <c r="O180" s="86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8" t="s">
        <v>144</v>
      </c>
      <c r="AT180" s="218" t="s">
        <v>140</v>
      </c>
      <c r="AU180" s="218" t="s">
        <v>99</v>
      </c>
      <c r="AY180" s="19" t="s">
        <v>138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9" t="s">
        <v>99</v>
      </c>
      <c r="BK180" s="219">
        <f>ROUND(I180*H180,2)</f>
        <v>0</v>
      </c>
      <c r="BL180" s="19" t="s">
        <v>144</v>
      </c>
      <c r="BM180" s="218" t="s">
        <v>285</v>
      </c>
    </row>
    <row r="181" s="2" customFormat="1">
      <c r="A181" s="40"/>
      <c r="B181" s="41"/>
      <c r="C181" s="42"/>
      <c r="D181" s="222" t="s">
        <v>158</v>
      </c>
      <c r="E181" s="42"/>
      <c r="F181" s="253" t="s">
        <v>259</v>
      </c>
      <c r="G181" s="42"/>
      <c r="H181" s="42"/>
      <c r="I181" s="254"/>
      <c r="J181" s="42"/>
      <c r="K181" s="42"/>
      <c r="L181" s="46"/>
      <c r="M181" s="255"/>
      <c r="N181" s="256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158</v>
      </c>
      <c r="AU181" s="19" t="s">
        <v>99</v>
      </c>
    </row>
    <row r="182" s="2" customFormat="1">
      <c r="A182" s="40"/>
      <c r="B182" s="41"/>
      <c r="C182" s="42"/>
      <c r="D182" s="222" t="s">
        <v>228</v>
      </c>
      <c r="E182" s="42"/>
      <c r="F182" s="253" t="s">
        <v>266</v>
      </c>
      <c r="G182" s="42"/>
      <c r="H182" s="42"/>
      <c r="I182" s="254"/>
      <c r="J182" s="42"/>
      <c r="K182" s="42"/>
      <c r="L182" s="46"/>
      <c r="M182" s="255"/>
      <c r="N182" s="256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228</v>
      </c>
      <c r="AU182" s="19" t="s">
        <v>99</v>
      </c>
    </row>
    <row r="183" s="14" customFormat="1">
      <c r="A183" s="14"/>
      <c r="B183" s="231"/>
      <c r="C183" s="232"/>
      <c r="D183" s="222" t="s">
        <v>146</v>
      </c>
      <c r="E183" s="232"/>
      <c r="F183" s="234" t="s">
        <v>282</v>
      </c>
      <c r="G183" s="232"/>
      <c r="H183" s="235">
        <v>6.3239999999999998</v>
      </c>
      <c r="I183" s="236"/>
      <c r="J183" s="232"/>
      <c r="K183" s="232"/>
      <c r="L183" s="237"/>
      <c r="M183" s="238"/>
      <c r="N183" s="239"/>
      <c r="O183" s="239"/>
      <c r="P183" s="239"/>
      <c r="Q183" s="239"/>
      <c r="R183" s="239"/>
      <c r="S183" s="239"/>
      <c r="T183" s="24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1" t="s">
        <v>146</v>
      </c>
      <c r="AU183" s="241" t="s">
        <v>99</v>
      </c>
      <c r="AV183" s="14" t="s">
        <v>99</v>
      </c>
      <c r="AW183" s="14" t="s">
        <v>4</v>
      </c>
      <c r="AX183" s="14" t="s">
        <v>81</v>
      </c>
      <c r="AY183" s="241" t="s">
        <v>138</v>
      </c>
    </row>
    <row r="184" s="2" customFormat="1" ht="37.8" customHeight="1">
      <c r="A184" s="40"/>
      <c r="B184" s="41"/>
      <c r="C184" s="207" t="s">
        <v>286</v>
      </c>
      <c r="D184" s="207" t="s">
        <v>140</v>
      </c>
      <c r="E184" s="208" t="s">
        <v>287</v>
      </c>
      <c r="F184" s="209" t="s">
        <v>288</v>
      </c>
      <c r="G184" s="210" t="s">
        <v>174</v>
      </c>
      <c r="H184" s="211">
        <v>31.620999999999999</v>
      </c>
      <c r="I184" s="212"/>
      <c r="J184" s="213">
        <f>ROUND(I184*H184,2)</f>
        <v>0</v>
      </c>
      <c r="K184" s="209" t="s">
        <v>143</v>
      </c>
      <c r="L184" s="46"/>
      <c r="M184" s="214" t="s">
        <v>19</v>
      </c>
      <c r="N184" s="215" t="s">
        <v>45</v>
      </c>
      <c r="O184" s="86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8" t="s">
        <v>144</v>
      </c>
      <c r="AT184" s="218" t="s">
        <v>140</v>
      </c>
      <c r="AU184" s="218" t="s">
        <v>99</v>
      </c>
      <c r="AY184" s="19" t="s">
        <v>138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9" t="s">
        <v>99</v>
      </c>
      <c r="BK184" s="219">
        <f>ROUND(I184*H184,2)</f>
        <v>0</v>
      </c>
      <c r="BL184" s="19" t="s">
        <v>144</v>
      </c>
      <c r="BM184" s="218" t="s">
        <v>289</v>
      </c>
    </row>
    <row r="185" s="2" customFormat="1">
      <c r="A185" s="40"/>
      <c r="B185" s="41"/>
      <c r="C185" s="42"/>
      <c r="D185" s="222" t="s">
        <v>158</v>
      </c>
      <c r="E185" s="42"/>
      <c r="F185" s="253" t="s">
        <v>259</v>
      </c>
      <c r="G185" s="42"/>
      <c r="H185" s="42"/>
      <c r="I185" s="254"/>
      <c r="J185" s="42"/>
      <c r="K185" s="42"/>
      <c r="L185" s="46"/>
      <c r="M185" s="255"/>
      <c r="N185" s="256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158</v>
      </c>
      <c r="AU185" s="19" t="s">
        <v>99</v>
      </c>
    </row>
    <row r="186" s="2" customFormat="1">
      <c r="A186" s="40"/>
      <c r="B186" s="41"/>
      <c r="C186" s="42"/>
      <c r="D186" s="222" t="s">
        <v>228</v>
      </c>
      <c r="E186" s="42"/>
      <c r="F186" s="253" t="s">
        <v>271</v>
      </c>
      <c r="G186" s="42"/>
      <c r="H186" s="42"/>
      <c r="I186" s="254"/>
      <c r="J186" s="42"/>
      <c r="K186" s="42"/>
      <c r="L186" s="46"/>
      <c r="M186" s="255"/>
      <c r="N186" s="256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228</v>
      </c>
      <c r="AU186" s="19" t="s">
        <v>99</v>
      </c>
    </row>
    <row r="187" s="14" customFormat="1">
      <c r="A187" s="14"/>
      <c r="B187" s="231"/>
      <c r="C187" s="232"/>
      <c r="D187" s="222" t="s">
        <v>146</v>
      </c>
      <c r="E187" s="232"/>
      <c r="F187" s="234" t="s">
        <v>290</v>
      </c>
      <c r="G187" s="232"/>
      <c r="H187" s="235">
        <v>31.620999999999999</v>
      </c>
      <c r="I187" s="236"/>
      <c r="J187" s="232"/>
      <c r="K187" s="232"/>
      <c r="L187" s="237"/>
      <c r="M187" s="238"/>
      <c r="N187" s="239"/>
      <c r="O187" s="239"/>
      <c r="P187" s="239"/>
      <c r="Q187" s="239"/>
      <c r="R187" s="239"/>
      <c r="S187" s="239"/>
      <c r="T187" s="24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1" t="s">
        <v>146</v>
      </c>
      <c r="AU187" s="241" t="s">
        <v>99</v>
      </c>
      <c r="AV187" s="14" t="s">
        <v>99</v>
      </c>
      <c r="AW187" s="14" t="s">
        <v>4</v>
      </c>
      <c r="AX187" s="14" t="s">
        <v>81</v>
      </c>
      <c r="AY187" s="241" t="s">
        <v>138</v>
      </c>
    </row>
    <row r="188" s="2" customFormat="1" ht="24.15" customHeight="1">
      <c r="A188" s="40"/>
      <c r="B188" s="41"/>
      <c r="C188" s="207" t="s">
        <v>291</v>
      </c>
      <c r="D188" s="207" t="s">
        <v>140</v>
      </c>
      <c r="E188" s="208" t="s">
        <v>292</v>
      </c>
      <c r="F188" s="209" t="s">
        <v>293</v>
      </c>
      <c r="G188" s="210" t="s">
        <v>174</v>
      </c>
      <c r="H188" s="211">
        <v>56.917999999999999</v>
      </c>
      <c r="I188" s="212"/>
      <c r="J188" s="213">
        <f>ROUND(I188*H188,2)</f>
        <v>0</v>
      </c>
      <c r="K188" s="209" t="s">
        <v>19</v>
      </c>
      <c r="L188" s="46"/>
      <c r="M188" s="214" t="s">
        <v>19</v>
      </c>
      <c r="N188" s="215" t="s">
        <v>45</v>
      </c>
      <c r="O188" s="86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8" t="s">
        <v>144</v>
      </c>
      <c r="AT188" s="218" t="s">
        <v>140</v>
      </c>
      <c r="AU188" s="218" t="s">
        <v>99</v>
      </c>
      <c r="AY188" s="19" t="s">
        <v>138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9" t="s">
        <v>99</v>
      </c>
      <c r="BK188" s="219">
        <f>ROUND(I188*H188,2)</f>
        <v>0</v>
      </c>
      <c r="BL188" s="19" t="s">
        <v>144</v>
      </c>
      <c r="BM188" s="218" t="s">
        <v>294</v>
      </c>
    </row>
    <row r="189" s="14" customFormat="1">
      <c r="A189" s="14"/>
      <c r="B189" s="231"/>
      <c r="C189" s="232"/>
      <c r="D189" s="222" t="s">
        <v>146</v>
      </c>
      <c r="E189" s="232"/>
      <c r="F189" s="234" t="s">
        <v>295</v>
      </c>
      <c r="G189" s="232"/>
      <c r="H189" s="235">
        <v>56.917999999999999</v>
      </c>
      <c r="I189" s="236"/>
      <c r="J189" s="232"/>
      <c r="K189" s="232"/>
      <c r="L189" s="237"/>
      <c r="M189" s="238"/>
      <c r="N189" s="239"/>
      <c r="O189" s="239"/>
      <c r="P189" s="239"/>
      <c r="Q189" s="239"/>
      <c r="R189" s="239"/>
      <c r="S189" s="239"/>
      <c r="T189" s="24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1" t="s">
        <v>146</v>
      </c>
      <c r="AU189" s="241" t="s">
        <v>99</v>
      </c>
      <c r="AV189" s="14" t="s">
        <v>99</v>
      </c>
      <c r="AW189" s="14" t="s">
        <v>4</v>
      </c>
      <c r="AX189" s="14" t="s">
        <v>81</v>
      </c>
      <c r="AY189" s="241" t="s">
        <v>138</v>
      </c>
    </row>
    <row r="190" s="12" customFormat="1" ht="22.8" customHeight="1">
      <c r="A190" s="12"/>
      <c r="B190" s="191"/>
      <c r="C190" s="192"/>
      <c r="D190" s="193" t="s">
        <v>72</v>
      </c>
      <c r="E190" s="205" t="s">
        <v>296</v>
      </c>
      <c r="F190" s="205" t="s">
        <v>297</v>
      </c>
      <c r="G190" s="192"/>
      <c r="H190" s="192"/>
      <c r="I190" s="195"/>
      <c r="J190" s="206">
        <f>BK190</f>
        <v>0</v>
      </c>
      <c r="K190" s="192"/>
      <c r="L190" s="197"/>
      <c r="M190" s="198"/>
      <c r="N190" s="199"/>
      <c r="O190" s="199"/>
      <c r="P190" s="200">
        <f>P191</f>
        <v>0</v>
      </c>
      <c r="Q190" s="199"/>
      <c r="R190" s="200">
        <f>R191</f>
        <v>0</v>
      </c>
      <c r="S190" s="199"/>
      <c r="T190" s="201">
        <f>T191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2" t="s">
        <v>81</v>
      </c>
      <c r="AT190" s="203" t="s">
        <v>72</v>
      </c>
      <c r="AU190" s="203" t="s">
        <v>81</v>
      </c>
      <c r="AY190" s="202" t="s">
        <v>138</v>
      </c>
      <c r="BK190" s="204">
        <f>BK191</f>
        <v>0</v>
      </c>
    </row>
    <row r="191" s="2" customFormat="1" ht="14.4" customHeight="1">
      <c r="A191" s="40"/>
      <c r="B191" s="41"/>
      <c r="C191" s="207" t="s">
        <v>298</v>
      </c>
      <c r="D191" s="207" t="s">
        <v>140</v>
      </c>
      <c r="E191" s="208" t="s">
        <v>299</v>
      </c>
      <c r="F191" s="209" t="s">
        <v>300</v>
      </c>
      <c r="G191" s="210" t="s">
        <v>174</v>
      </c>
      <c r="H191" s="211">
        <v>0.0040000000000000001</v>
      </c>
      <c r="I191" s="212"/>
      <c r="J191" s="213">
        <f>ROUND(I191*H191,2)</f>
        <v>0</v>
      </c>
      <c r="K191" s="209" t="s">
        <v>143</v>
      </c>
      <c r="L191" s="46"/>
      <c r="M191" s="278" t="s">
        <v>19</v>
      </c>
      <c r="N191" s="279" t="s">
        <v>45</v>
      </c>
      <c r="O191" s="280"/>
      <c r="P191" s="281">
        <f>O191*H191</f>
        <v>0</v>
      </c>
      <c r="Q191" s="281">
        <v>0</v>
      </c>
      <c r="R191" s="281">
        <f>Q191*H191</f>
        <v>0</v>
      </c>
      <c r="S191" s="281">
        <v>0</v>
      </c>
      <c r="T191" s="282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8" t="s">
        <v>144</v>
      </c>
      <c r="AT191" s="218" t="s">
        <v>140</v>
      </c>
      <c r="AU191" s="218" t="s">
        <v>99</v>
      </c>
      <c r="AY191" s="19" t="s">
        <v>138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19" t="s">
        <v>99</v>
      </c>
      <c r="BK191" s="219">
        <f>ROUND(I191*H191,2)</f>
        <v>0</v>
      </c>
      <c r="BL191" s="19" t="s">
        <v>144</v>
      </c>
      <c r="BM191" s="218" t="s">
        <v>301</v>
      </c>
    </row>
    <row r="192" s="2" customFormat="1" ht="6.96" customHeight="1">
      <c r="A192" s="40"/>
      <c r="B192" s="61"/>
      <c r="C192" s="62"/>
      <c r="D192" s="62"/>
      <c r="E192" s="62"/>
      <c r="F192" s="62"/>
      <c r="G192" s="62"/>
      <c r="H192" s="62"/>
      <c r="I192" s="62"/>
      <c r="J192" s="62"/>
      <c r="K192" s="62"/>
      <c r="L192" s="46"/>
      <c r="M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</row>
  </sheetData>
  <sheetProtection sheet="1" autoFilter="0" formatColumns="0" formatRows="0" objects="1" scenarios="1" spinCount="100000" saltValue="ckWjYr+2cCJzOeNVMrWvvM3psFltvmaSsiKlf3rEwSBqhsVy8CpqlI93lPAh0dHkmxnU641T3lLrk9GG1EoasA==" hashValue="h3NhQqbwVTp3rKn9cq1srFAosSR9hTDiVRU+XTL7XAVKwVxy88Tk5ka/XLQgTDCt/bU44cbgoIiUT1jO/PX5Cg==" algorithmName="SHA-512" password="CC35"/>
  <autoFilter ref="C84:K19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  <c r="AZ2" s="130" t="s">
        <v>302</v>
      </c>
      <c r="BA2" s="130" t="s">
        <v>303</v>
      </c>
      <c r="BB2" s="130" t="s">
        <v>97</v>
      </c>
      <c r="BC2" s="130" t="s">
        <v>304</v>
      </c>
      <c r="BD2" s="130" t="s">
        <v>99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81</v>
      </c>
      <c r="AZ3" s="130" t="s">
        <v>305</v>
      </c>
      <c r="BA3" s="130" t="s">
        <v>306</v>
      </c>
      <c r="BB3" s="130" t="s">
        <v>97</v>
      </c>
      <c r="BC3" s="130" t="s">
        <v>307</v>
      </c>
      <c r="BD3" s="130" t="s">
        <v>99</v>
      </c>
    </row>
    <row r="4" s="1" customFormat="1" ht="24.96" customHeight="1">
      <c r="B4" s="22"/>
      <c r="D4" s="133" t="s">
        <v>104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23.25" customHeight="1">
      <c r="B7" s="22"/>
      <c r="E7" s="136" t="str">
        <f>'Rekapitulace stavby'!K6</f>
        <v>ODSTRANĚNÍ STAVBY ČP, 1031 VČ. KOLNY A OPLOCENÍ V NUDVOJOVICÍCH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111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308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21. 6. 2021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27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28</v>
      </c>
      <c r="F15" s="40"/>
      <c r="G15" s="40"/>
      <c r="H15" s="40"/>
      <c r="I15" s="135" t="s">
        <v>29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30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29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32</v>
      </c>
      <c r="E20" s="40"/>
      <c r="F20" s="40"/>
      <c r="G20" s="40"/>
      <c r="H20" s="40"/>
      <c r="I20" s="135" t="s">
        <v>26</v>
      </c>
      <c r="J20" s="139" t="s">
        <v>33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34</v>
      </c>
      <c r="F21" s="40"/>
      <c r="G21" s="40"/>
      <c r="H21" s="40"/>
      <c r="I21" s="135" t="s">
        <v>29</v>
      </c>
      <c r="J21" s="139" t="s">
        <v>19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36</v>
      </c>
      <c r="E23" s="40"/>
      <c r="F23" s="40"/>
      <c r="G23" s="40"/>
      <c r="H23" s="40"/>
      <c r="I23" s="135" t="s">
        <v>26</v>
      </c>
      <c r="J23" s="139" t="s">
        <v>33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34</v>
      </c>
      <c r="F24" s="40"/>
      <c r="G24" s="40"/>
      <c r="H24" s="40"/>
      <c r="I24" s="135" t="s">
        <v>29</v>
      </c>
      <c r="J24" s="139" t="s">
        <v>19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37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39</v>
      </c>
      <c r="E30" s="40"/>
      <c r="F30" s="40"/>
      <c r="G30" s="40"/>
      <c r="H30" s="40"/>
      <c r="I30" s="40"/>
      <c r="J30" s="147">
        <f>ROUND(J85,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41</v>
      </c>
      <c r="G32" s="40"/>
      <c r="H32" s="40"/>
      <c r="I32" s="148" t="s">
        <v>40</v>
      </c>
      <c r="J32" s="148" t="s">
        <v>42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43</v>
      </c>
      <c r="E33" s="135" t="s">
        <v>44</v>
      </c>
      <c r="F33" s="150">
        <f>ROUND((SUM(BE85:BE165)),  2)</f>
        <v>0</v>
      </c>
      <c r="G33" s="40"/>
      <c r="H33" s="40"/>
      <c r="I33" s="151">
        <v>0.20999999999999999</v>
      </c>
      <c r="J33" s="150">
        <f>ROUND(((SUM(BE85:BE165))*I33),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45</v>
      </c>
      <c r="F34" s="150">
        <f>ROUND((SUM(BF85:BF165)),  2)</f>
        <v>0</v>
      </c>
      <c r="G34" s="40"/>
      <c r="H34" s="40"/>
      <c r="I34" s="151">
        <v>0.14999999999999999</v>
      </c>
      <c r="J34" s="150">
        <f>ROUND(((SUM(BF85:BF165))*I34),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46</v>
      </c>
      <c r="F35" s="150">
        <f>ROUND((SUM(BG85:BG165)),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47</v>
      </c>
      <c r="F36" s="150">
        <f>ROUND((SUM(BH85:BH165)),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48</v>
      </c>
      <c r="F37" s="150">
        <f>ROUND((SUM(BI85:BI165)),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3.25" customHeight="1">
      <c r="A48" s="40"/>
      <c r="B48" s="41"/>
      <c r="C48" s="42"/>
      <c r="D48" s="42"/>
      <c r="E48" s="163" t="str">
        <f>E7</f>
        <v>ODSTRANĚNÍ STAVBY ČP, 1031 VČ. KOLNY A OPLOCENÍ V NUDVOJOVICÍCH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111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02 - Doplňková stavba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na p.p.č. 3688 v k.ú. Turnov</v>
      </c>
      <c r="G52" s="42"/>
      <c r="H52" s="42"/>
      <c r="I52" s="34" t="s">
        <v>23</v>
      </c>
      <c r="J52" s="74" t="str">
        <f>IF(J12="","",J12)</f>
        <v>21. 6. 2021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Město Turnov</v>
      </c>
      <c r="G54" s="42"/>
      <c r="H54" s="42"/>
      <c r="I54" s="34" t="s">
        <v>32</v>
      </c>
      <c r="J54" s="38" t="str">
        <f>E21</f>
        <v>ACTIV Projekce, s.r.o.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ACTIV Projekce,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114</v>
      </c>
      <c r="D57" s="165"/>
      <c r="E57" s="165"/>
      <c r="F57" s="165"/>
      <c r="G57" s="165"/>
      <c r="H57" s="165"/>
      <c r="I57" s="165"/>
      <c r="J57" s="166" t="s">
        <v>115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71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8"/>
      <c r="C60" s="169"/>
      <c r="D60" s="170" t="s">
        <v>117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118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4"/>
      <c r="C62" s="175"/>
      <c r="D62" s="176" t="s">
        <v>119</v>
      </c>
      <c r="E62" s="177"/>
      <c r="F62" s="177"/>
      <c r="G62" s="177"/>
      <c r="H62" s="177"/>
      <c r="I62" s="177"/>
      <c r="J62" s="178">
        <f>J108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120</v>
      </c>
      <c r="E63" s="177"/>
      <c r="F63" s="177"/>
      <c r="G63" s="177"/>
      <c r="H63" s="177"/>
      <c r="I63" s="177"/>
      <c r="J63" s="178">
        <f>J114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121</v>
      </c>
      <c r="E64" s="177"/>
      <c r="F64" s="177"/>
      <c r="G64" s="177"/>
      <c r="H64" s="177"/>
      <c r="I64" s="177"/>
      <c r="J64" s="178">
        <f>J129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122</v>
      </c>
      <c r="E65" s="177"/>
      <c r="F65" s="177"/>
      <c r="G65" s="177"/>
      <c r="H65" s="177"/>
      <c r="I65" s="177"/>
      <c r="J65" s="178">
        <f>J164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123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3.25" customHeight="1">
      <c r="A75" s="40"/>
      <c r="B75" s="41"/>
      <c r="C75" s="42"/>
      <c r="D75" s="42"/>
      <c r="E75" s="163" t="str">
        <f>E7</f>
        <v>ODSTRANĚNÍ STAVBY ČP, 1031 VČ. KOLNY A OPLOCENÍ V NUDVOJOVICÍCH</v>
      </c>
      <c r="F75" s="34"/>
      <c r="G75" s="34"/>
      <c r="H75" s="34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111</v>
      </c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SO 02 - Doplňková stavba</v>
      </c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na p.p.č. 3688 v k.ú. Turnov</v>
      </c>
      <c r="G79" s="42"/>
      <c r="H79" s="42"/>
      <c r="I79" s="34" t="s">
        <v>23</v>
      </c>
      <c r="J79" s="74" t="str">
        <f>IF(J12="","",J12)</f>
        <v>21. 6. 2021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4" t="s">
        <v>25</v>
      </c>
      <c r="D81" s="42"/>
      <c r="E81" s="42"/>
      <c r="F81" s="29" t="str">
        <f>E15</f>
        <v>Město Turnov</v>
      </c>
      <c r="G81" s="42"/>
      <c r="H81" s="42"/>
      <c r="I81" s="34" t="s">
        <v>32</v>
      </c>
      <c r="J81" s="38" t="str">
        <f>E21</f>
        <v>ACTIV Projekce, s.r.o.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5.65" customHeight="1">
      <c r="A82" s="40"/>
      <c r="B82" s="41"/>
      <c r="C82" s="34" t="s">
        <v>30</v>
      </c>
      <c r="D82" s="42"/>
      <c r="E82" s="42"/>
      <c r="F82" s="29" t="str">
        <f>IF(E18="","",E18)</f>
        <v>Vyplň údaj</v>
      </c>
      <c r="G82" s="42"/>
      <c r="H82" s="42"/>
      <c r="I82" s="34" t="s">
        <v>36</v>
      </c>
      <c r="J82" s="38" t="str">
        <f>E24</f>
        <v>ACTIV Projekce, s.r.o.</v>
      </c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0"/>
      <c r="B84" s="181"/>
      <c r="C84" s="182" t="s">
        <v>124</v>
      </c>
      <c r="D84" s="183" t="s">
        <v>58</v>
      </c>
      <c r="E84" s="183" t="s">
        <v>54</v>
      </c>
      <c r="F84" s="183" t="s">
        <v>55</v>
      </c>
      <c r="G84" s="183" t="s">
        <v>125</v>
      </c>
      <c r="H84" s="183" t="s">
        <v>126</v>
      </c>
      <c r="I84" s="183" t="s">
        <v>127</v>
      </c>
      <c r="J84" s="183" t="s">
        <v>115</v>
      </c>
      <c r="K84" s="184" t="s">
        <v>128</v>
      </c>
      <c r="L84" s="185"/>
      <c r="M84" s="94" t="s">
        <v>19</v>
      </c>
      <c r="N84" s="95" t="s">
        <v>43</v>
      </c>
      <c r="O84" s="95" t="s">
        <v>129</v>
      </c>
      <c r="P84" s="95" t="s">
        <v>130</v>
      </c>
      <c r="Q84" s="95" t="s">
        <v>131</v>
      </c>
      <c r="R84" s="95" t="s">
        <v>132</v>
      </c>
      <c r="S84" s="95" t="s">
        <v>133</v>
      </c>
      <c r="T84" s="96" t="s">
        <v>134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0"/>
      <c r="B85" s="41"/>
      <c r="C85" s="101" t="s">
        <v>135</v>
      </c>
      <c r="D85" s="42"/>
      <c r="E85" s="42"/>
      <c r="F85" s="42"/>
      <c r="G85" s="42"/>
      <c r="H85" s="42"/>
      <c r="I85" s="42"/>
      <c r="J85" s="186">
        <f>BK85</f>
        <v>0</v>
      </c>
      <c r="K85" s="42"/>
      <c r="L85" s="46"/>
      <c r="M85" s="97"/>
      <c r="N85" s="187"/>
      <c r="O85" s="98"/>
      <c r="P85" s="188">
        <f>P86</f>
        <v>0</v>
      </c>
      <c r="Q85" s="98"/>
      <c r="R85" s="188">
        <f>R86</f>
        <v>5.3146130000000005</v>
      </c>
      <c r="S85" s="98"/>
      <c r="T85" s="189">
        <f>T86</f>
        <v>182.00710000000001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72</v>
      </c>
      <c r="AU85" s="19" t="s">
        <v>116</v>
      </c>
      <c r="BK85" s="190">
        <f>BK86</f>
        <v>0</v>
      </c>
    </row>
    <row r="86" s="12" customFormat="1" ht="25.92" customHeight="1">
      <c r="A86" s="12"/>
      <c r="B86" s="191"/>
      <c r="C86" s="192"/>
      <c r="D86" s="193" t="s">
        <v>72</v>
      </c>
      <c r="E86" s="194" t="s">
        <v>136</v>
      </c>
      <c r="F86" s="194" t="s">
        <v>137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P87+P114+P129+P164</f>
        <v>0</v>
      </c>
      <c r="Q86" s="199"/>
      <c r="R86" s="200">
        <f>R87+R114+R129+R164</f>
        <v>5.3146130000000005</v>
      </c>
      <c r="S86" s="199"/>
      <c r="T86" s="201">
        <f>T87+T114+T129+T164</f>
        <v>182.00710000000001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81</v>
      </c>
      <c r="AT86" s="203" t="s">
        <v>72</v>
      </c>
      <c r="AU86" s="203" t="s">
        <v>73</v>
      </c>
      <c r="AY86" s="202" t="s">
        <v>138</v>
      </c>
      <c r="BK86" s="204">
        <f>BK87+BK114+BK129+BK164</f>
        <v>0</v>
      </c>
    </row>
    <row r="87" s="12" customFormat="1" ht="22.8" customHeight="1">
      <c r="A87" s="12"/>
      <c r="B87" s="191"/>
      <c r="C87" s="192"/>
      <c r="D87" s="193" t="s">
        <v>72</v>
      </c>
      <c r="E87" s="205" t="s">
        <v>81</v>
      </c>
      <c r="F87" s="205" t="s">
        <v>139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P88+SUM(P89:P108)</f>
        <v>0</v>
      </c>
      <c r="Q87" s="199"/>
      <c r="R87" s="200">
        <f>R88+SUM(R89:R108)</f>
        <v>5.3146130000000005</v>
      </c>
      <c r="S87" s="199"/>
      <c r="T87" s="201">
        <f>T88+SUM(T89:T108)</f>
        <v>78.408000000000001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81</v>
      </c>
      <c r="AT87" s="203" t="s">
        <v>72</v>
      </c>
      <c r="AU87" s="203" t="s">
        <v>81</v>
      </c>
      <c r="AY87" s="202" t="s">
        <v>138</v>
      </c>
      <c r="BK87" s="204">
        <f>BK88+SUM(BK89:BK108)</f>
        <v>0</v>
      </c>
    </row>
    <row r="88" s="2" customFormat="1" ht="14.4" customHeight="1">
      <c r="A88" s="40"/>
      <c r="B88" s="41"/>
      <c r="C88" s="207" t="s">
        <v>81</v>
      </c>
      <c r="D88" s="207" t="s">
        <v>140</v>
      </c>
      <c r="E88" s="208" t="s">
        <v>141</v>
      </c>
      <c r="F88" s="209" t="s">
        <v>142</v>
      </c>
      <c r="G88" s="210" t="s">
        <v>102</v>
      </c>
      <c r="H88" s="211">
        <v>39.204000000000001</v>
      </c>
      <c r="I88" s="212"/>
      <c r="J88" s="213">
        <f>ROUND(I88*H88,2)</f>
        <v>0</v>
      </c>
      <c r="K88" s="209" t="s">
        <v>143</v>
      </c>
      <c r="L88" s="46"/>
      <c r="M88" s="214" t="s">
        <v>19</v>
      </c>
      <c r="N88" s="215" t="s">
        <v>45</v>
      </c>
      <c r="O88" s="86"/>
      <c r="P88" s="216">
        <f>O88*H88</f>
        <v>0</v>
      </c>
      <c r="Q88" s="216">
        <v>0</v>
      </c>
      <c r="R88" s="216">
        <f>Q88*H88</f>
        <v>0</v>
      </c>
      <c r="S88" s="216">
        <v>2</v>
      </c>
      <c r="T88" s="217">
        <f>S88*H88</f>
        <v>78.408000000000001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144</v>
      </c>
      <c r="AT88" s="218" t="s">
        <v>140</v>
      </c>
      <c r="AU88" s="218" t="s">
        <v>99</v>
      </c>
      <c r="AY88" s="19" t="s">
        <v>138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99</v>
      </c>
      <c r="BK88" s="219">
        <f>ROUND(I88*H88,2)</f>
        <v>0</v>
      </c>
      <c r="BL88" s="19" t="s">
        <v>144</v>
      </c>
      <c r="BM88" s="218" t="s">
        <v>145</v>
      </c>
    </row>
    <row r="89" s="13" customFormat="1">
      <c r="A89" s="13"/>
      <c r="B89" s="220"/>
      <c r="C89" s="221"/>
      <c r="D89" s="222" t="s">
        <v>146</v>
      </c>
      <c r="E89" s="223" t="s">
        <v>19</v>
      </c>
      <c r="F89" s="224" t="s">
        <v>309</v>
      </c>
      <c r="G89" s="221"/>
      <c r="H89" s="223" t="s">
        <v>19</v>
      </c>
      <c r="I89" s="225"/>
      <c r="J89" s="221"/>
      <c r="K89" s="221"/>
      <c r="L89" s="226"/>
      <c r="M89" s="227"/>
      <c r="N89" s="228"/>
      <c r="O89" s="228"/>
      <c r="P89" s="228"/>
      <c r="Q89" s="228"/>
      <c r="R89" s="228"/>
      <c r="S89" s="228"/>
      <c r="T89" s="229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0" t="s">
        <v>146</v>
      </c>
      <c r="AU89" s="230" t="s">
        <v>99</v>
      </c>
      <c r="AV89" s="13" t="s">
        <v>81</v>
      </c>
      <c r="AW89" s="13" t="s">
        <v>35</v>
      </c>
      <c r="AX89" s="13" t="s">
        <v>73</v>
      </c>
      <c r="AY89" s="230" t="s">
        <v>138</v>
      </c>
    </row>
    <row r="90" s="14" customFormat="1">
      <c r="A90" s="14"/>
      <c r="B90" s="231"/>
      <c r="C90" s="232"/>
      <c r="D90" s="222" t="s">
        <v>146</v>
      </c>
      <c r="E90" s="233" t="s">
        <v>19</v>
      </c>
      <c r="F90" s="234" t="s">
        <v>310</v>
      </c>
      <c r="G90" s="232"/>
      <c r="H90" s="235">
        <v>27.126000000000001</v>
      </c>
      <c r="I90" s="236"/>
      <c r="J90" s="232"/>
      <c r="K90" s="232"/>
      <c r="L90" s="237"/>
      <c r="M90" s="238"/>
      <c r="N90" s="239"/>
      <c r="O90" s="239"/>
      <c r="P90" s="239"/>
      <c r="Q90" s="239"/>
      <c r="R90" s="239"/>
      <c r="S90" s="239"/>
      <c r="T90" s="240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1" t="s">
        <v>146</v>
      </c>
      <c r="AU90" s="241" t="s">
        <v>99</v>
      </c>
      <c r="AV90" s="14" t="s">
        <v>99</v>
      </c>
      <c r="AW90" s="14" t="s">
        <v>35</v>
      </c>
      <c r="AX90" s="14" t="s">
        <v>73</v>
      </c>
      <c r="AY90" s="241" t="s">
        <v>138</v>
      </c>
    </row>
    <row r="91" s="14" customFormat="1">
      <c r="A91" s="14"/>
      <c r="B91" s="231"/>
      <c r="C91" s="232"/>
      <c r="D91" s="222" t="s">
        <v>146</v>
      </c>
      <c r="E91" s="233" t="s">
        <v>19</v>
      </c>
      <c r="F91" s="234" t="s">
        <v>311</v>
      </c>
      <c r="G91" s="232"/>
      <c r="H91" s="235">
        <v>12.077999999999999</v>
      </c>
      <c r="I91" s="236"/>
      <c r="J91" s="232"/>
      <c r="K91" s="232"/>
      <c r="L91" s="237"/>
      <c r="M91" s="238"/>
      <c r="N91" s="239"/>
      <c r="O91" s="239"/>
      <c r="P91" s="239"/>
      <c r="Q91" s="239"/>
      <c r="R91" s="239"/>
      <c r="S91" s="239"/>
      <c r="T91" s="240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1" t="s">
        <v>146</v>
      </c>
      <c r="AU91" s="241" t="s">
        <v>99</v>
      </c>
      <c r="AV91" s="14" t="s">
        <v>99</v>
      </c>
      <c r="AW91" s="14" t="s">
        <v>35</v>
      </c>
      <c r="AX91" s="14" t="s">
        <v>73</v>
      </c>
      <c r="AY91" s="241" t="s">
        <v>138</v>
      </c>
    </row>
    <row r="92" s="15" customFormat="1">
      <c r="A92" s="15"/>
      <c r="B92" s="242"/>
      <c r="C92" s="243"/>
      <c r="D92" s="222" t="s">
        <v>146</v>
      </c>
      <c r="E92" s="244" t="s">
        <v>302</v>
      </c>
      <c r="F92" s="245" t="s">
        <v>154</v>
      </c>
      <c r="G92" s="243"/>
      <c r="H92" s="246">
        <v>39.204000000000001</v>
      </c>
      <c r="I92" s="247"/>
      <c r="J92" s="243"/>
      <c r="K92" s="243"/>
      <c r="L92" s="248"/>
      <c r="M92" s="249"/>
      <c r="N92" s="250"/>
      <c r="O92" s="250"/>
      <c r="P92" s="250"/>
      <c r="Q92" s="250"/>
      <c r="R92" s="250"/>
      <c r="S92" s="250"/>
      <c r="T92" s="251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52" t="s">
        <v>146</v>
      </c>
      <c r="AU92" s="252" t="s">
        <v>99</v>
      </c>
      <c r="AV92" s="15" t="s">
        <v>144</v>
      </c>
      <c r="AW92" s="15" t="s">
        <v>35</v>
      </c>
      <c r="AX92" s="15" t="s">
        <v>81</v>
      </c>
      <c r="AY92" s="252" t="s">
        <v>138</v>
      </c>
    </row>
    <row r="93" s="2" customFormat="1" ht="37.8" customHeight="1">
      <c r="A93" s="40"/>
      <c r="B93" s="41"/>
      <c r="C93" s="207" t="s">
        <v>99</v>
      </c>
      <c r="D93" s="207" t="s">
        <v>140</v>
      </c>
      <c r="E93" s="208" t="s">
        <v>179</v>
      </c>
      <c r="F93" s="209" t="s">
        <v>180</v>
      </c>
      <c r="G93" s="210" t="s">
        <v>102</v>
      </c>
      <c r="H93" s="211">
        <v>39.204000000000001</v>
      </c>
      <c r="I93" s="212"/>
      <c r="J93" s="213">
        <f>ROUND(I93*H93,2)</f>
        <v>0</v>
      </c>
      <c r="K93" s="209" t="s">
        <v>143</v>
      </c>
      <c r="L93" s="46"/>
      <c r="M93" s="214" t="s">
        <v>19</v>
      </c>
      <c r="N93" s="215" t="s">
        <v>45</v>
      </c>
      <c r="O93" s="86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8" t="s">
        <v>144</v>
      </c>
      <c r="AT93" s="218" t="s">
        <v>140</v>
      </c>
      <c r="AU93" s="218" t="s">
        <v>99</v>
      </c>
      <c r="AY93" s="19" t="s">
        <v>138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99</v>
      </c>
      <c r="BK93" s="219">
        <f>ROUND(I93*H93,2)</f>
        <v>0</v>
      </c>
      <c r="BL93" s="19" t="s">
        <v>144</v>
      </c>
      <c r="BM93" s="218" t="s">
        <v>181</v>
      </c>
    </row>
    <row r="94" s="2" customFormat="1">
      <c r="A94" s="40"/>
      <c r="B94" s="41"/>
      <c r="C94" s="42"/>
      <c r="D94" s="222" t="s">
        <v>158</v>
      </c>
      <c r="E94" s="42"/>
      <c r="F94" s="253" t="s">
        <v>182</v>
      </c>
      <c r="G94" s="42"/>
      <c r="H94" s="42"/>
      <c r="I94" s="254"/>
      <c r="J94" s="42"/>
      <c r="K94" s="42"/>
      <c r="L94" s="46"/>
      <c r="M94" s="255"/>
      <c r="N94" s="256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158</v>
      </c>
      <c r="AU94" s="19" t="s">
        <v>99</v>
      </c>
    </row>
    <row r="95" s="14" customFormat="1">
      <c r="A95" s="14"/>
      <c r="B95" s="231"/>
      <c r="C95" s="232"/>
      <c r="D95" s="222" t="s">
        <v>146</v>
      </c>
      <c r="E95" s="233" t="s">
        <v>19</v>
      </c>
      <c r="F95" s="234" t="s">
        <v>302</v>
      </c>
      <c r="G95" s="232"/>
      <c r="H95" s="235">
        <v>39.204000000000001</v>
      </c>
      <c r="I95" s="236"/>
      <c r="J95" s="232"/>
      <c r="K95" s="232"/>
      <c r="L95" s="237"/>
      <c r="M95" s="238"/>
      <c r="N95" s="239"/>
      <c r="O95" s="239"/>
      <c r="P95" s="239"/>
      <c r="Q95" s="239"/>
      <c r="R95" s="239"/>
      <c r="S95" s="239"/>
      <c r="T95" s="240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1" t="s">
        <v>146</v>
      </c>
      <c r="AU95" s="241" t="s">
        <v>99</v>
      </c>
      <c r="AV95" s="14" t="s">
        <v>99</v>
      </c>
      <c r="AW95" s="14" t="s">
        <v>35</v>
      </c>
      <c r="AX95" s="14" t="s">
        <v>81</v>
      </c>
      <c r="AY95" s="241" t="s">
        <v>138</v>
      </c>
    </row>
    <row r="96" s="2" customFormat="1" ht="14.4" customHeight="1">
      <c r="A96" s="40"/>
      <c r="B96" s="41"/>
      <c r="C96" s="257" t="s">
        <v>162</v>
      </c>
      <c r="D96" s="257" t="s">
        <v>185</v>
      </c>
      <c r="E96" s="258" t="s">
        <v>186</v>
      </c>
      <c r="F96" s="259" t="s">
        <v>187</v>
      </c>
      <c r="G96" s="260" t="s">
        <v>174</v>
      </c>
      <c r="H96" s="261">
        <v>76.447999999999993</v>
      </c>
      <c r="I96" s="262"/>
      <c r="J96" s="263">
        <f>ROUND(I96*H96,2)</f>
        <v>0</v>
      </c>
      <c r="K96" s="259" t="s">
        <v>143</v>
      </c>
      <c r="L96" s="264"/>
      <c r="M96" s="265" t="s">
        <v>19</v>
      </c>
      <c r="N96" s="266" t="s">
        <v>45</v>
      </c>
      <c r="O96" s="86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8" t="s">
        <v>188</v>
      </c>
      <c r="AT96" s="218" t="s">
        <v>185</v>
      </c>
      <c r="AU96" s="218" t="s">
        <v>99</v>
      </c>
      <c r="AY96" s="19" t="s">
        <v>138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99</v>
      </c>
      <c r="BK96" s="219">
        <f>ROUND(I96*H96,2)</f>
        <v>0</v>
      </c>
      <c r="BL96" s="19" t="s">
        <v>144</v>
      </c>
      <c r="BM96" s="218" t="s">
        <v>189</v>
      </c>
    </row>
    <row r="97" s="14" customFormat="1">
      <c r="A97" s="14"/>
      <c r="B97" s="231"/>
      <c r="C97" s="232"/>
      <c r="D97" s="222" t="s">
        <v>146</v>
      </c>
      <c r="E97" s="232"/>
      <c r="F97" s="234" t="s">
        <v>312</v>
      </c>
      <c r="G97" s="232"/>
      <c r="H97" s="235">
        <v>76.447999999999993</v>
      </c>
      <c r="I97" s="236"/>
      <c r="J97" s="232"/>
      <c r="K97" s="232"/>
      <c r="L97" s="237"/>
      <c r="M97" s="238"/>
      <c r="N97" s="239"/>
      <c r="O97" s="239"/>
      <c r="P97" s="239"/>
      <c r="Q97" s="239"/>
      <c r="R97" s="239"/>
      <c r="S97" s="239"/>
      <c r="T97" s="240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1" t="s">
        <v>146</v>
      </c>
      <c r="AU97" s="241" t="s">
        <v>99</v>
      </c>
      <c r="AV97" s="14" t="s">
        <v>99</v>
      </c>
      <c r="AW97" s="14" t="s">
        <v>4</v>
      </c>
      <c r="AX97" s="14" t="s">
        <v>81</v>
      </c>
      <c r="AY97" s="241" t="s">
        <v>138</v>
      </c>
    </row>
    <row r="98" s="2" customFormat="1" ht="49.05" customHeight="1">
      <c r="A98" s="40"/>
      <c r="B98" s="41"/>
      <c r="C98" s="207" t="s">
        <v>144</v>
      </c>
      <c r="D98" s="207" t="s">
        <v>140</v>
      </c>
      <c r="E98" s="208" t="s">
        <v>191</v>
      </c>
      <c r="F98" s="209" t="s">
        <v>192</v>
      </c>
      <c r="G98" s="210" t="s">
        <v>97</v>
      </c>
      <c r="H98" s="211">
        <v>20.440000000000001</v>
      </c>
      <c r="I98" s="212"/>
      <c r="J98" s="213">
        <f>ROUND(I98*H98,2)</f>
        <v>0</v>
      </c>
      <c r="K98" s="209" t="s">
        <v>143</v>
      </c>
      <c r="L98" s="46"/>
      <c r="M98" s="214" t="s">
        <v>19</v>
      </c>
      <c r="N98" s="215" t="s">
        <v>45</v>
      </c>
      <c r="O98" s="86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8" t="s">
        <v>144</v>
      </c>
      <c r="AT98" s="218" t="s">
        <v>140</v>
      </c>
      <c r="AU98" s="218" t="s">
        <v>99</v>
      </c>
      <c r="AY98" s="19" t="s">
        <v>138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99</v>
      </c>
      <c r="BK98" s="219">
        <f>ROUND(I98*H98,2)</f>
        <v>0</v>
      </c>
      <c r="BL98" s="19" t="s">
        <v>144</v>
      </c>
      <c r="BM98" s="218" t="s">
        <v>193</v>
      </c>
    </row>
    <row r="99" s="2" customFormat="1">
      <c r="A99" s="40"/>
      <c r="B99" s="41"/>
      <c r="C99" s="42"/>
      <c r="D99" s="222" t="s">
        <v>158</v>
      </c>
      <c r="E99" s="42"/>
      <c r="F99" s="253" t="s">
        <v>194</v>
      </c>
      <c r="G99" s="42"/>
      <c r="H99" s="42"/>
      <c r="I99" s="254"/>
      <c r="J99" s="42"/>
      <c r="K99" s="42"/>
      <c r="L99" s="46"/>
      <c r="M99" s="255"/>
      <c r="N99" s="256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158</v>
      </c>
      <c r="AU99" s="19" t="s">
        <v>99</v>
      </c>
    </row>
    <row r="100" s="14" customFormat="1">
      <c r="A100" s="14"/>
      <c r="B100" s="231"/>
      <c r="C100" s="232"/>
      <c r="D100" s="222" t="s">
        <v>146</v>
      </c>
      <c r="E100" s="233" t="s">
        <v>19</v>
      </c>
      <c r="F100" s="234" t="s">
        <v>313</v>
      </c>
      <c r="G100" s="232"/>
      <c r="H100" s="235">
        <v>20.440000000000001</v>
      </c>
      <c r="I100" s="236"/>
      <c r="J100" s="232"/>
      <c r="K100" s="232"/>
      <c r="L100" s="237"/>
      <c r="M100" s="238"/>
      <c r="N100" s="239"/>
      <c r="O100" s="239"/>
      <c r="P100" s="239"/>
      <c r="Q100" s="239"/>
      <c r="R100" s="239"/>
      <c r="S100" s="239"/>
      <c r="T100" s="24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1" t="s">
        <v>146</v>
      </c>
      <c r="AU100" s="241" t="s">
        <v>99</v>
      </c>
      <c r="AV100" s="14" t="s">
        <v>99</v>
      </c>
      <c r="AW100" s="14" t="s">
        <v>35</v>
      </c>
      <c r="AX100" s="14" t="s">
        <v>73</v>
      </c>
      <c r="AY100" s="241" t="s">
        <v>138</v>
      </c>
    </row>
    <row r="101" s="16" customFormat="1">
      <c r="A101" s="16"/>
      <c r="B101" s="267"/>
      <c r="C101" s="268"/>
      <c r="D101" s="222" t="s">
        <v>146</v>
      </c>
      <c r="E101" s="269" t="s">
        <v>305</v>
      </c>
      <c r="F101" s="270" t="s">
        <v>197</v>
      </c>
      <c r="G101" s="268"/>
      <c r="H101" s="271">
        <v>20.440000000000001</v>
      </c>
      <c r="I101" s="272"/>
      <c r="J101" s="268"/>
      <c r="K101" s="268"/>
      <c r="L101" s="273"/>
      <c r="M101" s="274"/>
      <c r="N101" s="275"/>
      <c r="O101" s="275"/>
      <c r="P101" s="275"/>
      <c r="Q101" s="275"/>
      <c r="R101" s="275"/>
      <c r="S101" s="275"/>
      <c r="T101" s="27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T101" s="277" t="s">
        <v>146</v>
      </c>
      <c r="AU101" s="277" t="s">
        <v>99</v>
      </c>
      <c r="AV101" s="16" t="s">
        <v>162</v>
      </c>
      <c r="AW101" s="16" t="s">
        <v>35</v>
      </c>
      <c r="AX101" s="16" t="s">
        <v>81</v>
      </c>
      <c r="AY101" s="277" t="s">
        <v>138</v>
      </c>
    </row>
    <row r="102" s="2" customFormat="1" ht="37.8" customHeight="1">
      <c r="A102" s="40"/>
      <c r="B102" s="41"/>
      <c r="C102" s="207" t="s">
        <v>171</v>
      </c>
      <c r="D102" s="207" t="s">
        <v>140</v>
      </c>
      <c r="E102" s="208" t="s">
        <v>199</v>
      </c>
      <c r="F102" s="209" t="s">
        <v>200</v>
      </c>
      <c r="G102" s="210" t="s">
        <v>97</v>
      </c>
      <c r="H102" s="211">
        <v>20.440000000000001</v>
      </c>
      <c r="I102" s="212"/>
      <c r="J102" s="213">
        <f>ROUND(I102*H102,2)</f>
        <v>0</v>
      </c>
      <c r="K102" s="209" t="s">
        <v>143</v>
      </c>
      <c r="L102" s="46"/>
      <c r="M102" s="214" t="s">
        <v>19</v>
      </c>
      <c r="N102" s="215" t="s">
        <v>45</v>
      </c>
      <c r="O102" s="86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8" t="s">
        <v>144</v>
      </c>
      <c r="AT102" s="218" t="s">
        <v>140</v>
      </c>
      <c r="AU102" s="218" t="s">
        <v>99</v>
      </c>
      <c r="AY102" s="19" t="s">
        <v>138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99</v>
      </c>
      <c r="BK102" s="219">
        <f>ROUND(I102*H102,2)</f>
        <v>0</v>
      </c>
      <c r="BL102" s="19" t="s">
        <v>144</v>
      </c>
      <c r="BM102" s="218" t="s">
        <v>201</v>
      </c>
    </row>
    <row r="103" s="2" customFormat="1">
      <c r="A103" s="40"/>
      <c r="B103" s="41"/>
      <c r="C103" s="42"/>
      <c r="D103" s="222" t="s">
        <v>158</v>
      </c>
      <c r="E103" s="42"/>
      <c r="F103" s="253" t="s">
        <v>202</v>
      </c>
      <c r="G103" s="42"/>
      <c r="H103" s="42"/>
      <c r="I103" s="254"/>
      <c r="J103" s="42"/>
      <c r="K103" s="42"/>
      <c r="L103" s="46"/>
      <c r="M103" s="255"/>
      <c r="N103" s="256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158</v>
      </c>
      <c r="AU103" s="19" t="s">
        <v>99</v>
      </c>
    </row>
    <row r="104" s="14" customFormat="1">
      <c r="A104" s="14"/>
      <c r="B104" s="231"/>
      <c r="C104" s="232"/>
      <c r="D104" s="222" t="s">
        <v>146</v>
      </c>
      <c r="E104" s="233" t="s">
        <v>19</v>
      </c>
      <c r="F104" s="234" t="s">
        <v>305</v>
      </c>
      <c r="G104" s="232"/>
      <c r="H104" s="235">
        <v>20.440000000000001</v>
      </c>
      <c r="I104" s="236"/>
      <c r="J104" s="232"/>
      <c r="K104" s="232"/>
      <c r="L104" s="237"/>
      <c r="M104" s="238"/>
      <c r="N104" s="239"/>
      <c r="O104" s="239"/>
      <c r="P104" s="239"/>
      <c r="Q104" s="239"/>
      <c r="R104" s="239"/>
      <c r="S104" s="239"/>
      <c r="T104" s="240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1" t="s">
        <v>146</v>
      </c>
      <c r="AU104" s="241" t="s">
        <v>99</v>
      </c>
      <c r="AV104" s="14" t="s">
        <v>99</v>
      </c>
      <c r="AW104" s="14" t="s">
        <v>35</v>
      </c>
      <c r="AX104" s="14" t="s">
        <v>81</v>
      </c>
      <c r="AY104" s="241" t="s">
        <v>138</v>
      </c>
    </row>
    <row r="105" s="2" customFormat="1" ht="14.4" customHeight="1">
      <c r="A105" s="40"/>
      <c r="B105" s="41"/>
      <c r="C105" s="257" t="s">
        <v>178</v>
      </c>
      <c r="D105" s="257" t="s">
        <v>185</v>
      </c>
      <c r="E105" s="258" t="s">
        <v>204</v>
      </c>
      <c r="F105" s="259" t="s">
        <v>205</v>
      </c>
      <c r="G105" s="260" t="s">
        <v>174</v>
      </c>
      <c r="H105" s="261">
        <v>5.3140000000000001</v>
      </c>
      <c r="I105" s="262"/>
      <c r="J105" s="263">
        <f>ROUND(I105*H105,2)</f>
        <v>0</v>
      </c>
      <c r="K105" s="259" t="s">
        <v>143</v>
      </c>
      <c r="L105" s="264"/>
      <c r="M105" s="265" t="s">
        <v>19</v>
      </c>
      <c r="N105" s="266" t="s">
        <v>45</v>
      </c>
      <c r="O105" s="86"/>
      <c r="P105" s="216">
        <f>O105*H105</f>
        <v>0</v>
      </c>
      <c r="Q105" s="216">
        <v>1</v>
      </c>
      <c r="R105" s="216">
        <f>Q105*H105</f>
        <v>5.3140000000000001</v>
      </c>
      <c r="S105" s="216">
        <v>0</v>
      </c>
      <c r="T105" s="21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8" t="s">
        <v>206</v>
      </c>
      <c r="AT105" s="218" t="s">
        <v>185</v>
      </c>
      <c r="AU105" s="218" t="s">
        <v>99</v>
      </c>
      <c r="AY105" s="19" t="s">
        <v>138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99</v>
      </c>
      <c r="BK105" s="219">
        <f>ROUND(I105*H105,2)</f>
        <v>0</v>
      </c>
      <c r="BL105" s="19" t="s">
        <v>206</v>
      </c>
      <c r="BM105" s="218" t="s">
        <v>207</v>
      </c>
    </row>
    <row r="106" s="14" customFormat="1">
      <c r="A106" s="14"/>
      <c r="B106" s="231"/>
      <c r="C106" s="232"/>
      <c r="D106" s="222" t="s">
        <v>146</v>
      </c>
      <c r="E106" s="233" t="s">
        <v>19</v>
      </c>
      <c r="F106" s="234" t="s">
        <v>314</v>
      </c>
      <c r="G106" s="232"/>
      <c r="H106" s="235">
        <v>5.3140000000000001</v>
      </c>
      <c r="I106" s="236"/>
      <c r="J106" s="232"/>
      <c r="K106" s="232"/>
      <c r="L106" s="237"/>
      <c r="M106" s="238"/>
      <c r="N106" s="239"/>
      <c r="O106" s="239"/>
      <c r="P106" s="239"/>
      <c r="Q106" s="239"/>
      <c r="R106" s="239"/>
      <c r="S106" s="239"/>
      <c r="T106" s="240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1" t="s">
        <v>146</v>
      </c>
      <c r="AU106" s="241" t="s">
        <v>99</v>
      </c>
      <c r="AV106" s="14" t="s">
        <v>99</v>
      </c>
      <c r="AW106" s="14" t="s">
        <v>35</v>
      </c>
      <c r="AX106" s="14" t="s">
        <v>73</v>
      </c>
      <c r="AY106" s="241" t="s">
        <v>138</v>
      </c>
    </row>
    <row r="107" s="15" customFormat="1">
      <c r="A107" s="15"/>
      <c r="B107" s="242"/>
      <c r="C107" s="243"/>
      <c r="D107" s="222" t="s">
        <v>146</v>
      </c>
      <c r="E107" s="244" t="s">
        <v>19</v>
      </c>
      <c r="F107" s="245" t="s">
        <v>154</v>
      </c>
      <c r="G107" s="243"/>
      <c r="H107" s="246">
        <v>5.3140000000000001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2" t="s">
        <v>146</v>
      </c>
      <c r="AU107" s="252" t="s">
        <v>99</v>
      </c>
      <c r="AV107" s="15" t="s">
        <v>144</v>
      </c>
      <c r="AW107" s="15" t="s">
        <v>35</v>
      </c>
      <c r="AX107" s="15" t="s">
        <v>81</v>
      </c>
      <c r="AY107" s="252" t="s">
        <v>138</v>
      </c>
    </row>
    <row r="108" s="12" customFormat="1" ht="20.88" customHeight="1">
      <c r="A108" s="12"/>
      <c r="B108" s="191"/>
      <c r="C108" s="192"/>
      <c r="D108" s="193" t="s">
        <v>72</v>
      </c>
      <c r="E108" s="205" t="s">
        <v>209</v>
      </c>
      <c r="F108" s="205" t="s">
        <v>210</v>
      </c>
      <c r="G108" s="192"/>
      <c r="H108" s="192"/>
      <c r="I108" s="195"/>
      <c r="J108" s="206">
        <f>BK108</f>
        <v>0</v>
      </c>
      <c r="K108" s="192"/>
      <c r="L108" s="197"/>
      <c r="M108" s="198"/>
      <c r="N108" s="199"/>
      <c r="O108" s="199"/>
      <c r="P108" s="200">
        <f>SUM(P109:P113)</f>
        <v>0</v>
      </c>
      <c r="Q108" s="199"/>
      <c r="R108" s="200">
        <f>SUM(R109:R113)</f>
        <v>0.00061300000000000005</v>
      </c>
      <c r="S108" s="199"/>
      <c r="T108" s="201">
        <f>SUM(T109:T113)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2" t="s">
        <v>81</v>
      </c>
      <c r="AT108" s="203" t="s">
        <v>72</v>
      </c>
      <c r="AU108" s="203" t="s">
        <v>99</v>
      </c>
      <c r="AY108" s="202" t="s">
        <v>138</v>
      </c>
      <c r="BK108" s="204">
        <f>SUM(BK109:BK113)</f>
        <v>0</v>
      </c>
    </row>
    <row r="109" s="2" customFormat="1" ht="37.8" customHeight="1">
      <c r="A109" s="40"/>
      <c r="B109" s="41"/>
      <c r="C109" s="207" t="s">
        <v>184</v>
      </c>
      <c r="D109" s="207" t="s">
        <v>140</v>
      </c>
      <c r="E109" s="208" t="s">
        <v>212</v>
      </c>
      <c r="F109" s="209" t="s">
        <v>213</v>
      </c>
      <c r="G109" s="210" t="s">
        <v>97</v>
      </c>
      <c r="H109" s="211">
        <v>20.440000000000001</v>
      </c>
      <c r="I109" s="212"/>
      <c r="J109" s="213">
        <f>ROUND(I109*H109,2)</f>
        <v>0</v>
      </c>
      <c r="K109" s="209" t="s">
        <v>143</v>
      </c>
      <c r="L109" s="46"/>
      <c r="M109" s="214" t="s">
        <v>19</v>
      </c>
      <c r="N109" s="215" t="s">
        <v>45</v>
      </c>
      <c r="O109" s="86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8" t="s">
        <v>144</v>
      </c>
      <c r="AT109" s="218" t="s">
        <v>140</v>
      </c>
      <c r="AU109" s="218" t="s">
        <v>162</v>
      </c>
      <c r="AY109" s="19" t="s">
        <v>138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99</v>
      </c>
      <c r="BK109" s="219">
        <f>ROUND(I109*H109,2)</f>
        <v>0</v>
      </c>
      <c r="BL109" s="19" t="s">
        <v>144</v>
      </c>
      <c r="BM109" s="218" t="s">
        <v>214</v>
      </c>
    </row>
    <row r="110" s="2" customFormat="1">
      <c r="A110" s="40"/>
      <c r="B110" s="41"/>
      <c r="C110" s="42"/>
      <c r="D110" s="222" t="s">
        <v>158</v>
      </c>
      <c r="E110" s="42"/>
      <c r="F110" s="253" t="s">
        <v>215</v>
      </c>
      <c r="G110" s="42"/>
      <c r="H110" s="42"/>
      <c r="I110" s="254"/>
      <c r="J110" s="42"/>
      <c r="K110" s="42"/>
      <c r="L110" s="46"/>
      <c r="M110" s="255"/>
      <c r="N110" s="256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158</v>
      </c>
      <c r="AU110" s="19" t="s">
        <v>162</v>
      </c>
    </row>
    <row r="111" s="14" customFormat="1">
      <c r="A111" s="14"/>
      <c r="B111" s="231"/>
      <c r="C111" s="232"/>
      <c r="D111" s="222" t="s">
        <v>146</v>
      </c>
      <c r="E111" s="233" t="s">
        <v>19</v>
      </c>
      <c r="F111" s="234" t="s">
        <v>305</v>
      </c>
      <c r="G111" s="232"/>
      <c r="H111" s="235">
        <v>20.440000000000001</v>
      </c>
      <c r="I111" s="236"/>
      <c r="J111" s="232"/>
      <c r="K111" s="232"/>
      <c r="L111" s="237"/>
      <c r="M111" s="238"/>
      <c r="N111" s="239"/>
      <c r="O111" s="239"/>
      <c r="P111" s="239"/>
      <c r="Q111" s="239"/>
      <c r="R111" s="239"/>
      <c r="S111" s="239"/>
      <c r="T111" s="240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1" t="s">
        <v>146</v>
      </c>
      <c r="AU111" s="241" t="s">
        <v>162</v>
      </c>
      <c r="AV111" s="14" t="s">
        <v>99</v>
      </c>
      <c r="AW111" s="14" t="s">
        <v>35</v>
      </c>
      <c r="AX111" s="14" t="s">
        <v>81</v>
      </c>
      <c r="AY111" s="241" t="s">
        <v>138</v>
      </c>
    </row>
    <row r="112" s="2" customFormat="1" ht="14.4" customHeight="1">
      <c r="A112" s="40"/>
      <c r="B112" s="41"/>
      <c r="C112" s="257" t="s">
        <v>188</v>
      </c>
      <c r="D112" s="257" t="s">
        <v>185</v>
      </c>
      <c r="E112" s="258" t="s">
        <v>217</v>
      </c>
      <c r="F112" s="259" t="s">
        <v>218</v>
      </c>
      <c r="G112" s="260" t="s">
        <v>219</v>
      </c>
      <c r="H112" s="261">
        <v>0.61299999999999999</v>
      </c>
      <c r="I112" s="262"/>
      <c r="J112" s="263">
        <f>ROUND(I112*H112,2)</f>
        <v>0</v>
      </c>
      <c r="K112" s="259" t="s">
        <v>143</v>
      </c>
      <c r="L112" s="264"/>
      <c r="M112" s="265" t="s">
        <v>19</v>
      </c>
      <c r="N112" s="266" t="s">
        <v>45</v>
      </c>
      <c r="O112" s="86"/>
      <c r="P112" s="216">
        <f>O112*H112</f>
        <v>0</v>
      </c>
      <c r="Q112" s="216">
        <v>0.001</v>
      </c>
      <c r="R112" s="216">
        <f>Q112*H112</f>
        <v>0.00061300000000000005</v>
      </c>
      <c r="S112" s="216">
        <v>0</v>
      </c>
      <c r="T112" s="21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8" t="s">
        <v>188</v>
      </c>
      <c r="AT112" s="218" t="s">
        <v>185</v>
      </c>
      <c r="AU112" s="218" t="s">
        <v>162</v>
      </c>
      <c r="AY112" s="19" t="s">
        <v>138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99</v>
      </c>
      <c r="BK112" s="219">
        <f>ROUND(I112*H112,2)</f>
        <v>0</v>
      </c>
      <c r="BL112" s="19" t="s">
        <v>144</v>
      </c>
      <c r="BM112" s="218" t="s">
        <v>220</v>
      </c>
    </row>
    <row r="113" s="14" customFormat="1">
      <c r="A113" s="14"/>
      <c r="B113" s="231"/>
      <c r="C113" s="232"/>
      <c r="D113" s="222" t="s">
        <v>146</v>
      </c>
      <c r="E113" s="232"/>
      <c r="F113" s="234" t="s">
        <v>315</v>
      </c>
      <c r="G113" s="232"/>
      <c r="H113" s="235">
        <v>0.61299999999999999</v>
      </c>
      <c r="I113" s="236"/>
      <c r="J113" s="232"/>
      <c r="K113" s="232"/>
      <c r="L113" s="237"/>
      <c r="M113" s="238"/>
      <c r="N113" s="239"/>
      <c r="O113" s="239"/>
      <c r="P113" s="239"/>
      <c r="Q113" s="239"/>
      <c r="R113" s="239"/>
      <c r="S113" s="239"/>
      <c r="T113" s="24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1" t="s">
        <v>146</v>
      </c>
      <c r="AU113" s="241" t="s">
        <v>162</v>
      </c>
      <c r="AV113" s="14" t="s">
        <v>99</v>
      </c>
      <c r="AW113" s="14" t="s">
        <v>4</v>
      </c>
      <c r="AX113" s="14" t="s">
        <v>81</v>
      </c>
      <c r="AY113" s="241" t="s">
        <v>138</v>
      </c>
    </row>
    <row r="114" s="12" customFormat="1" ht="22.8" customHeight="1">
      <c r="A114" s="12"/>
      <c r="B114" s="191"/>
      <c r="C114" s="192"/>
      <c r="D114" s="193" t="s">
        <v>72</v>
      </c>
      <c r="E114" s="205" t="s">
        <v>198</v>
      </c>
      <c r="F114" s="205" t="s">
        <v>222</v>
      </c>
      <c r="G114" s="192"/>
      <c r="H114" s="192"/>
      <c r="I114" s="195"/>
      <c r="J114" s="206">
        <f>BK114</f>
        <v>0</v>
      </c>
      <c r="K114" s="192"/>
      <c r="L114" s="197"/>
      <c r="M114" s="198"/>
      <c r="N114" s="199"/>
      <c r="O114" s="199"/>
      <c r="P114" s="200">
        <f>SUM(P115:P128)</f>
        <v>0</v>
      </c>
      <c r="Q114" s="199"/>
      <c r="R114" s="200">
        <f>SUM(R115:R128)</f>
        <v>0</v>
      </c>
      <c r="S114" s="199"/>
      <c r="T114" s="201">
        <f>SUM(T115:T128)</f>
        <v>103.59910000000001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2" t="s">
        <v>81</v>
      </c>
      <c r="AT114" s="203" t="s">
        <v>72</v>
      </c>
      <c r="AU114" s="203" t="s">
        <v>81</v>
      </c>
      <c r="AY114" s="202" t="s">
        <v>138</v>
      </c>
      <c r="BK114" s="204">
        <f>SUM(BK115:BK128)</f>
        <v>0</v>
      </c>
    </row>
    <row r="115" s="2" customFormat="1" ht="49.05" customHeight="1">
      <c r="A115" s="40"/>
      <c r="B115" s="41"/>
      <c r="C115" s="207" t="s">
        <v>198</v>
      </c>
      <c r="D115" s="207" t="s">
        <v>140</v>
      </c>
      <c r="E115" s="208" t="s">
        <v>316</v>
      </c>
      <c r="F115" s="209" t="s">
        <v>317</v>
      </c>
      <c r="G115" s="210" t="s">
        <v>102</v>
      </c>
      <c r="H115" s="211">
        <v>188.362</v>
      </c>
      <c r="I115" s="212"/>
      <c r="J115" s="213">
        <f>ROUND(I115*H115,2)</f>
        <v>0</v>
      </c>
      <c r="K115" s="209" t="s">
        <v>143</v>
      </c>
      <c r="L115" s="46"/>
      <c r="M115" s="214" t="s">
        <v>19</v>
      </c>
      <c r="N115" s="215" t="s">
        <v>45</v>
      </c>
      <c r="O115" s="86"/>
      <c r="P115" s="216">
        <f>O115*H115</f>
        <v>0</v>
      </c>
      <c r="Q115" s="216">
        <v>0</v>
      </c>
      <c r="R115" s="216">
        <f>Q115*H115</f>
        <v>0</v>
      </c>
      <c r="S115" s="216">
        <v>0.55000000000000004</v>
      </c>
      <c r="T115" s="217">
        <f>S115*H115</f>
        <v>103.59910000000001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8" t="s">
        <v>144</v>
      </c>
      <c r="AT115" s="218" t="s">
        <v>140</v>
      </c>
      <c r="AU115" s="218" t="s">
        <v>99</v>
      </c>
      <c r="AY115" s="19" t="s">
        <v>138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99</v>
      </c>
      <c r="BK115" s="219">
        <f>ROUND(I115*H115,2)</f>
        <v>0</v>
      </c>
      <c r="BL115" s="19" t="s">
        <v>144</v>
      </c>
      <c r="BM115" s="218" t="s">
        <v>226</v>
      </c>
    </row>
    <row r="116" s="2" customFormat="1">
      <c r="A116" s="40"/>
      <c r="B116" s="41"/>
      <c r="C116" s="42"/>
      <c r="D116" s="222" t="s">
        <v>158</v>
      </c>
      <c r="E116" s="42"/>
      <c r="F116" s="253" t="s">
        <v>227</v>
      </c>
      <c r="G116" s="42"/>
      <c r="H116" s="42"/>
      <c r="I116" s="254"/>
      <c r="J116" s="42"/>
      <c r="K116" s="42"/>
      <c r="L116" s="46"/>
      <c r="M116" s="255"/>
      <c r="N116" s="256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158</v>
      </c>
      <c r="AU116" s="19" t="s">
        <v>99</v>
      </c>
    </row>
    <row r="117" s="2" customFormat="1">
      <c r="A117" s="40"/>
      <c r="B117" s="41"/>
      <c r="C117" s="42"/>
      <c r="D117" s="222" t="s">
        <v>228</v>
      </c>
      <c r="E117" s="42"/>
      <c r="F117" s="253" t="s">
        <v>229</v>
      </c>
      <c r="G117" s="42"/>
      <c r="H117" s="42"/>
      <c r="I117" s="254"/>
      <c r="J117" s="42"/>
      <c r="K117" s="42"/>
      <c r="L117" s="46"/>
      <c r="M117" s="255"/>
      <c r="N117" s="256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228</v>
      </c>
      <c r="AU117" s="19" t="s">
        <v>99</v>
      </c>
    </row>
    <row r="118" s="13" customFormat="1">
      <c r="A118" s="13"/>
      <c r="B118" s="220"/>
      <c r="C118" s="221"/>
      <c r="D118" s="222" t="s">
        <v>146</v>
      </c>
      <c r="E118" s="223" t="s">
        <v>19</v>
      </c>
      <c r="F118" s="224" t="s">
        <v>230</v>
      </c>
      <c r="G118" s="221"/>
      <c r="H118" s="223" t="s">
        <v>19</v>
      </c>
      <c r="I118" s="225"/>
      <c r="J118" s="221"/>
      <c r="K118" s="221"/>
      <c r="L118" s="226"/>
      <c r="M118" s="227"/>
      <c r="N118" s="228"/>
      <c r="O118" s="228"/>
      <c r="P118" s="228"/>
      <c r="Q118" s="228"/>
      <c r="R118" s="228"/>
      <c r="S118" s="228"/>
      <c r="T118" s="22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0" t="s">
        <v>146</v>
      </c>
      <c r="AU118" s="230" t="s">
        <v>99</v>
      </c>
      <c r="AV118" s="13" t="s">
        <v>81</v>
      </c>
      <c r="AW118" s="13" t="s">
        <v>35</v>
      </c>
      <c r="AX118" s="13" t="s">
        <v>73</v>
      </c>
      <c r="AY118" s="230" t="s">
        <v>138</v>
      </c>
    </row>
    <row r="119" s="14" customFormat="1">
      <c r="A119" s="14"/>
      <c r="B119" s="231"/>
      <c r="C119" s="232"/>
      <c r="D119" s="222" t="s">
        <v>146</v>
      </c>
      <c r="E119" s="233" t="s">
        <v>19</v>
      </c>
      <c r="F119" s="234" t="s">
        <v>318</v>
      </c>
      <c r="G119" s="232"/>
      <c r="H119" s="235">
        <v>9.3550000000000004</v>
      </c>
      <c r="I119" s="236"/>
      <c r="J119" s="232"/>
      <c r="K119" s="232"/>
      <c r="L119" s="237"/>
      <c r="M119" s="238"/>
      <c r="N119" s="239"/>
      <c r="O119" s="239"/>
      <c r="P119" s="239"/>
      <c r="Q119" s="239"/>
      <c r="R119" s="239"/>
      <c r="S119" s="239"/>
      <c r="T119" s="240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1" t="s">
        <v>146</v>
      </c>
      <c r="AU119" s="241" t="s">
        <v>99</v>
      </c>
      <c r="AV119" s="14" t="s">
        <v>99</v>
      </c>
      <c r="AW119" s="14" t="s">
        <v>35</v>
      </c>
      <c r="AX119" s="14" t="s">
        <v>73</v>
      </c>
      <c r="AY119" s="241" t="s">
        <v>138</v>
      </c>
    </row>
    <row r="120" s="16" customFormat="1">
      <c r="A120" s="16"/>
      <c r="B120" s="267"/>
      <c r="C120" s="268"/>
      <c r="D120" s="222" t="s">
        <v>146</v>
      </c>
      <c r="E120" s="269" t="s">
        <v>19</v>
      </c>
      <c r="F120" s="270" t="s">
        <v>197</v>
      </c>
      <c r="G120" s="268"/>
      <c r="H120" s="271">
        <v>9.3550000000000004</v>
      </c>
      <c r="I120" s="272"/>
      <c r="J120" s="268"/>
      <c r="K120" s="268"/>
      <c r="L120" s="273"/>
      <c r="M120" s="274"/>
      <c r="N120" s="275"/>
      <c r="O120" s="275"/>
      <c r="P120" s="275"/>
      <c r="Q120" s="275"/>
      <c r="R120" s="275"/>
      <c r="S120" s="275"/>
      <c r="T120" s="27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77" t="s">
        <v>146</v>
      </c>
      <c r="AU120" s="277" t="s">
        <v>99</v>
      </c>
      <c r="AV120" s="16" t="s">
        <v>162</v>
      </c>
      <c r="AW120" s="16" t="s">
        <v>35</v>
      </c>
      <c r="AX120" s="16" t="s">
        <v>73</v>
      </c>
      <c r="AY120" s="277" t="s">
        <v>138</v>
      </c>
    </row>
    <row r="121" s="13" customFormat="1">
      <c r="A121" s="13"/>
      <c r="B121" s="220"/>
      <c r="C121" s="221"/>
      <c r="D121" s="222" t="s">
        <v>146</v>
      </c>
      <c r="E121" s="223" t="s">
        <v>19</v>
      </c>
      <c r="F121" s="224" t="s">
        <v>236</v>
      </c>
      <c r="G121" s="221"/>
      <c r="H121" s="223" t="s">
        <v>19</v>
      </c>
      <c r="I121" s="225"/>
      <c r="J121" s="221"/>
      <c r="K121" s="221"/>
      <c r="L121" s="226"/>
      <c r="M121" s="227"/>
      <c r="N121" s="228"/>
      <c r="O121" s="228"/>
      <c r="P121" s="228"/>
      <c r="Q121" s="228"/>
      <c r="R121" s="228"/>
      <c r="S121" s="228"/>
      <c r="T121" s="22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0" t="s">
        <v>146</v>
      </c>
      <c r="AU121" s="230" t="s">
        <v>99</v>
      </c>
      <c r="AV121" s="13" t="s">
        <v>81</v>
      </c>
      <c r="AW121" s="13" t="s">
        <v>35</v>
      </c>
      <c r="AX121" s="13" t="s">
        <v>73</v>
      </c>
      <c r="AY121" s="230" t="s">
        <v>138</v>
      </c>
    </row>
    <row r="122" s="14" customFormat="1">
      <c r="A122" s="14"/>
      <c r="B122" s="231"/>
      <c r="C122" s="232"/>
      <c r="D122" s="222" t="s">
        <v>146</v>
      </c>
      <c r="E122" s="233" t="s">
        <v>19</v>
      </c>
      <c r="F122" s="234" t="s">
        <v>319</v>
      </c>
      <c r="G122" s="232"/>
      <c r="H122" s="235">
        <v>49.555999999999997</v>
      </c>
      <c r="I122" s="236"/>
      <c r="J122" s="232"/>
      <c r="K122" s="232"/>
      <c r="L122" s="237"/>
      <c r="M122" s="238"/>
      <c r="N122" s="239"/>
      <c r="O122" s="239"/>
      <c r="P122" s="239"/>
      <c r="Q122" s="239"/>
      <c r="R122" s="239"/>
      <c r="S122" s="239"/>
      <c r="T122" s="24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1" t="s">
        <v>146</v>
      </c>
      <c r="AU122" s="241" t="s">
        <v>99</v>
      </c>
      <c r="AV122" s="14" t="s">
        <v>99</v>
      </c>
      <c r="AW122" s="14" t="s">
        <v>35</v>
      </c>
      <c r="AX122" s="14" t="s">
        <v>73</v>
      </c>
      <c r="AY122" s="241" t="s">
        <v>138</v>
      </c>
    </row>
    <row r="123" s="14" customFormat="1">
      <c r="A123" s="14"/>
      <c r="B123" s="231"/>
      <c r="C123" s="232"/>
      <c r="D123" s="222" t="s">
        <v>146</v>
      </c>
      <c r="E123" s="233" t="s">
        <v>19</v>
      </c>
      <c r="F123" s="234" t="s">
        <v>320</v>
      </c>
      <c r="G123" s="232"/>
      <c r="H123" s="235">
        <v>84.106999999999999</v>
      </c>
      <c r="I123" s="236"/>
      <c r="J123" s="232"/>
      <c r="K123" s="232"/>
      <c r="L123" s="237"/>
      <c r="M123" s="238"/>
      <c r="N123" s="239"/>
      <c r="O123" s="239"/>
      <c r="P123" s="239"/>
      <c r="Q123" s="239"/>
      <c r="R123" s="239"/>
      <c r="S123" s="239"/>
      <c r="T123" s="24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1" t="s">
        <v>146</v>
      </c>
      <c r="AU123" s="241" t="s">
        <v>99</v>
      </c>
      <c r="AV123" s="14" t="s">
        <v>99</v>
      </c>
      <c r="AW123" s="14" t="s">
        <v>35</v>
      </c>
      <c r="AX123" s="14" t="s">
        <v>73</v>
      </c>
      <c r="AY123" s="241" t="s">
        <v>138</v>
      </c>
    </row>
    <row r="124" s="16" customFormat="1">
      <c r="A124" s="16"/>
      <c r="B124" s="267"/>
      <c r="C124" s="268"/>
      <c r="D124" s="222" t="s">
        <v>146</v>
      </c>
      <c r="E124" s="269" t="s">
        <v>19</v>
      </c>
      <c r="F124" s="270" t="s">
        <v>197</v>
      </c>
      <c r="G124" s="268"/>
      <c r="H124" s="271">
        <v>133.66300000000001</v>
      </c>
      <c r="I124" s="272"/>
      <c r="J124" s="268"/>
      <c r="K124" s="268"/>
      <c r="L124" s="273"/>
      <c r="M124" s="274"/>
      <c r="N124" s="275"/>
      <c r="O124" s="275"/>
      <c r="P124" s="275"/>
      <c r="Q124" s="275"/>
      <c r="R124" s="275"/>
      <c r="S124" s="275"/>
      <c r="T124" s="27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77" t="s">
        <v>146</v>
      </c>
      <c r="AU124" s="277" t="s">
        <v>99</v>
      </c>
      <c r="AV124" s="16" t="s">
        <v>162</v>
      </c>
      <c r="AW124" s="16" t="s">
        <v>35</v>
      </c>
      <c r="AX124" s="16" t="s">
        <v>73</v>
      </c>
      <c r="AY124" s="277" t="s">
        <v>138</v>
      </c>
    </row>
    <row r="125" s="13" customFormat="1">
      <c r="A125" s="13"/>
      <c r="B125" s="220"/>
      <c r="C125" s="221"/>
      <c r="D125" s="222" t="s">
        <v>146</v>
      </c>
      <c r="E125" s="223" t="s">
        <v>19</v>
      </c>
      <c r="F125" s="224" t="s">
        <v>238</v>
      </c>
      <c r="G125" s="221"/>
      <c r="H125" s="223" t="s">
        <v>19</v>
      </c>
      <c r="I125" s="225"/>
      <c r="J125" s="221"/>
      <c r="K125" s="221"/>
      <c r="L125" s="226"/>
      <c r="M125" s="227"/>
      <c r="N125" s="228"/>
      <c r="O125" s="228"/>
      <c r="P125" s="228"/>
      <c r="Q125" s="228"/>
      <c r="R125" s="228"/>
      <c r="S125" s="228"/>
      <c r="T125" s="22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0" t="s">
        <v>146</v>
      </c>
      <c r="AU125" s="230" t="s">
        <v>99</v>
      </c>
      <c r="AV125" s="13" t="s">
        <v>81</v>
      </c>
      <c r="AW125" s="13" t="s">
        <v>35</v>
      </c>
      <c r="AX125" s="13" t="s">
        <v>73</v>
      </c>
      <c r="AY125" s="230" t="s">
        <v>138</v>
      </c>
    </row>
    <row r="126" s="14" customFormat="1">
      <c r="A126" s="14"/>
      <c r="B126" s="231"/>
      <c r="C126" s="232"/>
      <c r="D126" s="222" t="s">
        <v>146</v>
      </c>
      <c r="E126" s="233" t="s">
        <v>19</v>
      </c>
      <c r="F126" s="234" t="s">
        <v>321</v>
      </c>
      <c r="G126" s="232"/>
      <c r="H126" s="235">
        <v>45.344000000000001</v>
      </c>
      <c r="I126" s="236"/>
      <c r="J126" s="232"/>
      <c r="K126" s="232"/>
      <c r="L126" s="237"/>
      <c r="M126" s="238"/>
      <c r="N126" s="239"/>
      <c r="O126" s="239"/>
      <c r="P126" s="239"/>
      <c r="Q126" s="239"/>
      <c r="R126" s="239"/>
      <c r="S126" s="239"/>
      <c r="T126" s="24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1" t="s">
        <v>146</v>
      </c>
      <c r="AU126" s="241" t="s">
        <v>99</v>
      </c>
      <c r="AV126" s="14" t="s">
        <v>99</v>
      </c>
      <c r="AW126" s="14" t="s">
        <v>35</v>
      </c>
      <c r="AX126" s="14" t="s">
        <v>73</v>
      </c>
      <c r="AY126" s="241" t="s">
        <v>138</v>
      </c>
    </row>
    <row r="127" s="16" customFormat="1">
      <c r="A127" s="16"/>
      <c r="B127" s="267"/>
      <c r="C127" s="268"/>
      <c r="D127" s="222" t="s">
        <v>146</v>
      </c>
      <c r="E127" s="269" t="s">
        <v>19</v>
      </c>
      <c r="F127" s="270" t="s">
        <v>197</v>
      </c>
      <c r="G127" s="268"/>
      <c r="H127" s="271">
        <v>45.344000000000001</v>
      </c>
      <c r="I127" s="272"/>
      <c r="J127" s="268"/>
      <c r="K127" s="268"/>
      <c r="L127" s="273"/>
      <c r="M127" s="274"/>
      <c r="N127" s="275"/>
      <c r="O127" s="275"/>
      <c r="P127" s="275"/>
      <c r="Q127" s="275"/>
      <c r="R127" s="275"/>
      <c r="S127" s="275"/>
      <c r="T127" s="27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77" t="s">
        <v>146</v>
      </c>
      <c r="AU127" s="277" t="s">
        <v>99</v>
      </c>
      <c r="AV127" s="16" t="s">
        <v>162</v>
      </c>
      <c r="AW127" s="16" t="s">
        <v>35</v>
      </c>
      <c r="AX127" s="16" t="s">
        <v>73</v>
      </c>
      <c r="AY127" s="277" t="s">
        <v>138</v>
      </c>
    </row>
    <row r="128" s="15" customFormat="1">
      <c r="A128" s="15"/>
      <c r="B128" s="242"/>
      <c r="C128" s="243"/>
      <c r="D128" s="222" t="s">
        <v>146</v>
      </c>
      <c r="E128" s="244" t="s">
        <v>19</v>
      </c>
      <c r="F128" s="245" t="s">
        <v>154</v>
      </c>
      <c r="G128" s="243"/>
      <c r="H128" s="246">
        <v>188.362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2" t="s">
        <v>146</v>
      </c>
      <c r="AU128" s="252" t="s">
        <v>99</v>
      </c>
      <c r="AV128" s="15" t="s">
        <v>144</v>
      </c>
      <c r="AW128" s="15" t="s">
        <v>35</v>
      </c>
      <c r="AX128" s="15" t="s">
        <v>81</v>
      </c>
      <c r="AY128" s="252" t="s">
        <v>138</v>
      </c>
    </row>
    <row r="129" s="12" customFormat="1" ht="22.8" customHeight="1">
      <c r="A129" s="12"/>
      <c r="B129" s="191"/>
      <c r="C129" s="192"/>
      <c r="D129" s="193" t="s">
        <v>72</v>
      </c>
      <c r="E129" s="205" t="s">
        <v>242</v>
      </c>
      <c r="F129" s="205" t="s">
        <v>243</v>
      </c>
      <c r="G129" s="192"/>
      <c r="H129" s="192"/>
      <c r="I129" s="195"/>
      <c r="J129" s="206">
        <f>BK129</f>
        <v>0</v>
      </c>
      <c r="K129" s="192"/>
      <c r="L129" s="197"/>
      <c r="M129" s="198"/>
      <c r="N129" s="199"/>
      <c r="O129" s="199"/>
      <c r="P129" s="200">
        <f>SUM(P130:P163)</f>
        <v>0</v>
      </c>
      <c r="Q129" s="199"/>
      <c r="R129" s="200">
        <f>SUM(R130:R163)</f>
        <v>0</v>
      </c>
      <c r="S129" s="199"/>
      <c r="T129" s="201">
        <f>SUM(T130:T163)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2" t="s">
        <v>81</v>
      </c>
      <c r="AT129" s="203" t="s">
        <v>72</v>
      </c>
      <c r="AU129" s="203" t="s">
        <v>81</v>
      </c>
      <c r="AY129" s="202" t="s">
        <v>138</v>
      </c>
      <c r="BK129" s="204">
        <f>SUM(BK130:BK163)</f>
        <v>0</v>
      </c>
    </row>
    <row r="130" s="2" customFormat="1" ht="24.15" customHeight="1">
      <c r="A130" s="40"/>
      <c r="B130" s="41"/>
      <c r="C130" s="207" t="s">
        <v>203</v>
      </c>
      <c r="D130" s="207" t="s">
        <v>140</v>
      </c>
      <c r="E130" s="208" t="s">
        <v>245</v>
      </c>
      <c r="F130" s="209" t="s">
        <v>246</v>
      </c>
      <c r="G130" s="210" t="s">
        <v>174</v>
      </c>
      <c r="H130" s="211">
        <v>182.00700000000001</v>
      </c>
      <c r="I130" s="212"/>
      <c r="J130" s="213">
        <f>ROUND(I130*H130,2)</f>
        <v>0</v>
      </c>
      <c r="K130" s="209" t="s">
        <v>143</v>
      </c>
      <c r="L130" s="46"/>
      <c r="M130" s="214" t="s">
        <v>19</v>
      </c>
      <c r="N130" s="215" t="s">
        <v>45</v>
      </c>
      <c r="O130" s="86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8" t="s">
        <v>144</v>
      </c>
      <c r="AT130" s="218" t="s">
        <v>140</v>
      </c>
      <c r="AU130" s="218" t="s">
        <v>99</v>
      </c>
      <c r="AY130" s="19" t="s">
        <v>138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99</v>
      </c>
      <c r="BK130" s="219">
        <f>ROUND(I130*H130,2)</f>
        <v>0</v>
      </c>
      <c r="BL130" s="19" t="s">
        <v>144</v>
      </c>
      <c r="BM130" s="218" t="s">
        <v>247</v>
      </c>
    </row>
    <row r="131" s="2" customFormat="1">
      <c r="A131" s="40"/>
      <c r="B131" s="41"/>
      <c r="C131" s="42"/>
      <c r="D131" s="222" t="s">
        <v>158</v>
      </c>
      <c r="E131" s="42"/>
      <c r="F131" s="253" t="s">
        <v>248</v>
      </c>
      <c r="G131" s="42"/>
      <c r="H131" s="42"/>
      <c r="I131" s="254"/>
      <c r="J131" s="42"/>
      <c r="K131" s="42"/>
      <c r="L131" s="46"/>
      <c r="M131" s="255"/>
      <c r="N131" s="256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158</v>
      </c>
      <c r="AU131" s="19" t="s">
        <v>99</v>
      </c>
    </row>
    <row r="132" s="2" customFormat="1">
      <c r="A132" s="40"/>
      <c r="B132" s="41"/>
      <c r="C132" s="42"/>
      <c r="D132" s="222" t="s">
        <v>228</v>
      </c>
      <c r="E132" s="42"/>
      <c r="F132" s="253" t="s">
        <v>249</v>
      </c>
      <c r="G132" s="42"/>
      <c r="H132" s="42"/>
      <c r="I132" s="254"/>
      <c r="J132" s="42"/>
      <c r="K132" s="42"/>
      <c r="L132" s="46"/>
      <c r="M132" s="255"/>
      <c r="N132" s="256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228</v>
      </c>
      <c r="AU132" s="19" t="s">
        <v>99</v>
      </c>
    </row>
    <row r="133" s="2" customFormat="1" ht="49.05" customHeight="1">
      <c r="A133" s="40"/>
      <c r="B133" s="41"/>
      <c r="C133" s="207" t="s">
        <v>211</v>
      </c>
      <c r="D133" s="207" t="s">
        <v>140</v>
      </c>
      <c r="E133" s="208" t="s">
        <v>250</v>
      </c>
      <c r="F133" s="209" t="s">
        <v>251</v>
      </c>
      <c r="G133" s="210" t="s">
        <v>174</v>
      </c>
      <c r="H133" s="211">
        <v>5642.2169999999996</v>
      </c>
      <c r="I133" s="212"/>
      <c r="J133" s="213">
        <f>ROUND(I133*H133,2)</f>
        <v>0</v>
      </c>
      <c r="K133" s="209" t="s">
        <v>143</v>
      </c>
      <c r="L133" s="46"/>
      <c r="M133" s="214" t="s">
        <v>19</v>
      </c>
      <c r="N133" s="215" t="s">
        <v>45</v>
      </c>
      <c r="O133" s="86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8" t="s">
        <v>144</v>
      </c>
      <c r="AT133" s="218" t="s">
        <v>140</v>
      </c>
      <c r="AU133" s="218" t="s">
        <v>99</v>
      </c>
      <c r="AY133" s="19" t="s">
        <v>138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99</v>
      </c>
      <c r="BK133" s="219">
        <f>ROUND(I133*H133,2)</f>
        <v>0</v>
      </c>
      <c r="BL133" s="19" t="s">
        <v>144</v>
      </c>
      <c r="BM133" s="218" t="s">
        <v>252</v>
      </c>
    </row>
    <row r="134" s="2" customFormat="1">
      <c r="A134" s="40"/>
      <c r="B134" s="41"/>
      <c r="C134" s="42"/>
      <c r="D134" s="222" t="s">
        <v>228</v>
      </c>
      <c r="E134" s="42"/>
      <c r="F134" s="253" t="s">
        <v>253</v>
      </c>
      <c r="G134" s="42"/>
      <c r="H134" s="42"/>
      <c r="I134" s="254"/>
      <c r="J134" s="42"/>
      <c r="K134" s="42"/>
      <c r="L134" s="46"/>
      <c r="M134" s="255"/>
      <c r="N134" s="256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228</v>
      </c>
      <c r="AU134" s="19" t="s">
        <v>99</v>
      </c>
    </row>
    <row r="135" s="14" customFormat="1">
      <c r="A135" s="14"/>
      <c r="B135" s="231"/>
      <c r="C135" s="232"/>
      <c r="D135" s="222" t="s">
        <v>146</v>
      </c>
      <c r="E135" s="232"/>
      <c r="F135" s="234" t="s">
        <v>322</v>
      </c>
      <c r="G135" s="232"/>
      <c r="H135" s="235">
        <v>5642.2169999999996</v>
      </c>
      <c r="I135" s="236"/>
      <c r="J135" s="232"/>
      <c r="K135" s="232"/>
      <c r="L135" s="237"/>
      <c r="M135" s="238"/>
      <c r="N135" s="239"/>
      <c r="O135" s="239"/>
      <c r="P135" s="239"/>
      <c r="Q135" s="239"/>
      <c r="R135" s="239"/>
      <c r="S135" s="239"/>
      <c r="T135" s="24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1" t="s">
        <v>146</v>
      </c>
      <c r="AU135" s="241" t="s">
        <v>99</v>
      </c>
      <c r="AV135" s="14" t="s">
        <v>99</v>
      </c>
      <c r="AW135" s="14" t="s">
        <v>4</v>
      </c>
      <c r="AX135" s="14" t="s">
        <v>81</v>
      </c>
      <c r="AY135" s="241" t="s">
        <v>138</v>
      </c>
    </row>
    <row r="136" s="2" customFormat="1" ht="37.8" customHeight="1">
      <c r="A136" s="40"/>
      <c r="B136" s="41"/>
      <c r="C136" s="207" t="s">
        <v>216</v>
      </c>
      <c r="D136" s="207" t="s">
        <v>140</v>
      </c>
      <c r="E136" s="208" t="s">
        <v>256</v>
      </c>
      <c r="F136" s="209" t="s">
        <v>257</v>
      </c>
      <c r="G136" s="210" t="s">
        <v>174</v>
      </c>
      <c r="H136" s="211">
        <v>14.561</v>
      </c>
      <c r="I136" s="212"/>
      <c r="J136" s="213">
        <f>ROUND(I136*H136,2)</f>
        <v>0</v>
      </c>
      <c r="K136" s="209" t="s">
        <v>143</v>
      </c>
      <c r="L136" s="46"/>
      <c r="M136" s="214" t="s">
        <v>19</v>
      </c>
      <c r="N136" s="215" t="s">
        <v>45</v>
      </c>
      <c r="O136" s="86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8" t="s">
        <v>144</v>
      </c>
      <c r="AT136" s="218" t="s">
        <v>140</v>
      </c>
      <c r="AU136" s="218" t="s">
        <v>99</v>
      </c>
      <c r="AY136" s="19" t="s">
        <v>138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99</v>
      </c>
      <c r="BK136" s="219">
        <f>ROUND(I136*H136,2)</f>
        <v>0</v>
      </c>
      <c r="BL136" s="19" t="s">
        <v>144</v>
      </c>
      <c r="BM136" s="218" t="s">
        <v>258</v>
      </c>
    </row>
    <row r="137" s="2" customFormat="1">
      <c r="A137" s="40"/>
      <c r="B137" s="41"/>
      <c r="C137" s="42"/>
      <c r="D137" s="222" t="s">
        <v>158</v>
      </c>
      <c r="E137" s="42"/>
      <c r="F137" s="253" t="s">
        <v>259</v>
      </c>
      <c r="G137" s="42"/>
      <c r="H137" s="42"/>
      <c r="I137" s="254"/>
      <c r="J137" s="42"/>
      <c r="K137" s="42"/>
      <c r="L137" s="46"/>
      <c r="M137" s="255"/>
      <c r="N137" s="256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158</v>
      </c>
      <c r="AU137" s="19" t="s">
        <v>99</v>
      </c>
    </row>
    <row r="138" s="2" customFormat="1">
      <c r="A138" s="40"/>
      <c r="B138" s="41"/>
      <c r="C138" s="42"/>
      <c r="D138" s="222" t="s">
        <v>228</v>
      </c>
      <c r="E138" s="42"/>
      <c r="F138" s="253" t="s">
        <v>260</v>
      </c>
      <c r="G138" s="42"/>
      <c r="H138" s="42"/>
      <c r="I138" s="254"/>
      <c r="J138" s="42"/>
      <c r="K138" s="42"/>
      <c r="L138" s="46"/>
      <c r="M138" s="255"/>
      <c r="N138" s="256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228</v>
      </c>
      <c r="AU138" s="19" t="s">
        <v>99</v>
      </c>
    </row>
    <row r="139" s="14" customFormat="1">
      <c r="A139" s="14"/>
      <c r="B139" s="231"/>
      <c r="C139" s="232"/>
      <c r="D139" s="222" t="s">
        <v>146</v>
      </c>
      <c r="E139" s="232"/>
      <c r="F139" s="234" t="s">
        <v>323</v>
      </c>
      <c r="G139" s="232"/>
      <c r="H139" s="235">
        <v>14.561</v>
      </c>
      <c r="I139" s="236"/>
      <c r="J139" s="232"/>
      <c r="K139" s="232"/>
      <c r="L139" s="237"/>
      <c r="M139" s="238"/>
      <c r="N139" s="239"/>
      <c r="O139" s="239"/>
      <c r="P139" s="239"/>
      <c r="Q139" s="239"/>
      <c r="R139" s="239"/>
      <c r="S139" s="239"/>
      <c r="T139" s="24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1" t="s">
        <v>146</v>
      </c>
      <c r="AU139" s="241" t="s">
        <v>99</v>
      </c>
      <c r="AV139" s="14" t="s">
        <v>99</v>
      </c>
      <c r="AW139" s="14" t="s">
        <v>4</v>
      </c>
      <c r="AX139" s="14" t="s">
        <v>81</v>
      </c>
      <c r="AY139" s="241" t="s">
        <v>138</v>
      </c>
    </row>
    <row r="140" s="2" customFormat="1" ht="37.8" customHeight="1">
      <c r="A140" s="40"/>
      <c r="B140" s="41"/>
      <c r="C140" s="207" t="s">
        <v>223</v>
      </c>
      <c r="D140" s="207" t="s">
        <v>140</v>
      </c>
      <c r="E140" s="208" t="s">
        <v>263</v>
      </c>
      <c r="F140" s="209" t="s">
        <v>264</v>
      </c>
      <c r="G140" s="210" t="s">
        <v>174</v>
      </c>
      <c r="H140" s="211">
        <v>20.021000000000001</v>
      </c>
      <c r="I140" s="212"/>
      <c r="J140" s="213">
        <f>ROUND(I140*H140,2)</f>
        <v>0</v>
      </c>
      <c r="K140" s="209" t="s">
        <v>143</v>
      </c>
      <c r="L140" s="46"/>
      <c r="M140" s="214" t="s">
        <v>19</v>
      </c>
      <c r="N140" s="215" t="s">
        <v>45</v>
      </c>
      <c r="O140" s="86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8" t="s">
        <v>144</v>
      </c>
      <c r="AT140" s="218" t="s">
        <v>140</v>
      </c>
      <c r="AU140" s="218" t="s">
        <v>99</v>
      </c>
      <c r="AY140" s="19" t="s">
        <v>138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99</v>
      </c>
      <c r="BK140" s="219">
        <f>ROUND(I140*H140,2)</f>
        <v>0</v>
      </c>
      <c r="BL140" s="19" t="s">
        <v>144</v>
      </c>
      <c r="BM140" s="218" t="s">
        <v>265</v>
      </c>
    </row>
    <row r="141" s="2" customFormat="1">
      <c r="A141" s="40"/>
      <c r="B141" s="41"/>
      <c r="C141" s="42"/>
      <c r="D141" s="222" t="s">
        <v>158</v>
      </c>
      <c r="E141" s="42"/>
      <c r="F141" s="253" t="s">
        <v>259</v>
      </c>
      <c r="G141" s="42"/>
      <c r="H141" s="42"/>
      <c r="I141" s="254"/>
      <c r="J141" s="42"/>
      <c r="K141" s="42"/>
      <c r="L141" s="46"/>
      <c r="M141" s="255"/>
      <c r="N141" s="256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158</v>
      </c>
      <c r="AU141" s="19" t="s">
        <v>99</v>
      </c>
    </row>
    <row r="142" s="2" customFormat="1">
      <c r="A142" s="40"/>
      <c r="B142" s="41"/>
      <c r="C142" s="42"/>
      <c r="D142" s="222" t="s">
        <v>228</v>
      </c>
      <c r="E142" s="42"/>
      <c r="F142" s="253" t="s">
        <v>266</v>
      </c>
      <c r="G142" s="42"/>
      <c r="H142" s="42"/>
      <c r="I142" s="254"/>
      <c r="J142" s="42"/>
      <c r="K142" s="42"/>
      <c r="L142" s="46"/>
      <c r="M142" s="255"/>
      <c r="N142" s="256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228</v>
      </c>
      <c r="AU142" s="19" t="s">
        <v>99</v>
      </c>
    </row>
    <row r="143" s="14" customFormat="1">
      <c r="A143" s="14"/>
      <c r="B143" s="231"/>
      <c r="C143" s="232"/>
      <c r="D143" s="222" t="s">
        <v>146</v>
      </c>
      <c r="E143" s="232"/>
      <c r="F143" s="234" t="s">
        <v>324</v>
      </c>
      <c r="G143" s="232"/>
      <c r="H143" s="235">
        <v>20.021000000000001</v>
      </c>
      <c r="I143" s="236"/>
      <c r="J143" s="232"/>
      <c r="K143" s="232"/>
      <c r="L143" s="237"/>
      <c r="M143" s="238"/>
      <c r="N143" s="239"/>
      <c r="O143" s="239"/>
      <c r="P143" s="239"/>
      <c r="Q143" s="239"/>
      <c r="R143" s="239"/>
      <c r="S143" s="239"/>
      <c r="T143" s="24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1" t="s">
        <v>146</v>
      </c>
      <c r="AU143" s="241" t="s">
        <v>99</v>
      </c>
      <c r="AV143" s="14" t="s">
        <v>99</v>
      </c>
      <c r="AW143" s="14" t="s">
        <v>4</v>
      </c>
      <c r="AX143" s="14" t="s">
        <v>81</v>
      </c>
      <c r="AY143" s="241" t="s">
        <v>138</v>
      </c>
    </row>
    <row r="144" s="2" customFormat="1" ht="37.8" customHeight="1">
      <c r="A144" s="40"/>
      <c r="B144" s="41"/>
      <c r="C144" s="207" t="s">
        <v>244</v>
      </c>
      <c r="D144" s="207" t="s">
        <v>140</v>
      </c>
      <c r="E144" s="208" t="s">
        <v>268</v>
      </c>
      <c r="F144" s="209" t="s">
        <v>269</v>
      </c>
      <c r="G144" s="210" t="s">
        <v>174</v>
      </c>
      <c r="H144" s="211">
        <v>100.104</v>
      </c>
      <c r="I144" s="212"/>
      <c r="J144" s="213">
        <f>ROUND(I144*H144,2)</f>
        <v>0</v>
      </c>
      <c r="K144" s="209" t="s">
        <v>143</v>
      </c>
      <c r="L144" s="46"/>
      <c r="M144" s="214" t="s">
        <v>19</v>
      </c>
      <c r="N144" s="215" t="s">
        <v>45</v>
      </c>
      <c r="O144" s="86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8" t="s">
        <v>144</v>
      </c>
      <c r="AT144" s="218" t="s">
        <v>140</v>
      </c>
      <c r="AU144" s="218" t="s">
        <v>99</v>
      </c>
      <c r="AY144" s="19" t="s">
        <v>138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9" t="s">
        <v>99</v>
      </c>
      <c r="BK144" s="219">
        <f>ROUND(I144*H144,2)</f>
        <v>0</v>
      </c>
      <c r="BL144" s="19" t="s">
        <v>144</v>
      </c>
      <c r="BM144" s="218" t="s">
        <v>270</v>
      </c>
    </row>
    <row r="145" s="2" customFormat="1">
      <c r="A145" s="40"/>
      <c r="B145" s="41"/>
      <c r="C145" s="42"/>
      <c r="D145" s="222" t="s">
        <v>158</v>
      </c>
      <c r="E145" s="42"/>
      <c r="F145" s="253" t="s">
        <v>259</v>
      </c>
      <c r="G145" s="42"/>
      <c r="H145" s="42"/>
      <c r="I145" s="254"/>
      <c r="J145" s="42"/>
      <c r="K145" s="42"/>
      <c r="L145" s="46"/>
      <c r="M145" s="255"/>
      <c r="N145" s="256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158</v>
      </c>
      <c r="AU145" s="19" t="s">
        <v>99</v>
      </c>
    </row>
    <row r="146" s="2" customFormat="1">
      <c r="A146" s="40"/>
      <c r="B146" s="41"/>
      <c r="C146" s="42"/>
      <c r="D146" s="222" t="s">
        <v>228</v>
      </c>
      <c r="E146" s="42"/>
      <c r="F146" s="253" t="s">
        <v>271</v>
      </c>
      <c r="G146" s="42"/>
      <c r="H146" s="42"/>
      <c r="I146" s="254"/>
      <c r="J146" s="42"/>
      <c r="K146" s="42"/>
      <c r="L146" s="46"/>
      <c r="M146" s="255"/>
      <c r="N146" s="256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228</v>
      </c>
      <c r="AU146" s="19" t="s">
        <v>99</v>
      </c>
    </row>
    <row r="147" s="14" customFormat="1">
      <c r="A147" s="14"/>
      <c r="B147" s="231"/>
      <c r="C147" s="232"/>
      <c r="D147" s="222" t="s">
        <v>146</v>
      </c>
      <c r="E147" s="232"/>
      <c r="F147" s="234" t="s">
        <v>325</v>
      </c>
      <c r="G147" s="232"/>
      <c r="H147" s="235">
        <v>100.104</v>
      </c>
      <c r="I147" s="236"/>
      <c r="J147" s="232"/>
      <c r="K147" s="232"/>
      <c r="L147" s="237"/>
      <c r="M147" s="238"/>
      <c r="N147" s="239"/>
      <c r="O147" s="239"/>
      <c r="P147" s="239"/>
      <c r="Q147" s="239"/>
      <c r="R147" s="239"/>
      <c r="S147" s="239"/>
      <c r="T147" s="24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1" t="s">
        <v>146</v>
      </c>
      <c r="AU147" s="241" t="s">
        <v>99</v>
      </c>
      <c r="AV147" s="14" t="s">
        <v>99</v>
      </c>
      <c r="AW147" s="14" t="s">
        <v>4</v>
      </c>
      <c r="AX147" s="14" t="s">
        <v>81</v>
      </c>
      <c r="AY147" s="241" t="s">
        <v>138</v>
      </c>
    </row>
    <row r="148" s="2" customFormat="1" ht="37.8" customHeight="1">
      <c r="A148" s="40"/>
      <c r="B148" s="41"/>
      <c r="C148" s="207" t="s">
        <v>8</v>
      </c>
      <c r="D148" s="207" t="s">
        <v>140</v>
      </c>
      <c r="E148" s="208" t="s">
        <v>274</v>
      </c>
      <c r="F148" s="209" t="s">
        <v>275</v>
      </c>
      <c r="G148" s="210" t="s">
        <v>174</v>
      </c>
      <c r="H148" s="211">
        <v>34.581000000000003</v>
      </c>
      <c r="I148" s="212"/>
      <c r="J148" s="213">
        <f>ROUND(I148*H148,2)</f>
        <v>0</v>
      </c>
      <c r="K148" s="209" t="s">
        <v>143</v>
      </c>
      <c r="L148" s="46"/>
      <c r="M148" s="214" t="s">
        <v>19</v>
      </c>
      <c r="N148" s="215" t="s">
        <v>45</v>
      </c>
      <c r="O148" s="86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8" t="s">
        <v>144</v>
      </c>
      <c r="AT148" s="218" t="s">
        <v>140</v>
      </c>
      <c r="AU148" s="218" t="s">
        <v>99</v>
      </c>
      <c r="AY148" s="19" t="s">
        <v>138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99</v>
      </c>
      <c r="BK148" s="219">
        <f>ROUND(I148*H148,2)</f>
        <v>0</v>
      </c>
      <c r="BL148" s="19" t="s">
        <v>144</v>
      </c>
      <c r="BM148" s="218" t="s">
        <v>276</v>
      </c>
    </row>
    <row r="149" s="2" customFormat="1">
      <c r="A149" s="40"/>
      <c r="B149" s="41"/>
      <c r="C149" s="42"/>
      <c r="D149" s="222" t="s">
        <v>158</v>
      </c>
      <c r="E149" s="42"/>
      <c r="F149" s="253" t="s">
        <v>259</v>
      </c>
      <c r="G149" s="42"/>
      <c r="H149" s="42"/>
      <c r="I149" s="254"/>
      <c r="J149" s="42"/>
      <c r="K149" s="42"/>
      <c r="L149" s="46"/>
      <c r="M149" s="255"/>
      <c r="N149" s="256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158</v>
      </c>
      <c r="AU149" s="19" t="s">
        <v>99</v>
      </c>
    </row>
    <row r="150" s="2" customFormat="1">
      <c r="A150" s="40"/>
      <c r="B150" s="41"/>
      <c r="C150" s="42"/>
      <c r="D150" s="222" t="s">
        <v>228</v>
      </c>
      <c r="E150" s="42"/>
      <c r="F150" s="253" t="s">
        <v>271</v>
      </c>
      <c r="G150" s="42"/>
      <c r="H150" s="42"/>
      <c r="I150" s="254"/>
      <c r="J150" s="42"/>
      <c r="K150" s="42"/>
      <c r="L150" s="46"/>
      <c r="M150" s="255"/>
      <c r="N150" s="256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228</v>
      </c>
      <c r="AU150" s="19" t="s">
        <v>99</v>
      </c>
    </row>
    <row r="151" s="14" customFormat="1">
      <c r="A151" s="14"/>
      <c r="B151" s="231"/>
      <c r="C151" s="232"/>
      <c r="D151" s="222" t="s">
        <v>146</v>
      </c>
      <c r="E151" s="232"/>
      <c r="F151" s="234" t="s">
        <v>326</v>
      </c>
      <c r="G151" s="232"/>
      <c r="H151" s="235">
        <v>34.581000000000003</v>
      </c>
      <c r="I151" s="236"/>
      <c r="J151" s="232"/>
      <c r="K151" s="232"/>
      <c r="L151" s="237"/>
      <c r="M151" s="238"/>
      <c r="N151" s="239"/>
      <c r="O151" s="239"/>
      <c r="P151" s="239"/>
      <c r="Q151" s="239"/>
      <c r="R151" s="239"/>
      <c r="S151" s="239"/>
      <c r="T151" s="24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1" t="s">
        <v>146</v>
      </c>
      <c r="AU151" s="241" t="s">
        <v>99</v>
      </c>
      <c r="AV151" s="14" t="s">
        <v>99</v>
      </c>
      <c r="AW151" s="14" t="s">
        <v>4</v>
      </c>
      <c r="AX151" s="14" t="s">
        <v>81</v>
      </c>
      <c r="AY151" s="241" t="s">
        <v>138</v>
      </c>
    </row>
    <row r="152" s="2" customFormat="1" ht="37.8" customHeight="1">
      <c r="A152" s="40"/>
      <c r="B152" s="41"/>
      <c r="C152" s="207" t="s">
        <v>255</v>
      </c>
      <c r="D152" s="207" t="s">
        <v>140</v>
      </c>
      <c r="E152" s="208" t="s">
        <v>279</v>
      </c>
      <c r="F152" s="209" t="s">
        <v>280</v>
      </c>
      <c r="G152" s="210" t="s">
        <v>174</v>
      </c>
      <c r="H152" s="211">
        <v>1.8200000000000001</v>
      </c>
      <c r="I152" s="212"/>
      <c r="J152" s="213">
        <f>ROUND(I152*H152,2)</f>
        <v>0</v>
      </c>
      <c r="K152" s="209" t="s">
        <v>143</v>
      </c>
      <c r="L152" s="46"/>
      <c r="M152" s="214" t="s">
        <v>19</v>
      </c>
      <c r="N152" s="215" t="s">
        <v>45</v>
      </c>
      <c r="O152" s="86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8" t="s">
        <v>144</v>
      </c>
      <c r="AT152" s="218" t="s">
        <v>140</v>
      </c>
      <c r="AU152" s="218" t="s">
        <v>99</v>
      </c>
      <c r="AY152" s="19" t="s">
        <v>138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9" t="s">
        <v>99</v>
      </c>
      <c r="BK152" s="219">
        <f>ROUND(I152*H152,2)</f>
        <v>0</v>
      </c>
      <c r="BL152" s="19" t="s">
        <v>144</v>
      </c>
      <c r="BM152" s="218" t="s">
        <v>281</v>
      </c>
    </row>
    <row r="153" s="2" customFormat="1">
      <c r="A153" s="40"/>
      <c r="B153" s="41"/>
      <c r="C153" s="42"/>
      <c r="D153" s="222" t="s">
        <v>158</v>
      </c>
      <c r="E153" s="42"/>
      <c r="F153" s="253" t="s">
        <v>259</v>
      </c>
      <c r="G153" s="42"/>
      <c r="H153" s="42"/>
      <c r="I153" s="254"/>
      <c r="J153" s="42"/>
      <c r="K153" s="42"/>
      <c r="L153" s="46"/>
      <c r="M153" s="255"/>
      <c r="N153" s="256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158</v>
      </c>
      <c r="AU153" s="19" t="s">
        <v>99</v>
      </c>
    </row>
    <row r="154" s="2" customFormat="1">
      <c r="A154" s="40"/>
      <c r="B154" s="41"/>
      <c r="C154" s="42"/>
      <c r="D154" s="222" t="s">
        <v>228</v>
      </c>
      <c r="E154" s="42"/>
      <c r="F154" s="253" t="s">
        <v>266</v>
      </c>
      <c r="G154" s="42"/>
      <c r="H154" s="42"/>
      <c r="I154" s="254"/>
      <c r="J154" s="42"/>
      <c r="K154" s="42"/>
      <c r="L154" s="46"/>
      <c r="M154" s="255"/>
      <c r="N154" s="256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228</v>
      </c>
      <c r="AU154" s="19" t="s">
        <v>99</v>
      </c>
    </row>
    <row r="155" s="14" customFormat="1">
      <c r="A155" s="14"/>
      <c r="B155" s="231"/>
      <c r="C155" s="232"/>
      <c r="D155" s="222" t="s">
        <v>146</v>
      </c>
      <c r="E155" s="232"/>
      <c r="F155" s="234" t="s">
        <v>327</v>
      </c>
      <c r="G155" s="232"/>
      <c r="H155" s="235">
        <v>1.8200000000000001</v>
      </c>
      <c r="I155" s="236"/>
      <c r="J155" s="232"/>
      <c r="K155" s="232"/>
      <c r="L155" s="237"/>
      <c r="M155" s="238"/>
      <c r="N155" s="239"/>
      <c r="O155" s="239"/>
      <c r="P155" s="239"/>
      <c r="Q155" s="239"/>
      <c r="R155" s="239"/>
      <c r="S155" s="239"/>
      <c r="T155" s="24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1" t="s">
        <v>146</v>
      </c>
      <c r="AU155" s="241" t="s">
        <v>99</v>
      </c>
      <c r="AV155" s="14" t="s">
        <v>99</v>
      </c>
      <c r="AW155" s="14" t="s">
        <v>4</v>
      </c>
      <c r="AX155" s="14" t="s">
        <v>81</v>
      </c>
      <c r="AY155" s="241" t="s">
        <v>138</v>
      </c>
    </row>
    <row r="156" s="2" customFormat="1" ht="37.8" customHeight="1">
      <c r="A156" s="40"/>
      <c r="B156" s="41"/>
      <c r="C156" s="207" t="s">
        <v>262</v>
      </c>
      <c r="D156" s="207" t="s">
        <v>140</v>
      </c>
      <c r="E156" s="208" t="s">
        <v>283</v>
      </c>
      <c r="F156" s="209" t="s">
        <v>284</v>
      </c>
      <c r="G156" s="210" t="s">
        <v>174</v>
      </c>
      <c r="H156" s="211">
        <v>1.8200000000000001</v>
      </c>
      <c r="I156" s="212"/>
      <c r="J156" s="213">
        <f>ROUND(I156*H156,2)</f>
        <v>0</v>
      </c>
      <c r="K156" s="209" t="s">
        <v>143</v>
      </c>
      <c r="L156" s="46"/>
      <c r="M156" s="214" t="s">
        <v>19</v>
      </c>
      <c r="N156" s="215" t="s">
        <v>45</v>
      </c>
      <c r="O156" s="86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8" t="s">
        <v>144</v>
      </c>
      <c r="AT156" s="218" t="s">
        <v>140</v>
      </c>
      <c r="AU156" s="218" t="s">
        <v>99</v>
      </c>
      <c r="AY156" s="19" t="s">
        <v>138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9" t="s">
        <v>99</v>
      </c>
      <c r="BK156" s="219">
        <f>ROUND(I156*H156,2)</f>
        <v>0</v>
      </c>
      <c r="BL156" s="19" t="s">
        <v>144</v>
      </c>
      <c r="BM156" s="218" t="s">
        <v>285</v>
      </c>
    </row>
    <row r="157" s="2" customFormat="1">
      <c r="A157" s="40"/>
      <c r="B157" s="41"/>
      <c r="C157" s="42"/>
      <c r="D157" s="222" t="s">
        <v>158</v>
      </c>
      <c r="E157" s="42"/>
      <c r="F157" s="253" t="s">
        <v>259</v>
      </c>
      <c r="G157" s="42"/>
      <c r="H157" s="42"/>
      <c r="I157" s="254"/>
      <c r="J157" s="42"/>
      <c r="K157" s="42"/>
      <c r="L157" s="46"/>
      <c r="M157" s="255"/>
      <c r="N157" s="256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158</v>
      </c>
      <c r="AU157" s="19" t="s">
        <v>99</v>
      </c>
    </row>
    <row r="158" s="2" customFormat="1">
      <c r="A158" s="40"/>
      <c r="B158" s="41"/>
      <c r="C158" s="42"/>
      <c r="D158" s="222" t="s">
        <v>228</v>
      </c>
      <c r="E158" s="42"/>
      <c r="F158" s="253" t="s">
        <v>266</v>
      </c>
      <c r="G158" s="42"/>
      <c r="H158" s="42"/>
      <c r="I158" s="254"/>
      <c r="J158" s="42"/>
      <c r="K158" s="42"/>
      <c r="L158" s="46"/>
      <c r="M158" s="255"/>
      <c r="N158" s="256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228</v>
      </c>
      <c r="AU158" s="19" t="s">
        <v>99</v>
      </c>
    </row>
    <row r="159" s="14" customFormat="1">
      <c r="A159" s="14"/>
      <c r="B159" s="231"/>
      <c r="C159" s="232"/>
      <c r="D159" s="222" t="s">
        <v>146</v>
      </c>
      <c r="E159" s="232"/>
      <c r="F159" s="234" t="s">
        <v>327</v>
      </c>
      <c r="G159" s="232"/>
      <c r="H159" s="235">
        <v>1.8200000000000001</v>
      </c>
      <c r="I159" s="236"/>
      <c r="J159" s="232"/>
      <c r="K159" s="232"/>
      <c r="L159" s="237"/>
      <c r="M159" s="238"/>
      <c r="N159" s="239"/>
      <c r="O159" s="239"/>
      <c r="P159" s="239"/>
      <c r="Q159" s="239"/>
      <c r="R159" s="239"/>
      <c r="S159" s="239"/>
      <c r="T159" s="24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1" t="s">
        <v>146</v>
      </c>
      <c r="AU159" s="241" t="s">
        <v>99</v>
      </c>
      <c r="AV159" s="14" t="s">
        <v>99</v>
      </c>
      <c r="AW159" s="14" t="s">
        <v>4</v>
      </c>
      <c r="AX159" s="14" t="s">
        <v>81</v>
      </c>
      <c r="AY159" s="241" t="s">
        <v>138</v>
      </c>
    </row>
    <row r="160" s="2" customFormat="1" ht="37.8" customHeight="1">
      <c r="A160" s="40"/>
      <c r="B160" s="41"/>
      <c r="C160" s="207" t="s">
        <v>209</v>
      </c>
      <c r="D160" s="207" t="s">
        <v>140</v>
      </c>
      <c r="E160" s="208" t="s">
        <v>287</v>
      </c>
      <c r="F160" s="209" t="s">
        <v>288</v>
      </c>
      <c r="G160" s="210" t="s">
        <v>174</v>
      </c>
      <c r="H160" s="211">
        <v>9.0999999999999996</v>
      </c>
      <c r="I160" s="212"/>
      <c r="J160" s="213">
        <f>ROUND(I160*H160,2)</f>
        <v>0</v>
      </c>
      <c r="K160" s="209" t="s">
        <v>143</v>
      </c>
      <c r="L160" s="46"/>
      <c r="M160" s="214" t="s">
        <v>19</v>
      </c>
      <c r="N160" s="215" t="s">
        <v>45</v>
      </c>
      <c r="O160" s="86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8" t="s">
        <v>144</v>
      </c>
      <c r="AT160" s="218" t="s">
        <v>140</v>
      </c>
      <c r="AU160" s="218" t="s">
        <v>99</v>
      </c>
      <c r="AY160" s="19" t="s">
        <v>138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9" t="s">
        <v>99</v>
      </c>
      <c r="BK160" s="219">
        <f>ROUND(I160*H160,2)</f>
        <v>0</v>
      </c>
      <c r="BL160" s="19" t="s">
        <v>144</v>
      </c>
      <c r="BM160" s="218" t="s">
        <v>289</v>
      </c>
    </row>
    <row r="161" s="2" customFormat="1">
      <c r="A161" s="40"/>
      <c r="B161" s="41"/>
      <c r="C161" s="42"/>
      <c r="D161" s="222" t="s">
        <v>158</v>
      </c>
      <c r="E161" s="42"/>
      <c r="F161" s="253" t="s">
        <v>259</v>
      </c>
      <c r="G161" s="42"/>
      <c r="H161" s="42"/>
      <c r="I161" s="254"/>
      <c r="J161" s="42"/>
      <c r="K161" s="42"/>
      <c r="L161" s="46"/>
      <c r="M161" s="255"/>
      <c r="N161" s="256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158</v>
      </c>
      <c r="AU161" s="19" t="s">
        <v>99</v>
      </c>
    </row>
    <row r="162" s="2" customFormat="1">
      <c r="A162" s="40"/>
      <c r="B162" s="41"/>
      <c r="C162" s="42"/>
      <c r="D162" s="222" t="s">
        <v>228</v>
      </c>
      <c r="E162" s="42"/>
      <c r="F162" s="253" t="s">
        <v>271</v>
      </c>
      <c r="G162" s="42"/>
      <c r="H162" s="42"/>
      <c r="I162" s="254"/>
      <c r="J162" s="42"/>
      <c r="K162" s="42"/>
      <c r="L162" s="46"/>
      <c r="M162" s="255"/>
      <c r="N162" s="256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228</v>
      </c>
      <c r="AU162" s="19" t="s">
        <v>99</v>
      </c>
    </row>
    <row r="163" s="14" customFormat="1">
      <c r="A163" s="14"/>
      <c r="B163" s="231"/>
      <c r="C163" s="232"/>
      <c r="D163" s="222" t="s">
        <v>146</v>
      </c>
      <c r="E163" s="232"/>
      <c r="F163" s="234" t="s">
        <v>328</v>
      </c>
      <c r="G163" s="232"/>
      <c r="H163" s="235">
        <v>9.0999999999999996</v>
      </c>
      <c r="I163" s="236"/>
      <c r="J163" s="232"/>
      <c r="K163" s="232"/>
      <c r="L163" s="237"/>
      <c r="M163" s="238"/>
      <c r="N163" s="239"/>
      <c r="O163" s="239"/>
      <c r="P163" s="239"/>
      <c r="Q163" s="239"/>
      <c r="R163" s="239"/>
      <c r="S163" s="239"/>
      <c r="T163" s="24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1" t="s">
        <v>146</v>
      </c>
      <c r="AU163" s="241" t="s">
        <v>99</v>
      </c>
      <c r="AV163" s="14" t="s">
        <v>99</v>
      </c>
      <c r="AW163" s="14" t="s">
        <v>4</v>
      </c>
      <c r="AX163" s="14" t="s">
        <v>81</v>
      </c>
      <c r="AY163" s="241" t="s">
        <v>138</v>
      </c>
    </row>
    <row r="164" s="12" customFormat="1" ht="22.8" customHeight="1">
      <c r="A164" s="12"/>
      <c r="B164" s="191"/>
      <c r="C164" s="192"/>
      <c r="D164" s="193" t="s">
        <v>72</v>
      </c>
      <c r="E164" s="205" t="s">
        <v>296</v>
      </c>
      <c r="F164" s="205" t="s">
        <v>297</v>
      </c>
      <c r="G164" s="192"/>
      <c r="H164" s="192"/>
      <c r="I164" s="195"/>
      <c r="J164" s="206">
        <f>BK164</f>
        <v>0</v>
      </c>
      <c r="K164" s="192"/>
      <c r="L164" s="197"/>
      <c r="M164" s="198"/>
      <c r="N164" s="199"/>
      <c r="O164" s="199"/>
      <c r="P164" s="200">
        <f>P165</f>
        <v>0</v>
      </c>
      <c r="Q164" s="199"/>
      <c r="R164" s="200">
        <f>R165</f>
        <v>0</v>
      </c>
      <c r="S164" s="199"/>
      <c r="T164" s="201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2" t="s">
        <v>81</v>
      </c>
      <c r="AT164" s="203" t="s">
        <v>72</v>
      </c>
      <c r="AU164" s="203" t="s">
        <v>81</v>
      </c>
      <c r="AY164" s="202" t="s">
        <v>138</v>
      </c>
      <c r="BK164" s="204">
        <f>BK165</f>
        <v>0</v>
      </c>
    </row>
    <row r="165" s="2" customFormat="1" ht="14.4" customHeight="1">
      <c r="A165" s="40"/>
      <c r="B165" s="41"/>
      <c r="C165" s="207" t="s">
        <v>273</v>
      </c>
      <c r="D165" s="207" t="s">
        <v>140</v>
      </c>
      <c r="E165" s="208" t="s">
        <v>299</v>
      </c>
      <c r="F165" s="209" t="s">
        <v>300</v>
      </c>
      <c r="G165" s="210" t="s">
        <v>174</v>
      </c>
      <c r="H165" s="211">
        <v>0.001</v>
      </c>
      <c r="I165" s="212"/>
      <c r="J165" s="213">
        <f>ROUND(I165*H165,2)</f>
        <v>0</v>
      </c>
      <c r="K165" s="209" t="s">
        <v>143</v>
      </c>
      <c r="L165" s="46"/>
      <c r="M165" s="278" t="s">
        <v>19</v>
      </c>
      <c r="N165" s="279" t="s">
        <v>45</v>
      </c>
      <c r="O165" s="280"/>
      <c r="P165" s="281">
        <f>O165*H165</f>
        <v>0</v>
      </c>
      <c r="Q165" s="281">
        <v>0</v>
      </c>
      <c r="R165" s="281">
        <f>Q165*H165</f>
        <v>0</v>
      </c>
      <c r="S165" s="281">
        <v>0</v>
      </c>
      <c r="T165" s="282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8" t="s">
        <v>144</v>
      </c>
      <c r="AT165" s="218" t="s">
        <v>140</v>
      </c>
      <c r="AU165" s="218" t="s">
        <v>99</v>
      </c>
      <c r="AY165" s="19" t="s">
        <v>138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9" t="s">
        <v>99</v>
      </c>
      <c r="BK165" s="219">
        <f>ROUND(I165*H165,2)</f>
        <v>0</v>
      </c>
      <c r="BL165" s="19" t="s">
        <v>144</v>
      </c>
      <c r="BM165" s="218" t="s">
        <v>329</v>
      </c>
    </row>
    <row r="166" s="2" customFormat="1" ht="6.96" customHeight="1">
      <c r="A166" s="40"/>
      <c r="B166" s="61"/>
      <c r="C166" s="62"/>
      <c r="D166" s="62"/>
      <c r="E166" s="62"/>
      <c r="F166" s="62"/>
      <c r="G166" s="62"/>
      <c r="H166" s="62"/>
      <c r="I166" s="62"/>
      <c r="J166" s="62"/>
      <c r="K166" s="62"/>
      <c r="L166" s="46"/>
      <c r="M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</row>
  </sheetData>
  <sheetProtection sheet="1" autoFilter="0" formatColumns="0" formatRows="0" objects="1" scenarios="1" spinCount="100000" saltValue="tBp78uDv049zd62833tnYxW8yhkxnlPczF1CmDkziIIlWeOLWTsf62T1XzpsEUIM8Ibmw2vJcBmp7In60kfJ+g==" hashValue="OQ4g+/0YcbV3cJgEDEgS6DrYZfYGB4COyNuepCQYko2q4KDZg8lIIQ7/WQKwe6Opn7NbmzFrGp8LDFzXIh7eiA==" algorithmName="SHA-512" password="CC35"/>
  <autoFilter ref="C84:K165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  <c r="AZ2" s="130" t="s">
        <v>330</v>
      </c>
      <c r="BA2" s="130" t="s">
        <v>331</v>
      </c>
      <c r="BB2" s="130" t="s">
        <v>97</v>
      </c>
      <c r="BC2" s="130" t="s">
        <v>332</v>
      </c>
      <c r="BD2" s="130" t="s">
        <v>99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81</v>
      </c>
    </row>
    <row r="4" s="1" customFormat="1" ht="24.96" customHeight="1">
      <c r="B4" s="22"/>
      <c r="D4" s="133" t="s">
        <v>104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23.25" customHeight="1">
      <c r="B7" s="22"/>
      <c r="E7" s="136" t="str">
        <f>'Rekapitulace stavby'!K6</f>
        <v>ODSTRANĚNÍ STAVBY ČP, 1031 VČ. KOLNY A OPLOCENÍ V NUDVOJOVICÍCH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111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333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21. 6. 2021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27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28</v>
      </c>
      <c r="F15" s="40"/>
      <c r="G15" s="40"/>
      <c r="H15" s="40"/>
      <c r="I15" s="135" t="s">
        <v>29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30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29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32</v>
      </c>
      <c r="E20" s="40"/>
      <c r="F20" s="40"/>
      <c r="G20" s="40"/>
      <c r="H20" s="40"/>
      <c r="I20" s="135" t="s">
        <v>26</v>
      </c>
      <c r="J20" s="139" t="s">
        <v>33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34</v>
      </c>
      <c r="F21" s="40"/>
      <c r="G21" s="40"/>
      <c r="H21" s="40"/>
      <c r="I21" s="135" t="s">
        <v>29</v>
      </c>
      <c r="J21" s="139" t="s">
        <v>19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36</v>
      </c>
      <c r="E23" s="40"/>
      <c r="F23" s="40"/>
      <c r="G23" s="40"/>
      <c r="H23" s="40"/>
      <c r="I23" s="135" t="s">
        <v>26</v>
      </c>
      <c r="J23" s="139" t="s">
        <v>33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34</v>
      </c>
      <c r="F24" s="40"/>
      <c r="G24" s="40"/>
      <c r="H24" s="40"/>
      <c r="I24" s="135" t="s">
        <v>29</v>
      </c>
      <c r="J24" s="139" t="s">
        <v>19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37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39</v>
      </c>
      <c r="E30" s="40"/>
      <c r="F30" s="40"/>
      <c r="G30" s="40"/>
      <c r="H30" s="40"/>
      <c r="I30" s="40"/>
      <c r="J30" s="147">
        <f>ROUND(J85,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41</v>
      </c>
      <c r="G32" s="40"/>
      <c r="H32" s="40"/>
      <c r="I32" s="148" t="s">
        <v>40</v>
      </c>
      <c r="J32" s="148" t="s">
        <v>42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43</v>
      </c>
      <c r="E33" s="135" t="s">
        <v>44</v>
      </c>
      <c r="F33" s="150">
        <f>ROUND((SUM(BE85:BE144)),  2)</f>
        <v>0</v>
      </c>
      <c r="G33" s="40"/>
      <c r="H33" s="40"/>
      <c r="I33" s="151">
        <v>0.20999999999999999</v>
      </c>
      <c r="J33" s="150">
        <f>ROUND(((SUM(BE85:BE144))*I33),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45</v>
      </c>
      <c r="F34" s="150">
        <f>ROUND((SUM(BF85:BF144)),  2)</f>
        <v>0</v>
      </c>
      <c r="G34" s="40"/>
      <c r="H34" s="40"/>
      <c r="I34" s="151">
        <v>0.14999999999999999</v>
      </c>
      <c r="J34" s="150">
        <f>ROUND(((SUM(BF85:BF144))*I34),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46</v>
      </c>
      <c r="F35" s="150">
        <f>ROUND((SUM(BG85:BG144)),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47</v>
      </c>
      <c r="F36" s="150">
        <f>ROUND((SUM(BH85:BH144)),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48</v>
      </c>
      <c r="F37" s="150">
        <f>ROUND((SUM(BI85:BI144)),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3.25" customHeight="1">
      <c r="A48" s="40"/>
      <c r="B48" s="41"/>
      <c r="C48" s="42"/>
      <c r="D48" s="42"/>
      <c r="E48" s="163" t="str">
        <f>E7</f>
        <v>ODSTRANĚNÍ STAVBY ČP, 1031 VČ. KOLNY A OPLOCENÍ V NUDVOJOVICÍCH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111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03 - Drobné stavební objekty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na p.p.č. 3688 v k.ú. Turnov</v>
      </c>
      <c r="G52" s="42"/>
      <c r="H52" s="42"/>
      <c r="I52" s="34" t="s">
        <v>23</v>
      </c>
      <c r="J52" s="74" t="str">
        <f>IF(J12="","",J12)</f>
        <v>21. 6. 2021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Město Turnov</v>
      </c>
      <c r="G54" s="42"/>
      <c r="H54" s="42"/>
      <c r="I54" s="34" t="s">
        <v>32</v>
      </c>
      <c r="J54" s="38" t="str">
        <f>E21</f>
        <v>ACTIV Projekce, s.r.o.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ACTIV Projekce,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114</v>
      </c>
      <c r="D57" s="165"/>
      <c r="E57" s="165"/>
      <c r="F57" s="165"/>
      <c r="G57" s="165"/>
      <c r="H57" s="165"/>
      <c r="I57" s="165"/>
      <c r="J57" s="166" t="s">
        <v>115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71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8"/>
      <c r="C60" s="169"/>
      <c r="D60" s="170" t="s">
        <v>117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118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4"/>
      <c r="C62" s="175"/>
      <c r="D62" s="176" t="s">
        <v>119</v>
      </c>
      <c r="E62" s="177"/>
      <c r="F62" s="177"/>
      <c r="G62" s="177"/>
      <c r="H62" s="177"/>
      <c r="I62" s="177"/>
      <c r="J62" s="178">
        <f>J105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120</v>
      </c>
      <c r="E63" s="177"/>
      <c r="F63" s="177"/>
      <c r="G63" s="177"/>
      <c r="H63" s="177"/>
      <c r="I63" s="177"/>
      <c r="J63" s="178">
        <f>J111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121</v>
      </c>
      <c r="E64" s="177"/>
      <c r="F64" s="177"/>
      <c r="G64" s="177"/>
      <c r="H64" s="177"/>
      <c r="I64" s="177"/>
      <c r="J64" s="178">
        <f>J128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122</v>
      </c>
      <c r="E65" s="177"/>
      <c r="F65" s="177"/>
      <c r="G65" s="177"/>
      <c r="H65" s="177"/>
      <c r="I65" s="177"/>
      <c r="J65" s="178">
        <f>J143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123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3.25" customHeight="1">
      <c r="A75" s="40"/>
      <c r="B75" s="41"/>
      <c r="C75" s="42"/>
      <c r="D75" s="42"/>
      <c r="E75" s="163" t="str">
        <f>E7</f>
        <v>ODSTRANĚNÍ STAVBY ČP, 1031 VČ. KOLNY A OPLOCENÍ V NUDVOJOVICÍCH</v>
      </c>
      <c r="F75" s="34"/>
      <c r="G75" s="34"/>
      <c r="H75" s="34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111</v>
      </c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SO 03 - Drobné stavební objekty</v>
      </c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na p.p.č. 3688 v k.ú. Turnov</v>
      </c>
      <c r="G79" s="42"/>
      <c r="H79" s="42"/>
      <c r="I79" s="34" t="s">
        <v>23</v>
      </c>
      <c r="J79" s="74" t="str">
        <f>IF(J12="","",J12)</f>
        <v>21. 6. 2021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4" t="s">
        <v>25</v>
      </c>
      <c r="D81" s="42"/>
      <c r="E81" s="42"/>
      <c r="F81" s="29" t="str">
        <f>E15</f>
        <v>Město Turnov</v>
      </c>
      <c r="G81" s="42"/>
      <c r="H81" s="42"/>
      <c r="I81" s="34" t="s">
        <v>32</v>
      </c>
      <c r="J81" s="38" t="str">
        <f>E21</f>
        <v>ACTIV Projekce, s.r.o.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5.65" customHeight="1">
      <c r="A82" s="40"/>
      <c r="B82" s="41"/>
      <c r="C82" s="34" t="s">
        <v>30</v>
      </c>
      <c r="D82" s="42"/>
      <c r="E82" s="42"/>
      <c r="F82" s="29" t="str">
        <f>IF(E18="","",E18)</f>
        <v>Vyplň údaj</v>
      </c>
      <c r="G82" s="42"/>
      <c r="H82" s="42"/>
      <c r="I82" s="34" t="s">
        <v>36</v>
      </c>
      <c r="J82" s="38" t="str">
        <f>E24</f>
        <v>ACTIV Projekce, s.r.o.</v>
      </c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0"/>
      <c r="B84" s="181"/>
      <c r="C84" s="182" t="s">
        <v>124</v>
      </c>
      <c r="D84" s="183" t="s">
        <v>58</v>
      </c>
      <c r="E84" s="183" t="s">
        <v>54</v>
      </c>
      <c r="F84" s="183" t="s">
        <v>55</v>
      </c>
      <c r="G84" s="183" t="s">
        <v>125</v>
      </c>
      <c r="H84" s="183" t="s">
        <v>126</v>
      </c>
      <c r="I84" s="183" t="s">
        <v>127</v>
      </c>
      <c r="J84" s="183" t="s">
        <v>115</v>
      </c>
      <c r="K84" s="184" t="s">
        <v>128</v>
      </c>
      <c r="L84" s="185"/>
      <c r="M84" s="94" t="s">
        <v>19</v>
      </c>
      <c r="N84" s="95" t="s">
        <v>43</v>
      </c>
      <c r="O84" s="95" t="s">
        <v>129</v>
      </c>
      <c r="P84" s="95" t="s">
        <v>130</v>
      </c>
      <c r="Q84" s="95" t="s">
        <v>131</v>
      </c>
      <c r="R84" s="95" t="s">
        <v>132</v>
      </c>
      <c r="S84" s="95" t="s">
        <v>133</v>
      </c>
      <c r="T84" s="96" t="s">
        <v>134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0"/>
      <c r="B85" s="41"/>
      <c r="C85" s="101" t="s">
        <v>135</v>
      </c>
      <c r="D85" s="42"/>
      <c r="E85" s="42"/>
      <c r="F85" s="42"/>
      <c r="G85" s="42"/>
      <c r="H85" s="42"/>
      <c r="I85" s="42"/>
      <c r="J85" s="186">
        <f>BK85</f>
        <v>0</v>
      </c>
      <c r="K85" s="42"/>
      <c r="L85" s="46"/>
      <c r="M85" s="97"/>
      <c r="N85" s="187"/>
      <c r="O85" s="98"/>
      <c r="P85" s="188">
        <f>P86</f>
        <v>0</v>
      </c>
      <c r="Q85" s="98"/>
      <c r="R85" s="188">
        <f>R86</f>
        <v>27.226571</v>
      </c>
      <c r="S85" s="98"/>
      <c r="T85" s="189">
        <f>T86</f>
        <v>42.495899999999999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72</v>
      </c>
      <c r="AU85" s="19" t="s">
        <v>116</v>
      </c>
      <c r="BK85" s="190">
        <f>BK86</f>
        <v>0</v>
      </c>
    </row>
    <row r="86" s="12" customFormat="1" ht="25.92" customHeight="1">
      <c r="A86" s="12"/>
      <c r="B86" s="191"/>
      <c r="C86" s="192"/>
      <c r="D86" s="193" t="s">
        <v>72</v>
      </c>
      <c r="E86" s="194" t="s">
        <v>136</v>
      </c>
      <c r="F86" s="194" t="s">
        <v>137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P87+P111+P128+P143</f>
        <v>0</v>
      </c>
      <c r="Q86" s="199"/>
      <c r="R86" s="200">
        <f>R87+R111+R128+R143</f>
        <v>27.226571</v>
      </c>
      <c r="S86" s="199"/>
      <c r="T86" s="201">
        <f>T87+T111+T128+T143</f>
        <v>42.495899999999999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81</v>
      </c>
      <c r="AT86" s="203" t="s">
        <v>72</v>
      </c>
      <c r="AU86" s="203" t="s">
        <v>73</v>
      </c>
      <c r="AY86" s="202" t="s">
        <v>138</v>
      </c>
      <c r="BK86" s="204">
        <f>BK87+BK111+BK128+BK143</f>
        <v>0</v>
      </c>
    </row>
    <row r="87" s="12" customFormat="1" ht="22.8" customHeight="1">
      <c r="A87" s="12"/>
      <c r="B87" s="191"/>
      <c r="C87" s="192"/>
      <c r="D87" s="193" t="s">
        <v>72</v>
      </c>
      <c r="E87" s="205" t="s">
        <v>81</v>
      </c>
      <c r="F87" s="205" t="s">
        <v>139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P88+SUM(P89:P105)</f>
        <v>0</v>
      </c>
      <c r="Q87" s="199"/>
      <c r="R87" s="200">
        <f>R88+SUM(R89:R105)</f>
        <v>27.226571</v>
      </c>
      <c r="S87" s="199"/>
      <c r="T87" s="201">
        <f>T88+SUM(T89:T105)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81</v>
      </c>
      <c r="AT87" s="203" t="s">
        <v>72</v>
      </c>
      <c r="AU87" s="203" t="s">
        <v>81</v>
      </c>
      <c r="AY87" s="202" t="s">
        <v>138</v>
      </c>
      <c r="BK87" s="204">
        <f>BK88+SUM(BK89:BK105)</f>
        <v>0</v>
      </c>
    </row>
    <row r="88" s="2" customFormat="1" ht="37.8" customHeight="1">
      <c r="A88" s="40"/>
      <c r="B88" s="41"/>
      <c r="C88" s="207" t="s">
        <v>81</v>
      </c>
      <c r="D88" s="207" t="s">
        <v>140</v>
      </c>
      <c r="E88" s="208" t="s">
        <v>179</v>
      </c>
      <c r="F88" s="209" t="s">
        <v>180</v>
      </c>
      <c r="G88" s="210" t="s">
        <v>102</v>
      </c>
      <c r="H88" s="211">
        <v>9</v>
      </c>
      <c r="I88" s="212"/>
      <c r="J88" s="213">
        <f>ROUND(I88*H88,2)</f>
        <v>0</v>
      </c>
      <c r="K88" s="209" t="s">
        <v>143</v>
      </c>
      <c r="L88" s="46"/>
      <c r="M88" s="214" t="s">
        <v>19</v>
      </c>
      <c r="N88" s="215" t="s">
        <v>45</v>
      </c>
      <c r="O88" s="86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144</v>
      </c>
      <c r="AT88" s="218" t="s">
        <v>140</v>
      </c>
      <c r="AU88" s="218" t="s">
        <v>99</v>
      </c>
      <c r="AY88" s="19" t="s">
        <v>138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99</v>
      </c>
      <c r="BK88" s="219">
        <f>ROUND(I88*H88,2)</f>
        <v>0</v>
      </c>
      <c r="BL88" s="19" t="s">
        <v>144</v>
      </c>
      <c r="BM88" s="218" t="s">
        <v>181</v>
      </c>
    </row>
    <row r="89" s="2" customFormat="1">
      <c r="A89" s="40"/>
      <c r="B89" s="41"/>
      <c r="C89" s="42"/>
      <c r="D89" s="222" t="s">
        <v>158</v>
      </c>
      <c r="E89" s="42"/>
      <c r="F89" s="253" t="s">
        <v>182</v>
      </c>
      <c r="G89" s="42"/>
      <c r="H89" s="42"/>
      <c r="I89" s="254"/>
      <c r="J89" s="42"/>
      <c r="K89" s="42"/>
      <c r="L89" s="46"/>
      <c r="M89" s="255"/>
      <c r="N89" s="256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158</v>
      </c>
      <c r="AU89" s="19" t="s">
        <v>99</v>
      </c>
    </row>
    <row r="90" s="14" customFormat="1">
      <c r="A90" s="14"/>
      <c r="B90" s="231"/>
      <c r="C90" s="232"/>
      <c r="D90" s="222" t="s">
        <v>146</v>
      </c>
      <c r="E90" s="233" t="s">
        <v>19</v>
      </c>
      <c r="F90" s="234" t="s">
        <v>334</v>
      </c>
      <c r="G90" s="232"/>
      <c r="H90" s="235">
        <v>9</v>
      </c>
      <c r="I90" s="236"/>
      <c r="J90" s="232"/>
      <c r="K90" s="232"/>
      <c r="L90" s="237"/>
      <c r="M90" s="238"/>
      <c r="N90" s="239"/>
      <c r="O90" s="239"/>
      <c r="P90" s="239"/>
      <c r="Q90" s="239"/>
      <c r="R90" s="239"/>
      <c r="S90" s="239"/>
      <c r="T90" s="240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1" t="s">
        <v>146</v>
      </c>
      <c r="AU90" s="241" t="s">
        <v>99</v>
      </c>
      <c r="AV90" s="14" t="s">
        <v>99</v>
      </c>
      <c r="AW90" s="14" t="s">
        <v>35</v>
      </c>
      <c r="AX90" s="14" t="s">
        <v>81</v>
      </c>
      <c r="AY90" s="241" t="s">
        <v>138</v>
      </c>
    </row>
    <row r="91" s="2" customFormat="1" ht="14.4" customHeight="1">
      <c r="A91" s="40"/>
      <c r="B91" s="41"/>
      <c r="C91" s="257" t="s">
        <v>99</v>
      </c>
      <c r="D91" s="257" t="s">
        <v>185</v>
      </c>
      <c r="E91" s="258" t="s">
        <v>186</v>
      </c>
      <c r="F91" s="259" t="s">
        <v>187</v>
      </c>
      <c r="G91" s="260" t="s">
        <v>174</v>
      </c>
      <c r="H91" s="261">
        <v>17.550000000000001</v>
      </c>
      <c r="I91" s="262"/>
      <c r="J91" s="263">
        <f>ROUND(I91*H91,2)</f>
        <v>0</v>
      </c>
      <c r="K91" s="259" t="s">
        <v>143</v>
      </c>
      <c r="L91" s="264"/>
      <c r="M91" s="265" t="s">
        <v>19</v>
      </c>
      <c r="N91" s="266" t="s">
        <v>45</v>
      </c>
      <c r="O91" s="86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8" t="s">
        <v>188</v>
      </c>
      <c r="AT91" s="218" t="s">
        <v>185</v>
      </c>
      <c r="AU91" s="218" t="s">
        <v>99</v>
      </c>
      <c r="AY91" s="19" t="s">
        <v>138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99</v>
      </c>
      <c r="BK91" s="219">
        <f>ROUND(I91*H91,2)</f>
        <v>0</v>
      </c>
      <c r="BL91" s="19" t="s">
        <v>144</v>
      </c>
      <c r="BM91" s="218" t="s">
        <v>189</v>
      </c>
    </row>
    <row r="92" s="14" customFormat="1">
      <c r="A92" s="14"/>
      <c r="B92" s="231"/>
      <c r="C92" s="232"/>
      <c r="D92" s="222" t="s">
        <v>146</v>
      </c>
      <c r="E92" s="232"/>
      <c r="F92" s="234" t="s">
        <v>335</v>
      </c>
      <c r="G92" s="232"/>
      <c r="H92" s="235">
        <v>17.550000000000001</v>
      </c>
      <c r="I92" s="236"/>
      <c r="J92" s="232"/>
      <c r="K92" s="232"/>
      <c r="L92" s="237"/>
      <c r="M92" s="238"/>
      <c r="N92" s="239"/>
      <c r="O92" s="239"/>
      <c r="P92" s="239"/>
      <c r="Q92" s="239"/>
      <c r="R92" s="239"/>
      <c r="S92" s="239"/>
      <c r="T92" s="240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1" t="s">
        <v>146</v>
      </c>
      <c r="AU92" s="241" t="s">
        <v>99</v>
      </c>
      <c r="AV92" s="14" t="s">
        <v>99</v>
      </c>
      <c r="AW92" s="14" t="s">
        <v>4</v>
      </c>
      <c r="AX92" s="14" t="s">
        <v>81</v>
      </c>
      <c r="AY92" s="241" t="s">
        <v>138</v>
      </c>
    </row>
    <row r="93" s="2" customFormat="1" ht="49.05" customHeight="1">
      <c r="A93" s="40"/>
      <c r="B93" s="41"/>
      <c r="C93" s="207" t="s">
        <v>162</v>
      </c>
      <c r="D93" s="207" t="s">
        <v>140</v>
      </c>
      <c r="E93" s="208" t="s">
        <v>191</v>
      </c>
      <c r="F93" s="209" t="s">
        <v>192</v>
      </c>
      <c r="G93" s="210" t="s">
        <v>97</v>
      </c>
      <c r="H93" s="211">
        <v>104.70999999999999</v>
      </c>
      <c r="I93" s="212"/>
      <c r="J93" s="213">
        <f>ROUND(I93*H93,2)</f>
        <v>0</v>
      </c>
      <c r="K93" s="209" t="s">
        <v>143</v>
      </c>
      <c r="L93" s="46"/>
      <c r="M93" s="214" t="s">
        <v>19</v>
      </c>
      <c r="N93" s="215" t="s">
        <v>45</v>
      </c>
      <c r="O93" s="86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8" t="s">
        <v>144</v>
      </c>
      <c r="AT93" s="218" t="s">
        <v>140</v>
      </c>
      <c r="AU93" s="218" t="s">
        <v>99</v>
      </c>
      <c r="AY93" s="19" t="s">
        <v>138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99</v>
      </c>
      <c r="BK93" s="219">
        <f>ROUND(I93*H93,2)</f>
        <v>0</v>
      </c>
      <c r="BL93" s="19" t="s">
        <v>144</v>
      </c>
      <c r="BM93" s="218" t="s">
        <v>193</v>
      </c>
    </row>
    <row r="94" s="2" customFormat="1">
      <c r="A94" s="40"/>
      <c r="B94" s="41"/>
      <c r="C94" s="42"/>
      <c r="D94" s="222" t="s">
        <v>158</v>
      </c>
      <c r="E94" s="42"/>
      <c r="F94" s="253" t="s">
        <v>194</v>
      </c>
      <c r="G94" s="42"/>
      <c r="H94" s="42"/>
      <c r="I94" s="254"/>
      <c r="J94" s="42"/>
      <c r="K94" s="42"/>
      <c r="L94" s="46"/>
      <c r="M94" s="255"/>
      <c r="N94" s="256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158</v>
      </c>
      <c r="AU94" s="19" t="s">
        <v>99</v>
      </c>
    </row>
    <row r="95" s="14" customFormat="1">
      <c r="A95" s="14"/>
      <c r="B95" s="231"/>
      <c r="C95" s="232"/>
      <c r="D95" s="222" t="s">
        <v>146</v>
      </c>
      <c r="E95" s="233" t="s">
        <v>19</v>
      </c>
      <c r="F95" s="234" t="s">
        <v>336</v>
      </c>
      <c r="G95" s="232"/>
      <c r="H95" s="235">
        <v>15.710000000000001</v>
      </c>
      <c r="I95" s="236"/>
      <c r="J95" s="232"/>
      <c r="K95" s="232"/>
      <c r="L95" s="237"/>
      <c r="M95" s="238"/>
      <c r="N95" s="239"/>
      <c r="O95" s="239"/>
      <c r="P95" s="239"/>
      <c r="Q95" s="239"/>
      <c r="R95" s="239"/>
      <c r="S95" s="239"/>
      <c r="T95" s="240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1" t="s">
        <v>146</v>
      </c>
      <c r="AU95" s="241" t="s">
        <v>99</v>
      </c>
      <c r="AV95" s="14" t="s">
        <v>99</v>
      </c>
      <c r="AW95" s="14" t="s">
        <v>35</v>
      </c>
      <c r="AX95" s="14" t="s">
        <v>73</v>
      </c>
      <c r="AY95" s="241" t="s">
        <v>138</v>
      </c>
    </row>
    <row r="96" s="14" customFormat="1">
      <c r="A96" s="14"/>
      <c r="B96" s="231"/>
      <c r="C96" s="232"/>
      <c r="D96" s="222" t="s">
        <v>146</v>
      </c>
      <c r="E96" s="233" t="s">
        <v>19</v>
      </c>
      <c r="F96" s="234" t="s">
        <v>337</v>
      </c>
      <c r="G96" s="232"/>
      <c r="H96" s="235">
        <v>54</v>
      </c>
      <c r="I96" s="236"/>
      <c r="J96" s="232"/>
      <c r="K96" s="232"/>
      <c r="L96" s="237"/>
      <c r="M96" s="238"/>
      <c r="N96" s="239"/>
      <c r="O96" s="239"/>
      <c r="P96" s="239"/>
      <c r="Q96" s="239"/>
      <c r="R96" s="239"/>
      <c r="S96" s="239"/>
      <c r="T96" s="240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1" t="s">
        <v>146</v>
      </c>
      <c r="AU96" s="241" t="s">
        <v>99</v>
      </c>
      <c r="AV96" s="14" t="s">
        <v>99</v>
      </c>
      <c r="AW96" s="14" t="s">
        <v>35</v>
      </c>
      <c r="AX96" s="14" t="s">
        <v>73</v>
      </c>
      <c r="AY96" s="241" t="s">
        <v>138</v>
      </c>
    </row>
    <row r="97" s="14" customFormat="1">
      <c r="A97" s="14"/>
      <c r="B97" s="231"/>
      <c r="C97" s="232"/>
      <c r="D97" s="222" t="s">
        <v>146</v>
      </c>
      <c r="E97" s="233" t="s">
        <v>19</v>
      </c>
      <c r="F97" s="234" t="s">
        <v>338</v>
      </c>
      <c r="G97" s="232"/>
      <c r="H97" s="235">
        <v>35</v>
      </c>
      <c r="I97" s="236"/>
      <c r="J97" s="232"/>
      <c r="K97" s="232"/>
      <c r="L97" s="237"/>
      <c r="M97" s="238"/>
      <c r="N97" s="239"/>
      <c r="O97" s="239"/>
      <c r="P97" s="239"/>
      <c r="Q97" s="239"/>
      <c r="R97" s="239"/>
      <c r="S97" s="239"/>
      <c r="T97" s="240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1" t="s">
        <v>146</v>
      </c>
      <c r="AU97" s="241" t="s">
        <v>99</v>
      </c>
      <c r="AV97" s="14" t="s">
        <v>99</v>
      </c>
      <c r="AW97" s="14" t="s">
        <v>35</v>
      </c>
      <c r="AX97" s="14" t="s">
        <v>73</v>
      </c>
      <c r="AY97" s="241" t="s">
        <v>138</v>
      </c>
    </row>
    <row r="98" s="16" customFormat="1">
      <c r="A98" s="16"/>
      <c r="B98" s="267"/>
      <c r="C98" s="268"/>
      <c r="D98" s="222" t="s">
        <v>146</v>
      </c>
      <c r="E98" s="269" t="s">
        <v>330</v>
      </c>
      <c r="F98" s="270" t="s">
        <v>197</v>
      </c>
      <c r="G98" s="268"/>
      <c r="H98" s="271">
        <v>104.70999999999999</v>
      </c>
      <c r="I98" s="272"/>
      <c r="J98" s="268"/>
      <c r="K98" s="268"/>
      <c r="L98" s="273"/>
      <c r="M98" s="274"/>
      <c r="N98" s="275"/>
      <c r="O98" s="275"/>
      <c r="P98" s="275"/>
      <c r="Q98" s="275"/>
      <c r="R98" s="275"/>
      <c r="S98" s="275"/>
      <c r="T98" s="27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T98" s="277" t="s">
        <v>146</v>
      </c>
      <c r="AU98" s="277" t="s">
        <v>99</v>
      </c>
      <c r="AV98" s="16" t="s">
        <v>162</v>
      </c>
      <c r="AW98" s="16" t="s">
        <v>35</v>
      </c>
      <c r="AX98" s="16" t="s">
        <v>81</v>
      </c>
      <c r="AY98" s="277" t="s">
        <v>138</v>
      </c>
    </row>
    <row r="99" s="2" customFormat="1" ht="37.8" customHeight="1">
      <c r="A99" s="40"/>
      <c r="B99" s="41"/>
      <c r="C99" s="207" t="s">
        <v>144</v>
      </c>
      <c r="D99" s="207" t="s">
        <v>140</v>
      </c>
      <c r="E99" s="208" t="s">
        <v>199</v>
      </c>
      <c r="F99" s="209" t="s">
        <v>200</v>
      </c>
      <c r="G99" s="210" t="s">
        <v>97</v>
      </c>
      <c r="H99" s="211">
        <v>104.70999999999999</v>
      </c>
      <c r="I99" s="212"/>
      <c r="J99" s="213">
        <f>ROUND(I99*H99,2)</f>
        <v>0</v>
      </c>
      <c r="K99" s="209" t="s">
        <v>143</v>
      </c>
      <c r="L99" s="46"/>
      <c r="M99" s="214" t="s">
        <v>19</v>
      </c>
      <c r="N99" s="215" t="s">
        <v>45</v>
      </c>
      <c r="O99" s="86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8" t="s">
        <v>144</v>
      </c>
      <c r="AT99" s="218" t="s">
        <v>140</v>
      </c>
      <c r="AU99" s="218" t="s">
        <v>99</v>
      </c>
      <c r="AY99" s="19" t="s">
        <v>138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99</v>
      </c>
      <c r="BK99" s="219">
        <f>ROUND(I99*H99,2)</f>
        <v>0</v>
      </c>
      <c r="BL99" s="19" t="s">
        <v>144</v>
      </c>
      <c r="BM99" s="218" t="s">
        <v>201</v>
      </c>
    </row>
    <row r="100" s="2" customFormat="1">
      <c r="A100" s="40"/>
      <c r="B100" s="41"/>
      <c r="C100" s="42"/>
      <c r="D100" s="222" t="s">
        <v>158</v>
      </c>
      <c r="E100" s="42"/>
      <c r="F100" s="253" t="s">
        <v>202</v>
      </c>
      <c r="G100" s="42"/>
      <c r="H100" s="42"/>
      <c r="I100" s="254"/>
      <c r="J100" s="42"/>
      <c r="K100" s="42"/>
      <c r="L100" s="46"/>
      <c r="M100" s="255"/>
      <c r="N100" s="256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158</v>
      </c>
      <c r="AU100" s="19" t="s">
        <v>99</v>
      </c>
    </row>
    <row r="101" s="14" customFormat="1">
      <c r="A101" s="14"/>
      <c r="B101" s="231"/>
      <c r="C101" s="232"/>
      <c r="D101" s="222" t="s">
        <v>146</v>
      </c>
      <c r="E101" s="233" t="s">
        <v>19</v>
      </c>
      <c r="F101" s="234" t="s">
        <v>330</v>
      </c>
      <c r="G101" s="232"/>
      <c r="H101" s="235">
        <v>104.70999999999999</v>
      </c>
      <c r="I101" s="236"/>
      <c r="J101" s="232"/>
      <c r="K101" s="232"/>
      <c r="L101" s="237"/>
      <c r="M101" s="238"/>
      <c r="N101" s="239"/>
      <c r="O101" s="239"/>
      <c r="P101" s="239"/>
      <c r="Q101" s="239"/>
      <c r="R101" s="239"/>
      <c r="S101" s="239"/>
      <c r="T101" s="240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1" t="s">
        <v>146</v>
      </c>
      <c r="AU101" s="241" t="s">
        <v>99</v>
      </c>
      <c r="AV101" s="14" t="s">
        <v>99</v>
      </c>
      <c r="AW101" s="14" t="s">
        <v>35</v>
      </c>
      <c r="AX101" s="14" t="s">
        <v>81</v>
      </c>
      <c r="AY101" s="241" t="s">
        <v>138</v>
      </c>
    </row>
    <row r="102" s="2" customFormat="1" ht="14.4" customHeight="1">
      <c r="A102" s="40"/>
      <c r="B102" s="41"/>
      <c r="C102" s="257" t="s">
        <v>171</v>
      </c>
      <c r="D102" s="257" t="s">
        <v>185</v>
      </c>
      <c r="E102" s="258" t="s">
        <v>204</v>
      </c>
      <c r="F102" s="259" t="s">
        <v>205</v>
      </c>
      <c r="G102" s="260" t="s">
        <v>174</v>
      </c>
      <c r="H102" s="261">
        <v>27.225000000000001</v>
      </c>
      <c r="I102" s="262"/>
      <c r="J102" s="263">
        <f>ROUND(I102*H102,2)</f>
        <v>0</v>
      </c>
      <c r="K102" s="259" t="s">
        <v>143</v>
      </c>
      <c r="L102" s="264"/>
      <c r="M102" s="265" t="s">
        <v>19</v>
      </c>
      <c r="N102" s="266" t="s">
        <v>45</v>
      </c>
      <c r="O102" s="86"/>
      <c r="P102" s="216">
        <f>O102*H102</f>
        <v>0</v>
      </c>
      <c r="Q102" s="216">
        <v>1</v>
      </c>
      <c r="R102" s="216">
        <f>Q102*H102</f>
        <v>27.225000000000001</v>
      </c>
      <c r="S102" s="216">
        <v>0</v>
      </c>
      <c r="T102" s="21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8" t="s">
        <v>206</v>
      </c>
      <c r="AT102" s="218" t="s">
        <v>185</v>
      </c>
      <c r="AU102" s="218" t="s">
        <v>99</v>
      </c>
      <c r="AY102" s="19" t="s">
        <v>138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99</v>
      </c>
      <c r="BK102" s="219">
        <f>ROUND(I102*H102,2)</f>
        <v>0</v>
      </c>
      <c r="BL102" s="19" t="s">
        <v>206</v>
      </c>
      <c r="BM102" s="218" t="s">
        <v>207</v>
      </c>
    </row>
    <row r="103" s="14" customFormat="1">
      <c r="A103" s="14"/>
      <c r="B103" s="231"/>
      <c r="C103" s="232"/>
      <c r="D103" s="222" t="s">
        <v>146</v>
      </c>
      <c r="E103" s="233" t="s">
        <v>19</v>
      </c>
      <c r="F103" s="234" t="s">
        <v>339</v>
      </c>
      <c r="G103" s="232"/>
      <c r="H103" s="235">
        <v>27.225000000000001</v>
      </c>
      <c r="I103" s="236"/>
      <c r="J103" s="232"/>
      <c r="K103" s="232"/>
      <c r="L103" s="237"/>
      <c r="M103" s="238"/>
      <c r="N103" s="239"/>
      <c r="O103" s="239"/>
      <c r="P103" s="239"/>
      <c r="Q103" s="239"/>
      <c r="R103" s="239"/>
      <c r="S103" s="239"/>
      <c r="T103" s="240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1" t="s">
        <v>146</v>
      </c>
      <c r="AU103" s="241" t="s">
        <v>99</v>
      </c>
      <c r="AV103" s="14" t="s">
        <v>99</v>
      </c>
      <c r="AW103" s="14" t="s">
        <v>35</v>
      </c>
      <c r="AX103" s="14" t="s">
        <v>73</v>
      </c>
      <c r="AY103" s="241" t="s">
        <v>138</v>
      </c>
    </row>
    <row r="104" s="15" customFormat="1">
      <c r="A104" s="15"/>
      <c r="B104" s="242"/>
      <c r="C104" s="243"/>
      <c r="D104" s="222" t="s">
        <v>146</v>
      </c>
      <c r="E104" s="244" t="s">
        <v>19</v>
      </c>
      <c r="F104" s="245" t="s">
        <v>154</v>
      </c>
      <c r="G104" s="243"/>
      <c r="H104" s="246">
        <v>27.225000000000001</v>
      </c>
      <c r="I104" s="247"/>
      <c r="J104" s="243"/>
      <c r="K104" s="243"/>
      <c r="L104" s="248"/>
      <c r="M104" s="249"/>
      <c r="N104" s="250"/>
      <c r="O104" s="250"/>
      <c r="P104" s="250"/>
      <c r="Q104" s="250"/>
      <c r="R104" s="250"/>
      <c r="S104" s="250"/>
      <c r="T104" s="251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2" t="s">
        <v>146</v>
      </c>
      <c r="AU104" s="252" t="s">
        <v>99</v>
      </c>
      <c r="AV104" s="15" t="s">
        <v>144</v>
      </c>
      <c r="AW104" s="15" t="s">
        <v>35</v>
      </c>
      <c r="AX104" s="15" t="s">
        <v>81</v>
      </c>
      <c r="AY104" s="252" t="s">
        <v>138</v>
      </c>
    </row>
    <row r="105" s="12" customFormat="1" ht="20.88" customHeight="1">
      <c r="A105" s="12"/>
      <c r="B105" s="191"/>
      <c r="C105" s="192"/>
      <c r="D105" s="193" t="s">
        <v>72</v>
      </c>
      <c r="E105" s="205" t="s">
        <v>209</v>
      </c>
      <c r="F105" s="205" t="s">
        <v>210</v>
      </c>
      <c r="G105" s="192"/>
      <c r="H105" s="192"/>
      <c r="I105" s="195"/>
      <c r="J105" s="206">
        <f>BK105</f>
        <v>0</v>
      </c>
      <c r="K105" s="192"/>
      <c r="L105" s="197"/>
      <c r="M105" s="198"/>
      <c r="N105" s="199"/>
      <c r="O105" s="199"/>
      <c r="P105" s="200">
        <f>SUM(P106:P110)</f>
        <v>0</v>
      </c>
      <c r="Q105" s="199"/>
      <c r="R105" s="200">
        <f>SUM(R106:R110)</f>
        <v>0.0015709999999999999</v>
      </c>
      <c r="S105" s="199"/>
      <c r="T105" s="201">
        <f>SUM(T106:T110)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2" t="s">
        <v>81</v>
      </c>
      <c r="AT105" s="203" t="s">
        <v>72</v>
      </c>
      <c r="AU105" s="203" t="s">
        <v>99</v>
      </c>
      <c r="AY105" s="202" t="s">
        <v>138</v>
      </c>
      <c r="BK105" s="204">
        <f>SUM(BK106:BK110)</f>
        <v>0</v>
      </c>
    </row>
    <row r="106" s="2" customFormat="1" ht="37.8" customHeight="1">
      <c r="A106" s="40"/>
      <c r="B106" s="41"/>
      <c r="C106" s="207" t="s">
        <v>178</v>
      </c>
      <c r="D106" s="207" t="s">
        <v>140</v>
      </c>
      <c r="E106" s="208" t="s">
        <v>212</v>
      </c>
      <c r="F106" s="209" t="s">
        <v>213</v>
      </c>
      <c r="G106" s="210" t="s">
        <v>97</v>
      </c>
      <c r="H106" s="211">
        <v>104.70999999999999</v>
      </c>
      <c r="I106" s="212"/>
      <c r="J106" s="213">
        <f>ROUND(I106*H106,2)</f>
        <v>0</v>
      </c>
      <c r="K106" s="209" t="s">
        <v>143</v>
      </c>
      <c r="L106" s="46"/>
      <c r="M106" s="214" t="s">
        <v>19</v>
      </c>
      <c r="N106" s="215" t="s">
        <v>45</v>
      </c>
      <c r="O106" s="86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8" t="s">
        <v>144</v>
      </c>
      <c r="AT106" s="218" t="s">
        <v>140</v>
      </c>
      <c r="AU106" s="218" t="s">
        <v>162</v>
      </c>
      <c r="AY106" s="19" t="s">
        <v>138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99</v>
      </c>
      <c r="BK106" s="219">
        <f>ROUND(I106*H106,2)</f>
        <v>0</v>
      </c>
      <c r="BL106" s="19" t="s">
        <v>144</v>
      </c>
      <c r="BM106" s="218" t="s">
        <v>214</v>
      </c>
    </row>
    <row r="107" s="2" customFormat="1">
      <c r="A107" s="40"/>
      <c r="B107" s="41"/>
      <c r="C107" s="42"/>
      <c r="D107" s="222" t="s">
        <v>158</v>
      </c>
      <c r="E107" s="42"/>
      <c r="F107" s="253" t="s">
        <v>215</v>
      </c>
      <c r="G107" s="42"/>
      <c r="H107" s="42"/>
      <c r="I107" s="254"/>
      <c r="J107" s="42"/>
      <c r="K107" s="42"/>
      <c r="L107" s="46"/>
      <c r="M107" s="255"/>
      <c r="N107" s="256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158</v>
      </c>
      <c r="AU107" s="19" t="s">
        <v>162</v>
      </c>
    </row>
    <row r="108" s="14" customFormat="1">
      <c r="A108" s="14"/>
      <c r="B108" s="231"/>
      <c r="C108" s="232"/>
      <c r="D108" s="222" t="s">
        <v>146</v>
      </c>
      <c r="E108" s="233" t="s">
        <v>19</v>
      </c>
      <c r="F108" s="234" t="s">
        <v>330</v>
      </c>
      <c r="G108" s="232"/>
      <c r="H108" s="235">
        <v>104.70999999999999</v>
      </c>
      <c r="I108" s="236"/>
      <c r="J108" s="232"/>
      <c r="K108" s="232"/>
      <c r="L108" s="237"/>
      <c r="M108" s="238"/>
      <c r="N108" s="239"/>
      <c r="O108" s="239"/>
      <c r="P108" s="239"/>
      <c r="Q108" s="239"/>
      <c r="R108" s="239"/>
      <c r="S108" s="239"/>
      <c r="T108" s="240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1" t="s">
        <v>146</v>
      </c>
      <c r="AU108" s="241" t="s">
        <v>162</v>
      </c>
      <c r="AV108" s="14" t="s">
        <v>99</v>
      </c>
      <c r="AW108" s="14" t="s">
        <v>35</v>
      </c>
      <c r="AX108" s="14" t="s">
        <v>81</v>
      </c>
      <c r="AY108" s="241" t="s">
        <v>138</v>
      </c>
    </row>
    <row r="109" s="2" customFormat="1" ht="14.4" customHeight="1">
      <c r="A109" s="40"/>
      <c r="B109" s="41"/>
      <c r="C109" s="257" t="s">
        <v>184</v>
      </c>
      <c r="D109" s="257" t="s">
        <v>185</v>
      </c>
      <c r="E109" s="258" t="s">
        <v>217</v>
      </c>
      <c r="F109" s="259" t="s">
        <v>218</v>
      </c>
      <c r="G109" s="260" t="s">
        <v>219</v>
      </c>
      <c r="H109" s="261">
        <v>1.571</v>
      </c>
      <c r="I109" s="262"/>
      <c r="J109" s="263">
        <f>ROUND(I109*H109,2)</f>
        <v>0</v>
      </c>
      <c r="K109" s="259" t="s">
        <v>143</v>
      </c>
      <c r="L109" s="264"/>
      <c r="M109" s="265" t="s">
        <v>19</v>
      </c>
      <c r="N109" s="266" t="s">
        <v>45</v>
      </c>
      <c r="O109" s="86"/>
      <c r="P109" s="216">
        <f>O109*H109</f>
        <v>0</v>
      </c>
      <c r="Q109" s="216">
        <v>0.001</v>
      </c>
      <c r="R109" s="216">
        <f>Q109*H109</f>
        <v>0.0015709999999999999</v>
      </c>
      <c r="S109" s="216">
        <v>0</v>
      </c>
      <c r="T109" s="21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8" t="s">
        <v>188</v>
      </c>
      <c r="AT109" s="218" t="s">
        <v>185</v>
      </c>
      <c r="AU109" s="218" t="s">
        <v>162</v>
      </c>
      <c r="AY109" s="19" t="s">
        <v>138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99</v>
      </c>
      <c r="BK109" s="219">
        <f>ROUND(I109*H109,2)</f>
        <v>0</v>
      </c>
      <c r="BL109" s="19" t="s">
        <v>144</v>
      </c>
      <c r="BM109" s="218" t="s">
        <v>220</v>
      </c>
    </row>
    <row r="110" s="14" customFormat="1">
      <c r="A110" s="14"/>
      <c r="B110" s="231"/>
      <c r="C110" s="232"/>
      <c r="D110" s="222" t="s">
        <v>146</v>
      </c>
      <c r="E110" s="232"/>
      <c r="F110" s="234" t="s">
        <v>340</v>
      </c>
      <c r="G110" s="232"/>
      <c r="H110" s="235">
        <v>1.571</v>
      </c>
      <c r="I110" s="236"/>
      <c r="J110" s="232"/>
      <c r="K110" s="232"/>
      <c r="L110" s="237"/>
      <c r="M110" s="238"/>
      <c r="N110" s="239"/>
      <c r="O110" s="239"/>
      <c r="P110" s="239"/>
      <c r="Q110" s="239"/>
      <c r="R110" s="239"/>
      <c r="S110" s="239"/>
      <c r="T110" s="240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1" t="s">
        <v>146</v>
      </c>
      <c r="AU110" s="241" t="s">
        <v>162</v>
      </c>
      <c r="AV110" s="14" t="s">
        <v>99</v>
      </c>
      <c r="AW110" s="14" t="s">
        <v>4</v>
      </c>
      <c r="AX110" s="14" t="s">
        <v>81</v>
      </c>
      <c r="AY110" s="241" t="s">
        <v>138</v>
      </c>
    </row>
    <row r="111" s="12" customFormat="1" ht="22.8" customHeight="1">
      <c r="A111" s="12"/>
      <c r="B111" s="191"/>
      <c r="C111" s="192"/>
      <c r="D111" s="193" t="s">
        <v>72</v>
      </c>
      <c r="E111" s="205" t="s">
        <v>198</v>
      </c>
      <c r="F111" s="205" t="s">
        <v>222</v>
      </c>
      <c r="G111" s="192"/>
      <c r="H111" s="192"/>
      <c r="I111" s="195"/>
      <c r="J111" s="206">
        <f>BK111</f>
        <v>0</v>
      </c>
      <c r="K111" s="192"/>
      <c r="L111" s="197"/>
      <c r="M111" s="198"/>
      <c r="N111" s="199"/>
      <c r="O111" s="199"/>
      <c r="P111" s="200">
        <f>SUM(P112:P127)</f>
        <v>0</v>
      </c>
      <c r="Q111" s="199"/>
      <c r="R111" s="200">
        <f>SUM(R112:R127)</f>
        <v>0</v>
      </c>
      <c r="S111" s="199"/>
      <c r="T111" s="201">
        <f>SUM(T112:T127)</f>
        <v>42.495899999999999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2" t="s">
        <v>81</v>
      </c>
      <c r="AT111" s="203" t="s">
        <v>72</v>
      </c>
      <c r="AU111" s="203" t="s">
        <v>81</v>
      </c>
      <c r="AY111" s="202" t="s">
        <v>138</v>
      </c>
      <c r="BK111" s="204">
        <f>SUM(BK112:BK127)</f>
        <v>0</v>
      </c>
    </row>
    <row r="112" s="2" customFormat="1" ht="24.15" customHeight="1">
      <c r="A112" s="40"/>
      <c r="B112" s="41"/>
      <c r="C112" s="207" t="s">
        <v>188</v>
      </c>
      <c r="D112" s="207" t="s">
        <v>140</v>
      </c>
      <c r="E112" s="208" t="s">
        <v>341</v>
      </c>
      <c r="F112" s="209" t="s">
        <v>342</v>
      </c>
      <c r="G112" s="210" t="s">
        <v>102</v>
      </c>
      <c r="H112" s="211">
        <v>17.899999999999999</v>
      </c>
      <c r="I112" s="212"/>
      <c r="J112" s="213">
        <f>ROUND(I112*H112,2)</f>
        <v>0</v>
      </c>
      <c r="K112" s="209" t="s">
        <v>143</v>
      </c>
      <c r="L112" s="46"/>
      <c r="M112" s="214" t="s">
        <v>19</v>
      </c>
      <c r="N112" s="215" t="s">
        <v>45</v>
      </c>
      <c r="O112" s="86"/>
      <c r="P112" s="216">
        <f>O112*H112</f>
        <v>0</v>
      </c>
      <c r="Q112" s="216">
        <v>0</v>
      </c>
      <c r="R112" s="216">
        <f>Q112*H112</f>
        <v>0</v>
      </c>
      <c r="S112" s="216">
        <v>2.2000000000000002</v>
      </c>
      <c r="T112" s="217">
        <f>S112*H112</f>
        <v>39.380000000000003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8" t="s">
        <v>144</v>
      </c>
      <c r="AT112" s="218" t="s">
        <v>140</v>
      </c>
      <c r="AU112" s="218" t="s">
        <v>99</v>
      </c>
      <c r="AY112" s="19" t="s">
        <v>138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99</v>
      </c>
      <c r="BK112" s="219">
        <f>ROUND(I112*H112,2)</f>
        <v>0</v>
      </c>
      <c r="BL112" s="19" t="s">
        <v>144</v>
      </c>
      <c r="BM112" s="218" t="s">
        <v>145</v>
      </c>
    </row>
    <row r="113" s="13" customFormat="1">
      <c r="A113" s="13"/>
      <c r="B113" s="220"/>
      <c r="C113" s="221"/>
      <c r="D113" s="222" t="s">
        <v>146</v>
      </c>
      <c r="E113" s="223" t="s">
        <v>19</v>
      </c>
      <c r="F113" s="224" t="s">
        <v>343</v>
      </c>
      <c r="G113" s="221"/>
      <c r="H113" s="223" t="s">
        <v>19</v>
      </c>
      <c r="I113" s="225"/>
      <c r="J113" s="221"/>
      <c r="K113" s="221"/>
      <c r="L113" s="226"/>
      <c r="M113" s="227"/>
      <c r="N113" s="228"/>
      <c r="O113" s="228"/>
      <c r="P113" s="228"/>
      <c r="Q113" s="228"/>
      <c r="R113" s="228"/>
      <c r="S113" s="228"/>
      <c r="T113" s="22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0" t="s">
        <v>146</v>
      </c>
      <c r="AU113" s="230" t="s">
        <v>99</v>
      </c>
      <c r="AV113" s="13" t="s">
        <v>81</v>
      </c>
      <c r="AW113" s="13" t="s">
        <v>35</v>
      </c>
      <c r="AX113" s="13" t="s">
        <v>73</v>
      </c>
      <c r="AY113" s="230" t="s">
        <v>138</v>
      </c>
    </row>
    <row r="114" s="14" customFormat="1">
      <c r="A114" s="14"/>
      <c r="B114" s="231"/>
      <c r="C114" s="232"/>
      <c r="D114" s="222" t="s">
        <v>146</v>
      </c>
      <c r="E114" s="233" t="s">
        <v>19</v>
      </c>
      <c r="F114" s="234" t="s">
        <v>344</v>
      </c>
      <c r="G114" s="232"/>
      <c r="H114" s="235">
        <v>6.4889999999999999</v>
      </c>
      <c r="I114" s="236"/>
      <c r="J114" s="232"/>
      <c r="K114" s="232"/>
      <c r="L114" s="237"/>
      <c r="M114" s="238"/>
      <c r="N114" s="239"/>
      <c r="O114" s="239"/>
      <c r="P114" s="239"/>
      <c r="Q114" s="239"/>
      <c r="R114" s="239"/>
      <c r="S114" s="239"/>
      <c r="T114" s="24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1" t="s">
        <v>146</v>
      </c>
      <c r="AU114" s="241" t="s">
        <v>99</v>
      </c>
      <c r="AV114" s="14" t="s">
        <v>99</v>
      </c>
      <c r="AW114" s="14" t="s">
        <v>35</v>
      </c>
      <c r="AX114" s="14" t="s">
        <v>73</v>
      </c>
      <c r="AY114" s="241" t="s">
        <v>138</v>
      </c>
    </row>
    <row r="115" s="14" customFormat="1">
      <c r="A115" s="14"/>
      <c r="B115" s="231"/>
      <c r="C115" s="232"/>
      <c r="D115" s="222" t="s">
        <v>146</v>
      </c>
      <c r="E115" s="233" t="s">
        <v>19</v>
      </c>
      <c r="F115" s="234" t="s">
        <v>345</v>
      </c>
      <c r="G115" s="232"/>
      <c r="H115" s="235">
        <v>5.7110000000000003</v>
      </c>
      <c r="I115" s="236"/>
      <c r="J115" s="232"/>
      <c r="K115" s="232"/>
      <c r="L115" s="237"/>
      <c r="M115" s="238"/>
      <c r="N115" s="239"/>
      <c r="O115" s="239"/>
      <c r="P115" s="239"/>
      <c r="Q115" s="239"/>
      <c r="R115" s="239"/>
      <c r="S115" s="239"/>
      <c r="T115" s="24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1" t="s">
        <v>146</v>
      </c>
      <c r="AU115" s="241" t="s">
        <v>99</v>
      </c>
      <c r="AV115" s="14" t="s">
        <v>99</v>
      </c>
      <c r="AW115" s="14" t="s">
        <v>35</v>
      </c>
      <c r="AX115" s="14" t="s">
        <v>73</v>
      </c>
      <c r="AY115" s="241" t="s">
        <v>138</v>
      </c>
    </row>
    <row r="116" s="14" customFormat="1">
      <c r="A116" s="14"/>
      <c r="B116" s="231"/>
      <c r="C116" s="232"/>
      <c r="D116" s="222" t="s">
        <v>146</v>
      </c>
      <c r="E116" s="233" t="s">
        <v>19</v>
      </c>
      <c r="F116" s="234" t="s">
        <v>346</v>
      </c>
      <c r="G116" s="232"/>
      <c r="H116" s="235">
        <v>5.7000000000000002</v>
      </c>
      <c r="I116" s="236"/>
      <c r="J116" s="232"/>
      <c r="K116" s="232"/>
      <c r="L116" s="237"/>
      <c r="M116" s="238"/>
      <c r="N116" s="239"/>
      <c r="O116" s="239"/>
      <c r="P116" s="239"/>
      <c r="Q116" s="239"/>
      <c r="R116" s="239"/>
      <c r="S116" s="239"/>
      <c r="T116" s="24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1" t="s">
        <v>146</v>
      </c>
      <c r="AU116" s="241" t="s">
        <v>99</v>
      </c>
      <c r="AV116" s="14" t="s">
        <v>99</v>
      </c>
      <c r="AW116" s="14" t="s">
        <v>35</v>
      </c>
      <c r="AX116" s="14" t="s">
        <v>73</v>
      </c>
      <c r="AY116" s="241" t="s">
        <v>138</v>
      </c>
    </row>
    <row r="117" s="15" customFormat="1">
      <c r="A117" s="15"/>
      <c r="B117" s="242"/>
      <c r="C117" s="243"/>
      <c r="D117" s="222" t="s">
        <v>146</v>
      </c>
      <c r="E117" s="244" t="s">
        <v>19</v>
      </c>
      <c r="F117" s="245" t="s">
        <v>154</v>
      </c>
      <c r="G117" s="243"/>
      <c r="H117" s="246">
        <v>17.899999999999999</v>
      </c>
      <c r="I117" s="247"/>
      <c r="J117" s="243"/>
      <c r="K117" s="243"/>
      <c r="L117" s="248"/>
      <c r="M117" s="249"/>
      <c r="N117" s="250"/>
      <c r="O117" s="250"/>
      <c r="P117" s="250"/>
      <c r="Q117" s="250"/>
      <c r="R117" s="250"/>
      <c r="S117" s="250"/>
      <c r="T117" s="251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2" t="s">
        <v>146</v>
      </c>
      <c r="AU117" s="252" t="s">
        <v>99</v>
      </c>
      <c r="AV117" s="15" t="s">
        <v>144</v>
      </c>
      <c r="AW117" s="15" t="s">
        <v>35</v>
      </c>
      <c r="AX117" s="15" t="s">
        <v>81</v>
      </c>
      <c r="AY117" s="252" t="s">
        <v>138</v>
      </c>
    </row>
    <row r="118" s="2" customFormat="1" ht="37.8" customHeight="1">
      <c r="A118" s="40"/>
      <c r="B118" s="41"/>
      <c r="C118" s="207" t="s">
        <v>198</v>
      </c>
      <c r="D118" s="207" t="s">
        <v>140</v>
      </c>
      <c r="E118" s="208" t="s">
        <v>347</v>
      </c>
      <c r="F118" s="209" t="s">
        <v>348</v>
      </c>
      <c r="G118" s="210" t="s">
        <v>102</v>
      </c>
      <c r="H118" s="211">
        <v>17.899999999999999</v>
      </c>
      <c r="I118" s="212"/>
      <c r="J118" s="213">
        <f>ROUND(I118*H118,2)</f>
        <v>0</v>
      </c>
      <c r="K118" s="209" t="s">
        <v>143</v>
      </c>
      <c r="L118" s="46"/>
      <c r="M118" s="214" t="s">
        <v>19</v>
      </c>
      <c r="N118" s="215" t="s">
        <v>45</v>
      </c>
      <c r="O118" s="86"/>
      <c r="P118" s="216">
        <f>O118*H118</f>
        <v>0</v>
      </c>
      <c r="Q118" s="216">
        <v>0</v>
      </c>
      <c r="R118" s="216">
        <f>Q118*H118</f>
        <v>0</v>
      </c>
      <c r="S118" s="216">
        <v>0.029000000000000001</v>
      </c>
      <c r="T118" s="217">
        <f>S118*H118</f>
        <v>0.51910000000000001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8" t="s">
        <v>144</v>
      </c>
      <c r="AT118" s="218" t="s">
        <v>140</v>
      </c>
      <c r="AU118" s="218" t="s">
        <v>99</v>
      </c>
      <c r="AY118" s="19" t="s">
        <v>138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99</v>
      </c>
      <c r="BK118" s="219">
        <f>ROUND(I118*H118,2)</f>
        <v>0</v>
      </c>
      <c r="BL118" s="19" t="s">
        <v>144</v>
      </c>
      <c r="BM118" s="218" t="s">
        <v>349</v>
      </c>
    </row>
    <row r="119" s="2" customFormat="1" ht="24.15" customHeight="1">
      <c r="A119" s="40"/>
      <c r="B119" s="41"/>
      <c r="C119" s="207" t="s">
        <v>203</v>
      </c>
      <c r="D119" s="207" t="s">
        <v>140</v>
      </c>
      <c r="E119" s="208" t="s">
        <v>350</v>
      </c>
      <c r="F119" s="209" t="s">
        <v>351</v>
      </c>
      <c r="G119" s="210" t="s">
        <v>352</v>
      </c>
      <c r="H119" s="211">
        <v>30</v>
      </c>
      <c r="I119" s="212"/>
      <c r="J119" s="213">
        <f>ROUND(I119*H119,2)</f>
        <v>0</v>
      </c>
      <c r="K119" s="209" t="s">
        <v>143</v>
      </c>
      <c r="L119" s="46"/>
      <c r="M119" s="214" t="s">
        <v>19</v>
      </c>
      <c r="N119" s="215" t="s">
        <v>45</v>
      </c>
      <c r="O119" s="86"/>
      <c r="P119" s="216">
        <f>O119*H119</f>
        <v>0</v>
      </c>
      <c r="Q119" s="216">
        <v>0</v>
      </c>
      <c r="R119" s="216">
        <f>Q119*H119</f>
        <v>0</v>
      </c>
      <c r="S119" s="216">
        <v>0.065699999999999995</v>
      </c>
      <c r="T119" s="217">
        <f>S119*H119</f>
        <v>1.9709999999999999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8" t="s">
        <v>144</v>
      </c>
      <c r="AT119" s="218" t="s">
        <v>140</v>
      </c>
      <c r="AU119" s="218" t="s">
        <v>99</v>
      </c>
      <c r="AY119" s="19" t="s">
        <v>138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99</v>
      </c>
      <c r="BK119" s="219">
        <f>ROUND(I119*H119,2)</f>
        <v>0</v>
      </c>
      <c r="BL119" s="19" t="s">
        <v>144</v>
      </c>
      <c r="BM119" s="218" t="s">
        <v>353</v>
      </c>
    </row>
    <row r="120" s="2" customFormat="1">
      <c r="A120" s="40"/>
      <c r="B120" s="41"/>
      <c r="C120" s="42"/>
      <c r="D120" s="222" t="s">
        <v>158</v>
      </c>
      <c r="E120" s="42"/>
      <c r="F120" s="253" t="s">
        <v>354</v>
      </c>
      <c r="G120" s="42"/>
      <c r="H120" s="42"/>
      <c r="I120" s="254"/>
      <c r="J120" s="42"/>
      <c r="K120" s="42"/>
      <c r="L120" s="46"/>
      <c r="M120" s="255"/>
      <c r="N120" s="256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158</v>
      </c>
      <c r="AU120" s="19" t="s">
        <v>99</v>
      </c>
    </row>
    <row r="121" s="14" customFormat="1">
      <c r="A121" s="14"/>
      <c r="B121" s="231"/>
      <c r="C121" s="232"/>
      <c r="D121" s="222" t="s">
        <v>146</v>
      </c>
      <c r="E121" s="233" t="s">
        <v>19</v>
      </c>
      <c r="F121" s="234" t="s">
        <v>355</v>
      </c>
      <c r="G121" s="232"/>
      <c r="H121" s="235">
        <v>30</v>
      </c>
      <c r="I121" s="236"/>
      <c r="J121" s="232"/>
      <c r="K121" s="232"/>
      <c r="L121" s="237"/>
      <c r="M121" s="238"/>
      <c r="N121" s="239"/>
      <c r="O121" s="239"/>
      <c r="P121" s="239"/>
      <c r="Q121" s="239"/>
      <c r="R121" s="239"/>
      <c r="S121" s="239"/>
      <c r="T121" s="240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1" t="s">
        <v>146</v>
      </c>
      <c r="AU121" s="241" t="s">
        <v>99</v>
      </c>
      <c r="AV121" s="14" t="s">
        <v>99</v>
      </c>
      <c r="AW121" s="14" t="s">
        <v>35</v>
      </c>
      <c r="AX121" s="14" t="s">
        <v>81</v>
      </c>
      <c r="AY121" s="241" t="s">
        <v>138</v>
      </c>
    </row>
    <row r="122" s="2" customFormat="1" ht="24.15" customHeight="1">
      <c r="A122" s="40"/>
      <c r="B122" s="41"/>
      <c r="C122" s="207" t="s">
        <v>211</v>
      </c>
      <c r="D122" s="207" t="s">
        <v>140</v>
      </c>
      <c r="E122" s="208" t="s">
        <v>356</v>
      </c>
      <c r="F122" s="209" t="s">
        <v>357</v>
      </c>
      <c r="G122" s="210" t="s">
        <v>358</v>
      </c>
      <c r="H122" s="211">
        <v>60</v>
      </c>
      <c r="I122" s="212"/>
      <c r="J122" s="213">
        <f>ROUND(I122*H122,2)</f>
        <v>0</v>
      </c>
      <c r="K122" s="209" t="s">
        <v>143</v>
      </c>
      <c r="L122" s="46"/>
      <c r="M122" s="214" t="s">
        <v>19</v>
      </c>
      <c r="N122" s="215" t="s">
        <v>45</v>
      </c>
      <c r="O122" s="86"/>
      <c r="P122" s="216">
        <f>O122*H122</f>
        <v>0</v>
      </c>
      <c r="Q122" s="216">
        <v>0</v>
      </c>
      <c r="R122" s="216">
        <f>Q122*H122</f>
        <v>0</v>
      </c>
      <c r="S122" s="216">
        <v>0.00248</v>
      </c>
      <c r="T122" s="217">
        <f>S122*H122</f>
        <v>0.14879999999999999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8" t="s">
        <v>359</v>
      </c>
      <c r="AT122" s="218" t="s">
        <v>140</v>
      </c>
      <c r="AU122" s="218" t="s">
        <v>99</v>
      </c>
      <c r="AY122" s="19" t="s">
        <v>138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99</v>
      </c>
      <c r="BK122" s="219">
        <f>ROUND(I122*H122,2)</f>
        <v>0</v>
      </c>
      <c r="BL122" s="19" t="s">
        <v>359</v>
      </c>
      <c r="BM122" s="218" t="s">
        <v>360</v>
      </c>
    </row>
    <row r="123" s="2" customFormat="1">
      <c r="A123" s="40"/>
      <c r="B123" s="41"/>
      <c r="C123" s="42"/>
      <c r="D123" s="222" t="s">
        <v>158</v>
      </c>
      <c r="E123" s="42"/>
      <c r="F123" s="253" t="s">
        <v>361</v>
      </c>
      <c r="G123" s="42"/>
      <c r="H123" s="42"/>
      <c r="I123" s="254"/>
      <c r="J123" s="42"/>
      <c r="K123" s="42"/>
      <c r="L123" s="46"/>
      <c r="M123" s="255"/>
      <c r="N123" s="256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158</v>
      </c>
      <c r="AU123" s="19" t="s">
        <v>99</v>
      </c>
    </row>
    <row r="124" s="2" customFormat="1" ht="24.15" customHeight="1">
      <c r="A124" s="40"/>
      <c r="B124" s="41"/>
      <c r="C124" s="207" t="s">
        <v>216</v>
      </c>
      <c r="D124" s="207" t="s">
        <v>140</v>
      </c>
      <c r="E124" s="208" t="s">
        <v>362</v>
      </c>
      <c r="F124" s="209" t="s">
        <v>363</v>
      </c>
      <c r="G124" s="210" t="s">
        <v>352</v>
      </c>
      <c r="H124" s="211">
        <v>1</v>
      </c>
      <c r="I124" s="212"/>
      <c r="J124" s="213">
        <f>ROUND(I124*H124,2)</f>
        <v>0</v>
      </c>
      <c r="K124" s="209" t="s">
        <v>143</v>
      </c>
      <c r="L124" s="46"/>
      <c r="M124" s="214" t="s">
        <v>19</v>
      </c>
      <c r="N124" s="215" t="s">
        <v>45</v>
      </c>
      <c r="O124" s="86"/>
      <c r="P124" s="216">
        <f>O124*H124</f>
        <v>0</v>
      </c>
      <c r="Q124" s="216">
        <v>0</v>
      </c>
      <c r="R124" s="216">
        <f>Q124*H124</f>
        <v>0</v>
      </c>
      <c r="S124" s="216">
        <v>0.192</v>
      </c>
      <c r="T124" s="217">
        <f>S124*H124</f>
        <v>0.192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8" t="s">
        <v>144</v>
      </c>
      <c r="AT124" s="218" t="s">
        <v>140</v>
      </c>
      <c r="AU124" s="218" t="s">
        <v>99</v>
      </c>
      <c r="AY124" s="19" t="s">
        <v>138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99</v>
      </c>
      <c r="BK124" s="219">
        <f>ROUND(I124*H124,2)</f>
        <v>0</v>
      </c>
      <c r="BL124" s="19" t="s">
        <v>144</v>
      </c>
      <c r="BM124" s="218" t="s">
        <v>364</v>
      </c>
    </row>
    <row r="125" s="2" customFormat="1">
      <c r="A125" s="40"/>
      <c r="B125" s="41"/>
      <c r="C125" s="42"/>
      <c r="D125" s="222" t="s">
        <v>158</v>
      </c>
      <c r="E125" s="42"/>
      <c r="F125" s="253" t="s">
        <v>354</v>
      </c>
      <c r="G125" s="42"/>
      <c r="H125" s="42"/>
      <c r="I125" s="254"/>
      <c r="J125" s="42"/>
      <c r="K125" s="42"/>
      <c r="L125" s="46"/>
      <c r="M125" s="255"/>
      <c r="N125" s="256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158</v>
      </c>
      <c r="AU125" s="19" t="s">
        <v>99</v>
      </c>
    </row>
    <row r="126" s="2" customFormat="1" ht="24.15" customHeight="1">
      <c r="A126" s="40"/>
      <c r="B126" s="41"/>
      <c r="C126" s="207" t="s">
        <v>223</v>
      </c>
      <c r="D126" s="207" t="s">
        <v>140</v>
      </c>
      <c r="E126" s="208" t="s">
        <v>365</v>
      </c>
      <c r="F126" s="209" t="s">
        <v>366</v>
      </c>
      <c r="G126" s="210" t="s">
        <v>352</v>
      </c>
      <c r="H126" s="211">
        <v>1</v>
      </c>
      <c r="I126" s="212"/>
      <c r="J126" s="213">
        <f>ROUND(I126*H126,2)</f>
        <v>0</v>
      </c>
      <c r="K126" s="209" t="s">
        <v>143</v>
      </c>
      <c r="L126" s="46"/>
      <c r="M126" s="214" t="s">
        <v>19</v>
      </c>
      <c r="N126" s="215" t="s">
        <v>45</v>
      </c>
      <c r="O126" s="86"/>
      <c r="P126" s="216">
        <f>O126*H126</f>
        <v>0</v>
      </c>
      <c r="Q126" s="216">
        <v>0</v>
      </c>
      <c r="R126" s="216">
        <f>Q126*H126</f>
        <v>0</v>
      </c>
      <c r="S126" s="216">
        <v>0.28499999999999998</v>
      </c>
      <c r="T126" s="217">
        <f>S126*H126</f>
        <v>0.28499999999999998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8" t="s">
        <v>144</v>
      </c>
      <c r="AT126" s="218" t="s">
        <v>140</v>
      </c>
      <c r="AU126" s="218" t="s">
        <v>99</v>
      </c>
      <c r="AY126" s="19" t="s">
        <v>138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99</v>
      </c>
      <c r="BK126" s="219">
        <f>ROUND(I126*H126,2)</f>
        <v>0</v>
      </c>
      <c r="BL126" s="19" t="s">
        <v>144</v>
      </c>
      <c r="BM126" s="218" t="s">
        <v>367</v>
      </c>
    </row>
    <row r="127" s="2" customFormat="1">
      <c r="A127" s="40"/>
      <c r="B127" s="41"/>
      <c r="C127" s="42"/>
      <c r="D127" s="222" t="s">
        <v>158</v>
      </c>
      <c r="E127" s="42"/>
      <c r="F127" s="253" t="s">
        <v>354</v>
      </c>
      <c r="G127" s="42"/>
      <c r="H127" s="42"/>
      <c r="I127" s="254"/>
      <c r="J127" s="42"/>
      <c r="K127" s="42"/>
      <c r="L127" s="46"/>
      <c r="M127" s="255"/>
      <c r="N127" s="256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158</v>
      </c>
      <c r="AU127" s="19" t="s">
        <v>99</v>
      </c>
    </row>
    <row r="128" s="12" customFormat="1" ht="22.8" customHeight="1">
      <c r="A128" s="12"/>
      <c r="B128" s="191"/>
      <c r="C128" s="192"/>
      <c r="D128" s="193" t="s">
        <v>72</v>
      </c>
      <c r="E128" s="205" t="s">
        <v>242</v>
      </c>
      <c r="F128" s="205" t="s">
        <v>243</v>
      </c>
      <c r="G128" s="192"/>
      <c r="H128" s="192"/>
      <c r="I128" s="195"/>
      <c r="J128" s="206">
        <f>BK128</f>
        <v>0</v>
      </c>
      <c r="K128" s="192"/>
      <c r="L128" s="197"/>
      <c r="M128" s="198"/>
      <c r="N128" s="199"/>
      <c r="O128" s="199"/>
      <c r="P128" s="200">
        <f>SUM(P129:P142)</f>
        <v>0</v>
      </c>
      <c r="Q128" s="199"/>
      <c r="R128" s="200">
        <f>SUM(R129:R142)</f>
        <v>0</v>
      </c>
      <c r="S128" s="199"/>
      <c r="T128" s="201">
        <f>SUM(T129:T142)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2" t="s">
        <v>81</v>
      </c>
      <c r="AT128" s="203" t="s">
        <v>72</v>
      </c>
      <c r="AU128" s="203" t="s">
        <v>81</v>
      </c>
      <c r="AY128" s="202" t="s">
        <v>138</v>
      </c>
      <c r="BK128" s="204">
        <f>SUM(BK129:BK142)</f>
        <v>0</v>
      </c>
    </row>
    <row r="129" s="2" customFormat="1" ht="24.15" customHeight="1">
      <c r="A129" s="40"/>
      <c r="B129" s="41"/>
      <c r="C129" s="207" t="s">
        <v>244</v>
      </c>
      <c r="D129" s="207" t="s">
        <v>140</v>
      </c>
      <c r="E129" s="208" t="s">
        <v>245</v>
      </c>
      <c r="F129" s="209" t="s">
        <v>246</v>
      </c>
      <c r="G129" s="210" t="s">
        <v>174</v>
      </c>
      <c r="H129" s="211">
        <v>42.347000000000001</v>
      </c>
      <c r="I129" s="212"/>
      <c r="J129" s="213">
        <f>ROUND(I129*H129,2)</f>
        <v>0</v>
      </c>
      <c r="K129" s="209" t="s">
        <v>143</v>
      </c>
      <c r="L129" s="46"/>
      <c r="M129" s="214" t="s">
        <v>19</v>
      </c>
      <c r="N129" s="215" t="s">
        <v>45</v>
      </c>
      <c r="O129" s="86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8" t="s">
        <v>144</v>
      </c>
      <c r="AT129" s="218" t="s">
        <v>140</v>
      </c>
      <c r="AU129" s="218" t="s">
        <v>99</v>
      </c>
      <c r="AY129" s="19" t="s">
        <v>138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99</v>
      </c>
      <c r="BK129" s="219">
        <f>ROUND(I129*H129,2)</f>
        <v>0</v>
      </c>
      <c r="BL129" s="19" t="s">
        <v>144</v>
      </c>
      <c r="BM129" s="218" t="s">
        <v>247</v>
      </c>
    </row>
    <row r="130" s="2" customFormat="1">
      <c r="A130" s="40"/>
      <c r="B130" s="41"/>
      <c r="C130" s="42"/>
      <c r="D130" s="222" t="s">
        <v>158</v>
      </c>
      <c r="E130" s="42"/>
      <c r="F130" s="253" t="s">
        <v>248</v>
      </c>
      <c r="G130" s="42"/>
      <c r="H130" s="42"/>
      <c r="I130" s="254"/>
      <c r="J130" s="42"/>
      <c r="K130" s="42"/>
      <c r="L130" s="46"/>
      <c r="M130" s="255"/>
      <c r="N130" s="256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158</v>
      </c>
      <c r="AU130" s="19" t="s">
        <v>99</v>
      </c>
    </row>
    <row r="131" s="2" customFormat="1">
      <c r="A131" s="40"/>
      <c r="B131" s="41"/>
      <c r="C131" s="42"/>
      <c r="D131" s="222" t="s">
        <v>228</v>
      </c>
      <c r="E131" s="42"/>
      <c r="F131" s="253" t="s">
        <v>249</v>
      </c>
      <c r="G131" s="42"/>
      <c r="H131" s="42"/>
      <c r="I131" s="254"/>
      <c r="J131" s="42"/>
      <c r="K131" s="42"/>
      <c r="L131" s="46"/>
      <c r="M131" s="255"/>
      <c r="N131" s="256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228</v>
      </c>
      <c r="AU131" s="19" t="s">
        <v>99</v>
      </c>
    </row>
    <row r="132" s="2" customFormat="1" ht="49.05" customHeight="1">
      <c r="A132" s="40"/>
      <c r="B132" s="41"/>
      <c r="C132" s="207" t="s">
        <v>8</v>
      </c>
      <c r="D132" s="207" t="s">
        <v>140</v>
      </c>
      <c r="E132" s="208" t="s">
        <v>250</v>
      </c>
      <c r="F132" s="209" t="s">
        <v>251</v>
      </c>
      <c r="G132" s="210" t="s">
        <v>174</v>
      </c>
      <c r="H132" s="211">
        <v>1312.7570000000001</v>
      </c>
      <c r="I132" s="212"/>
      <c r="J132" s="213">
        <f>ROUND(I132*H132,2)</f>
        <v>0</v>
      </c>
      <c r="K132" s="209" t="s">
        <v>143</v>
      </c>
      <c r="L132" s="46"/>
      <c r="M132" s="214" t="s">
        <v>19</v>
      </c>
      <c r="N132" s="215" t="s">
        <v>45</v>
      </c>
      <c r="O132" s="86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8" t="s">
        <v>144</v>
      </c>
      <c r="AT132" s="218" t="s">
        <v>140</v>
      </c>
      <c r="AU132" s="218" t="s">
        <v>99</v>
      </c>
      <c r="AY132" s="19" t="s">
        <v>138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99</v>
      </c>
      <c r="BK132" s="219">
        <f>ROUND(I132*H132,2)</f>
        <v>0</v>
      </c>
      <c r="BL132" s="19" t="s">
        <v>144</v>
      </c>
      <c r="BM132" s="218" t="s">
        <v>252</v>
      </c>
    </row>
    <row r="133" s="2" customFormat="1">
      <c r="A133" s="40"/>
      <c r="B133" s="41"/>
      <c r="C133" s="42"/>
      <c r="D133" s="222" t="s">
        <v>228</v>
      </c>
      <c r="E133" s="42"/>
      <c r="F133" s="253" t="s">
        <v>253</v>
      </c>
      <c r="G133" s="42"/>
      <c r="H133" s="42"/>
      <c r="I133" s="254"/>
      <c r="J133" s="42"/>
      <c r="K133" s="42"/>
      <c r="L133" s="46"/>
      <c r="M133" s="255"/>
      <c r="N133" s="256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228</v>
      </c>
      <c r="AU133" s="19" t="s">
        <v>99</v>
      </c>
    </row>
    <row r="134" s="14" customFormat="1">
      <c r="A134" s="14"/>
      <c r="B134" s="231"/>
      <c r="C134" s="232"/>
      <c r="D134" s="222" t="s">
        <v>146</v>
      </c>
      <c r="E134" s="232"/>
      <c r="F134" s="234" t="s">
        <v>368</v>
      </c>
      <c r="G134" s="232"/>
      <c r="H134" s="235">
        <v>1312.7570000000001</v>
      </c>
      <c r="I134" s="236"/>
      <c r="J134" s="232"/>
      <c r="K134" s="232"/>
      <c r="L134" s="237"/>
      <c r="M134" s="238"/>
      <c r="N134" s="239"/>
      <c r="O134" s="239"/>
      <c r="P134" s="239"/>
      <c r="Q134" s="239"/>
      <c r="R134" s="239"/>
      <c r="S134" s="239"/>
      <c r="T134" s="24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1" t="s">
        <v>146</v>
      </c>
      <c r="AU134" s="241" t="s">
        <v>99</v>
      </c>
      <c r="AV134" s="14" t="s">
        <v>99</v>
      </c>
      <c r="AW134" s="14" t="s">
        <v>4</v>
      </c>
      <c r="AX134" s="14" t="s">
        <v>81</v>
      </c>
      <c r="AY134" s="241" t="s">
        <v>138</v>
      </c>
    </row>
    <row r="135" s="2" customFormat="1" ht="37.8" customHeight="1">
      <c r="A135" s="40"/>
      <c r="B135" s="41"/>
      <c r="C135" s="207" t="s">
        <v>255</v>
      </c>
      <c r="D135" s="207" t="s">
        <v>140</v>
      </c>
      <c r="E135" s="208" t="s">
        <v>256</v>
      </c>
      <c r="F135" s="209" t="s">
        <v>257</v>
      </c>
      <c r="G135" s="210" t="s">
        <v>174</v>
      </c>
      <c r="H135" s="211">
        <v>21.173999999999999</v>
      </c>
      <c r="I135" s="212"/>
      <c r="J135" s="213">
        <f>ROUND(I135*H135,2)</f>
        <v>0</v>
      </c>
      <c r="K135" s="209" t="s">
        <v>143</v>
      </c>
      <c r="L135" s="46"/>
      <c r="M135" s="214" t="s">
        <v>19</v>
      </c>
      <c r="N135" s="215" t="s">
        <v>45</v>
      </c>
      <c r="O135" s="86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8" t="s">
        <v>144</v>
      </c>
      <c r="AT135" s="218" t="s">
        <v>140</v>
      </c>
      <c r="AU135" s="218" t="s">
        <v>99</v>
      </c>
      <c r="AY135" s="19" t="s">
        <v>138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99</v>
      </c>
      <c r="BK135" s="219">
        <f>ROUND(I135*H135,2)</f>
        <v>0</v>
      </c>
      <c r="BL135" s="19" t="s">
        <v>144</v>
      </c>
      <c r="BM135" s="218" t="s">
        <v>258</v>
      </c>
    </row>
    <row r="136" s="2" customFormat="1">
      <c r="A136" s="40"/>
      <c r="B136" s="41"/>
      <c r="C136" s="42"/>
      <c r="D136" s="222" t="s">
        <v>158</v>
      </c>
      <c r="E136" s="42"/>
      <c r="F136" s="253" t="s">
        <v>259</v>
      </c>
      <c r="G136" s="42"/>
      <c r="H136" s="42"/>
      <c r="I136" s="254"/>
      <c r="J136" s="42"/>
      <c r="K136" s="42"/>
      <c r="L136" s="46"/>
      <c r="M136" s="255"/>
      <c r="N136" s="256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158</v>
      </c>
      <c r="AU136" s="19" t="s">
        <v>99</v>
      </c>
    </row>
    <row r="137" s="2" customFormat="1">
      <c r="A137" s="40"/>
      <c r="B137" s="41"/>
      <c r="C137" s="42"/>
      <c r="D137" s="222" t="s">
        <v>228</v>
      </c>
      <c r="E137" s="42"/>
      <c r="F137" s="253" t="s">
        <v>260</v>
      </c>
      <c r="G137" s="42"/>
      <c r="H137" s="42"/>
      <c r="I137" s="254"/>
      <c r="J137" s="42"/>
      <c r="K137" s="42"/>
      <c r="L137" s="46"/>
      <c r="M137" s="255"/>
      <c r="N137" s="256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228</v>
      </c>
      <c r="AU137" s="19" t="s">
        <v>99</v>
      </c>
    </row>
    <row r="138" s="14" customFormat="1">
      <c r="A138" s="14"/>
      <c r="B138" s="231"/>
      <c r="C138" s="232"/>
      <c r="D138" s="222" t="s">
        <v>146</v>
      </c>
      <c r="E138" s="232"/>
      <c r="F138" s="234" t="s">
        <v>369</v>
      </c>
      <c r="G138" s="232"/>
      <c r="H138" s="235">
        <v>21.173999999999999</v>
      </c>
      <c r="I138" s="236"/>
      <c r="J138" s="232"/>
      <c r="K138" s="232"/>
      <c r="L138" s="237"/>
      <c r="M138" s="238"/>
      <c r="N138" s="239"/>
      <c r="O138" s="239"/>
      <c r="P138" s="239"/>
      <c r="Q138" s="239"/>
      <c r="R138" s="239"/>
      <c r="S138" s="239"/>
      <c r="T138" s="24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1" t="s">
        <v>146</v>
      </c>
      <c r="AU138" s="241" t="s">
        <v>99</v>
      </c>
      <c r="AV138" s="14" t="s">
        <v>99</v>
      </c>
      <c r="AW138" s="14" t="s">
        <v>4</v>
      </c>
      <c r="AX138" s="14" t="s">
        <v>81</v>
      </c>
      <c r="AY138" s="241" t="s">
        <v>138</v>
      </c>
    </row>
    <row r="139" s="2" customFormat="1" ht="37.8" customHeight="1">
      <c r="A139" s="40"/>
      <c r="B139" s="41"/>
      <c r="C139" s="207" t="s">
        <v>262</v>
      </c>
      <c r="D139" s="207" t="s">
        <v>140</v>
      </c>
      <c r="E139" s="208" t="s">
        <v>263</v>
      </c>
      <c r="F139" s="209" t="s">
        <v>264</v>
      </c>
      <c r="G139" s="210" t="s">
        <v>174</v>
      </c>
      <c r="H139" s="211">
        <v>21.173999999999999</v>
      </c>
      <c r="I139" s="212"/>
      <c r="J139" s="213">
        <f>ROUND(I139*H139,2)</f>
        <v>0</v>
      </c>
      <c r="K139" s="209" t="s">
        <v>143</v>
      </c>
      <c r="L139" s="46"/>
      <c r="M139" s="214" t="s">
        <v>19</v>
      </c>
      <c r="N139" s="215" t="s">
        <v>45</v>
      </c>
      <c r="O139" s="86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8" t="s">
        <v>144</v>
      </c>
      <c r="AT139" s="218" t="s">
        <v>140</v>
      </c>
      <c r="AU139" s="218" t="s">
        <v>99</v>
      </c>
      <c r="AY139" s="19" t="s">
        <v>138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99</v>
      </c>
      <c r="BK139" s="219">
        <f>ROUND(I139*H139,2)</f>
        <v>0</v>
      </c>
      <c r="BL139" s="19" t="s">
        <v>144</v>
      </c>
      <c r="BM139" s="218" t="s">
        <v>265</v>
      </c>
    </row>
    <row r="140" s="2" customFormat="1">
      <c r="A140" s="40"/>
      <c r="B140" s="41"/>
      <c r="C140" s="42"/>
      <c r="D140" s="222" t="s">
        <v>158</v>
      </c>
      <c r="E140" s="42"/>
      <c r="F140" s="253" t="s">
        <v>259</v>
      </c>
      <c r="G140" s="42"/>
      <c r="H140" s="42"/>
      <c r="I140" s="254"/>
      <c r="J140" s="42"/>
      <c r="K140" s="42"/>
      <c r="L140" s="46"/>
      <c r="M140" s="255"/>
      <c r="N140" s="256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158</v>
      </c>
      <c r="AU140" s="19" t="s">
        <v>99</v>
      </c>
    </row>
    <row r="141" s="2" customFormat="1">
      <c r="A141" s="40"/>
      <c r="B141" s="41"/>
      <c r="C141" s="42"/>
      <c r="D141" s="222" t="s">
        <v>228</v>
      </c>
      <c r="E141" s="42"/>
      <c r="F141" s="253" t="s">
        <v>266</v>
      </c>
      <c r="G141" s="42"/>
      <c r="H141" s="42"/>
      <c r="I141" s="254"/>
      <c r="J141" s="42"/>
      <c r="K141" s="42"/>
      <c r="L141" s="46"/>
      <c r="M141" s="255"/>
      <c r="N141" s="256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228</v>
      </c>
      <c r="AU141" s="19" t="s">
        <v>99</v>
      </c>
    </row>
    <row r="142" s="14" customFormat="1">
      <c r="A142" s="14"/>
      <c r="B142" s="231"/>
      <c r="C142" s="232"/>
      <c r="D142" s="222" t="s">
        <v>146</v>
      </c>
      <c r="E142" s="232"/>
      <c r="F142" s="234" t="s">
        <v>369</v>
      </c>
      <c r="G142" s="232"/>
      <c r="H142" s="235">
        <v>21.173999999999999</v>
      </c>
      <c r="I142" s="236"/>
      <c r="J142" s="232"/>
      <c r="K142" s="232"/>
      <c r="L142" s="237"/>
      <c r="M142" s="238"/>
      <c r="N142" s="239"/>
      <c r="O142" s="239"/>
      <c r="P142" s="239"/>
      <c r="Q142" s="239"/>
      <c r="R142" s="239"/>
      <c r="S142" s="239"/>
      <c r="T142" s="24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1" t="s">
        <v>146</v>
      </c>
      <c r="AU142" s="241" t="s">
        <v>99</v>
      </c>
      <c r="AV142" s="14" t="s">
        <v>99</v>
      </c>
      <c r="AW142" s="14" t="s">
        <v>4</v>
      </c>
      <c r="AX142" s="14" t="s">
        <v>81</v>
      </c>
      <c r="AY142" s="241" t="s">
        <v>138</v>
      </c>
    </row>
    <row r="143" s="12" customFormat="1" ht="22.8" customHeight="1">
      <c r="A143" s="12"/>
      <c r="B143" s="191"/>
      <c r="C143" s="192"/>
      <c r="D143" s="193" t="s">
        <v>72</v>
      </c>
      <c r="E143" s="205" t="s">
        <v>296</v>
      </c>
      <c r="F143" s="205" t="s">
        <v>297</v>
      </c>
      <c r="G143" s="192"/>
      <c r="H143" s="192"/>
      <c r="I143" s="195"/>
      <c r="J143" s="206">
        <f>BK143</f>
        <v>0</v>
      </c>
      <c r="K143" s="192"/>
      <c r="L143" s="197"/>
      <c r="M143" s="198"/>
      <c r="N143" s="199"/>
      <c r="O143" s="199"/>
      <c r="P143" s="200">
        <f>P144</f>
        <v>0</v>
      </c>
      <c r="Q143" s="199"/>
      <c r="R143" s="200">
        <f>R144</f>
        <v>0</v>
      </c>
      <c r="S143" s="199"/>
      <c r="T143" s="201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2" t="s">
        <v>81</v>
      </c>
      <c r="AT143" s="203" t="s">
        <v>72</v>
      </c>
      <c r="AU143" s="203" t="s">
        <v>81</v>
      </c>
      <c r="AY143" s="202" t="s">
        <v>138</v>
      </c>
      <c r="BK143" s="204">
        <f>BK144</f>
        <v>0</v>
      </c>
    </row>
    <row r="144" s="2" customFormat="1" ht="14.4" customHeight="1">
      <c r="A144" s="40"/>
      <c r="B144" s="41"/>
      <c r="C144" s="207" t="s">
        <v>209</v>
      </c>
      <c r="D144" s="207" t="s">
        <v>140</v>
      </c>
      <c r="E144" s="208" t="s">
        <v>299</v>
      </c>
      <c r="F144" s="209" t="s">
        <v>300</v>
      </c>
      <c r="G144" s="210" t="s">
        <v>174</v>
      </c>
      <c r="H144" s="211">
        <v>0.002</v>
      </c>
      <c r="I144" s="212"/>
      <c r="J144" s="213">
        <f>ROUND(I144*H144,2)</f>
        <v>0</v>
      </c>
      <c r="K144" s="209" t="s">
        <v>143</v>
      </c>
      <c r="L144" s="46"/>
      <c r="M144" s="278" t="s">
        <v>19</v>
      </c>
      <c r="N144" s="279" t="s">
        <v>45</v>
      </c>
      <c r="O144" s="280"/>
      <c r="P144" s="281">
        <f>O144*H144</f>
        <v>0</v>
      </c>
      <c r="Q144" s="281">
        <v>0</v>
      </c>
      <c r="R144" s="281">
        <f>Q144*H144</f>
        <v>0</v>
      </c>
      <c r="S144" s="281">
        <v>0</v>
      </c>
      <c r="T144" s="282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8" t="s">
        <v>144</v>
      </c>
      <c r="AT144" s="218" t="s">
        <v>140</v>
      </c>
      <c r="AU144" s="218" t="s">
        <v>99</v>
      </c>
      <c r="AY144" s="19" t="s">
        <v>138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9" t="s">
        <v>99</v>
      </c>
      <c r="BK144" s="219">
        <f>ROUND(I144*H144,2)</f>
        <v>0</v>
      </c>
      <c r="BL144" s="19" t="s">
        <v>144</v>
      </c>
      <c r="BM144" s="218" t="s">
        <v>301</v>
      </c>
    </row>
    <row r="145" s="2" customFormat="1" ht="6.96" customHeight="1">
      <c r="A145" s="40"/>
      <c r="B145" s="61"/>
      <c r="C145" s="62"/>
      <c r="D145" s="62"/>
      <c r="E145" s="62"/>
      <c r="F145" s="62"/>
      <c r="G145" s="62"/>
      <c r="H145" s="62"/>
      <c r="I145" s="62"/>
      <c r="J145" s="62"/>
      <c r="K145" s="62"/>
      <c r="L145" s="46"/>
      <c r="M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</sheetData>
  <sheetProtection sheet="1" autoFilter="0" formatColumns="0" formatRows="0" objects="1" scenarios="1" spinCount="100000" saltValue="UAhR2AQ4XoArw2t5s58sY/CUlxB/blw4mJB9N4DMXRLZCkOLBfTt/FbyoWhrR72amIfBjo9MHe+TM3mJq1QHHQ==" hashValue="ESH8qKEYHhr+79lVhcLf/xfowDl97xWCnUaFXevdXy1lUhhQR+3JIjRqnW4BR17SiQ7CoXjYh262qpfWuKHoSQ==" algorithmName="SHA-512" password="CC35"/>
  <autoFilter ref="C84:K144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81</v>
      </c>
    </row>
    <row r="4" s="1" customFormat="1" ht="24.96" customHeight="1">
      <c r="B4" s="22"/>
      <c r="D4" s="133" t="s">
        <v>104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23.25" customHeight="1">
      <c r="B7" s="22"/>
      <c r="E7" s="136" t="str">
        <f>'Rekapitulace stavby'!K6</f>
        <v>ODSTRANĚNÍ STAVBY ČP, 1031 VČ. KOLNY A OPLOCENÍ V NUDVOJOVICÍCH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111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370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21. 6. 2021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27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28</v>
      </c>
      <c r="F15" s="40"/>
      <c r="G15" s="40"/>
      <c r="H15" s="40"/>
      <c r="I15" s="135" t="s">
        <v>29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30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29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32</v>
      </c>
      <c r="E20" s="40"/>
      <c r="F20" s="40"/>
      <c r="G20" s="40"/>
      <c r="H20" s="40"/>
      <c r="I20" s="135" t="s">
        <v>26</v>
      </c>
      <c r="J20" s="139" t="s">
        <v>33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34</v>
      </c>
      <c r="F21" s="40"/>
      <c r="G21" s="40"/>
      <c r="H21" s="40"/>
      <c r="I21" s="135" t="s">
        <v>29</v>
      </c>
      <c r="J21" s="139" t="s">
        <v>19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36</v>
      </c>
      <c r="E23" s="40"/>
      <c r="F23" s="40"/>
      <c r="G23" s="40"/>
      <c r="H23" s="40"/>
      <c r="I23" s="135" t="s">
        <v>26</v>
      </c>
      <c r="J23" s="139" t="s">
        <v>33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34</v>
      </c>
      <c r="F24" s="40"/>
      <c r="G24" s="40"/>
      <c r="H24" s="40"/>
      <c r="I24" s="135" t="s">
        <v>29</v>
      </c>
      <c r="J24" s="139" t="s">
        <v>19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37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39</v>
      </c>
      <c r="E30" s="40"/>
      <c r="F30" s="40"/>
      <c r="G30" s="40"/>
      <c r="H30" s="40"/>
      <c r="I30" s="40"/>
      <c r="J30" s="147">
        <f>ROUND(J80,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41</v>
      </c>
      <c r="G32" s="40"/>
      <c r="H32" s="40"/>
      <c r="I32" s="148" t="s">
        <v>40</v>
      </c>
      <c r="J32" s="148" t="s">
        <v>42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43</v>
      </c>
      <c r="E33" s="135" t="s">
        <v>44</v>
      </c>
      <c r="F33" s="150">
        <f>ROUND((SUM(BE80:BE85)),  2)</f>
        <v>0</v>
      </c>
      <c r="G33" s="40"/>
      <c r="H33" s="40"/>
      <c r="I33" s="151">
        <v>0.20999999999999999</v>
      </c>
      <c r="J33" s="150">
        <f>ROUND(((SUM(BE80:BE85))*I33),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45</v>
      </c>
      <c r="F34" s="150">
        <f>ROUND((SUM(BF80:BF85)),  2)</f>
        <v>0</v>
      </c>
      <c r="G34" s="40"/>
      <c r="H34" s="40"/>
      <c r="I34" s="151">
        <v>0.14999999999999999</v>
      </c>
      <c r="J34" s="150">
        <f>ROUND(((SUM(BF80:BF85))*I34),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46</v>
      </c>
      <c r="F35" s="150">
        <f>ROUND((SUM(BG80:BG85)),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47</v>
      </c>
      <c r="F36" s="150">
        <f>ROUND((SUM(BH80:BH85)),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48</v>
      </c>
      <c r="F37" s="150">
        <f>ROUND((SUM(BI80:BI85)),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3.25" customHeight="1">
      <c r="A48" s="40"/>
      <c r="B48" s="41"/>
      <c r="C48" s="42"/>
      <c r="D48" s="42"/>
      <c r="E48" s="163" t="str">
        <f>E7</f>
        <v>ODSTRANĚNÍ STAVBY ČP, 1031 VČ. KOLNY A OPLOCENÍ V NUDVOJOVICÍCH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111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04 - Přípojky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na p.p.č. 3688 v k.ú. Turnov</v>
      </c>
      <c r="G52" s="42"/>
      <c r="H52" s="42"/>
      <c r="I52" s="34" t="s">
        <v>23</v>
      </c>
      <c r="J52" s="74" t="str">
        <f>IF(J12="","",J12)</f>
        <v>21. 6. 2021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Město Turnov</v>
      </c>
      <c r="G54" s="42"/>
      <c r="H54" s="42"/>
      <c r="I54" s="34" t="s">
        <v>32</v>
      </c>
      <c r="J54" s="38" t="str">
        <f>E21</f>
        <v>ACTIV Projekce, s.r.o.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ACTIV Projekce,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114</v>
      </c>
      <c r="D57" s="165"/>
      <c r="E57" s="165"/>
      <c r="F57" s="165"/>
      <c r="G57" s="165"/>
      <c r="H57" s="165"/>
      <c r="I57" s="165"/>
      <c r="J57" s="166" t="s">
        <v>115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71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8"/>
      <c r="C60" s="169"/>
      <c r="D60" s="170" t="s">
        <v>371</v>
      </c>
      <c r="E60" s="171"/>
      <c r="F60" s="171"/>
      <c r="G60" s="171"/>
      <c r="H60" s="171"/>
      <c r="I60" s="171"/>
      <c r="J60" s="172">
        <f>J81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3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3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123</v>
      </c>
      <c r="D67" s="42"/>
      <c r="E67" s="42"/>
      <c r="F67" s="42"/>
      <c r="G67" s="42"/>
      <c r="H67" s="42"/>
      <c r="I67" s="42"/>
      <c r="J67" s="42"/>
      <c r="K67" s="42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3.25" customHeight="1">
      <c r="A70" s="40"/>
      <c r="B70" s="41"/>
      <c r="C70" s="42"/>
      <c r="D70" s="42"/>
      <c r="E70" s="163" t="str">
        <f>E7</f>
        <v>ODSTRANĚNÍ STAVBY ČP, 1031 VČ. KOLNY A OPLOCENÍ V NUDVOJOVICÍCH</v>
      </c>
      <c r="F70" s="34"/>
      <c r="G70" s="34"/>
      <c r="H70" s="34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111</v>
      </c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SO 04 - Přípojky</v>
      </c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>na p.p.č. 3688 v k.ú. Turnov</v>
      </c>
      <c r="G74" s="42"/>
      <c r="H74" s="42"/>
      <c r="I74" s="34" t="s">
        <v>23</v>
      </c>
      <c r="J74" s="74" t="str">
        <f>IF(J12="","",J12)</f>
        <v>21. 6. 2021</v>
      </c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5.65" customHeight="1">
      <c r="A76" s="40"/>
      <c r="B76" s="41"/>
      <c r="C76" s="34" t="s">
        <v>25</v>
      </c>
      <c r="D76" s="42"/>
      <c r="E76" s="42"/>
      <c r="F76" s="29" t="str">
        <f>E15</f>
        <v>Město Turnov</v>
      </c>
      <c r="G76" s="42"/>
      <c r="H76" s="42"/>
      <c r="I76" s="34" t="s">
        <v>32</v>
      </c>
      <c r="J76" s="38" t="str">
        <f>E21</f>
        <v>ACTIV Projekce, s.r.o.</v>
      </c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5.65" customHeight="1">
      <c r="A77" s="40"/>
      <c r="B77" s="41"/>
      <c r="C77" s="34" t="s">
        <v>30</v>
      </c>
      <c r="D77" s="42"/>
      <c r="E77" s="42"/>
      <c r="F77" s="29" t="str">
        <f>IF(E18="","",E18)</f>
        <v>Vyplň údaj</v>
      </c>
      <c r="G77" s="42"/>
      <c r="H77" s="42"/>
      <c r="I77" s="34" t="s">
        <v>36</v>
      </c>
      <c r="J77" s="38" t="str">
        <f>E24</f>
        <v>ACTIV Projekce, s.r.o.</v>
      </c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80"/>
      <c r="B79" s="181"/>
      <c r="C79" s="182" t="s">
        <v>124</v>
      </c>
      <c r="D79" s="183" t="s">
        <v>58</v>
      </c>
      <c r="E79" s="183" t="s">
        <v>54</v>
      </c>
      <c r="F79" s="183" t="s">
        <v>55</v>
      </c>
      <c r="G79" s="183" t="s">
        <v>125</v>
      </c>
      <c r="H79" s="183" t="s">
        <v>126</v>
      </c>
      <c r="I79" s="183" t="s">
        <v>127</v>
      </c>
      <c r="J79" s="183" t="s">
        <v>115</v>
      </c>
      <c r="K79" s="184" t="s">
        <v>128</v>
      </c>
      <c r="L79" s="185"/>
      <c r="M79" s="94" t="s">
        <v>19</v>
      </c>
      <c r="N79" s="95" t="s">
        <v>43</v>
      </c>
      <c r="O79" s="95" t="s">
        <v>129</v>
      </c>
      <c r="P79" s="95" t="s">
        <v>130</v>
      </c>
      <c r="Q79" s="95" t="s">
        <v>131</v>
      </c>
      <c r="R79" s="95" t="s">
        <v>132</v>
      </c>
      <c r="S79" s="95" t="s">
        <v>133</v>
      </c>
      <c r="T79" s="96" t="s">
        <v>134</v>
      </c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</row>
    <row r="80" s="2" customFormat="1" ht="22.8" customHeight="1">
      <c r="A80" s="40"/>
      <c r="B80" s="41"/>
      <c r="C80" s="101" t="s">
        <v>135</v>
      </c>
      <c r="D80" s="42"/>
      <c r="E80" s="42"/>
      <c r="F80" s="42"/>
      <c r="G80" s="42"/>
      <c r="H80" s="42"/>
      <c r="I80" s="42"/>
      <c r="J80" s="186">
        <f>BK80</f>
        <v>0</v>
      </c>
      <c r="K80" s="42"/>
      <c r="L80" s="46"/>
      <c r="M80" s="97"/>
      <c r="N80" s="187"/>
      <c r="O80" s="98"/>
      <c r="P80" s="188">
        <f>P81</f>
        <v>0</v>
      </c>
      <c r="Q80" s="98"/>
      <c r="R80" s="188">
        <f>R81</f>
        <v>0</v>
      </c>
      <c r="S80" s="98"/>
      <c r="T80" s="189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72</v>
      </c>
      <c r="AU80" s="19" t="s">
        <v>116</v>
      </c>
      <c r="BK80" s="190">
        <f>BK81</f>
        <v>0</v>
      </c>
    </row>
    <row r="81" s="12" customFormat="1" ht="25.92" customHeight="1">
      <c r="A81" s="12"/>
      <c r="B81" s="191"/>
      <c r="C81" s="192"/>
      <c r="D81" s="193" t="s">
        <v>72</v>
      </c>
      <c r="E81" s="194" t="s">
        <v>372</v>
      </c>
      <c r="F81" s="194" t="s">
        <v>373</v>
      </c>
      <c r="G81" s="192"/>
      <c r="H81" s="192"/>
      <c r="I81" s="195"/>
      <c r="J81" s="196">
        <f>BK81</f>
        <v>0</v>
      </c>
      <c r="K81" s="192"/>
      <c r="L81" s="197"/>
      <c r="M81" s="198"/>
      <c r="N81" s="199"/>
      <c r="O81" s="199"/>
      <c r="P81" s="200">
        <f>SUM(P82:P85)</f>
        <v>0</v>
      </c>
      <c r="Q81" s="199"/>
      <c r="R81" s="200">
        <f>SUM(R82:R85)</f>
        <v>0</v>
      </c>
      <c r="S81" s="199"/>
      <c r="T81" s="201">
        <f>SUM(T82:T85)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2" t="s">
        <v>144</v>
      </c>
      <c r="AT81" s="203" t="s">
        <v>72</v>
      </c>
      <c r="AU81" s="203" t="s">
        <v>73</v>
      </c>
      <c r="AY81" s="202" t="s">
        <v>138</v>
      </c>
      <c r="BK81" s="204">
        <f>SUM(BK82:BK85)</f>
        <v>0</v>
      </c>
    </row>
    <row r="82" s="2" customFormat="1" ht="37.8" customHeight="1">
      <c r="A82" s="40"/>
      <c r="B82" s="41"/>
      <c r="C82" s="207" t="s">
        <v>81</v>
      </c>
      <c r="D82" s="207" t="s">
        <v>140</v>
      </c>
      <c r="E82" s="208" t="s">
        <v>374</v>
      </c>
      <c r="F82" s="209" t="s">
        <v>375</v>
      </c>
      <c r="G82" s="210" t="s">
        <v>376</v>
      </c>
      <c r="H82" s="211">
        <v>1</v>
      </c>
      <c r="I82" s="212"/>
      <c r="J82" s="213">
        <f>ROUND(I82*H82,2)</f>
        <v>0</v>
      </c>
      <c r="K82" s="209" t="s">
        <v>19</v>
      </c>
      <c r="L82" s="46"/>
      <c r="M82" s="214" t="s">
        <v>19</v>
      </c>
      <c r="N82" s="215" t="s">
        <v>45</v>
      </c>
      <c r="O82" s="86"/>
      <c r="P82" s="216">
        <f>O82*H82</f>
        <v>0</v>
      </c>
      <c r="Q82" s="216">
        <v>0</v>
      </c>
      <c r="R82" s="216">
        <f>Q82*H82</f>
        <v>0</v>
      </c>
      <c r="S82" s="216">
        <v>0</v>
      </c>
      <c r="T82" s="217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18" t="s">
        <v>359</v>
      </c>
      <c r="AT82" s="218" t="s">
        <v>140</v>
      </c>
      <c r="AU82" s="218" t="s">
        <v>81</v>
      </c>
      <c r="AY82" s="19" t="s">
        <v>138</v>
      </c>
      <c r="BE82" s="219">
        <f>IF(N82="základní",J82,0)</f>
        <v>0</v>
      </c>
      <c r="BF82" s="219">
        <f>IF(N82="snížená",J82,0)</f>
        <v>0</v>
      </c>
      <c r="BG82" s="219">
        <f>IF(N82="zákl. přenesená",J82,0)</f>
        <v>0</v>
      </c>
      <c r="BH82" s="219">
        <f>IF(N82="sníž. přenesená",J82,0)</f>
        <v>0</v>
      </c>
      <c r="BI82" s="219">
        <f>IF(N82="nulová",J82,0)</f>
        <v>0</v>
      </c>
      <c r="BJ82" s="19" t="s">
        <v>99</v>
      </c>
      <c r="BK82" s="219">
        <f>ROUND(I82*H82,2)</f>
        <v>0</v>
      </c>
      <c r="BL82" s="19" t="s">
        <v>359</v>
      </c>
      <c r="BM82" s="218" t="s">
        <v>377</v>
      </c>
    </row>
    <row r="83" s="2" customFormat="1" ht="37.8" customHeight="1">
      <c r="A83" s="40"/>
      <c r="B83" s="41"/>
      <c r="C83" s="207" t="s">
        <v>99</v>
      </c>
      <c r="D83" s="207" t="s">
        <v>140</v>
      </c>
      <c r="E83" s="208" t="s">
        <v>378</v>
      </c>
      <c r="F83" s="209" t="s">
        <v>379</v>
      </c>
      <c r="G83" s="210" t="s">
        <v>376</v>
      </c>
      <c r="H83" s="211">
        <v>1</v>
      </c>
      <c r="I83" s="212"/>
      <c r="J83" s="213">
        <f>ROUND(I83*H83,2)</f>
        <v>0</v>
      </c>
      <c r="K83" s="209" t="s">
        <v>19</v>
      </c>
      <c r="L83" s="46"/>
      <c r="M83" s="214" t="s">
        <v>19</v>
      </c>
      <c r="N83" s="215" t="s">
        <v>45</v>
      </c>
      <c r="O83" s="86"/>
      <c r="P83" s="216">
        <f>O83*H83</f>
        <v>0</v>
      </c>
      <c r="Q83" s="216">
        <v>0</v>
      </c>
      <c r="R83" s="216">
        <f>Q83*H83</f>
        <v>0</v>
      </c>
      <c r="S83" s="216">
        <v>0</v>
      </c>
      <c r="T83" s="217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18" t="s">
        <v>359</v>
      </c>
      <c r="AT83" s="218" t="s">
        <v>140</v>
      </c>
      <c r="AU83" s="218" t="s">
        <v>81</v>
      </c>
      <c r="AY83" s="19" t="s">
        <v>138</v>
      </c>
      <c r="BE83" s="219">
        <f>IF(N83="základní",J83,0)</f>
        <v>0</v>
      </c>
      <c r="BF83" s="219">
        <f>IF(N83="snížená",J83,0)</f>
        <v>0</v>
      </c>
      <c r="BG83" s="219">
        <f>IF(N83="zákl. přenesená",J83,0)</f>
        <v>0</v>
      </c>
      <c r="BH83" s="219">
        <f>IF(N83="sníž. přenesená",J83,0)</f>
        <v>0</v>
      </c>
      <c r="BI83" s="219">
        <f>IF(N83="nulová",J83,0)</f>
        <v>0</v>
      </c>
      <c r="BJ83" s="19" t="s">
        <v>99</v>
      </c>
      <c r="BK83" s="219">
        <f>ROUND(I83*H83,2)</f>
        <v>0</v>
      </c>
      <c r="BL83" s="19" t="s">
        <v>359</v>
      </c>
      <c r="BM83" s="218" t="s">
        <v>380</v>
      </c>
    </row>
    <row r="84" s="2" customFormat="1" ht="37.8" customHeight="1">
      <c r="A84" s="40"/>
      <c r="B84" s="41"/>
      <c r="C84" s="207" t="s">
        <v>162</v>
      </c>
      <c r="D84" s="207" t="s">
        <v>140</v>
      </c>
      <c r="E84" s="208" t="s">
        <v>381</v>
      </c>
      <c r="F84" s="209" t="s">
        <v>382</v>
      </c>
      <c r="G84" s="210" t="s">
        <v>376</v>
      </c>
      <c r="H84" s="211">
        <v>1</v>
      </c>
      <c r="I84" s="212"/>
      <c r="J84" s="213">
        <f>ROUND(I84*H84,2)</f>
        <v>0</v>
      </c>
      <c r="K84" s="209" t="s">
        <v>19</v>
      </c>
      <c r="L84" s="46"/>
      <c r="M84" s="214" t="s">
        <v>19</v>
      </c>
      <c r="N84" s="215" t="s">
        <v>45</v>
      </c>
      <c r="O84" s="86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8" t="s">
        <v>359</v>
      </c>
      <c r="AT84" s="218" t="s">
        <v>140</v>
      </c>
      <c r="AU84" s="218" t="s">
        <v>81</v>
      </c>
      <c r="AY84" s="19" t="s">
        <v>138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19" t="s">
        <v>99</v>
      </c>
      <c r="BK84" s="219">
        <f>ROUND(I84*H84,2)</f>
        <v>0</v>
      </c>
      <c r="BL84" s="19" t="s">
        <v>359</v>
      </c>
      <c r="BM84" s="218" t="s">
        <v>383</v>
      </c>
    </row>
    <row r="85" s="2" customFormat="1" ht="37.8" customHeight="1">
      <c r="A85" s="40"/>
      <c r="B85" s="41"/>
      <c r="C85" s="207" t="s">
        <v>144</v>
      </c>
      <c r="D85" s="207" t="s">
        <v>140</v>
      </c>
      <c r="E85" s="208" t="s">
        <v>384</v>
      </c>
      <c r="F85" s="209" t="s">
        <v>385</v>
      </c>
      <c r="G85" s="210" t="s">
        <v>376</v>
      </c>
      <c r="H85" s="211">
        <v>1</v>
      </c>
      <c r="I85" s="212"/>
      <c r="J85" s="213">
        <f>ROUND(I85*H85,2)</f>
        <v>0</v>
      </c>
      <c r="K85" s="209" t="s">
        <v>19</v>
      </c>
      <c r="L85" s="46"/>
      <c r="M85" s="278" t="s">
        <v>19</v>
      </c>
      <c r="N85" s="279" t="s">
        <v>45</v>
      </c>
      <c r="O85" s="280"/>
      <c r="P85" s="281">
        <f>O85*H85</f>
        <v>0</v>
      </c>
      <c r="Q85" s="281">
        <v>0</v>
      </c>
      <c r="R85" s="281">
        <f>Q85*H85</f>
        <v>0</v>
      </c>
      <c r="S85" s="281">
        <v>0</v>
      </c>
      <c r="T85" s="282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8" t="s">
        <v>359</v>
      </c>
      <c r="AT85" s="218" t="s">
        <v>140</v>
      </c>
      <c r="AU85" s="218" t="s">
        <v>81</v>
      </c>
      <c r="AY85" s="19" t="s">
        <v>138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19" t="s">
        <v>99</v>
      </c>
      <c r="BK85" s="219">
        <f>ROUND(I85*H85,2)</f>
        <v>0</v>
      </c>
      <c r="BL85" s="19" t="s">
        <v>359</v>
      </c>
      <c r="BM85" s="218" t="s">
        <v>386</v>
      </c>
    </row>
    <row r="86" s="2" customFormat="1" ht="6.96" customHeight="1">
      <c r="A86" s="40"/>
      <c r="B86" s="61"/>
      <c r="C86" s="62"/>
      <c r="D86" s="62"/>
      <c r="E86" s="62"/>
      <c r="F86" s="62"/>
      <c r="G86" s="62"/>
      <c r="H86" s="62"/>
      <c r="I86" s="62"/>
      <c r="J86" s="62"/>
      <c r="K86" s="62"/>
      <c r="L86" s="46"/>
      <c r="M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</sheetData>
  <sheetProtection sheet="1" autoFilter="0" formatColumns="0" formatRows="0" objects="1" scenarios="1" spinCount="100000" saltValue="PNgBGnvjKT6i7RN/XuXklFZBm9Kf4E5SbB884zE5J7Udo4NMcai58EDfHTE1QYmqi2UqGYi647E/lfoZW9AUUg==" hashValue="9khR8HPE4W7E4p/TUsW80RENgVnyBfWclzt+OvfcYpz2TGk/av312eaXldjDAzu8bkLX4/d++rXzC9pQFQ6gqw==" algorithmName="SHA-512" password="CC35"/>
  <autoFilter ref="C79:K85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81</v>
      </c>
    </row>
    <row r="4" s="1" customFormat="1" ht="24.96" customHeight="1">
      <c r="B4" s="22"/>
      <c r="D4" s="133" t="s">
        <v>104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23.25" customHeight="1">
      <c r="B7" s="22"/>
      <c r="E7" s="136" t="str">
        <f>'Rekapitulace stavby'!K6</f>
        <v>ODSTRANĚNÍ STAVBY ČP, 1031 VČ. KOLNY A OPLOCENÍ V NUDVOJOVICÍCH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111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387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21. 6. 2021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27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28</v>
      </c>
      <c r="F15" s="40"/>
      <c r="G15" s="40"/>
      <c r="H15" s="40"/>
      <c r="I15" s="135" t="s">
        <v>29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30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29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32</v>
      </c>
      <c r="E20" s="40"/>
      <c r="F20" s="40"/>
      <c r="G20" s="40"/>
      <c r="H20" s="40"/>
      <c r="I20" s="135" t="s">
        <v>26</v>
      </c>
      <c r="J20" s="139" t="s">
        <v>33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34</v>
      </c>
      <c r="F21" s="40"/>
      <c r="G21" s="40"/>
      <c r="H21" s="40"/>
      <c r="I21" s="135" t="s">
        <v>29</v>
      </c>
      <c r="J21" s="139" t="s">
        <v>19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36</v>
      </c>
      <c r="E23" s="40"/>
      <c r="F23" s="40"/>
      <c r="G23" s="40"/>
      <c r="H23" s="40"/>
      <c r="I23" s="135" t="s">
        <v>26</v>
      </c>
      <c r="J23" s="139" t="s">
        <v>33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34</v>
      </c>
      <c r="F24" s="40"/>
      <c r="G24" s="40"/>
      <c r="H24" s="40"/>
      <c r="I24" s="135" t="s">
        <v>29</v>
      </c>
      <c r="J24" s="139" t="s">
        <v>19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37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39</v>
      </c>
      <c r="E30" s="40"/>
      <c r="F30" s="40"/>
      <c r="G30" s="40"/>
      <c r="H30" s="40"/>
      <c r="I30" s="40"/>
      <c r="J30" s="147">
        <f>ROUND(J83,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41</v>
      </c>
      <c r="G32" s="40"/>
      <c r="H32" s="40"/>
      <c r="I32" s="148" t="s">
        <v>40</v>
      </c>
      <c r="J32" s="148" t="s">
        <v>42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43</v>
      </c>
      <c r="E33" s="135" t="s">
        <v>44</v>
      </c>
      <c r="F33" s="150">
        <f>ROUND((SUM(BE83:BE94)),  2)</f>
        <v>0</v>
      </c>
      <c r="G33" s="40"/>
      <c r="H33" s="40"/>
      <c r="I33" s="151">
        <v>0.20999999999999999</v>
      </c>
      <c r="J33" s="150">
        <f>ROUND(((SUM(BE83:BE94))*I33),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45</v>
      </c>
      <c r="F34" s="150">
        <f>ROUND((SUM(BF83:BF94)),  2)</f>
        <v>0</v>
      </c>
      <c r="G34" s="40"/>
      <c r="H34" s="40"/>
      <c r="I34" s="151">
        <v>0.14999999999999999</v>
      </c>
      <c r="J34" s="150">
        <f>ROUND(((SUM(BF83:BF94))*I34),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46</v>
      </c>
      <c r="F35" s="150">
        <f>ROUND((SUM(BG83:BG94)),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47</v>
      </c>
      <c r="F36" s="150">
        <f>ROUND((SUM(BH83:BH94)),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48</v>
      </c>
      <c r="F37" s="150">
        <f>ROUND((SUM(BI83:BI94)),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3.25" customHeight="1">
      <c r="A48" s="40"/>
      <c r="B48" s="41"/>
      <c r="C48" s="42"/>
      <c r="D48" s="42"/>
      <c r="E48" s="163" t="str">
        <f>E7</f>
        <v>ODSTRANĚNÍ STAVBY ČP, 1031 VČ. KOLNY A OPLOCENÍ V NUDVOJOVICÍCH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111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VRN - Vedlejší rozpočtové náklady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na p.p.č. 3688 v k.ú. Turnov</v>
      </c>
      <c r="G52" s="42"/>
      <c r="H52" s="42"/>
      <c r="I52" s="34" t="s">
        <v>23</v>
      </c>
      <c r="J52" s="74" t="str">
        <f>IF(J12="","",J12)</f>
        <v>21. 6. 2021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Město Turnov</v>
      </c>
      <c r="G54" s="42"/>
      <c r="H54" s="42"/>
      <c r="I54" s="34" t="s">
        <v>32</v>
      </c>
      <c r="J54" s="38" t="str">
        <f>E21</f>
        <v>ACTIV Projekce, s.r.o.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ACTIV Projekce,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114</v>
      </c>
      <c r="D57" s="165"/>
      <c r="E57" s="165"/>
      <c r="F57" s="165"/>
      <c r="G57" s="165"/>
      <c r="H57" s="165"/>
      <c r="I57" s="165"/>
      <c r="J57" s="166" t="s">
        <v>115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71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8"/>
      <c r="C60" s="169"/>
      <c r="D60" s="170" t="s">
        <v>388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387</v>
      </c>
      <c r="E61" s="171"/>
      <c r="F61" s="171"/>
      <c r="G61" s="171"/>
      <c r="H61" s="171"/>
      <c r="I61" s="171"/>
      <c r="J61" s="172">
        <f>J87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74"/>
      <c r="C62" s="175"/>
      <c r="D62" s="176" t="s">
        <v>389</v>
      </c>
      <c r="E62" s="177"/>
      <c r="F62" s="177"/>
      <c r="G62" s="177"/>
      <c r="H62" s="177"/>
      <c r="I62" s="177"/>
      <c r="J62" s="178">
        <f>J88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390</v>
      </c>
      <c r="E63" s="177"/>
      <c r="F63" s="177"/>
      <c r="G63" s="177"/>
      <c r="H63" s="177"/>
      <c r="I63" s="177"/>
      <c r="J63" s="178">
        <f>J93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123</v>
      </c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3.25" customHeight="1">
      <c r="A73" s="40"/>
      <c r="B73" s="41"/>
      <c r="C73" s="42"/>
      <c r="D73" s="42"/>
      <c r="E73" s="163" t="str">
        <f>E7</f>
        <v>ODSTRANĚNÍ STAVBY ČP, 1031 VČ. KOLNY A OPLOCENÍ V NUDVOJOVICÍCH</v>
      </c>
      <c r="F73" s="34"/>
      <c r="G73" s="34"/>
      <c r="H73" s="34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111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VRN - Vedlejší rozpočtové náklady</v>
      </c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na p.p.č. 3688 v k.ú. Turnov</v>
      </c>
      <c r="G77" s="42"/>
      <c r="H77" s="42"/>
      <c r="I77" s="34" t="s">
        <v>23</v>
      </c>
      <c r="J77" s="74" t="str">
        <f>IF(J12="","",J12)</f>
        <v>21. 6. 2021</v>
      </c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5.65" customHeight="1">
      <c r="A79" s="40"/>
      <c r="B79" s="41"/>
      <c r="C79" s="34" t="s">
        <v>25</v>
      </c>
      <c r="D79" s="42"/>
      <c r="E79" s="42"/>
      <c r="F79" s="29" t="str">
        <f>E15</f>
        <v>Město Turnov</v>
      </c>
      <c r="G79" s="42"/>
      <c r="H79" s="42"/>
      <c r="I79" s="34" t="s">
        <v>32</v>
      </c>
      <c r="J79" s="38" t="str">
        <f>E21</f>
        <v>ACTIV Projekce, s.r.o.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5.65" customHeight="1">
      <c r="A80" s="40"/>
      <c r="B80" s="41"/>
      <c r="C80" s="34" t="s">
        <v>30</v>
      </c>
      <c r="D80" s="42"/>
      <c r="E80" s="42"/>
      <c r="F80" s="29" t="str">
        <f>IF(E18="","",E18)</f>
        <v>Vyplň údaj</v>
      </c>
      <c r="G80" s="42"/>
      <c r="H80" s="42"/>
      <c r="I80" s="34" t="s">
        <v>36</v>
      </c>
      <c r="J80" s="38" t="str">
        <f>E24</f>
        <v>ACTIV Projekce, s.r.o.</v>
      </c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80"/>
      <c r="B82" s="181"/>
      <c r="C82" s="182" t="s">
        <v>124</v>
      </c>
      <c r="D82" s="183" t="s">
        <v>58</v>
      </c>
      <c r="E82" s="183" t="s">
        <v>54</v>
      </c>
      <c r="F82" s="183" t="s">
        <v>55</v>
      </c>
      <c r="G82" s="183" t="s">
        <v>125</v>
      </c>
      <c r="H82" s="183" t="s">
        <v>126</v>
      </c>
      <c r="I82" s="183" t="s">
        <v>127</v>
      </c>
      <c r="J82" s="183" t="s">
        <v>115</v>
      </c>
      <c r="K82" s="184" t="s">
        <v>128</v>
      </c>
      <c r="L82" s="185"/>
      <c r="M82" s="94" t="s">
        <v>19</v>
      </c>
      <c r="N82" s="95" t="s">
        <v>43</v>
      </c>
      <c r="O82" s="95" t="s">
        <v>129</v>
      </c>
      <c r="P82" s="95" t="s">
        <v>130</v>
      </c>
      <c r="Q82" s="95" t="s">
        <v>131</v>
      </c>
      <c r="R82" s="95" t="s">
        <v>132</v>
      </c>
      <c r="S82" s="95" t="s">
        <v>133</v>
      </c>
      <c r="T82" s="96" t="s">
        <v>134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40"/>
      <c r="B83" s="41"/>
      <c r="C83" s="101" t="s">
        <v>135</v>
      </c>
      <c r="D83" s="42"/>
      <c r="E83" s="42"/>
      <c r="F83" s="42"/>
      <c r="G83" s="42"/>
      <c r="H83" s="42"/>
      <c r="I83" s="42"/>
      <c r="J83" s="186">
        <f>BK83</f>
        <v>0</v>
      </c>
      <c r="K83" s="42"/>
      <c r="L83" s="46"/>
      <c r="M83" s="97"/>
      <c r="N83" s="187"/>
      <c r="O83" s="98"/>
      <c r="P83" s="188">
        <f>P84+P87</f>
        <v>0</v>
      </c>
      <c r="Q83" s="98"/>
      <c r="R83" s="188">
        <f>R84+R87</f>
        <v>0</v>
      </c>
      <c r="S83" s="98"/>
      <c r="T83" s="189">
        <f>T84+T87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72</v>
      </c>
      <c r="AU83" s="19" t="s">
        <v>116</v>
      </c>
      <c r="BK83" s="190">
        <f>BK84+BK87</f>
        <v>0</v>
      </c>
    </row>
    <row r="84" s="12" customFormat="1" ht="25.92" customHeight="1">
      <c r="A84" s="12"/>
      <c r="B84" s="191"/>
      <c r="C84" s="192"/>
      <c r="D84" s="193" t="s">
        <v>72</v>
      </c>
      <c r="E84" s="194" t="s">
        <v>391</v>
      </c>
      <c r="F84" s="194" t="s">
        <v>392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SUM(P85:P86)</f>
        <v>0</v>
      </c>
      <c r="Q84" s="199"/>
      <c r="R84" s="200">
        <f>SUM(R85:R86)</f>
        <v>0</v>
      </c>
      <c r="S84" s="199"/>
      <c r="T84" s="201">
        <f>SUM(T85:T86)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144</v>
      </c>
      <c r="AT84" s="203" t="s">
        <v>72</v>
      </c>
      <c r="AU84" s="203" t="s">
        <v>73</v>
      </c>
      <c r="AY84" s="202" t="s">
        <v>138</v>
      </c>
      <c r="BK84" s="204">
        <f>SUM(BK85:BK86)</f>
        <v>0</v>
      </c>
    </row>
    <row r="85" s="2" customFormat="1" ht="14.4" customHeight="1">
      <c r="A85" s="40"/>
      <c r="B85" s="41"/>
      <c r="C85" s="207" t="s">
        <v>81</v>
      </c>
      <c r="D85" s="207" t="s">
        <v>140</v>
      </c>
      <c r="E85" s="208" t="s">
        <v>393</v>
      </c>
      <c r="F85" s="209" t="s">
        <v>394</v>
      </c>
      <c r="G85" s="210" t="s">
        <v>376</v>
      </c>
      <c r="H85" s="211">
        <v>1</v>
      </c>
      <c r="I85" s="212"/>
      <c r="J85" s="213">
        <f>ROUND(I85*H85,2)</f>
        <v>0</v>
      </c>
      <c r="K85" s="209" t="s">
        <v>143</v>
      </c>
      <c r="L85" s="46"/>
      <c r="M85" s="214" t="s">
        <v>19</v>
      </c>
      <c r="N85" s="215" t="s">
        <v>45</v>
      </c>
      <c r="O85" s="86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8" t="s">
        <v>395</v>
      </c>
      <c r="AT85" s="218" t="s">
        <v>140</v>
      </c>
      <c r="AU85" s="218" t="s">
        <v>81</v>
      </c>
      <c r="AY85" s="19" t="s">
        <v>138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19" t="s">
        <v>99</v>
      </c>
      <c r="BK85" s="219">
        <f>ROUND(I85*H85,2)</f>
        <v>0</v>
      </c>
      <c r="BL85" s="19" t="s">
        <v>395</v>
      </c>
      <c r="BM85" s="218" t="s">
        <v>396</v>
      </c>
    </row>
    <row r="86" s="2" customFormat="1" ht="14.4" customHeight="1">
      <c r="A86" s="40"/>
      <c r="B86" s="41"/>
      <c r="C86" s="207" t="s">
        <v>99</v>
      </c>
      <c r="D86" s="207" t="s">
        <v>140</v>
      </c>
      <c r="E86" s="208" t="s">
        <v>397</v>
      </c>
      <c r="F86" s="209" t="s">
        <v>398</v>
      </c>
      <c r="G86" s="210" t="s">
        <v>376</v>
      </c>
      <c r="H86" s="211">
        <v>1</v>
      </c>
      <c r="I86" s="212"/>
      <c r="J86" s="213">
        <f>ROUND(I86*H86,2)</f>
        <v>0</v>
      </c>
      <c r="K86" s="209" t="s">
        <v>143</v>
      </c>
      <c r="L86" s="46"/>
      <c r="M86" s="214" t="s">
        <v>19</v>
      </c>
      <c r="N86" s="215" t="s">
        <v>45</v>
      </c>
      <c r="O86" s="86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8" t="s">
        <v>395</v>
      </c>
      <c r="AT86" s="218" t="s">
        <v>140</v>
      </c>
      <c r="AU86" s="218" t="s">
        <v>81</v>
      </c>
      <c r="AY86" s="19" t="s">
        <v>138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19" t="s">
        <v>99</v>
      </c>
      <c r="BK86" s="219">
        <f>ROUND(I86*H86,2)</f>
        <v>0</v>
      </c>
      <c r="BL86" s="19" t="s">
        <v>395</v>
      </c>
      <c r="BM86" s="218" t="s">
        <v>399</v>
      </c>
    </row>
    <row r="87" s="12" customFormat="1" ht="25.92" customHeight="1">
      <c r="A87" s="12"/>
      <c r="B87" s="191"/>
      <c r="C87" s="192"/>
      <c r="D87" s="193" t="s">
        <v>72</v>
      </c>
      <c r="E87" s="194" t="s">
        <v>92</v>
      </c>
      <c r="F87" s="194" t="s">
        <v>93</v>
      </c>
      <c r="G87" s="192"/>
      <c r="H87" s="192"/>
      <c r="I87" s="195"/>
      <c r="J87" s="196">
        <f>BK87</f>
        <v>0</v>
      </c>
      <c r="K87" s="192"/>
      <c r="L87" s="197"/>
      <c r="M87" s="198"/>
      <c r="N87" s="199"/>
      <c r="O87" s="199"/>
      <c r="P87" s="200">
        <f>P88+P93</f>
        <v>0</v>
      </c>
      <c r="Q87" s="199"/>
      <c r="R87" s="200">
        <f>R88+R93</f>
        <v>0</v>
      </c>
      <c r="S87" s="199"/>
      <c r="T87" s="201">
        <f>T88+T93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171</v>
      </c>
      <c r="AT87" s="203" t="s">
        <v>72</v>
      </c>
      <c r="AU87" s="203" t="s">
        <v>73</v>
      </c>
      <c r="AY87" s="202" t="s">
        <v>138</v>
      </c>
      <c r="BK87" s="204">
        <f>BK88+BK93</f>
        <v>0</v>
      </c>
    </row>
    <row r="88" s="12" customFormat="1" ht="22.8" customHeight="1">
      <c r="A88" s="12"/>
      <c r="B88" s="191"/>
      <c r="C88" s="192"/>
      <c r="D88" s="193" t="s">
        <v>72</v>
      </c>
      <c r="E88" s="205" t="s">
        <v>400</v>
      </c>
      <c r="F88" s="205" t="s">
        <v>401</v>
      </c>
      <c r="G88" s="192"/>
      <c r="H88" s="192"/>
      <c r="I88" s="195"/>
      <c r="J88" s="206">
        <f>BK88</f>
        <v>0</v>
      </c>
      <c r="K88" s="192"/>
      <c r="L88" s="197"/>
      <c r="M88" s="198"/>
      <c r="N88" s="199"/>
      <c r="O88" s="199"/>
      <c r="P88" s="200">
        <f>SUM(P89:P92)</f>
        <v>0</v>
      </c>
      <c r="Q88" s="199"/>
      <c r="R88" s="200">
        <f>SUM(R89:R92)</f>
        <v>0</v>
      </c>
      <c r="S88" s="199"/>
      <c r="T88" s="201">
        <f>SUM(T89:T92)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171</v>
      </c>
      <c r="AT88" s="203" t="s">
        <v>72</v>
      </c>
      <c r="AU88" s="203" t="s">
        <v>81</v>
      </c>
      <c r="AY88" s="202" t="s">
        <v>138</v>
      </c>
      <c r="BK88" s="204">
        <f>SUM(BK89:BK92)</f>
        <v>0</v>
      </c>
    </row>
    <row r="89" s="2" customFormat="1" ht="14.4" customHeight="1">
      <c r="A89" s="40"/>
      <c r="B89" s="41"/>
      <c r="C89" s="207" t="s">
        <v>162</v>
      </c>
      <c r="D89" s="207" t="s">
        <v>140</v>
      </c>
      <c r="E89" s="208" t="s">
        <v>402</v>
      </c>
      <c r="F89" s="209" t="s">
        <v>401</v>
      </c>
      <c r="G89" s="210" t="s">
        <v>376</v>
      </c>
      <c r="H89" s="211">
        <v>1</v>
      </c>
      <c r="I89" s="212"/>
      <c r="J89" s="213">
        <f>ROUND(I89*H89,2)</f>
        <v>0</v>
      </c>
      <c r="K89" s="209" t="s">
        <v>143</v>
      </c>
      <c r="L89" s="46"/>
      <c r="M89" s="214" t="s">
        <v>19</v>
      </c>
      <c r="N89" s="215" t="s">
        <v>45</v>
      </c>
      <c r="O89" s="86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8" t="s">
        <v>395</v>
      </c>
      <c r="AT89" s="218" t="s">
        <v>140</v>
      </c>
      <c r="AU89" s="218" t="s">
        <v>99</v>
      </c>
      <c r="AY89" s="19" t="s">
        <v>138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9" t="s">
        <v>99</v>
      </c>
      <c r="BK89" s="219">
        <f>ROUND(I89*H89,2)</f>
        <v>0</v>
      </c>
      <c r="BL89" s="19" t="s">
        <v>395</v>
      </c>
      <c r="BM89" s="218" t="s">
        <v>403</v>
      </c>
    </row>
    <row r="90" s="2" customFormat="1" ht="14.4" customHeight="1">
      <c r="A90" s="40"/>
      <c r="B90" s="41"/>
      <c r="C90" s="207" t="s">
        <v>144</v>
      </c>
      <c r="D90" s="207" t="s">
        <v>140</v>
      </c>
      <c r="E90" s="208" t="s">
        <v>404</v>
      </c>
      <c r="F90" s="209" t="s">
        <v>405</v>
      </c>
      <c r="G90" s="210" t="s">
        <v>376</v>
      </c>
      <c r="H90" s="211">
        <v>1</v>
      </c>
      <c r="I90" s="212"/>
      <c r="J90" s="213">
        <f>ROUND(I90*H90,2)</f>
        <v>0</v>
      </c>
      <c r="K90" s="209" t="s">
        <v>143</v>
      </c>
      <c r="L90" s="46"/>
      <c r="M90" s="214" t="s">
        <v>19</v>
      </c>
      <c r="N90" s="215" t="s">
        <v>45</v>
      </c>
      <c r="O90" s="86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8" t="s">
        <v>395</v>
      </c>
      <c r="AT90" s="218" t="s">
        <v>140</v>
      </c>
      <c r="AU90" s="218" t="s">
        <v>99</v>
      </c>
      <c r="AY90" s="19" t="s">
        <v>138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9" t="s">
        <v>99</v>
      </c>
      <c r="BK90" s="219">
        <f>ROUND(I90*H90,2)</f>
        <v>0</v>
      </c>
      <c r="BL90" s="19" t="s">
        <v>395</v>
      </c>
      <c r="BM90" s="218" t="s">
        <v>406</v>
      </c>
    </row>
    <row r="91" s="2" customFormat="1" ht="14.4" customHeight="1">
      <c r="A91" s="40"/>
      <c r="B91" s="41"/>
      <c r="C91" s="207" t="s">
        <v>171</v>
      </c>
      <c r="D91" s="207" t="s">
        <v>140</v>
      </c>
      <c r="E91" s="208" t="s">
        <v>407</v>
      </c>
      <c r="F91" s="209" t="s">
        <v>408</v>
      </c>
      <c r="G91" s="210" t="s">
        <v>376</v>
      </c>
      <c r="H91" s="211">
        <v>1</v>
      </c>
      <c r="I91" s="212"/>
      <c r="J91" s="213">
        <f>ROUND(I91*H91,2)</f>
        <v>0</v>
      </c>
      <c r="K91" s="209" t="s">
        <v>143</v>
      </c>
      <c r="L91" s="46"/>
      <c r="M91" s="214" t="s">
        <v>19</v>
      </c>
      <c r="N91" s="215" t="s">
        <v>45</v>
      </c>
      <c r="O91" s="86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8" t="s">
        <v>395</v>
      </c>
      <c r="AT91" s="218" t="s">
        <v>140</v>
      </c>
      <c r="AU91" s="218" t="s">
        <v>99</v>
      </c>
      <c r="AY91" s="19" t="s">
        <v>138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99</v>
      </c>
      <c r="BK91" s="219">
        <f>ROUND(I91*H91,2)</f>
        <v>0</v>
      </c>
      <c r="BL91" s="19" t="s">
        <v>395</v>
      </c>
      <c r="BM91" s="218" t="s">
        <v>409</v>
      </c>
    </row>
    <row r="92" s="2" customFormat="1" ht="14.4" customHeight="1">
      <c r="A92" s="40"/>
      <c r="B92" s="41"/>
      <c r="C92" s="207" t="s">
        <v>178</v>
      </c>
      <c r="D92" s="207" t="s">
        <v>140</v>
      </c>
      <c r="E92" s="208" t="s">
        <v>410</v>
      </c>
      <c r="F92" s="209" t="s">
        <v>411</v>
      </c>
      <c r="G92" s="210" t="s">
        <v>376</v>
      </c>
      <c r="H92" s="211">
        <v>1</v>
      </c>
      <c r="I92" s="212"/>
      <c r="J92" s="213">
        <f>ROUND(I92*H92,2)</f>
        <v>0</v>
      </c>
      <c r="K92" s="209" t="s">
        <v>143</v>
      </c>
      <c r="L92" s="46"/>
      <c r="M92" s="214" t="s">
        <v>19</v>
      </c>
      <c r="N92" s="215" t="s">
        <v>45</v>
      </c>
      <c r="O92" s="86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8" t="s">
        <v>395</v>
      </c>
      <c r="AT92" s="218" t="s">
        <v>140</v>
      </c>
      <c r="AU92" s="218" t="s">
        <v>99</v>
      </c>
      <c r="AY92" s="19" t="s">
        <v>138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9" t="s">
        <v>99</v>
      </c>
      <c r="BK92" s="219">
        <f>ROUND(I92*H92,2)</f>
        <v>0</v>
      </c>
      <c r="BL92" s="19" t="s">
        <v>395</v>
      </c>
      <c r="BM92" s="218" t="s">
        <v>412</v>
      </c>
    </row>
    <row r="93" s="12" customFormat="1" ht="22.8" customHeight="1">
      <c r="A93" s="12"/>
      <c r="B93" s="191"/>
      <c r="C93" s="192"/>
      <c r="D93" s="193" t="s">
        <v>72</v>
      </c>
      <c r="E93" s="205" t="s">
        <v>413</v>
      </c>
      <c r="F93" s="205" t="s">
        <v>414</v>
      </c>
      <c r="G93" s="192"/>
      <c r="H93" s="192"/>
      <c r="I93" s="195"/>
      <c r="J93" s="206">
        <f>BK93</f>
        <v>0</v>
      </c>
      <c r="K93" s="192"/>
      <c r="L93" s="197"/>
      <c r="M93" s="198"/>
      <c r="N93" s="199"/>
      <c r="O93" s="199"/>
      <c r="P93" s="200">
        <f>P94</f>
        <v>0</v>
      </c>
      <c r="Q93" s="199"/>
      <c r="R93" s="200">
        <f>R94</f>
        <v>0</v>
      </c>
      <c r="S93" s="199"/>
      <c r="T93" s="201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171</v>
      </c>
      <c r="AT93" s="203" t="s">
        <v>72</v>
      </c>
      <c r="AU93" s="203" t="s">
        <v>81</v>
      </c>
      <c r="AY93" s="202" t="s">
        <v>138</v>
      </c>
      <c r="BK93" s="204">
        <f>BK94</f>
        <v>0</v>
      </c>
    </row>
    <row r="94" s="2" customFormat="1" ht="14.4" customHeight="1">
      <c r="A94" s="40"/>
      <c r="B94" s="41"/>
      <c r="C94" s="207" t="s">
        <v>184</v>
      </c>
      <c r="D94" s="207" t="s">
        <v>140</v>
      </c>
      <c r="E94" s="208" t="s">
        <v>415</v>
      </c>
      <c r="F94" s="209" t="s">
        <v>416</v>
      </c>
      <c r="G94" s="210" t="s">
        <v>376</v>
      </c>
      <c r="H94" s="211">
        <v>1</v>
      </c>
      <c r="I94" s="212"/>
      <c r="J94" s="213">
        <f>ROUND(I94*H94,2)</f>
        <v>0</v>
      </c>
      <c r="K94" s="209" t="s">
        <v>143</v>
      </c>
      <c r="L94" s="46"/>
      <c r="M94" s="278" t="s">
        <v>19</v>
      </c>
      <c r="N94" s="279" t="s">
        <v>45</v>
      </c>
      <c r="O94" s="280"/>
      <c r="P94" s="281">
        <f>O94*H94</f>
        <v>0</v>
      </c>
      <c r="Q94" s="281">
        <v>0</v>
      </c>
      <c r="R94" s="281">
        <f>Q94*H94</f>
        <v>0</v>
      </c>
      <c r="S94" s="281">
        <v>0</v>
      </c>
      <c r="T94" s="282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395</v>
      </c>
      <c r="AT94" s="218" t="s">
        <v>140</v>
      </c>
      <c r="AU94" s="218" t="s">
        <v>99</v>
      </c>
      <c r="AY94" s="19" t="s">
        <v>138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99</v>
      </c>
      <c r="BK94" s="219">
        <f>ROUND(I94*H94,2)</f>
        <v>0</v>
      </c>
      <c r="BL94" s="19" t="s">
        <v>395</v>
      </c>
      <c r="BM94" s="218" t="s">
        <v>417</v>
      </c>
    </row>
    <row r="95" s="2" customFormat="1" ht="6.96" customHeight="1">
      <c r="A95" s="40"/>
      <c r="B95" s="61"/>
      <c r="C95" s="62"/>
      <c r="D95" s="62"/>
      <c r="E95" s="62"/>
      <c r="F95" s="62"/>
      <c r="G95" s="62"/>
      <c r="H95" s="62"/>
      <c r="I95" s="62"/>
      <c r="J95" s="62"/>
      <c r="K95" s="62"/>
      <c r="L95" s="46"/>
      <c r="M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</sheetData>
  <sheetProtection sheet="1" autoFilter="0" formatColumns="0" formatRows="0" objects="1" scenarios="1" spinCount="100000" saltValue="brLUtSiVRbl7g1glOVZebPnvTi/JJMdQI20VwObBa8srTPNRaD2JpO/231Dt/KWmiGuzYbK2SR8HVT8WFkB9xw==" hashValue="gi/R7HGb3HBNs/qyZjXqxCMMt6qHAJO0Upc3lV470zglZY4RqDqzx7ozQDuNnRBa+MVkHtN9k001Br4ec5BkjA==" algorithmName="SHA-512" password="CC35"/>
  <autoFilter ref="C82:K94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1"/>
      <c r="C3" s="132"/>
      <c r="D3" s="132"/>
      <c r="E3" s="132"/>
      <c r="F3" s="132"/>
      <c r="G3" s="132"/>
      <c r="H3" s="22"/>
    </row>
    <row r="4" s="1" customFormat="1" ht="24.96" customHeight="1">
      <c r="B4" s="22"/>
      <c r="C4" s="133" t="s">
        <v>418</v>
      </c>
      <c r="H4" s="22"/>
    </row>
    <row r="5" s="1" customFormat="1" ht="12" customHeight="1">
      <c r="B5" s="22"/>
      <c r="C5" s="283" t="s">
        <v>13</v>
      </c>
      <c r="D5" s="143" t="s">
        <v>14</v>
      </c>
      <c r="E5" s="1"/>
      <c r="F5" s="1"/>
      <c r="H5" s="22"/>
    </row>
    <row r="6" s="1" customFormat="1" ht="36.96" customHeight="1">
      <c r="B6" s="22"/>
      <c r="C6" s="284" t="s">
        <v>16</v>
      </c>
      <c r="D6" s="285" t="s">
        <v>17</v>
      </c>
      <c r="E6" s="1"/>
      <c r="F6" s="1"/>
      <c r="H6" s="22"/>
    </row>
    <row r="7" s="1" customFormat="1" ht="16.5" customHeight="1">
      <c r="B7" s="22"/>
      <c r="C7" s="135" t="s">
        <v>23</v>
      </c>
      <c r="D7" s="140" t="str">
        <f>'Rekapitulace stavby'!AN8</f>
        <v>21. 6. 2021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0"/>
      <c r="B9" s="286"/>
      <c r="C9" s="287" t="s">
        <v>54</v>
      </c>
      <c r="D9" s="288" t="s">
        <v>55</v>
      </c>
      <c r="E9" s="288" t="s">
        <v>125</v>
      </c>
      <c r="F9" s="289" t="s">
        <v>419</v>
      </c>
      <c r="G9" s="180"/>
      <c r="H9" s="286"/>
    </row>
    <row r="10" s="2" customFormat="1" ht="26.4" customHeight="1">
      <c r="A10" s="40"/>
      <c r="B10" s="46"/>
      <c r="C10" s="290" t="s">
        <v>420</v>
      </c>
      <c r="D10" s="290" t="s">
        <v>79</v>
      </c>
      <c r="E10" s="40"/>
      <c r="F10" s="40"/>
      <c r="G10" s="40"/>
      <c r="H10" s="46"/>
    </row>
    <row r="11" s="2" customFormat="1" ht="16.8" customHeight="1">
      <c r="A11" s="40"/>
      <c r="B11" s="46"/>
      <c r="C11" s="291" t="s">
        <v>105</v>
      </c>
      <c r="D11" s="292" t="s">
        <v>106</v>
      </c>
      <c r="E11" s="293" t="s">
        <v>97</v>
      </c>
      <c r="F11" s="294">
        <v>233.72300000000001</v>
      </c>
      <c r="G11" s="40"/>
      <c r="H11" s="46"/>
    </row>
    <row r="12" s="2" customFormat="1" ht="16.8" customHeight="1">
      <c r="A12" s="40"/>
      <c r="B12" s="46"/>
      <c r="C12" s="295" t="s">
        <v>19</v>
      </c>
      <c r="D12" s="295" t="s">
        <v>195</v>
      </c>
      <c r="E12" s="19" t="s">
        <v>19</v>
      </c>
      <c r="F12" s="296">
        <v>161.155</v>
      </c>
      <c r="G12" s="40"/>
      <c r="H12" s="46"/>
    </row>
    <row r="13" s="2" customFormat="1" ht="16.8" customHeight="1">
      <c r="A13" s="40"/>
      <c r="B13" s="46"/>
      <c r="C13" s="295" t="s">
        <v>19</v>
      </c>
      <c r="D13" s="295" t="s">
        <v>196</v>
      </c>
      <c r="E13" s="19" t="s">
        <v>19</v>
      </c>
      <c r="F13" s="296">
        <v>72.567999999999998</v>
      </c>
      <c r="G13" s="40"/>
      <c r="H13" s="46"/>
    </row>
    <row r="14" s="2" customFormat="1" ht="16.8" customHeight="1">
      <c r="A14" s="40"/>
      <c r="B14" s="46"/>
      <c r="C14" s="295" t="s">
        <v>105</v>
      </c>
      <c r="D14" s="295" t="s">
        <v>197</v>
      </c>
      <c r="E14" s="19" t="s">
        <v>19</v>
      </c>
      <c r="F14" s="296">
        <v>233.72300000000001</v>
      </c>
      <c r="G14" s="40"/>
      <c r="H14" s="46"/>
    </row>
    <row r="15" s="2" customFormat="1" ht="16.8" customHeight="1">
      <c r="A15" s="40"/>
      <c r="B15" s="46"/>
      <c r="C15" s="297" t="s">
        <v>421</v>
      </c>
      <c r="D15" s="40"/>
      <c r="E15" s="40"/>
      <c r="F15" s="40"/>
      <c r="G15" s="40"/>
      <c r="H15" s="46"/>
    </row>
    <row r="16" s="2" customFormat="1">
      <c r="A16" s="40"/>
      <c r="B16" s="46"/>
      <c r="C16" s="295" t="s">
        <v>191</v>
      </c>
      <c r="D16" s="295" t="s">
        <v>422</v>
      </c>
      <c r="E16" s="19" t="s">
        <v>97</v>
      </c>
      <c r="F16" s="296">
        <v>233.72300000000001</v>
      </c>
      <c r="G16" s="40"/>
      <c r="H16" s="46"/>
    </row>
    <row r="17" s="2" customFormat="1" ht="16.8" customHeight="1">
      <c r="A17" s="40"/>
      <c r="B17" s="46"/>
      <c r="C17" s="295" t="s">
        <v>199</v>
      </c>
      <c r="D17" s="295" t="s">
        <v>423</v>
      </c>
      <c r="E17" s="19" t="s">
        <v>97</v>
      </c>
      <c r="F17" s="296">
        <v>233.72300000000001</v>
      </c>
      <c r="G17" s="40"/>
      <c r="H17" s="46"/>
    </row>
    <row r="18" s="2" customFormat="1" ht="16.8" customHeight="1">
      <c r="A18" s="40"/>
      <c r="B18" s="46"/>
      <c r="C18" s="295" t="s">
        <v>212</v>
      </c>
      <c r="D18" s="295" t="s">
        <v>424</v>
      </c>
      <c r="E18" s="19" t="s">
        <v>97</v>
      </c>
      <c r="F18" s="296">
        <v>233.72300000000001</v>
      </c>
      <c r="G18" s="40"/>
      <c r="H18" s="46"/>
    </row>
    <row r="19" s="2" customFormat="1" ht="16.8" customHeight="1">
      <c r="A19" s="40"/>
      <c r="B19" s="46"/>
      <c r="C19" s="295" t="s">
        <v>204</v>
      </c>
      <c r="D19" s="295" t="s">
        <v>205</v>
      </c>
      <c r="E19" s="19" t="s">
        <v>174</v>
      </c>
      <c r="F19" s="296">
        <v>60.768000000000001</v>
      </c>
      <c r="G19" s="40"/>
      <c r="H19" s="46"/>
    </row>
    <row r="20" s="2" customFormat="1" ht="16.8" customHeight="1">
      <c r="A20" s="40"/>
      <c r="B20" s="46"/>
      <c r="C20" s="291" t="s">
        <v>100</v>
      </c>
      <c r="D20" s="292" t="s">
        <v>101</v>
      </c>
      <c r="E20" s="293" t="s">
        <v>102</v>
      </c>
      <c r="F20" s="294">
        <v>56.003</v>
      </c>
      <c r="G20" s="40"/>
      <c r="H20" s="46"/>
    </row>
    <row r="21" s="2" customFormat="1" ht="16.8" customHeight="1">
      <c r="A21" s="40"/>
      <c r="B21" s="46"/>
      <c r="C21" s="297" t="s">
        <v>421</v>
      </c>
      <c r="D21" s="40"/>
      <c r="E21" s="40"/>
      <c r="F21" s="40"/>
      <c r="G21" s="40"/>
      <c r="H21" s="46"/>
    </row>
    <row r="22" s="2" customFormat="1" ht="16.8" customHeight="1">
      <c r="A22" s="40"/>
      <c r="B22" s="46"/>
      <c r="C22" s="295" t="s">
        <v>224</v>
      </c>
      <c r="D22" s="295" t="s">
        <v>425</v>
      </c>
      <c r="E22" s="19" t="s">
        <v>102</v>
      </c>
      <c r="F22" s="296">
        <v>762.94200000000001</v>
      </c>
      <c r="G22" s="40"/>
      <c r="H22" s="46"/>
    </row>
    <row r="23" s="2" customFormat="1" ht="16.8" customHeight="1">
      <c r="A23" s="40"/>
      <c r="B23" s="46"/>
      <c r="C23" s="295" t="s">
        <v>179</v>
      </c>
      <c r="D23" s="295" t="s">
        <v>426</v>
      </c>
      <c r="E23" s="19" t="s">
        <v>102</v>
      </c>
      <c r="F23" s="296">
        <v>124.256</v>
      </c>
      <c r="G23" s="40"/>
      <c r="H23" s="46"/>
    </row>
    <row r="24" s="2" customFormat="1" ht="16.8" customHeight="1">
      <c r="A24" s="40"/>
      <c r="B24" s="46"/>
      <c r="C24" s="291" t="s">
        <v>108</v>
      </c>
      <c r="D24" s="292" t="s">
        <v>109</v>
      </c>
      <c r="E24" s="293" t="s">
        <v>102</v>
      </c>
      <c r="F24" s="294">
        <v>38.911999999999999</v>
      </c>
      <c r="G24" s="40"/>
      <c r="H24" s="46"/>
    </row>
    <row r="25" s="2" customFormat="1" ht="16.8" customHeight="1">
      <c r="A25" s="40"/>
      <c r="B25" s="46"/>
      <c r="C25" s="295" t="s">
        <v>19</v>
      </c>
      <c r="D25" s="295" t="s">
        <v>160</v>
      </c>
      <c r="E25" s="19" t="s">
        <v>19</v>
      </c>
      <c r="F25" s="296">
        <v>0</v>
      </c>
      <c r="G25" s="40"/>
      <c r="H25" s="46"/>
    </row>
    <row r="26" s="2" customFormat="1" ht="16.8" customHeight="1">
      <c r="A26" s="40"/>
      <c r="B26" s="46"/>
      <c r="C26" s="295" t="s">
        <v>19</v>
      </c>
      <c r="D26" s="295" t="s">
        <v>161</v>
      </c>
      <c r="E26" s="19" t="s">
        <v>19</v>
      </c>
      <c r="F26" s="296">
        <v>38.911999999999999</v>
      </c>
      <c r="G26" s="40"/>
      <c r="H26" s="46"/>
    </row>
    <row r="27" s="2" customFormat="1" ht="16.8" customHeight="1">
      <c r="A27" s="40"/>
      <c r="B27" s="46"/>
      <c r="C27" s="295" t="s">
        <v>108</v>
      </c>
      <c r="D27" s="295" t="s">
        <v>154</v>
      </c>
      <c r="E27" s="19" t="s">
        <v>19</v>
      </c>
      <c r="F27" s="296">
        <v>38.911999999999999</v>
      </c>
      <c r="G27" s="40"/>
      <c r="H27" s="46"/>
    </row>
    <row r="28" s="2" customFormat="1" ht="16.8" customHeight="1">
      <c r="A28" s="40"/>
      <c r="B28" s="46"/>
      <c r="C28" s="297" t="s">
        <v>421</v>
      </c>
      <c r="D28" s="40"/>
      <c r="E28" s="40"/>
      <c r="F28" s="40"/>
      <c r="G28" s="40"/>
      <c r="H28" s="46"/>
    </row>
    <row r="29" s="2" customFormat="1">
      <c r="A29" s="40"/>
      <c r="B29" s="46"/>
      <c r="C29" s="295" t="s">
        <v>155</v>
      </c>
      <c r="D29" s="295" t="s">
        <v>427</v>
      </c>
      <c r="E29" s="19" t="s">
        <v>102</v>
      </c>
      <c r="F29" s="296">
        <v>38.911999999999999</v>
      </c>
      <c r="G29" s="40"/>
      <c r="H29" s="46"/>
    </row>
    <row r="30" s="2" customFormat="1">
      <c r="A30" s="40"/>
      <c r="B30" s="46"/>
      <c r="C30" s="295" t="s">
        <v>163</v>
      </c>
      <c r="D30" s="295" t="s">
        <v>428</v>
      </c>
      <c r="E30" s="19" t="s">
        <v>102</v>
      </c>
      <c r="F30" s="296">
        <v>38.911999999999999</v>
      </c>
      <c r="G30" s="40"/>
      <c r="H30" s="46"/>
    </row>
    <row r="31" s="2" customFormat="1" ht="16.8" customHeight="1">
      <c r="A31" s="40"/>
      <c r="B31" s="46"/>
      <c r="C31" s="295" t="s">
        <v>167</v>
      </c>
      <c r="D31" s="295" t="s">
        <v>429</v>
      </c>
      <c r="E31" s="19" t="s">
        <v>102</v>
      </c>
      <c r="F31" s="296">
        <v>38.911999999999999</v>
      </c>
      <c r="G31" s="40"/>
      <c r="H31" s="46"/>
    </row>
    <row r="32" s="2" customFormat="1">
      <c r="A32" s="40"/>
      <c r="B32" s="46"/>
      <c r="C32" s="295" t="s">
        <v>172</v>
      </c>
      <c r="D32" s="295" t="s">
        <v>430</v>
      </c>
      <c r="E32" s="19" t="s">
        <v>174</v>
      </c>
      <c r="F32" s="296">
        <v>66.150000000000006</v>
      </c>
      <c r="G32" s="40"/>
      <c r="H32" s="46"/>
    </row>
    <row r="33" s="2" customFormat="1" ht="16.8" customHeight="1">
      <c r="A33" s="40"/>
      <c r="B33" s="46"/>
      <c r="C33" s="291" t="s">
        <v>95</v>
      </c>
      <c r="D33" s="292" t="s">
        <v>96</v>
      </c>
      <c r="E33" s="293" t="s">
        <v>97</v>
      </c>
      <c r="F33" s="294">
        <v>68.253</v>
      </c>
      <c r="G33" s="40"/>
      <c r="H33" s="46"/>
    </row>
    <row r="34" s="2" customFormat="1" ht="16.8" customHeight="1">
      <c r="A34" s="40"/>
      <c r="B34" s="46"/>
      <c r="C34" s="295" t="s">
        <v>19</v>
      </c>
      <c r="D34" s="295" t="s">
        <v>147</v>
      </c>
      <c r="E34" s="19" t="s">
        <v>19</v>
      </c>
      <c r="F34" s="296">
        <v>0</v>
      </c>
      <c r="G34" s="40"/>
      <c r="H34" s="46"/>
    </row>
    <row r="35" s="2" customFormat="1" ht="16.8" customHeight="1">
      <c r="A35" s="40"/>
      <c r="B35" s="46"/>
      <c r="C35" s="295" t="s">
        <v>19</v>
      </c>
      <c r="D35" s="295" t="s">
        <v>148</v>
      </c>
      <c r="E35" s="19" t="s">
        <v>19</v>
      </c>
      <c r="F35" s="296">
        <v>39.832000000000001</v>
      </c>
      <c r="G35" s="40"/>
      <c r="H35" s="46"/>
    </row>
    <row r="36" s="2" customFormat="1" ht="16.8" customHeight="1">
      <c r="A36" s="40"/>
      <c r="B36" s="46"/>
      <c r="C36" s="295" t="s">
        <v>19</v>
      </c>
      <c r="D36" s="295" t="s">
        <v>149</v>
      </c>
      <c r="E36" s="19" t="s">
        <v>19</v>
      </c>
      <c r="F36" s="296">
        <v>6.4199999999999999</v>
      </c>
      <c r="G36" s="40"/>
      <c r="H36" s="46"/>
    </row>
    <row r="37" s="2" customFormat="1" ht="16.8" customHeight="1">
      <c r="A37" s="40"/>
      <c r="B37" s="46"/>
      <c r="C37" s="295" t="s">
        <v>19</v>
      </c>
      <c r="D37" s="295" t="s">
        <v>150</v>
      </c>
      <c r="E37" s="19" t="s">
        <v>19</v>
      </c>
      <c r="F37" s="296">
        <v>8.6799999999999997</v>
      </c>
      <c r="G37" s="40"/>
      <c r="H37" s="46"/>
    </row>
    <row r="38" s="2" customFormat="1" ht="16.8" customHeight="1">
      <c r="A38" s="40"/>
      <c r="B38" s="46"/>
      <c r="C38" s="295" t="s">
        <v>19</v>
      </c>
      <c r="D38" s="295" t="s">
        <v>151</v>
      </c>
      <c r="E38" s="19" t="s">
        <v>19</v>
      </c>
      <c r="F38" s="296">
        <v>6.0800000000000001</v>
      </c>
      <c r="G38" s="40"/>
      <c r="H38" s="46"/>
    </row>
    <row r="39" s="2" customFormat="1" ht="16.8" customHeight="1">
      <c r="A39" s="40"/>
      <c r="B39" s="46"/>
      <c r="C39" s="295" t="s">
        <v>19</v>
      </c>
      <c r="D39" s="295" t="s">
        <v>152</v>
      </c>
      <c r="E39" s="19" t="s">
        <v>19</v>
      </c>
      <c r="F39" s="296">
        <v>0.245</v>
      </c>
      <c r="G39" s="40"/>
      <c r="H39" s="46"/>
    </row>
    <row r="40" s="2" customFormat="1" ht="16.8" customHeight="1">
      <c r="A40" s="40"/>
      <c r="B40" s="46"/>
      <c r="C40" s="295" t="s">
        <v>19</v>
      </c>
      <c r="D40" s="295" t="s">
        <v>153</v>
      </c>
      <c r="E40" s="19" t="s">
        <v>19</v>
      </c>
      <c r="F40" s="296">
        <v>6.9960000000000004</v>
      </c>
      <c r="G40" s="40"/>
      <c r="H40" s="46"/>
    </row>
    <row r="41" s="2" customFormat="1" ht="16.8" customHeight="1">
      <c r="A41" s="40"/>
      <c r="B41" s="46"/>
      <c r="C41" s="295" t="s">
        <v>95</v>
      </c>
      <c r="D41" s="295" t="s">
        <v>154</v>
      </c>
      <c r="E41" s="19" t="s">
        <v>19</v>
      </c>
      <c r="F41" s="296">
        <v>68.253</v>
      </c>
      <c r="G41" s="40"/>
      <c r="H41" s="46"/>
    </row>
    <row r="42" s="2" customFormat="1" ht="16.8" customHeight="1">
      <c r="A42" s="40"/>
      <c r="B42" s="46"/>
      <c r="C42" s="297" t="s">
        <v>421</v>
      </c>
      <c r="D42" s="40"/>
      <c r="E42" s="40"/>
      <c r="F42" s="40"/>
      <c r="G42" s="40"/>
      <c r="H42" s="46"/>
    </row>
    <row r="43" s="2" customFormat="1" ht="16.8" customHeight="1">
      <c r="A43" s="40"/>
      <c r="B43" s="46"/>
      <c r="C43" s="295" t="s">
        <v>141</v>
      </c>
      <c r="D43" s="295" t="s">
        <v>431</v>
      </c>
      <c r="E43" s="19" t="s">
        <v>102</v>
      </c>
      <c r="F43" s="296">
        <v>68.253</v>
      </c>
      <c r="G43" s="40"/>
      <c r="H43" s="46"/>
    </row>
    <row r="44" s="2" customFormat="1" ht="16.8" customHeight="1">
      <c r="A44" s="40"/>
      <c r="B44" s="46"/>
      <c r="C44" s="295" t="s">
        <v>179</v>
      </c>
      <c r="D44" s="295" t="s">
        <v>426</v>
      </c>
      <c r="E44" s="19" t="s">
        <v>102</v>
      </c>
      <c r="F44" s="296">
        <v>124.256</v>
      </c>
      <c r="G44" s="40"/>
      <c r="H44" s="46"/>
    </row>
    <row r="45" s="2" customFormat="1" ht="26.4" customHeight="1">
      <c r="A45" s="40"/>
      <c r="B45" s="46"/>
      <c r="C45" s="290" t="s">
        <v>432</v>
      </c>
      <c r="D45" s="290" t="s">
        <v>84</v>
      </c>
      <c r="E45" s="40"/>
      <c r="F45" s="40"/>
      <c r="G45" s="40"/>
      <c r="H45" s="46"/>
    </row>
    <row r="46" s="2" customFormat="1" ht="16.8" customHeight="1">
      <c r="A46" s="40"/>
      <c r="B46" s="46"/>
      <c r="C46" s="291" t="s">
        <v>305</v>
      </c>
      <c r="D46" s="292" t="s">
        <v>306</v>
      </c>
      <c r="E46" s="293" t="s">
        <v>97</v>
      </c>
      <c r="F46" s="294">
        <v>20.440000000000001</v>
      </c>
      <c r="G46" s="40"/>
      <c r="H46" s="46"/>
    </row>
    <row r="47" s="2" customFormat="1" ht="16.8" customHeight="1">
      <c r="A47" s="40"/>
      <c r="B47" s="46"/>
      <c r="C47" s="295" t="s">
        <v>19</v>
      </c>
      <c r="D47" s="295" t="s">
        <v>313</v>
      </c>
      <c r="E47" s="19" t="s">
        <v>19</v>
      </c>
      <c r="F47" s="296">
        <v>20.440000000000001</v>
      </c>
      <c r="G47" s="40"/>
      <c r="H47" s="46"/>
    </row>
    <row r="48" s="2" customFormat="1" ht="16.8" customHeight="1">
      <c r="A48" s="40"/>
      <c r="B48" s="46"/>
      <c r="C48" s="295" t="s">
        <v>305</v>
      </c>
      <c r="D48" s="295" t="s">
        <v>197</v>
      </c>
      <c r="E48" s="19" t="s">
        <v>19</v>
      </c>
      <c r="F48" s="296">
        <v>20.440000000000001</v>
      </c>
      <c r="G48" s="40"/>
      <c r="H48" s="46"/>
    </row>
    <row r="49" s="2" customFormat="1" ht="16.8" customHeight="1">
      <c r="A49" s="40"/>
      <c r="B49" s="46"/>
      <c r="C49" s="297" t="s">
        <v>421</v>
      </c>
      <c r="D49" s="40"/>
      <c r="E49" s="40"/>
      <c r="F49" s="40"/>
      <c r="G49" s="40"/>
      <c r="H49" s="46"/>
    </row>
    <row r="50" s="2" customFormat="1">
      <c r="A50" s="40"/>
      <c r="B50" s="46"/>
      <c r="C50" s="295" t="s">
        <v>191</v>
      </c>
      <c r="D50" s="295" t="s">
        <v>422</v>
      </c>
      <c r="E50" s="19" t="s">
        <v>97</v>
      </c>
      <c r="F50" s="296">
        <v>20.440000000000001</v>
      </c>
      <c r="G50" s="40"/>
      <c r="H50" s="46"/>
    </row>
    <row r="51" s="2" customFormat="1" ht="16.8" customHeight="1">
      <c r="A51" s="40"/>
      <c r="B51" s="46"/>
      <c r="C51" s="295" t="s">
        <v>199</v>
      </c>
      <c r="D51" s="295" t="s">
        <v>423</v>
      </c>
      <c r="E51" s="19" t="s">
        <v>97</v>
      </c>
      <c r="F51" s="296">
        <v>20.440000000000001</v>
      </c>
      <c r="G51" s="40"/>
      <c r="H51" s="46"/>
    </row>
    <row r="52" s="2" customFormat="1" ht="16.8" customHeight="1">
      <c r="A52" s="40"/>
      <c r="B52" s="46"/>
      <c r="C52" s="295" t="s">
        <v>212</v>
      </c>
      <c r="D52" s="295" t="s">
        <v>424</v>
      </c>
      <c r="E52" s="19" t="s">
        <v>97</v>
      </c>
      <c r="F52" s="296">
        <v>20.440000000000001</v>
      </c>
      <c r="G52" s="40"/>
      <c r="H52" s="46"/>
    </row>
    <row r="53" s="2" customFormat="1" ht="16.8" customHeight="1">
      <c r="A53" s="40"/>
      <c r="B53" s="46"/>
      <c r="C53" s="295" t="s">
        <v>204</v>
      </c>
      <c r="D53" s="295" t="s">
        <v>205</v>
      </c>
      <c r="E53" s="19" t="s">
        <v>174</v>
      </c>
      <c r="F53" s="296">
        <v>5.3140000000000001</v>
      </c>
      <c r="G53" s="40"/>
      <c r="H53" s="46"/>
    </row>
    <row r="54" s="2" customFormat="1" ht="16.8" customHeight="1">
      <c r="A54" s="40"/>
      <c r="B54" s="46"/>
      <c r="C54" s="291" t="s">
        <v>302</v>
      </c>
      <c r="D54" s="292" t="s">
        <v>303</v>
      </c>
      <c r="E54" s="293" t="s">
        <v>97</v>
      </c>
      <c r="F54" s="294">
        <v>39.204000000000001</v>
      </c>
      <c r="G54" s="40"/>
      <c r="H54" s="46"/>
    </row>
    <row r="55" s="2" customFormat="1" ht="16.8" customHeight="1">
      <c r="A55" s="40"/>
      <c r="B55" s="46"/>
      <c r="C55" s="295" t="s">
        <v>19</v>
      </c>
      <c r="D55" s="295" t="s">
        <v>309</v>
      </c>
      <c r="E55" s="19" t="s">
        <v>19</v>
      </c>
      <c r="F55" s="296">
        <v>0</v>
      </c>
      <c r="G55" s="40"/>
      <c r="H55" s="46"/>
    </row>
    <row r="56" s="2" customFormat="1" ht="16.8" customHeight="1">
      <c r="A56" s="40"/>
      <c r="B56" s="46"/>
      <c r="C56" s="295" t="s">
        <v>19</v>
      </c>
      <c r="D56" s="295" t="s">
        <v>310</v>
      </c>
      <c r="E56" s="19" t="s">
        <v>19</v>
      </c>
      <c r="F56" s="296">
        <v>27.126000000000001</v>
      </c>
      <c r="G56" s="40"/>
      <c r="H56" s="46"/>
    </row>
    <row r="57" s="2" customFormat="1" ht="16.8" customHeight="1">
      <c r="A57" s="40"/>
      <c r="B57" s="46"/>
      <c r="C57" s="295" t="s">
        <v>19</v>
      </c>
      <c r="D57" s="295" t="s">
        <v>311</v>
      </c>
      <c r="E57" s="19" t="s">
        <v>19</v>
      </c>
      <c r="F57" s="296">
        <v>12.077999999999999</v>
      </c>
      <c r="G57" s="40"/>
      <c r="H57" s="46"/>
    </row>
    <row r="58" s="2" customFormat="1" ht="16.8" customHeight="1">
      <c r="A58" s="40"/>
      <c r="B58" s="46"/>
      <c r="C58" s="295" t="s">
        <v>302</v>
      </c>
      <c r="D58" s="295" t="s">
        <v>154</v>
      </c>
      <c r="E58" s="19" t="s">
        <v>19</v>
      </c>
      <c r="F58" s="296">
        <v>39.204000000000001</v>
      </c>
      <c r="G58" s="40"/>
      <c r="H58" s="46"/>
    </row>
    <row r="59" s="2" customFormat="1" ht="16.8" customHeight="1">
      <c r="A59" s="40"/>
      <c r="B59" s="46"/>
      <c r="C59" s="297" t="s">
        <v>421</v>
      </c>
      <c r="D59" s="40"/>
      <c r="E59" s="40"/>
      <c r="F59" s="40"/>
      <c r="G59" s="40"/>
      <c r="H59" s="46"/>
    </row>
    <row r="60" s="2" customFormat="1" ht="16.8" customHeight="1">
      <c r="A60" s="40"/>
      <c r="B60" s="46"/>
      <c r="C60" s="295" t="s">
        <v>141</v>
      </c>
      <c r="D60" s="295" t="s">
        <v>431</v>
      </c>
      <c r="E60" s="19" t="s">
        <v>102</v>
      </c>
      <c r="F60" s="296">
        <v>39.204000000000001</v>
      </c>
      <c r="G60" s="40"/>
      <c r="H60" s="46"/>
    </row>
    <row r="61" s="2" customFormat="1" ht="16.8" customHeight="1">
      <c r="A61" s="40"/>
      <c r="B61" s="46"/>
      <c r="C61" s="295" t="s">
        <v>179</v>
      </c>
      <c r="D61" s="295" t="s">
        <v>426</v>
      </c>
      <c r="E61" s="19" t="s">
        <v>102</v>
      </c>
      <c r="F61" s="296">
        <v>39.204000000000001</v>
      </c>
      <c r="G61" s="40"/>
      <c r="H61" s="46"/>
    </row>
    <row r="62" s="2" customFormat="1" ht="26.4" customHeight="1">
      <c r="A62" s="40"/>
      <c r="B62" s="46"/>
      <c r="C62" s="290" t="s">
        <v>433</v>
      </c>
      <c r="D62" s="290" t="s">
        <v>87</v>
      </c>
      <c r="E62" s="40"/>
      <c r="F62" s="40"/>
      <c r="G62" s="40"/>
      <c r="H62" s="46"/>
    </row>
    <row r="63" s="2" customFormat="1" ht="16.8" customHeight="1">
      <c r="A63" s="40"/>
      <c r="B63" s="46"/>
      <c r="C63" s="291" t="s">
        <v>330</v>
      </c>
      <c r="D63" s="292" t="s">
        <v>331</v>
      </c>
      <c r="E63" s="293" t="s">
        <v>97</v>
      </c>
      <c r="F63" s="294">
        <v>104.70999999999999</v>
      </c>
      <c r="G63" s="40"/>
      <c r="H63" s="46"/>
    </row>
    <row r="64" s="2" customFormat="1" ht="16.8" customHeight="1">
      <c r="A64" s="40"/>
      <c r="B64" s="46"/>
      <c r="C64" s="295" t="s">
        <v>19</v>
      </c>
      <c r="D64" s="295" t="s">
        <v>336</v>
      </c>
      <c r="E64" s="19" t="s">
        <v>19</v>
      </c>
      <c r="F64" s="296">
        <v>15.710000000000001</v>
      </c>
      <c r="G64" s="40"/>
      <c r="H64" s="46"/>
    </row>
    <row r="65" s="2" customFormat="1" ht="16.8" customHeight="1">
      <c r="A65" s="40"/>
      <c r="B65" s="46"/>
      <c r="C65" s="295" t="s">
        <v>19</v>
      </c>
      <c r="D65" s="295" t="s">
        <v>337</v>
      </c>
      <c r="E65" s="19" t="s">
        <v>19</v>
      </c>
      <c r="F65" s="296">
        <v>54</v>
      </c>
      <c r="G65" s="40"/>
      <c r="H65" s="46"/>
    </row>
    <row r="66" s="2" customFormat="1" ht="16.8" customHeight="1">
      <c r="A66" s="40"/>
      <c r="B66" s="46"/>
      <c r="C66" s="295" t="s">
        <v>19</v>
      </c>
      <c r="D66" s="295" t="s">
        <v>338</v>
      </c>
      <c r="E66" s="19" t="s">
        <v>19</v>
      </c>
      <c r="F66" s="296">
        <v>35</v>
      </c>
      <c r="G66" s="40"/>
      <c r="H66" s="46"/>
    </row>
    <row r="67" s="2" customFormat="1" ht="16.8" customHeight="1">
      <c r="A67" s="40"/>
      <c r="B67" s="46"/>
      <c r="C67" s="295" t="s">
        <v>330</v>
      </c>
      <c r="D67" s="295" t="s">
        <v>197</v>
      </c>
      <c r="E67" s="19" t="s">
        <v>19</v>
      </c>
      <c r="F67" s="296">
        <v>104.70999999999999</v>
      </c>
      <c r="G67" s="40"/>
      <c r="H67" s="46"/>
    </row>
    <row r="68" s="2" customFormat="1" ht="16.8" customHeight="1">
      <c r="A68" s="40"/>
      <c r="B68" s="46"/>
      <c r="C68" s="297" t="s">
        <v>421</v>
      </c>
      <c r="D68" s="40"/>
      <c r="E68" s="40"/>
      <c r="F68" s="40"/>
      <c r="G68" s="40"/>
      <c r="H68" s="46"/>
    </row>
    <row r="69" s="2" customFormat="1">
      <c r="A69" s="40"/>
      <c r="B69" s="46"/>
      <c r="C69" s="295" t="s">
        <v>191</v>
      </c>
      <c r="D69" s="295" t="s">
        <v>422</v>
      </c>
      <c r="E69" s="19" t="s">
        <v>97</v>
      </c>
      <c r="F69" s="296">
        <v>104.70999999999999</v>
      </c>
      <c r="G69" s="40"/>
      <c r="H69" s="46"/>
    </row>
    <row r="70" s="2" customFormat="1" ht="16.8" customHeight="1">
      <c r="A70" s="40"/>
      <c r="B70" s="46"/>
      <c r="C70" s="295" t="s">
        <v>199</v>
      </c>
      <c r="D70" s="295" t="s">
        <v>423</v>
      </c>
      <c r="E70" s="19" t="s">
        <v>97</v>
      </c>
      <c r="F70" s="296">
        <v>104.70999999999999</v>
      </c>
      <c r="G70" s="40"/>
      <c r="H70" s="46"/>
    </row>
    <row r="71" s="2" customFormat="1" ht="16.8" customHeight="1">
      <c r="A71" s="40"/>
      <c r="B71" s="46"/>
      <c r="C71" s="295" t="s">
        <v>212</v>
      </c>
      <c r="D71" s="295" t="s">
        <v>424</v>
      </c>
      <c r="E71" s="19" t="s">
        <v>97</v>
      </c>
      <c r="F71" s="296">
        <v>104.70999999999999</v>
      </c>
      <c r="G71" s="40"/>
      <c r="H71" s="46"/>
    </row>
    <row r="72" s="2" customFormat="1" ht="16.8" customHeight="1">
      <c r="A72" s="40"/>
      <c r="B72" s="46"/>
      <c r="C72" s="295" t="s">
        <v>204</v>
      </c>
      <c r="D72" s="295" t="s">
        <v>205</v>
      </c>
      <c r="E72" s="19" t="s">
        <v>174</v>
      </c>
      <c r="F72" s="296">
        <v>27.225000000000001</v>
      </c>
      <c r="G72" s="40"/>
      <c r="H72" s="46"/>
    </row>
    <row r="73" s="2" customFormat="1" ht="7.44" customHeight="1">
      <c r="A73" s="40"/>
      <c r="B73" s="159"/>
      <c r="C73" s="160"/>
      <c r="D73" s="160"/>
      <c r="E73" s="160"/>
      <c r="F73" s="160"/>
      <c r="G73" s="160"/>
      <c r="H73" s="46"/>
    </row>
    <row r="74" s="2" customFormat="1">
      <c r="A74" s="40"/>
      <c r="B74" s="40"/>
      <c r="C74" s="40"/>
      <c r="D74" s="40"/>
      <c r="E74" s="40"/>
      <c r="F74" s="40"/>
      <c r="G74" s="40"/>
      <c r="H74" s="40"/>
    </row>
  </sheetData>
  <sheetProtection sheet="1" formatColumns="0" formatRows="0" objects="1" scenarios="1" spinCount="100000" saltValue="m4qWgB4T+2h5l5J4JT5t7FXpBs/RMQHZ1ybqjWLeosiJnDPmxBVO7XZzJatrOMVS23xTFnb4wcJ/IVR/JtlL5Q==" hashValue="XSzsFivEIsIxdPJ2PFkaRAHUFVrfMcmspZ26l1ebE7MuqaXn90XqFt7NciXyo6/VXM1BRr7vy2i2SgUEAk6sr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8" customWidth="1"/>
    <col min="2" max="2" width="1.667969" style="298" customWidth="1"/>
    <col min="3" max="4" width="5" style="298" customWidth="1"/>
    <col min="5" max="5" width="11.66016" style="298" customWidth="1"/>
    <col min="6" max="6" width="9.160156" style="298" customWidth="1"/>
    <col min="7" max="7" width="5" style="298" customWidth="1"/>
    <col min="8" max="8" width="77.83203" style="298" customWidth="1"/>
    <col min="9" max="10" width="20" style="298" customWidth="1"/>
    <col min="11" max="11" width="1.667969" style="298" customWidth="1"/>
  </cols>
  <sheetData>
    <row r="1" s="1" customFormat="1" ht="37.5" customHeight="1"/>
    <row r="2" s="1" customFormat="1" ht="7.5" customHeight="1">
      <c r="B2" s="299"/>
      <c r="C2" s="300"/>
      <c r="D2" s="300"/>
      <c r="E2" s="300"/>
      <c r="F2" s="300"/>
      <c r="G2" s="300"/>
      <c r="H2" s="300"/>
      <c r="I2" s="300"/>
      <c r="J2" s="300"/>
      <c r="K2" s="301"/>
    </row>
    <row r="3" s="17" customFormat="1" ht="45" customHeight="1">
      <c r="B3" s="302"/>
      <c r="C3" s="303" t="s">
        <v>434</v>
      </c>
      <c r="D3" s="303"/>
      <c r="E3" s="303"/>
      <c r="F3" s="303"/>
      <c r="G3" s="303"/>
      <c r="H3" s="303"/>
      <c r="I3" s="303"/>
      <c r="J3" s="303"/>
      <c r="K3" s="304"/>
    </row>
    <row r="4" s="1" customFormat="1" ht="25.5" customHeight="1">
      <c r="B4" s="305"/>
      <c r="C4" s="306" t="s">
        <v>435</v>
      </c>
      <c r="D4" s="306"/>
      <c r="E4" s="306"/>
      <c r="F4" s="306"/>
      <c r="G4" s="306"/>
      <c r="H4" s="306"/>
      <c r="I4" s="306"/>
      <c r="J4" s="306"/>
      <c r="K4" s="307"/>
    </row>
    <row r="5" s="1" customFormat="1" ht="5.25" customHeight="1">
      <c r="B5" s="305"/>
      <c r="C5" s="308"/>
      <c r="D5" s="308"/>
      <c r="E5" s="308"/>
      <c r="F5" s="308"/>
      <c r="G5" s="308"/>
      <c r="H5" s="308"/>
      <c r="I5" s="308"/>
      <c r="J5" s="308"/>
      <c r="K5" s="307"/>
    </row>
    <row r="6" s="1" customFormat="1" ht="15" customHeight="1">
      <c r="B6" s="305"/>
      <c r="C6" s="309" t="s">
        <v>436</v>
      </c>
      <c r="D6" s="309"/>
      <c r="E6" s="309"/>
      <c r="F6" s="309"/>
      <c r="G6" s="309"/>
      <c r="H6" s="309"/>
      <c r="I6" s="309"/>
      <c r="J6" s="309"/>
      <c r="K6" s="307"/>
    </row>
    <row r="7" s="1" customFormat="1" ht="15" customHeight="1">
      <c r="B7" s="310"/>
      <c r="C7" s="309" t="s">
        <v>437</v>
      </c>
      <c r="D7" s="309"/>
      <c r="E7" s="309"/>
      <c r="F7" s="309"/>
      <c r="G7" s="309"/>
      <c r="H7" s="309"/>
      <c r="I7" s="309"/>
      <c r="J7" s="309"/>
      <c r="K7" s="307"/>
    </row>
    <row r="8" s="1" customFormat="1" ht="12.75" customHeight="1">
      <c r="B8" s="310"/>
      <c r="C8" s="309"/>
      <c r="D8" s="309"/>
      <c r="E8" s="309"/>
      <c r="F8" s="309"/>
      <c r="G8" s="309"/>
      <c r="H8" s="309"/>
      <c r="I8" s="309"/>
      <c r="J8" s="309"/>
      <c r="K8" s="307"/>
    </row>
    <row r="9" s="1" customFormat="1" ht="15" customHeight="1">
      <c r="B9" s="310"/>
      <c r="C9" s="309" t="s">
        <v>438</v>
      </c>
      <c r="D9" s="309"/>
      <c r="E9" s="309"/>
      <c r="F9" s="309"/>
      <c r="G9" s="309"/>
      <c r="H9" s="309"/>
      <c r="I9" s="309"/>
      <c r="J9" s="309"/>
      <c r="K9" s="307"/>
    </row>
    <row r="10" s="1" customFormat="1" ht="15" customHeight="1">
      <c r="B10" s="310"/>
      <c r="C10" s="309"/>
      <c r="D10" s="309" t="s">
        <v>439</v>
      </c>
      <c r="E10" s="309"/>
      <c r="F10" s="309"/>
      <c r="G10" s="309"/>
      <c r="H10" s="309"/>
      <c r="I10" s="309"/>
      <c r="J10" s="309"/>
      <c r="K10" s="307"/>
    </row>
    <row r="11" s="1" customFormat="1" ht="15" customHeight="1">
      <c r="B11" s="310"/>
      <c r="C11" s="311"/>
      <c r="D11" s="309" t="s">
        <v>440</v>
      </c>
      <c r="E11" s="309"/>
      <c r="F11" s="309"/>
      <c r="G11" s="309"/>
      <c r="H11" s="309"/>
      <c r="I11" s="309"/>
      <c r="J11" s="309"/>
      <c r="K11" s="307"/>
    </row>
    <row r="12" s="1" customFormat="1" ht="15" customHeight="1">
      <c r="B12" s="310"/>
      <c r="C12" s="311"/>
      <c r="D12" s="309"/>
      <c r="E12" s="309"/>
      <c r="F12" s="309"/>
      <c r="G12" s="309"/>
      <c r="H12" s="309"/>
      <c r="I12" s="309"/>
      <c r="J12" s="309"/>
      <c r="K12" s="307"/>
    </row>
    <row r="13" s="1" customFormat="1" ht="15" customHeight="1">
      <c r="B13" s="310"/>
      <c r="C13" s="311"/>
      <c r="D13" s="312" t="s">
        <v>441</v>
      </c>
      <c r="E13" s="309"/>
      <c r="F13" s="309"/>
      <c r="G13" s="309"/>
      <c r="H13" s="309"/>
      <c r="I13" s="309"/>
      <c r="J13" s="309"/>
      <c r="K13" s="307"/>
    </row>
    <row r="14" s="1" customFormat="1" ht="12.75" customHeight="1">
      <c r="B14" s="310"/>
      <c r="C14" s="311"/>
      <c r="D14" s="311"/>
      <c r="E14" s="311"/>
      <c r="F14" s="311"/>
      <c r="G14" s="311"/>
      <c r="H14" s="311"/>
      <c r="I14" s="311"/>
      <c r="J14" s="311"/>
      <c r="K14" s="307"/>
    </row>
    <row r="15" s="1" customFormat="1" ht="15" customHeight="1">
      <c r="B15" s="310"/>
      <c r="C15" s="311"/>
      <c r="D15" s="309" t="s">
        <v>442</v>
      </c>
      <c r="E15" s="309"/>
      <c r="F15" s="309"/>
      <c r="G15" s="309"/>
      <c r="H15" s="309"/>
      <c r="I15" s="309"/>
      <c r="J15" s="309"/>
      <c r="K15" s="307"/>
    </row>
    <row r="16" s="1" customFormat="1" ht="15" customHeight="1">
      <c r="B16" s="310"/>
      <c r="C16" s="311"/>
      <c r="D16" s="309" t="s">
        <v>443</v>
      </c>
      <c r="E16" s="309"/>
      <c r="F16" s="309"/>
      <c r="G16" s="309"/>
      <c r="H16" s="309"/>
      <c r="I16" s="309"/>
      <c r="J16" s="309"/>
      <c r="K16" s="307"/>
    </row>
    <row r="17" s="1" customFormat="1" ht="15" customHeight="1">
      <c r="B17" s="310"/>
      <c r="C17" s="311"/>
      <c r="D17" s="309" t="s">
        <v>444</v>
      </c>
      <c r="E17" s="309"/>
      <c r="F17" s="309"/>
      <c r="G17" s="309"/>
      <c r="H17" s="309"/>
      <c r="I17" s="309"/>
      <c r="J17" s="309"/>
      <c r="K17" s="307"/>
    </row>
    <row r="18" s="1" customFormat="1" ht="15" customHeight="1">
      <c r="B18" s="310"/>
      <c r="C18" s="311"/>
      <c r="D18" s="311"/>
      <c r="E18" s="313" t="s">
        <v>80</v>
      </c>
      <c r="F18" s="309" t="s">
        <v>445</v>
      </c>
      <c r="G18" s="309"/>
      <c r="H18" s="309"/>
      <c r="I18" s="309"/>
      <c r="J18" s="309"/>
      <c r="K18" s="307"/>
    </row>
    <row r="19" s="1" customFormat="1" ht="15" customHeight="1">
      <c r="B19" s="310"/>
      <c r="C19" s="311"/>
      <c r="D19" s="311"/>
      <c r="E19" s="313" t="s">
        <v>446</v>
      </c>
      <c r="F19" s="309" t="s">
        <v>447</v>
      </c>
      <c r="G19" s="309"/>
      <c r="H19" s="309"/>
      <c r="I19" s="309"/>
      <c r="J19" s="309"/>
      <c r="K19" s="307"/>
    </row>
    <row r="20" s="1" customFormat="1" ht="15" customHeight="1">
      <c r="B20" s="310"/>
      <c r="C20" s="311"/>
      <c r="D20" s="311"/>
      <c r="E20" s="313" t="s">
        <v>448</v>
      </c>
      <c r="F20" s="309" t="s">
        <v>449</v>
      </c>
      <c r="G20" s="309"/>
      <c r="H20" s="309"/>
      <c r="I20" s="309"/>
      <c r="J20" s="309"/>
      <c r="K20" s="307"/>
    </row>
    <row r="21" s="1" customFormat="1" ht="15" customHeight="1">
      <c r="B21" s="310"/>
      <c r="C21" s="311"/>
      <c r="D21" s="311"/>
      <c r="E21" s="313" t="s">
        <v>450</v>
      </c>
      <c r="F21" s="309" t="s">
        <v>451</v>
      </c>
      <c r="G21" s="309"/>
      <c r="H21" s="309"/>
      <c r="I21" s="309"/>
      <c r="J21" s="309"/>
      <c r="K21" s="307"/>
    </row>
    <row r="22" s="1" customFormat="1" ht="15" customHeight="1">
      <c r="B22" s="310"/>
      <c r="C22" s="311"/>
      <c r="D22" s="311"/>
      <c r="E22" s="313" t="s">
        <v>372</v>
      </c>
      <c r="F22" s="309" t="s">
        <v>373</v>
      </c>
      <c r="G22" s="309"/>
      <c r="H22" s="309"/>
      <c r="I22" s="309"/>
      <c r="J22" s="309"/>
      <c r="K22" s="307"/>
    </row>
    <row r="23" s="1" customFormat="1" ht="15" customHeight="1">
      <c r="B23" s="310"/>
      <c r="C23" s="311"/>
      <c r="D23" s="311"/>
      <c r="E23" s="313" t="s">
        <v>452</v>
      </c>
      <c r="F23" s="309" t="s">
        <v>453</v>
      </c>
      <c r="G23" s="309"/>
      <c r="H23" s="309"/>
      <c r="I23" s="309"/>
      <c r="J23" s="309"/>
      <c r="K23" s="307"/>
    </row>
    <row r="24" s="1" customFormat="1" ht="12.75" customHeight="1">
      <c r="B24" s="310"/>
      <c r="C24" s="311"/>
      <c r="D24" s="311"/>
      <c r="E24" s="311"/>
      <c r="F24" s="311"/>
      <c r="G24" s="311"/>
      <c r="H24" s="311"/>
      <c r="I24" s="311"/>
      <c r="J24" s="311"/>
      <c r="K24" s="307"/>
    </row>
    <row r="25" s="1" customFormat="1" ht="15" customHeight="1">
      <c r="B25" s="310"/>
      <c r="C25" s="309" t="s">
        <v>454</v>
      </c>
      <c r="D25" s="309"/>
      <c r="E25" s="309"/>
      <c r="F25" s="309"/>
      <c r="G25" s="309"/>
      <c r="H25" s="309"/>
      <c r="I25" s="309"/>
      <c r="J25" s="309"/>
      <c r="K25" s="307"/>
    </row>
    <row r="26" s="1" customFormat="1" ht="15" customHeight="1">
      <c r="B26" s="310"/>
      <c r="C26" s="309" t="s">
        <v>455</v>
      </c>
      <c r="D26" s="309"/>
      <c r="E26" s="309"/>
      <c r="F26" s="309"/>
      <c r="G26" s="309"/>
      <c r="H26" s="309"/>
      <c r="I26" s="309"/>
      <c r="J26" s="309"/>
      <c r="K26" s="307"/>
    </row>
    <row r="27" s="1" customFormat="1" ht="15" customHeight="1">
      <c r="B27" s="310"/>
      <c r="C27" s="309"/>
      <c r="D27" s="309" t="s">
        <v>456</v>
      </c>
      <c r="E27" s="309"/>
      <c r="F27" s="309"/>
      <c r="G27" s="309"/>
      <c r="H27" s="309"/>
      <c r="I27" s="309"/>
      <c r="J27" s="309"/>
      <c r="K27" s="307"/>
    </row>
    <row r="28" s="1" customFormat="1" ht="15" customHeight="1">
      <c r="B28" s="310"/>
      <c r="C28" s="311"/>
      <c r="D28" s="309" t="s">
        <v>457</v>
      </c>
      <c r="E28" s="309"/>
      <c r="F28" s="309"/>
      <c r="G28" s="309"/>
      <c r="H28" s="309"/>
      <c r="I28" s="309"/>
      <c r="J28" s="309"/>
      <c r="K28" s="307"/>
    </row>
    <row r="29" s="1" customFormat="1" ht="12.75" customHeight="1">
      <c r="B29" s="310"/>
      <c r="C29" s="311"/>
      <c r="D29" s="311"/>
      <c r="E29" s="311"/>
      <c r="F29" s="311"/>
      <c r="G29" s="311"/>
      <c r="H29" s="311"/>
      <c r="I29" s="311"/>
      <c r="J29" s="311"/>
      <c r="K29" s="307"/>
    </row>
    <row r="30" s="1" customFormat="1" ht="15" customHeight="1">
      <c r="B30" s="310"/>
      <c r="C30" s="311"/>
      <c r="D30" s="309" t="s">
        <v>458</v>
      </c>
      <c r="E30" s="309"/>
      <c r="F30" s="309"/>
      <c r="G30" s="309"/>
      <c r="H30" s="309"/>
      <c r="I30" s="309"/>
      <c r="J30" s="309"/>
      <c r="K30" s="307"/>
    </row>
    <row r="31" s="1" customFormat="1" ht="15" customHeight="1">
      <c r="B31" s="310"/>
      <c r="C31" s="311"/>
      <c r="D31" s="309" t="s">
        <v>459</v>
      </c>
      <c r="E31" s="309"/>
      <c r="F31" s="309"/>
      <c r="G31" s="309"/>
      <c r="H31" s="309"/>
      <c r="I31" s="309"/>
      <c r="J31" s="309"/>
      <c r="K31" s="307"/>
    </row>
    <row r="32" s="1" customFormat="1" ht="12.75" customHeight="1">
      <c r="B32" s="310"/>
      <c r="C32" s="311"/>
      <c r="D32" s="311"/>
      <c r="E32" s="311"/>
      <c r="F32" s="311"/>
      <c r="G32" s="311"/>
      <c r="H32" s="311"/>
      <c r="I32" s="311"/>
      <c r="J32" s="311"/>
      <c r="K32" s="307"/>
    </row>
    <row r="33" s="1" customFormat="1" ht="15" customHeight="1">
      <c r="B33" s="310"/>
      <c r="C33" s="311"/>
      <c r="D33" s="309" t="s">
        <v>460</v>
      </c>
      <c r="E33" s="309"/>
      <c r="F33" s="309"/>
      <c r="G33" s="309"/>
      <c r="H33" s="309"/>
      <c r="I33" s="309"/>
      <c r="J33" s="309"/>
      <c r="K33" s="307"/>
    </row>
    <row r="34" s="1" customFormat="1" ht="15" customHeight="1">
      <c r="B34" s="310"/>
      <c r="C34" s="311"/>
      <c r="D34" s="309" t="s">
        <v>461</v>
      </c>
      <c r="E34" s="309"/>
      <c r="F34" s="309"/>
      <c r="G34" s="309"/>
      <c r="H34" s="309"/>
      <c r="I34" s="309"/>
      <c r="J34" s="309"/>
      <c r="K34" s="307"/>
    </row>
    <row r="35" s="1" customFormat="1" ht="15" customHeight="1">
      <c r="B35" s="310"/>
      <c r="C35" s="311"/>
      <c r="D35" s="309" t="s">
        <v>462</v>
      </c>
      <c r="E35" s="309"/>
      <c r="F35" s="309"/>
      <c r="G35" s="309"/>
      <c r="H35" s="309"/>
      <c r="I35" s="309"/>
      <c r="J35" s="309"/>
      <c r="K35" s="307"/>
    </row>
    <row r="36" s="1" customFormat="1" ht="15" customHeight="1">
      <c r="B36" s="310"/>
      <c r="C36" s="311"/>
      <c r="D36" s="309"/>
      <c r="E36" s="312" t="s">
        <v>124</v>
      </c>
      <c r="F36" s="309"/>
      <c r="G36" s="309" t="s">
        <v>463</v>
      </c>
      <c r="H36" s="309"/>
      <c r="I36" s="309"/>
      <c r="J36" s="309"/>
      <c r="K36" s="307"/>
    </row>
    <row r="37" s="1" customFormat="1" ht="30.75" customHeight="1">
      <c r="B37" s="310"/>
      <c r="C37" s="311"/>
      <c r="D37" s="309"/>
      <c r="E37" s="312" t="s">
        <v>464</v>
      </c>
      <c r="F37" s="309"/>
      <c r="G37" s="309" t="s">
        <v>465</v>
      </c>
      <c r="H37" s="309"/>
      <c r="I37" s="309"/>
      <c r="J37" s="309"/>
      <c r="K37" s="307"/>
    </row>
    <row r="38" s="1" customFormat="1" ht="15" customHeight="1">
      <c r="B38" s="310"/>
      <c r="C38" s="311"/>
      <c r="D38" s="309"/>
      <c r="E38" s="312" t="s">
        <v>54</v>
      </c>
      <c r="F38" s="309"/>
      <c r="G38" s="309" t="s">
        <v>466</v>
      </c>
      <c r="H38" s="309"/>
      <c r="I38" s="309"/>
      <c r="J38" s="309"/>
      <c r="K38" s="307"/>
    </row>
    <row r="39" s="1" customFormat="1" ht="15" customHeight="1">
      <c r="B39" s="310"/>
      <c r="C39" s="311"/>
      <c r="D39" s="309"/>
      <c r="E39" s="312" t="s">
        <v>55</v>
      </c>
      <c r="F39" s="309"/>
      <c r="G39" s="309" t="s">
        <v>467</v>
      </c>
      <c r="H39" s="309"/>
      <c r="I39" s="309"/>
      <c r="J39" s="309"/>
      <c r="K39" s="307"/>
    </row>
    <row r="40" s="1" customFormat="1" ht="15" customHeight="1">
      <c r="B40" s="310"/>
      <c r="C40" s="311"/>
      <c r="D40" s="309"/>
      <c r="E40" s="312" t="s">
        <v>125</v>
      </c>
      <c r="F40" s="309"/>
      <c r="G40" s="309" t="s">
        <v>468</v>
      </c>
      <c r="H40" s="309"/>
      <c r="I40" s="309"/>
      <c r="J40" s="309"/>
      <c r="K40" s="307"/>
    </row>
    <row r="41" s="1" customFormat="1" ht="15" customHeight="1">
      <c r="B41" s="310"/>
      <c r="C41" s="311"/>
      <c r="D41" s="309"/>
      <c r="E41" s="312" t="s">
        <v>126</v>
      </c>
      <c r="F41" s="309"/>
      <c r="G41" s="309" t="s">
        <v>469</v>
      </c>
      <c r="H41" s="309"/>
      <c r="I41" s="309"/>
      <c r="J41" s="309"/>
      <c r="K41" s="307"/>
    </row>
    <row r="42" s="1" customFormat="1" ht="15" customHeight="1">
      <c r="B42" s="310"/>
      <c r="C42" s="311"/>
      <c r="D42" s="309"/>
      <c r="E42" s="312" t="s">
        <v>470</v>
      </c>
      <c r="F42" s="309"/>
      <c r="G42" s="309" t="s">
        <v>471</v>
      </c>
      <c r="H42" s="309"/>
      <c r="I42" s="309"/>
      <c r="J42" s="309"/>
      <c r="K42" s="307"/>
    </row>
    <row r="43" s="1" customFormat="1" ht="15" customHeight="1">
      <c r="B43" s="310"/>
      <c r="C43" s="311"/>
      <c r="D43" s="309"/>
      <c r="E43" s="312"/>
      <c r="F43" s="309"/>
      <c r="G43" s="309" t="s">
        <v>472</v>
      </c>
      <c r="H43" s="309"/>
      <c r="I43" s="309"/>
      <c r="J43" s="309"/>
      <c r="K43" s="307"/>
    </row>
    <row r="44" s="1" customFormat="1" ht="15" customHeight="1">
      <c r="B44" s="310"/>
      <c r="C44" s="311"/>
      <c r="D44" s="309"/>
      <c r="E44" s="312" t="s">
        <v>473</v>
      </c>
      <c r="F44" s="309"/>
      <c r="G44" s="309" t="s">
        <v>474</v>
      </c>
      <c r="H44" s="309"/>
      <c r="I44" s="309"/>
      <c r="J44" s="309"/>
      <c r="K44" s="307"/>
    </row>
    <row r="45" s="1" customFormat="1" ht="15" customHeight="1">
      <c r="B45" s="310"/>
      <c r="C45" s="311"/>
      <c r="D45" s="309"/>
      <c r="E45" s="312" t="s">
        <v>128</v>
      </c>
      <c r="F45" s="309"/>
      <c r="G45" s="309" t="s">
        <v>475</v>
      </c>
      <c r="H45" s="309"/>
      <c r="I45" s="309"/>
      <c r="J45" s="309"/>
      <c r="K45" s="307"/>
    </row>
    <row r="46" s="1" customFormat="1" ht="12.75" customHeight="1">
      <c r="B46" s="310"/>
      <c r="C46" s="311"/>
      <c r="D46" s="309"/>
      <c r="E46" s="309"/>
      <c r="F46" s="309"/>
      <c r="G46" s="309"/>
      <c r="H46" s="309"/>
      <c r="I46" s="309"/>
      <c r="J46" s="309"/>
      <c r="K46" s="307"/>
    </row>
    <row r="47" s="1" customFormat="1" ht="15" customHeight="1">
      <c r="B47" s="310"/>
      <c r="C47" s="311"/>
      <c r="D47" s="309" t="s">
        <v>476</v>
      </c>
      <c r="E47" s="309"/>
      <c r="F47" s="309"/>
      <c r="G47" s="309"/>
      <c r="H47" s="309"/>
      <c r="I47" s="309"/>
      <c r="J47" s="309"/>
      <c r="K47" s="307"/>
    </row>
    <row r="48" s="1" customFormat="1" ht="15" customHeight="1">
      <c r="B48" s="310"/>
      <c r="C48" s="311"/>
      <c r="D48" s="311"/>
      <c r="E48" s="309" t="s">
        <v>477</v>
      </c>
      <c r="F48" s="309"/>
      <c r="G48" s="309"/>
      <c r="H48" s="309"/>
      <c r="I48" s="309"/>
      <c r="J48" s="309"/>
      <c r="K48" s="307"/>
    </row>
    <row r="49" s="1" customFormat="1" ht="15" customHeight="1">
      <c r="B49" s="310"/>
      <c r="C49" s="311"/>
      <c r="D49" s="311"/>
      <c r="E49" s="309" t="s">
        <v>478</v>
      </c>
      <c r="F49" s="309"/>
      <c r="G49" s="309"/>
      <c r="H49" s="309"/>
      <c r="I49" s="309"/>
      <c r="J49" s="309"/>
      <c r="K49" s="307"/>
    </row>
    <row r="50" s="1" customFormat="1" ht="15" customHeight="1">
      <c r="B50" s="310"/>
      <c r="C50" s="311"/>
      <c r="D50" s="311"/>
      <c r="E50" s="309" t="s">
        <v>479</v>
      </c>
      <c r="F50" s="309"/>
      <c r="G50" s="309"/>
      <c r="H50" s="309"/>
      <c r="I50" s="309"/>
      <c r="J50" s="309"/>
      <c r="K50" s="307"/>
    </row>
    <row r="51" s="1" customFormat="1" ht="15" customHeight="1">
      <c r="B51" s="310"/>
      <c r="C51" s="311"/>
      <c r="D51" s="309" t="s">
        <v>480</v>
      </c>
      <c r="E51" s="309"/>
      <c r="F51" s="309"/>
      <c r="G51" s="309"/>
      <c r="H51" s="309"/>
      <c r="I51" s="309"/>
      <c r="J51" s="309"/>
      <c r="K51" s="307"/>
    </row>
    <row r="52" s="1" customFormat="1" ht="25.5" customHeight="1">
      <c r="B52" s="305"/>
      <c r="C52" s="306" t="s">
        <v>481</v>
      </c>
      <c r="D52" s="306"/>
      <c r="E52" s="306"/>
      <c r="F52" s="306"/>
      <c r="G52" s="306"/>
      <c r="H52" s="306"/>
      <c r="I52" s="306"/>
      <c r="J52" s="306"/>
      <c r="K52" s="307"/>
    </row>
    <row r="53" s="1" customFormat="1" ht="5.25" customHeight="1">
      <c r="B53" s="305"/>
      <c r="C53" s="308"/>
      <c r="D53" s="308"/>
      <c r="E53" s="308"/>
      <c r="F53" s="308"/>
      <c r="G53" s="308"/>
      <c r="H53" s="308"/>
      <c r="I53" s="308"/>
      <c r="J53" s="308"/>
      <c r="K53" s="307"/>
    </row>
    <row r="54" s="1" customFormat="1" ht="15" customHeight="1">
      <c r="B54" s="305"/>
      <c r="C54" s="309" t="s">
        <v>482</v>
      </c>
      <c r="D54" s="309"/>
      <c r="E54" s="309"/>
      <c r="F54" s="309"/>
      <c r="G54" s="309"/>
      <c r="H54" s="309"/>
      <c r="I54" s="309"/>
      <c r="J54" s="309"/>
      <c r="K54" s="307"/>
    </row>
    <row r="55" s="1" customFormat="1" ht="15" customHeight="1">
      <c r="B55" s="305"/>
      <c r="C55" s="309" t="s">
        <v>483</v>
      </c>
      <c r="D55" s="309"/>
      <c r="E55" s="309"/>
      <c r="F55" s="309"/>
      <c r="G55" s="309"/>
      <c r="H55" s="309"/>
      <c r="I55" s="309"/>
      <c r="J55" s="309"/>
      <c r="K55" s="307"/>
    </row>
    <row r="56" s="1" customFormat="1" ht="12.75" customHeight="1">
      <c r="B56" s="305"/>
      <c r="C56" s="309"/>
      <c r="D56" s="309"/>
      <c r="E56" s="309"/>
      <c r="F56" s="309"/>
      <c r="G56" s="309"/>
      <c r="H56" s="309"/>
      <c r="I56" s="309"/>
      <c r="J56" s="309"/>
      <c r="K56" s="307"/>
    </row>
    <row r="57" s="1" customFormat="1" ht="15" customHeight="1">
      <c r="B57" s="305"/>
      <c r="C57" s="309" t="s">
        <v>484</v>
      </c>
      <c r="D57" s="309"/>
      <c r="E57" s="309"/>
      <c r="F57" s="309"/>
      <c r="G57" s="309"/>
      <c r="H57" s="309"/>
      <c r="I57" s="309"/>
      <c r="J57" s="309"/>
      <c r="K57" s="307"/>
    </row>
    <row r="58" s="1" customFormat="1" ht="15" customHeight="1">
      <c r="B58" s="305"/>
      <c r="C58" s="311"/>
      <c r="D58" s="309" t="s">
        <v>485</v>
      </c>
      <c r="E58" s="309"/>
      <c r="F58" s="309"/>
      <c r="G58" s="309"/>
      <c r="H58" s="309"/>
      <c r="I58" s="309"/>
      <c r="J58" s="309"/>
      <c r="K58" s="307"/>
    </row>
    <row r="59" s="1" customFormat="1" ht="15" customHeight="1">
      <c r="B59" s="305"/>
      <c r="C59" s="311"/>
      <c r="D59" s="309" t="s">
        <v>486</v>
      </c>
      <c r="E59" s="309"/>
      <c r="F59" s="309"/>
      <c r="G59" s="309"/>
      <c r="H59" s="309"/>
      <c r="I59" s="309"/>
      <c r="J59" s="309"/>
      <c r="K59" s="307"/>
    </row>
    <row r="60" s="1" customFormat="1" ht="15" customHeight="1">
      <c r="B60" s="305"/>
      <c r="C60" s="311"/>
      <c r="D60" s="309" t="s">
        <v>487</v>
      </c>
      <c r="E60" s="309"/>
      <c r="F60" s="309"/>
      <c r="G60" s="309"/>
      <c r="H60" s="309"/>
      <c r="I60" s="309"/>
      <c r="J60" s="309"/>
      <c r="K60" s="307"/>
    </row>
    <row r="61" s="1" customFormat="1" ht="15" customHeight="1">
      <c r="B61" s="305"/>
      <c r="C61" s="311"/>
      <c r="D61" s="309" t="s">
        <v>488</v>
      </c>
      <c r="E61" s="309"/>
      <c r="F61" s="309"/>
      <c r="G61" s="309"/>
      <c r="H61" s="309"/>
      <c r="I61" s="309"/>
      <c r="J61" s="309"/>
      <c r="K61" s="307"/>
    </row>
    <row r="62" s="1" customFormat="1" ht="15" customHeight="1">
      <c r="B62" s="305"/>
      <c r="C62" s="311"/>
      <c r="D62" s="314" t="s">
        <v>489</v>
      </c>
      <c r="E62" s="314"/>
      <c r="F62" s="314"/>
      <c r="G62" s="314"/>
      <c r="H62" s="314"/>
      <c r="I62" s="314"/>
      <c r="J62" s="314"/>
      <c r="K62" s="307"/>
    </row>
    <row r="63" s="1" customFormat="1" ht="15" customHeight="1">
      <c r="B63" s="305"/>
      <c r="C63" s="311"/>
      <c r="D63" s="309" t="s">
        <v>490</v>
      </c>
      <c r="E63" s="309"/>
      <c r="F63" s="309"/>
      <c r="G63" s="309"/>
      <c r="H63" s="309"/>
      <c r="I63" s="309"/>
      <c r="J63" s="309"/>
      <c r="K63" s="307"/>
    </row>
    <row r="64" s="1" customFormat="1" ht="12.75" customHeight="1">
      <c r="B64" s="305"/>
      <c r="C64" s="311"/>
      <c r="D64" s="311"/>
      <c r="E64" s="315"/>
      <c r="F64" s="311"/>
      <c r="G64" s="311"/>
      <c r="H64" s="311"/>
      <c r="I64" s="311"/>
      <c r="J64" s="311"/>
      <c r="K64" s="307"/>
    </row>
    <row r="65" s="1" customFormat="1" ht="15" customHeight="1">
      <c r="B65" s="305"/>
      <c r="C65" s="311"/>
      <c r="D65" s="309" t="s">
        <v>491</v>
      </c>
      <c r="E65" s="309"/>
      <c r="F65" s="309"/>
      <c r="G65" s="309"/>
      <c r="H65" s="309"/>
      <c r="I65" s="309"/>
      <c r="J65" s="309"/>
      <c r="K65" s="307"/>
    </row>
    <row r="66" s="1" customFormat="1" ht="15" customHeight="1">
      <c r="B66" s="305"/>
      <c r="C66" s="311"/>
      <c r="D66" s="314" t="s">
        <v>492</v>
      </c>
      <c r="E66" s="314"/>
      <c r="F66" s="314"/>
      <c r="G66" s="314"/>
      <c r="H66" s="314"/>
      <c r="I66" s="314"/>
      <c r="J66" s="314"/>
      <c r="K66" s="307"/>
    </row>
    <row r="67" s="1" customFormat="1" ht="15" customHeight="1">
      <c r="B67" s="305"/>
      <c r="C67" s="311"/>
      <c r="D67" s="309" t="s">
        <v>493</v>
      </c>
      <c r="E67" s="309"/>
      <c r="F67" s="309"/>
      <c r="G67" s="309"/>
      <c r="H67" s="309"/>
      <c r="I67" s="309"/>
      <c r="J67" s="309"/>
      <c r="K67" s="307"/>
    </row>
    <row r="68" s="1" customFormat="1" ht="15" customHeight="1">
      <c r="B68" s="305"/>
      <c r="C68" s="311"/>
      <c r="D68" s="309" t="s">
        <v>494</v>
      </c>
      <c r="E68" s="309"/>
      <c r="F68" s="309"/>
      <c r="G68" s="309"/>
      <c r="H68" s="309"/>
      <c r="I68" s="309"/>
      <c r="J68" s="309"/>
      <c r="K68" s="307"/>
    </row>
    <row r="69" s="1" customFormat="1" ht="15" customHeight="1">
      <c r="B69" s="305"/>
      <c r="C69" s="311"/>
      <c r="D69" s="309" t="s">
        <v>495</v>
      </c>
      <c r="E69" s="309"/>
      <c r="F69" s="309"/>
      <c r="G69" s="309"/>
      <c r="H69" s="309"/>
      <c r="I69" s="309"/>
      <c r="J69" s="309"/>
      <c r="K69" s="307"/>
    </row>
    <row r="70" s="1" customFormat="1" ht="15" customHeight="1">
      <c r="B70" s="305"/>
      <c r="C70" s="311"/>
      <c r="D70" s="309" t="s">
        <v>496</v>
      </c>
      <c r="E70" s="309"/>
      <c r="F70" s="309"/>
      <c r="G70" s="309"/>
      <c r="H70" s="309"/>
      <c r="I70" s="309"/>
      <c r="J70" s="309"/>
      <c r="K70" s="307"/>
    </row>
    <row r="71" s="1" customFormat="1" ht="12.75" customHeight="1">
      <c r="B71" s="316"/>
      <c r="C71" s="317"/>
      <c r="D71" s="317"/>
      <c r="E71" s="317"/>
      <c r="F71" s="317"/>
      <c r="G71" s="317"/>
      <c r="H71" s="317"/>
      <c r="I71" s="317"/>
      <c r="J71" s="317"/>
      <c r="K71" s="318"/>
    </row>
    <row r="72" s="1" customFormat="1" ht="18.75" customHeight="1">
      <c r="B72" s="319"/>
      <c r="C72" s="319"/>
      <c r="D72" s="319"/>
      <c r="E72" s="319"/>
      <c r="F72" s="319"/>
      <c r="G72" s="319"/>
      <c r="H72" s="319"/>
      <c r="I72" s="319"/>
      <c r="J72" s="319"/>
      <c r="K72" s="320"/>
    </row>
    <row r="73" s="1" customFormat="1" ht="18.75" customHeight="1">
      <c r="B73" s="320"/>
      <c r="C73" s="320"/>
      <c r="D73" s="320"/>
      <c r="E73" s="320"/>
      <c r="F73" s="320"/>
      <c r="G73" s="320"/>
      <c r="H73" s="320"/>
      <c r="I73" s="320"/>
      <c r="J73" s="320"/>
      <c r="K73" s="320"/>
    </row>
    <row r="74" s="1" customFormat="1" ht="7.5" customHeight="1">
      <c r="B74" s="321"/>
      <c r="C74" s="322"/>
      <c r="D74" s="322"/>
      <c r="E74" s="322"/>
      <c r="F74" s="322"/>
      <c r="G74" s="322"/>
      <c r="H74" s="322"/>
      <c r="I74" s="322"/>
      <c r="J74" s="322"/>
      <c r="K74" s="323"/>
    </row>
    <row r="75" s="1" customFormat="1" ht="45" customHeight="1">
      <c r="B75" s="324"/>
      <c r="C75" s="325" t="s">
        <v>497</v>
      </c>
      <c r="D75" s="325"/>
      <c r="E75" s="325"/>
      <c r="F75" s="325"/>
      <c r="G75" s="325"/>
      <c r="H75" s="325"/>
      <c r="I75" s="325"/>
      <c r="J75" s="325"/>
      <c r="K75" s="326"/>
    </row>
    <row r="76" s="1" customFormat="1" ht="17.25" customHeight="1">
      <c r="B76" s="324"/>
      <c r="C76" s="327" t="s">
        <v>498</v>
      </c>
      <c r="D76" s="327"/>
      <c r="E76" s="327"/>
      <c r="F76" s="327" t="s">
        <v>499</v>
      </c>
      <c r="G76" s="328"/>
      <c r="H76" s="327" t="s">
        <v>55</v>
      </c>
      <c r="I76" s="327" t="s">
        <v>58</v>
      </c>
      <c r="J76" s="327" t="s">
        <v>500</v>
      </c>
      <c r="K76" s="326"/>
    </row>
    <row r="77" s="1" customFormat="1" ht="17.25" customHeight="1">
      <c r="B77" s="324"/>
      <c r="C77" s="329" t="s">
        <v>501</v>
      </c>
      <c r="D77" s="329"/>
      <c r="E77" s="329"/>
      <c r="F77" s="330" t="s">
        <v>502</v>
      </c>
      <c r="G77" s="331"/>
      <c r="H77" s="329"/>
      <c r="I77" s="329"/>
      <c r="J77" s="329" t="s">
        <v>503</v>
      </c>
      <c r="K77" s="326"/>
    </row>
    <row r="78" s="1" customFormat="1" ht="5.25" customHeight="1">
      <c r="B78" s="324"/>
      <c r="C78" s="332"/>
      <c r="D78" s="332"/>
      <c r="E78" s="332"/>
      <c r="F78" s="332"/>
      <c r="G78" s="333"/>
      <c r="H78" s="332"/>
      <c r="I78" s="332"/>
      <c r="J78" s="332"/>
      <c r="K78" s="326"/>
    </row>
    <row r="79" s="1" customFormat="1" ht="15" customHeight="1">
      <c r="B79" s="324"/>
      <c r="C79" s="312" t="s">
        <v>54</v>
      </c>
      <c r="D79" s="334"/>
      <c r="E79" s="334"/>
      <c r="F79" s="335" t="s">
        <v>504</v>
      </c>
      <c r="G79" s="336"/>
      <c r="H79" s="312" t="s">
        <v>505</v>
      </c>
      <c r="I79" s="312" t="s">
        <v>506</v>
      </c>
      <c r="J79" s="312">
        <v>20</v>
      </c>
      <c r="K79" s="326"/>
    </row>
    <row r="80" s="1" customFormat="1" ht="15" customHeight="1">
      <c r="B80" s="324"/>
      <c r="C80" s="312" t="s">
        <v>507</v>
      </c>
      <c r="D80" s="312"/>
      <c r="E80" s="312"/>
      <c r="F80" s="335" t="s">
        <v>504</v>
      </c>
      <c r="G80" s="336"/>
      <c r="H80" s="312" t="s">
        <v>508</v>
      </c>
      <c r="I80" s="312" t="s">
        <v>506</v>
      </c>
      <c r="J80" s="312">
        <v>120</v>
      </c>
      <c r="K80" s="326"/>
    </row>
    <row r="81" s="1" customFormat="1" ht="15" customHeight="1">
      <c r="B81" s="337"/>
      <c r="C81" s="312" t="s">
        <v>509</v>
      </c>
      <c r="D81" s="312"/>
      <c r="E81" s="312"/>
      <c r="F81" s="335" t="s">
        <v>510</v>
      </c>
      <c r="G81" s="336"/>
      <c r="H81" s="312" t="s">
        <v>511</v>
      </c>
      <c r="I81" s="312" t="s">
        <v>506</v>
      </c>
      <c r="J81" s="312">
        <v>50</v>
      </c>
      <c r="K81" s="326"/>
    </row>
    <row r="82" s="1" customFormat="1" ht="15" customHeight="1">
      <c r="B82" s="337"/>
      <c r="C82" s="312" t="s">
        <v>512</v>
      </c>
      <c r="D82" s="312"/>
      <c r="E82" s="312"/>
      <c r="F82" s="335" t="s">
        <v>504</v>
      </c>
      <c r="G82" s="336"/>
      <c r="H82" s="312" t="s">
        <v>513</v>
      </c>
      <c r="I82" s="312" t="s">
        <v>514</v>
      </c>
      <c r="J82" s="312"/>
      <c r="K82" s="326"/>
    </row>
    <row r="83" s="1" customFormat="1" ht="15" customHeight="1">
      <c r="B83" s="337"/>
      <c r="C83" s="338" t="s">
        <v>515</v>
      </c>
      <c r="D83" s="338"/>
      <c r="E83" s="338"/>
      <c r="F83" s="339" t="s">
        <v>510</v>
      </c>
      <c r="G83" s="338"/>
      <c r="H83" s="338" t="s">
        <v>516</v>
      </c>
      <c r="I83" s="338" t="s">
        <v>506</v>
      </c>
      <c r="J83" s="338">
        <v>15</v>
      </c>
      <c r="K83" s="326"/>
    </row>
    <row r="84" s="1" customFormat="1" ht="15" customHeight="1">
      <c r="B84" s="337"/>
      <c r="C84" s="338" t="s">
        <v>517</v>
      </c>
      <c r="D84" s="338"/>
      <c r="E84" s="338"/>
      <c r="F84" s="339" t="s">
        <v>510</v>
      </c>
      <c r="G84" s="338"/>
      <c r="H84" s="338" t="s">
        <v>518</v>
      </c>
      <c r="I84" s="338" t="s">
        <v>506</v>
      </c>
      <c r="J84" s="338">
        <v>15</v>
      </c>
      <c r="K84" s="326"/>
    </row>
    <row r="85" s="1" customFormat="1" ht="15" customHeight="1">
      <c r="B85" s="337"/>
      <c r="C85" s="338" t="s">
        <v>519</v>
      </c>
      <c r="D85" s="338"/>
      <c r="E85" s="338"/>
      <c r="F85" s="339" t="s">
        <v>510</v>
      </c>
      <c r="G85" s="338"/>
      <c r="H85" s="338" t="s">
        <v>520</v>
      </c>
      <c r="I85" s="338" t="s">
        <v>506</v>
      </c>
      <c r="J85" s="338">
        <v>20</v>
      </c>
      <c r="K85" s="326"/>
    </row>
    <row r="86" s="1" customFormat="1" ht="15" customHeight="1">
      <c r="B86" s="337"/>
      <c r="C86" s="338" t="s">
        <v>521</v>
      </c>
      <c r="D86" s="338"/>
      <c r="E86" s="338"/>
      <c r="F86" s="339" t="s">
        <v>510</v>
      </c>
      <c r="G86" s="338"/>
      <c r="H86" s="338" t="s">
        <v>522</v>
      </c>
      <c r="I86" s="338" t="s">
        <v>506</v>
      </c>
      <c r="J86" s="338">
        <v>20</v>
      </c>
      <c r="K86" s="326"/>
    </row>
    <row r="87" s="1" customFormat="1" ht="15" customHeight="1">
      <c r="B87" s="337"/>
      <c r="C87" s="312" t="s">
        <v>523</v>
      </c>
      <c r="D87" s="312"/>
      <c r="E87" s="312"/>
      <c r="F87" s="335" t="s">
        <v>510</v>
      </c>
      <c r="G87" s="336"/>
      <c r="H87" s="312" t="s">
        <v>524</v>
      </c>
      <c r="I87" s="312" t="s">
        <v>506</v>
      </c>
      <c r="J87" s="312">
        <v>50</v>
      </c>
      <c r="K87" s="326"/>
    </row>
    <row r="88" s="1" customFormat="1" ht="15" customHeight="1">
      <c r="B88" s="337"/>
      <c r="C88" s="312" t="s">
        <v>525</v>
      </c>
      <c r="D88" s="312"/>
      <c r="E88" s="312"/>
      <c r="F88" s="335" t="s">
        <v>510</v>
      </c>
      <c r="G88" s="336"/>
      <c r="H88" s="312" t="s">
        <v>526</v>
      </c>
      <c r="I88" s="312" t="s">
        <v>506</v>
      </c>
      <c r="J88" s="312">
        <v>20</v>
      </c>
      <c r="K88" s="326"/>
    </row>
    <row r="89" s="1" customFormat="1" ht="15" customHeight="1">
      <c r="B89" s="337"/>
      <c r="C89" s="312" t="s">
        <v>527</v>
      </c>
      <c r="D89" s="312"/>
      <c r="E89" s="312"/>
      <c r="F89" s="335" t="s">
        <v>510</v>
      </c>
      <c r="G89" s="336"/>
      <c r="H89" s="312" t="s">
        <v>528</v>
      </c>
      <c r="I89" s="312" t="s">
        <v>506</v>
      </c>
      <c r="J89" s="312">
        <v>20</v>
      </c>
      <c r="K89" s="326"/>
    </row>
    <row r="90" s="1" customFormat="1" ht="15" customHeight="1">
      <c r="B90" s="337"/>
      <c r="C90" s="312" t="s">
        <v>529</v>
      </c>
      <c r="D90" s="312"/>
      <c r="E90" s="312"/>
      <c r="F90" s="335" t="s">
        <v>510</v>
      </c>
      <c r="G90" s="336"/>
      <c r="H90" s="312" t="s">
        <v>530</v>
      </c>
      <c r="I90" s="312" t="s">
        <v>506</v>
      </c>
      <c r="J90" s="312">
        <v>50</v>
      </c>
      <c r="K90" s="326"/>
    </row>
    <row r="91" s="1" customFormat="1" ht="15" customHeight="1">
      <c r="B91" s="337"/>
      <c r="C91" s="312" t="s">
        <v>531</v>
      </c>
      <c r="D91" s="312"/>
      <c r="E91" s="312"/>
      <c r="F91" s="335" t="s">
        <v>510</v>
      </c>
      <c r="G91" s="336"/>
      <c r="H91" s="312" t="s">
        <v>531</v>
      </c>
      <c r="I91" s="312" t="s">
        <v>506</v>
      </c>
      <c r="J91" s="312">
        <v>50</v>
      </c>
      <c r="K91" s="326"/>
    </row>
    <row r="92" s="1" customFormat="1" ht="15" customHeight="1">
      <c r="B92" s="337"/>
      <c r="C92" s="312" t="s">
        <v>532</v>
      </c>
      <c r="D92" s="312"/>
      <c r="E92" s="312"/>
      <c r="F92" s="335" t="s">
        <v>510</v>
      </c>
      <c r="G92" s="336"/>
      <c r="H92" s="312" t="s">
        <v>533</v>
      </c>
      <c r="I92" s="312" t="s">
        <v>506</v>
      </c>
      <c r="J92" s="312">
        <v>255</v>
      </c>
      <c r="K92" s="326"/>
    </row>
    <row r="93" s="1" customFormat="1" ht="15" customHeight="1">
      <c r="B93" s="337"/>
      <c r="C93" s="312" t="s">
        <v>534</v>
      </c>
      <c r="D93" s="312"/>
      <c r="E93" s="312"/>
      <c r="F93" s="335" t="s">
        <v>504</v>
      </c>
      <c r="G93" s="336"/>
      <c r="H93" s="312" t="s">
        <v>535</v>
      </c>
      <c r="I93" s="312" t="s">
        <v>536</v>
      </c>
      <c r="J93" s="312"/>
      <c r="K93" s="326"/>
    </row>
    <row r="94" s="1" customFormat="1" ht="15" customHeight="1">
      <c r="B94" s="337"/>
      <c r="C94" s="312" t="s">
        <v>537</v>
      </c>
      <c r="D94" s="312"/>
      <c r="E94" s="312"/>
      <c r="F94" s="335" t="s">
        <v>504</v>
      </c>
      <c r="G94" s="336"/>
      <c r="H94" s="312" t="s">
        <v>538</v>
      </c>
      <c r="I94" s="312" t="s">
        <v>539</v>
      </c>
      <c r="J94" s="312"/>
      <c r="K94" s="326"/>
    </row>
    <row r="95" s="1" customFormat="1" ht="15" customHeight="1">
      <c r="B95" s="337"/>
      <c r="C95" s="312" t="s">
        <v>540</v>
      </c>
      <c r="D95" s="312"/>
      <c r="E95" s="312"/>
      <c r="F95" s="335" t="s">
        <v>504</v>
      </c>
      <c r="G95" s="336"/>
      <c r="H95" s="312" t="s">
        <v>540</v>
      </c>
      <c r="I95" s="312" t="s">
        <v>539</v>
      </c>
      <c r="J95" s="312"/>
      <c r="K95" s="326"/>
    </row>
    <row r="96" s="1" customFormat="1" ht="15" customHeight="1">
      <c r="B96" s="337"/>
      <c r="C96" s="312" t="s">
        <v>39</v>
      </c>
      <c r="D96" s="312"/>
      <c r="E96" s="312"/>
      <c r="F96" s="335" t="s">
        <v>504</v>
      </c>
      <c r="G96" s="336"/>
      <c r="H96" s="312" t="s">
        <v>541</v>
      </c>
      <c r="I96" s="312" t="s">
        <v>539</v>
      </c>
      <c r="J96" s="312"/>
      <c r="K96" s="326"/>
    </row>
    <row r="97" s="1" customFormat="1" ht="15" customHeight="1">
      <c r="B97" s="337"/>
      <c r="C97" s="312" t="s">
        <v>49</v>
      </c>
      <c r="D97" s="312"/>
      <c r="E97" s="312"/>
      <c r="F97" s="335" t="s">
        <v>504</v>
      </c>
      <c r="G97" s="336"/>
      <c r="H97" s="312" t="s">
        <v>542</v>
      </c>
      <c r="I97" s="312" t="s">
        <v>539</v>
      </c>
      <c r="J97" s="312"/>
      <c r="K97" s="326"/>
    </row>
    <row r="98" s="1" customFormat="1" ht="15" customHeight="1">
      <c r="B98" s="340"/>
      <c r="C98" s="341"/>
      <c r="D98" s="341"/>
      <c r="E98" s="341"/>
      <c r="F98" s="341"/>
      <c r="G98" s="341"/>
      <c r="H98" s="341"/>
      <c r="I98" s="341"/>
      <c r="J98" s="341"/>
      <c r="K98" s="342"/>
    </row>
    <row r="99" s="1" customFormat="1" ht="18.75" customHeight="1">
      <c r="B99" s="343"/>
      <c r="C99" s="344"/>
      <c r="D99" s="344"/>
      <c r="E99" s="344"/>
      <c r="F99" s="344"/>
      <c r="G99" s="344"/>
      <c r="H99" s="344"/>
      <c r="I99" s="344"/>
      <c r="J99" s="344"/>
      <c r="K99" s="343"/>
    </row>
    <row r="100" s="1" customFormat="1" ht="18.75" customHeight="1">
      <c r="B100" s="320"/>
      <c r="C100" s="320"/>
      <c r="D100" s="320"/>
      <c r="E100" s="320"/>
      <c r="F100" s="320"/>
      <c r="G100" s="320"/>
      <c r="H100" s="320"/>
      <c r="I100" s="320"/>
      <c r="J100" s="320"/>
      <c r="K100" s="320"/>
    </row>
    <row r="101" s="1" customFormat="1" ht="7.5" customHeight="1">
      <c r="B101" s="321"/>
      <c r="C101" s="322"/>
      <c r="D101" s="322"/>
      <c r="E101" s="322"/>
      <c r="F101" s="322"/>
      <c r="G101" s="322"/>
      <c r="H101" s="322"/>
      <c r="I101" s="322"/>
      <c r="J101" s="322"/>
      <c r="K101" s="323"/>
    </row>
    <row r="102" s="1" customFormat="1" ht="45" customHeight="1">
      <c r="B102" s="324"/>
      <c r="C102" s="325" t="s">
        <v>543</v>
      </c>
      <c r="D102" s="325"/>
      <c r="E102" s="325"/>
      <c r="F102" s="325"/>
      <c r="G102" s="325"/>
      <c r="H102" s="325"/>
      <c r="I102" s="325"/>
      <c r="J102" s="325"/>
      <c r="K102" s="326"/>
    </row>
    <row r="103" s="1" customFormat="1" ht="17.25" customHeight="1">
      <c r="B103" s="324"/>
      <c r="C103" s="327" t="s">
        <v>498</v>
      </c>
      <c r="D103" s="327"/>
      <c r="E103" s="327"/>
      <c r="F103" s="327" t="s">
        <v>499</v>
      </c>
      <c r="G103" s="328"/>
      <c r="H103" s="327" t="s">
        <v>55</v>
      </c>
      <c r="I103" s="327" t="s">
        <v>58</v>
      </c>
      <c r="J103" s="327" t="s">
        <v>500</v>
      </c>
      <c r="K103" s="326"/>
    </row>
    <row r="104" s="1" customFormat="1" ht="17.25" customHeight="1">
      <c r="B104" s="324"/>
      <c r="C104" s="329" t="s">
        <v>501</v>
      </c>
      <c r="D104" s="329"/>
      <c r="E104" s="329"/>
      <c r="F104" s="330" t="s">
        <v>502</v>
      </c>
      <c r="G104" s="331"/>
      <c r="H104" s="329"/>
      <c r="I104" s="329"/>
      <c r="J104" s="329" t="s">
        <v>503</v>
      </c>
      <c r="K104" s="326"/>
    </row>
    <row r="105" s="1" customFormat="1" ht="5.25" customHeight="1">
      <c r="B105" s="324"/>
      <c r="C105" s="327"/>
      <c r="D105" s="327"/>
      <c r="E105" s="327"/>
      <c r="F105" s="327"/>
      <c r="G105" s="345"/>
      <c r="H105" s="327"/>
      <c r="I105" s="327"/>
      <c r="J105" s="327"/>
      <c r="K105" s="326"/>
    </row>
    <row r="106" s="1" customFormat="1" ht="15" customHeight="1">
      <c r="B106" s="324"/>
      <c r="C106" s="312" t="s">
        <v>54</v>
      </c>
      <c r="D106" s="334"/>
      <c r="E106" s="334"/>
      <c r="F106" s="335" t="s">
        <v>504</v>
      </c>
      <c r="G106" s="312"/>
      <c r="H106" s="312" t="s">
        <v>544</v>
      </c>
      <c r="I106" s="312" t="s">
        <v>506</v>
      </c>
      <c r="J106" s="312">
        <v>20</v>
      </c>
      <c r="K106" s="326"/>
    </row>
    <row r="107" s="1" customFormat="1" ht="15" customHeight="1">
      <c r="B107" s="324"/>
      <c r="C107" s="312" t="s">
        <v>507</v>
      </c>
      <c r="D107" s="312"/>
      <c r="E107" s="312"/>
      <c r="F107" s="335" t="s">
        <v>504</v>
      </c>
      <c r="G107" s="312"/>
      <c r="H107" s="312" t="s">
        <v>544</v>
      </c>
      <c r="I107" s="312" t="s">
        <v>506</v>
      </c>
      <c r="J107" s="312">
        <v>120</v>
      </c>
      <c r="K107" s="326"/>
    </row>
    <row r="108" s="1" customFormat="1" ht="15" customHeight="1">
      <c r="B108" s="337"/>
      <c r="C108" s="312" t="s">
        <v>509</v>
      </c>
      <c r="D108" s="312"/>
      <c r="E108" s="312"/>
      <c r="F108" s="335" t="s">
        <v>510</v>
      </c>
      <c r="G108" s="312"/>
      <c r="H108" s="312" t="s">
        <v>544</v>
      </c>
      <c r="I108" s="312" t="s">
        <v>506</v>
      </c>
      <c r="J108" s="312">
        <v>50</v>
      </c>
      <c r="K108" s="326"/>
    </row>
    <row r="109" s="1" customFormat="1" ht="15" customHeight="1">
      <c r="B109" s="337"/>
      <c r="C109" s="312" t="s">
        <v>512</v>
      </c>
      <c r="D109" s="312"/>
      <c r="E109" s="312"/>
      <c r="F109" s="335" t="s">
        <v>504</v>
      </c>
      <c r="G109" s="312"/>
      <c r="H109" s="312" t="s">
        <v>544</v>
      </c>
      <c r="I109" s="312" t="s">
        <v>514</v>
      </c>
      <c r="J109" s="312"/>
      <c r="K109" s="326"/>
    </row>
    <row r="110" s="1" customFormat="1" ht="15" customHeight="1">
      <c r="B110" s="337"/>
      <c r="C110" s="312" t="s">
        <v>523</v>
      </c>
      <c r="D110" s="312"/>
      <c r="E110" s="312"/>
      <c r="F110" s="335" t="s">
        <v>510</v>
      </c>
      <c r="G110" s="312"/>
      <c r="H110" s="312" t="s">
        <v>544</v>
      </c>
      <c r="I110" s="312" t="s">
        <v>506</v>
      </c>
      <c r="J110" s="312">
        <v>50</v>
      </c>
      <c r="K110" s="326"/>
    </row>
    <row r="111" s="1" customFormat="1" ht="15" customHeight="1">
      <c r="B111" s="337"/>
      <c r="C111" s="312" t="s">
        <v>531</v>
      </c>
      <c r="D111" s="312"/>
      <c r="E111" s="312"/>
      <c r="F111" s="335" t="s">
        <v>510</v>
      </c>
      <c r="G111" s="312"/>
      <c r="H111" s="312" t="s">
        <v>544</v>
      </c>
      <c r="I111" s="312" t="s">
        <v>506</v>
      </c>
      <c r="J111" s="312">
        <v>50</v>
      </c>
      <c r="K111" s="326"/>
    </row>
    <row r="112" s="1" customFormat="1" ht="15" customHeight="1">
      <c r="B112" s="337"/>
      <c r="C112" s="312" t="s">
        <v>529</v>
      </c>
      <c r="D112" s="312"/>
      <c r="E112" s="312"/>
      <c r="F112" s="335" t="s">
        <v>510</v>
      </c>
      <c r="G112" s="312"/>
      <c r="H112" s="312" t="s">
        <v>544</v>
      </c>
      <c r="I112" s="312" t="s">
        <v>506</v>
      </c>
      <c r="J112" s="312">
        <v>50</v>
      </c>
      <c r="K112" s="326"/>
    </row>
    <row r="113" s="1" customFormat="1" ht="15" customHeight="1">
      <c r="B113" s="337"/>
      <c r="C113" s="312" t="s">
        <v>54</v>
      </c>
      <c r="D113" s="312"/>
      <c r="E113" s="312"/>
      <c r="F113" s="335" t="s">
        <v>504</v>
      </c>
      <c r="G113" s="312"/>
      <c r="H113" s="312" t="s">
        <v>545</v>
      </c>
      <c r="I113" s="312" t="s">
        <v>506</v>
      </c>
      <c r="J113" s="312">
        <v>20</v>
      </c>
      <c r="K113" s="326"/>
    </row>
    <row r="114" s="1" customFormat="1" ht="15" customHeight="1">
      <c r="B114" s="337"/>
      <c r="C114" s="312" t="s">
        <v>546</v>
      </c>
      <c r="D114" s="312"/>
      <c r="E114" s="312"/>
      <c r="F114" s="335" t="s">
        <v>504</v>
      </c>
      <c r="G114" s="312"/>
      <c r="H114" s="312" t="s">
        <v>547</v>
      </c>
      <c r="I114" s="312" t="s">
        <v>506</v>
      </c>
      <c r="J114" s="312">
        <v>120</v>
      </c>
      <c r="K114" s="326"/>
    </row>
    <row r="115" s="1" customFormat="1" ht="15" customHeight="1">
      <c r="B115" s="337"/>
      <c r="C115" s="312" t="s">
        <v>39</v>
      </c>
      <c r="D115" s="312"/>
      <c r="E115" s="312"/>
      <c r="F115" s="335" t="s">
        <v>504</v>
      </c>
      <c r="G115" s="312"/>
      <c r="H115" s="312" t="s">
        <v>548</v>
      </c>
      <c r="I115" s="312" t="s">
        <v>539</v>
      </c>
      <c r="J115" s="312"/>
      <c r="K115" s="326"/>
    </row>
    <row r="116" s="1" customFormat="1" ht="15" customHeight="1">
      <c r="B116" s="337"/>
      <c r="C116" s="312" t="s">
        <v>49</v>
      </c>
      <c r="D116" s="312"/>
      <c r="E116" s="312"/>
      <c r="F116" s="335" t="s">
        <v>504</v>
      </c>
      <c r="G116" s="312"/>
      <c r="H116" s="312" t="s">
        <v>549</v>
      </c>
      <c r="I116" s="312" t="s">
        <v>539</v>
      </c>
      <c r="J116" s="312"/>
      <c r="K116" s="326"/>
    </row>
    <row r="117" s="1" customFormat="1" ht="15" customHeight="1">
      <c r="B117" s="337"/>
      <c r="C117" s="312" t="s">
        <v>58</v>
      </c>
      <c r="D117" s="312"/>
      <c r="E117" s="312"/>
      <c r="F117" s="335" t="s">
        <v>504</v>
      </c>
      <c r="G117" s="312"/>
      <c r="H117" s="312" t="s">
        <v>550</v>
      </c>
      <c r="I117" s="312" t="s">
        <v>551</v>
      </c>
      <c r="J117" s="312"/>
      <c r="K117" s="326"/>
    </row>
    <row r="118" s="1" customFormat="1" ht="15" customHeight="1">
      <c r="B118" s="340"/>
      <c r="C118" s="346"/>
      <c r="D118" s="346"/>
      <c r="E118" s="346"/>
      <c r="F118" s="346"/>
      <c r="G118" s="346"/>
      <c r="H118" s="346"/>
      <c r="I118" s="346"/>
      <c r="J118" s="346"/>
      <c r="K118" s="342"/>
    </row>
    <row r="119" s="1" customFormat="1" ht="18.75" customHeight="1">
      <c r="B119" s="347"/>
      <c r="C119" s="348"/>
      <c r="D119" s="348"/>
      <c r="E119" s="348"/>
      <c r="F119" s="349"/>
      <c r="G119" s="348"/>
      <c r="H119" s="348"/>
      <c r="I119" s="348"/>
      <c r="J119" s="348"/>
      <c r="K119" s="347"/>
    </row>
    <row r="120" s="1" customFormat="1" ht="18.75" customHeight="1">
      <c r="B120" s="320"/>
      <c r="C120" s="320"/>
      <c r="D120" s="320"/>
      <c r="E120" s="320"/>
      <c r="F120" s="320"/>
      <c r="G120" s="320"/>
      <c r="H120" s="320"/>
      <c r="I120" s="320"/>
      <c r="J120" s="320"/>
      <c r="K120" s="320"/>
    </row>
    <row r="121" s="1" customFormat="1" ht="7.5" customHeight="1">
      <c r="B121" s="350"/>
      <c r="C121" s="351"/>
      <c r="D121" s="351"/>
      <c r="E121" s="351"/>
      <c r="F121" s="351"/>
      <c r="G121" s="351"/>
      <c r="H121" s="351"/>
      <c r="I121" s="351"/>
      <c r="J121" s="351"/>
      <c r="K121" s="352"/>
    </row>
    <row r="122" s="1" customFormat="1" ht="45" customHeight="1">
      <c r="B122" s="353"/>
      <c r="C122" s="303" t="s">
        <v>552</v>
      </c>
      <c r="D122" s="303"/>
      <c r="E122" s="303"/>
      <c r="F122" s="303"/>
      <c r="G122" s="303"/>
      <c r="H122" s="303"/>
      <c r="I122" s="303"/>
      <c r="J122" s="303"/>
      <c r="K122" s="354"/>
    </row>
    <row r="123" s="1" customFormat="1" ht="17.25" customHeight="1">
      <c r="B123" s="355"/>
      <c r="C123" s="327" t="s">
        <v>498</v>
      </c>
      <c r="D123" s="327"/>
      <c r="E123" s="327"/>
      <c r="F123" s="327" t="s">
        <v>499</v>
      </c>
      <c r="G123" s="328"/>
      <c r="H123" s="327" t="s">
        <v>55</v>
      </c>
      <c r="I123" s="327" t="s">
        <v>58</v>
      </c>
      <c r="J123" s="327" t="s">
        <v>500</v>
      </c>
      <c r="K123" s="356"/>
    </row>
    <row r="124" s="1" customFormat="1" ht="17.25" customHeight="1">
      <c r="B124" s="355"/>
      <c r="C124" s="329" t="s">
        <v>501</v>
      </c>
      <c r="D124" s="329"/>
      <c r="E124" s="329"/>
      <c r="F124" s="330" t="s">
        <v>502</v>
      </c>
      <c r="G124" s="331"/>
      <c r="H124" s="329"/>
      <c r="I124" s="329"/>
      <c r="J124" s="329" t="s">
        <v>503</v>
      </c>
      <c r="K124" s="356"/>
    </row>
    <row r="125" s="1" customFormat="1" ht="5.25" customHeight="1">
      <c r="B125" s="357"/>
      <c r="C125" s="332"/>
      <c r="D125" s="332"/>
      <c r="E125" s="332"/>
      <c r="F125" s="332"/>
      <c r="G125" s="358"/>
      <c r="H125" s="332"/>
      <c r="I125" s="332"/>
      <c r="J125" s="332"/>
      <c r="K125" s="359"/>
    </row>
    <row r="126" s="1" customFormat="1" ht="15" customHeight="1">
      <c r="B126" s="357"/>
      <c r="C126" s="312" t="s">
        <v>507</v>
      </c>
      <c r="D126" s="334"/>
      <c r="E126" s="334"/>
      <c r="F126" s="335" t="s">
        <v>504</v>
      </c>
      <c r="G126" s="312"/>
      <c r="H126" s="312" t="s">
        <v>544</v>
      </c>
      <c r="I126" s="312" t="s">
        <v>506</v>
      </c>
      <c r="J126" s="312">
        <v>120</v>
      </c>
      <c r="K126" s="360"/>
    </row>
    <row r="127" s="1" customFormat="1" ht="15" customHeight="1">
      <c r="B127" s="357"/>
      <c r="C127" s="312" t="s">
        <v>553</v>
      </c>
      <c r="D127" s="312"/>
      <c r="E127" s="312"/>
      <c r="F127" s="335" t="s">
        <v>504</v>
      </c>
      <c r="G127" s="312"/>
      <c r="H127" s="312" t="s">
        <v>554</v>
      </c>
      <c r="I127" s="312" t="s">
        <v>506</v>
      </c>
      <c r="J127" s="312" t="s">
        <v>555</v>
      </c>
      <c r="K127" s="360"/>
    </row>
    <row r="128" s="1" customFormat="1" ht="15" customHeight="1">
      <c r="B128" s="357"/>
      <c r="C128" s="312" t="s">
        <v>452</v>
      </c>
      <c r="D128" s="312"/>
      <c r="E128" s="312"/>
      <c r="F128" s="335" t="s">
        <v>504</v>
      </c>
      <c r="G128" s="312"/>
      <c r="H128" s="312" t="s">
        <v>556</v>
      </c>
      <c r="I128" s="312" t="s">
        <v>506</v>
      </c>
      <c r="J128" s="312" t="s">
        <v>555</v>
      </c>
      <c r="K128" s="360"/>
    </row>
    <row r="129" s="1" customFormat="1" ht="15" customHeight="1">
      <c r="B129" s="357"/>
      <c r="C129" s="312" t="s">
        <v>515</v>
      </c>
      <c r="D129" s="312"/>
      <c r="E129" s="312"/>
      <c r="F129" s="335" t="s">
        <v>510</v>
      </c>
      <c r="G129" s="312"/>
      <c r="H129" s="312" t="s">
        <v>516</v>
      </c>
      <c r="I129" s="312" t="s">
        <v>506</v>
      </c>
      <c r="J129" s="312">
        <v>15</v>
      </c>
      <c r="K129" s="360"/>
    </row>
    <row r="130" s="1" customFormat="1" ht="15" customHeight="1">
      <c r="B130" s="357"/>
      <c r="C130" s="338" t="s">
        <v>517</v>
      </c>
      <c r="D130" s="338"/>
      <c r="E130" s="338"/>
      <c r="F130" s="339" t="s">
        <v>510</v>
      </c>
      <c r="G130" s="338"/>
      <c r="H130" s="338" t="s">
        <v>518</v>
      </c>
      <c r="I130" s="338" t="s">
        <v>506</v>
      </c>
      <c r="J130" s="338">
        <v>15</v>
      </c>
      <c r="K130" s="360"/>
    </row>
    <row r="131" s="1" customFormat="1" ht="15" customHeight="1">
      <c r="B131" s="357"/>
      <c r="C131" s="338" t="s">
        <v>519</v>
      </c>
      <c r="D131" s="338"/>
      <c r="E131" s="338"/>
      <c r="F131" s="339" t="s">
        <v>510</v>
      </c>
      <c r="G131" s="338"/>
      <c r="H131" s="338" t="s">
        <v>520</v>
      </c>
      <c r="I131" s="338" t="s">
        <v>506</v>
      </c>
      <c r="J131" s="338">
        <v>20</v>
      </c>
      <c r="K131" s="360"/>
    </row>
    <row r="132" s="1" customFormat="1" ht="15" customHeight="1">
      <c r="B132" s="357"/>
      <c r="C132" s="338" t="s">
        <v>521</v>
      </c>
      <c r="D132" s="338"/>
      <c r="E132" s="338"/>
      <c r="F132" s="339" t="s">
        <v>510</v>
      </c>
      <c r="G132" s="338"/>
      <c r="H132" s="338" t="s">
        <v>522</v>
      </c>
      <c r="I132" s="338" t="s">
        <v>506</v>
      </c>
      <c r="J132" s="338">
        <v>20</v>
      </c>
      <c r="K132" s="360"/>
    </row>
    <row r="133" s="1" customFormat="1" ht="15" customHeight="1">
      <c r="B133" s="357"/>
      <c r="C133" s="312" t="s">
        <v>509</v>
      </c>
      <c r="D133" s="312"/>
      <c r="E133" s="312"/>
      <c r="F133" s="335" t="s">
        <v>510</v>
      </c>
      <c r="G133" s="312"/>
      <c r="H133" s="312" t="s">
        <v>544</v>
      </c>
      <c r="I133" s="312" t="s">
        <v>506</v>
      </c>
      <c r="J133" s="312">
        <v>50</v>
      </c>
      <c r="K133" s="360"/>
    </row>
    <row r="134" s="1" customFormat="1" ht="15" customHeight="1">
      <c r="B134" s="357"/>
      <c r="C134" s="312" t="s">
        <v>523</v>
      </c>
      <c r="D134" s="312"/>
      <c r="E134" s="312"/>
      <c r="F134" s="335" t="s">
        <v>510</v>
      </c>
      <c r="G134" s="312"/>
      <c r="H134" s="312" t="s">
        <v>544</v>
      </c>
      <c r="I134" s="312" t="s">
        <v>506</v>
      </c>
      <c r="J134" s="312">
        <v>50</v>
      </c>
      <c r="K134" s="360"/>
    </row>
    <row r="135" s="1" customFormat="1" ht="15" customHeight="1">
      <c r="B135" s="357"/>
      <c r="C135" s="312" t="s">
        <v>529</v>
      </c>
      <c r="D135" s="312"/>
      <c r="E135" s="312"/>
      <c r="F135" s="335" t="s">
        <v>510</v>
      </c>
      <c r="G135" s="312"/>
      <c r="H135" s="312" t="s">
        <v>544</v>
      </c>
      <c r="I135" s="312" t="s">
        <v>506</v>
      </c>
      <c r="J135" s="312">
        <v>50</v>
      </c>
      <c r="K135" s="360"/>
    </row>
    <row r="136" s="1" customFormat="1" ht="15" customHeight="1">
      <c r="B136" s="357"/>
      <c r="C136" s="312" t="s">
        <v>531</v>
      </c>
      <c r="D136" s="312"/>
      <c r="E136" s="312"/>
      <c r="F136" s="335" t="s">
        <v>510</v>
      </c>
      <c r="G136" s="312"/>
      <c r="H136" s="312" t="s">
        <v>544</v>
      </c>
      <c r="I136" s="312" t="s">
        <v>506</v>
      </c>
      <c r="J136" s="312">
        <v>50</v>
      </c>
      <c r="K136" s="360"/>
    </row>
    <row r="137" s="1" customFormat="1" ht="15" customHeight="1">
      <c r="B137" s="357"/>
      <c r="C137" s="312" t="s">
        <v>532</v>
      </c>
      <c r="D137" s="312"/>
      <c r="E137" s="312"/>
      <c r="F137" s="335" t="s">
        <v>510</v>
      </c>
      <c r="G137" s="312"/>
      <c r="H137" s="312" t="s">
        <v>557</v>
      </c>
      <c r="I137" s="312" t="s">
        <v>506</v>
      </c>
      <c r="J137" s="312">
        <v>255</v>
      </c>
      <c r="K137" s="360"/>
    </row>
    <row r="138" s="1" customFormat="1" ht="15" customHeight="1">
      <c r="B138" s="357"/>
      <c r="C138" s="312" t="s">
        <v>534</v>
      </c>
      <c r="D138" s="312"/>
      <c r="E138" s="312"/>
      <c r="F138" s="335" t="s">
        <v>504</v>
      </c>
      <c r="G138" s="312"/>
      <c r="H138" s="312" t="s">
        <v>558</v>
      </c>
      <c r="I138" s="312" t="s">
        <v>536</v>
      </c>
      <c r="J138" s="312"/>
      <c r="K138" s="360"/>
    </row>
    <row r="139" s="1" customFormat="1" ht="15" customHeight="1">
      <c r="B139" s="357"/>
      <c r="C139" s="312" t="s">
        <v>537</v>
      </c>
      <c r="D139" s="312"/>
      <c r="E139" s="312"/>
      <c r="F139" s="335" t="s">
        <v>504</v>
      </c>
      <c r="G139" s="312"/>
      <c r="H139" s="312" t="s">
        <v>559</v>
      </c>
      <c r="I139" s="312" t="s">
        <v>539</v>
      </c>
      <c r="J139" s="312"/>
      <c r="K139" s="360"/>
    </row>
    <row r="140" s="1" customFormat="1" ht="15" customHeight="1">
      <c r="B140" s="357"/>
      <c r="C140" s="312" t="s">
        <v>540</v>
      </c>
      <c r="D140" s="312"/>
      <c r="E140" s="312"/>
      <c r="F140" s="335" t="s">
        <v>504</v>
      </c>
      <c r="G140" s="312"/>
      <c r="H140" s="312" t="s">
        <v>540</v>
      </c>
      <c r="I140" s="312" t="s">
        <v>539</v>
      </c>
      <c r="J140" s="312"/>
      <c r="K140" s="360"/>
    </row>
    <row r="141" s="1" customFormat="1" ht="15" customHeight="1">
      <c r="B141" s="357"/>
      <c r="C141" s="312" t="s">
        <v>39</v>
      </c>
      <c r="D141" s="312"/>
      <c r="E141" s="312"/>
      <c r="F141" s="335" t="s">
        <v>504</v>
      </c>
      <c r="G141" s="312"/>
      <c r="H141" s="312" t="s">
        <v>560</v>
      </c>
      <c r="I141" s="312" t="s">
        <v>539</v>
      </c>
      <c r="J141" s="312"/>
      <c r="K141" s="360"/>
    </row>
    <row r="142" s="1" customFormat="1" ht="15" customHeight="1">
      <c r="B142" s="357"/>
      <c r="C142" s="312" t="s">
        <v>561</v>
      </c>
      <c r="D142" s="312"/>
      <c r="E142" s="312"/>
      <c r="F142" s="335" t="s">
        <v>504</v>
      </c>
      <c r="G142" s="312"/>
      <c r="H142" s="312" t="s">
        <v>562</v>
      </c>
      <c r="I142" s="312" t="s">
        <v>539</v>
      </c>
      <c r="J142" s="312"/>
      <c r="K142" s="360"/>
    </row>
    <row r="143" s="1" customFormat="1" ht="15" customHeight="1">
      <c r="B143" s="361"/>
      <c r="C143" s="362"/>
      <c r="D143" s="362"/>
      <c r="E143" s="362"/>
      <c r="F143" s="362"/>
      <c r="G143" s="362"/>
      <c r="H143" s="362"/>
      <c r="I143" s="362"/>
      <c r="J143" s="362"/>
      <c r="K143" s="363"/>
    </row>
    <row r="144" s="1" customFormat="1" ht="18.75" customHeight="1">
      <c r="B144" s="348"/>
      <c r="C144" s="348"/>
      <c r="D144" s="348"/>
      <c r="E144" s="348"/>
      <c r="F144" s="349"/>
      <c r="G144" s="348"/>
      <c r="H144" s="348"/>
      <c r="I144" s="348"/>
      <c r="J144" s="348"/>
      <c r="K144" s="348"/>
    </row>
    <row r="145" s="1" customFormat="1" ht="18.75" customHeight="1">
      <c r="B145" s="320"/>
      <c r="C145" s="320"/>
      <c r="D145" s="320"/>
      <c r="E145" s="320"/>
      <c r="F145" s="320"/>
      <c r="G145" s="320"/>
      <c r="H145" s="320"/>
      <c r="I145" s="320"/>
      <c r="J145" s="320"/>
      <c r="K145" s="320"/>
    </row>
    <row r="146" s="1" customFormat="1" ht="7.5" customHeight="1">
      <c r="B146" s="321"/>
      <c r="C146" s="322"/>
      <c r="D146" s="322"/>
      <c r="E146" s="322"/>
      <c r="F146" s="322"/>
      <c r="G146" s="322"/>
      <c r="H146" s="322"/>
      <c r="I146" s="322"/>
      <c r="J146" s="322"/>
      <c r="K146" s="323"/>
    </row>
    <row r="147" s="1" customFormat="1" ht="45" customHeight="1">
      <c r="B147" s="324"/>
      <c r="C147" s="325" t="s">
        <v>563</v>
      </c>
      <c r="D147" s="325"/>
      <c r="E147" s="325"/>
      <c r="F147" s="325"/>
      <c r="G147" s="325"/>
      <c r="H147" s="325"/>
      <c r="I147" s="325"/>
      <c r="J147" s="325"/>
      <c r="K147" s="326"/>
    </row>
    <row r="148" s="1" customFormat="1" ht="17.25" customHeight="1">
      <c r="B148" s="324"/>
      <c r="C148" s="327" t="s">
        <v>498</v>
      </c>
      <c r="D148" s="327"/>
      <c r="E148" s="327"/>
      <c r="F148" s="327" t="s">
        <v>499</v>
      </c>
      <c r="G148" s="328"/>
      <c r="H148" s="327" t="s">
        <v>55</v>
      </c>
      <c r="I148" s="327" t="s">
        <v>58</v>
      </c>
      <c r="J148" s="327" t="s">
        <v>500</v>
      </c>
      <c r="K148" s="326"/>
    </row>
    <row r="149" s="1" customFormat="1" ht="17.25" customHeight="1">
      <c r="B149" s="324"/>
      <c r="C149" s="329" t="s">
        <v>501</v>
      </c>
      <c r="D149" s="329"/>
      <c r="E149" s="329"/>
      <c r="F149" s="330" t="s">
        <v>502</v>
      </c>
      <c r="G149" s="331"/>
      <c r="H149" s="329"/>
      <c r="I149" s="329"/>
      <c r="J149" s="329" t="s">
        <v>503</v>
      </c>
      <c r="K149" s="326"/>
    </row>
    <row r="150" s="1" customFormat="1" ht="5.25" customHeight="1">
      <c r="B150" s="337"/>
      <c r="C150" s="332"/>
      <c r="D150" s="332"/>
      <c r="E150" s="332"/>
      <c r="F150" s="332"/>
      <c r="G150" s="333"/>
      <c r="H150" s="332"/>
      <c r="I150" s="332"/>
      <c r="J150" s="332"/>
      <c r="K150" s="360"/>
    </row>
    <row r="151" s="1" customFormat="1" ht="15" customHeight="1">
      <c r="B151" s="337"/>
      <c r="C151" s="364" t="s">
        <v>507</v>
      </c>
      <c r="D151" s="312"/>
      <c r="E151" s="312"/>
      <c r="F151" s="365" t="s">
        <v>504</v>
      </c>
      <c r="G151" s="312"/>
      <c r="H151" s="364" t="s">
        <v>544</v>
      </c>
      <c r="I151" s="364" t="s">
        <v>506</v>
      </c>
      <c r="J151" s="364">
        <v>120</v>
      </c>
      <c r="K151" s="360"/>
    </row>
    <row r="152" s="1" customFormat="1" ht="15" customHeight="1">
      <c r="B152" s="337"/>
      <c r="C152" s="364" t="s">
        <v>553</v>
      </c>
      <c r="D152" s="312"/>
      <c r="E152" s="312"/>
      <c r="F152" s="365" t="s">
        <v>504</v>
      </c>
      <c r="G152" s="312"/>
      <c r="H152" s="364" t="s">
        <v>564</v>
      </c>
      <c r="I152" s="364" t="s">
        <v>506</v>
      </c>
      <c r="J152" s="364" t="s">
        <v>555</v>
      </c>
      <c r="K152" s="360"/>
    </row>
    <row r="153" s="1" customFormat="1" ht="15" customHeight="1">
      <c r="B153" s="337"/>
      <c r="C153" s="364" t="s">
        <v>452</v>
      </c>
      <c r="D153" s="312"/>
      <c r="E153" s="312"/>
      <c r="F153" s="365" t="s">
        <v>504</v>
      </c>
      <c r="G153" s="312"/>
      <c r="H153" s="364" t="s">
        <v>565</v>
      </c>
      <c r="I153" s="364" t="s">
        <v>506</v>
      </c>
      <c r="J153" s="364" t="s">
        <v>555</v>
      </c>
      <c r="K153" s="360"/>
    </row>
    <row r="154" s="1" customFormat="1" ht="15" customHeight="1">
      <c r="B154" s="337"/>
      <c r="C154" s="364" t="s">
        <v>509</v>
      </c>
      <c r="D154" s="312"/>
      <c r="E154" s="312"/>
      <c r="F154" s="365" t="s">
        <v>510</v>
      </c>
      <c r="G154" s="312"/>
      <c r="H154" s="364" t="s">
        <v>544</v>
      </c>
      <c r="I154" s="364" t="s">
        <v>506</v>
      </c>
      <c r="J154" s="364">
        <v>50</v>
      </c>
      <c r="K154" s="360"/>
    </row>
    <row r="155" s="1" customFormat="1" ht="15" customHeight="1">
      <c r="B155" s="337"/>
      <c r="C155" s="364" t="s">
        <v>512</v>
      </c>
      <c r="D155" s="312"/>
      <c r="E155" s="312"/>
      <c r="F155" s="365" t="s">
        <v>504</v>
      </c>
      <c r="G155" s="312"/>
      <c r="H155" s="364" t="s">
        <v>544</v>
      </c>
      <c r="I155" s="364" t="s">
        <v>514</v>
      </c>
      <c r="J155" s="364"/>
      <c r="K155" s="360"/>
    </row>
    <row r="156" s="1" customFormat="1" ht="15" customHeight="1">
      <c r="B156" s="337"/>
      <c r="C156" s="364" t="s">
        <v>523</v>
      </c>
      <c r="D156" s="312"/>
      <c r="E156" s="312"/>
      <c r="F156" s="365" t="s">
        <v>510</v>
      </c>
      <c r="G156" s="312"/>
      <c r="H156" s="364" t="s">
        <v>544</v>
      </c>
      <c r="I156" s="364" t="s">
        <v>506</v>
      </c>
      <c r="J156" s="364">
        <v>50</v>
      </c>
      <c r="K156" s="360"/>
    </row>
    <row r="157" s="1" customFormat="1" ht="15" customHeight="1">
      <c r="B157" s="337"/>
      <c r="C157" s="364" t="s">
        <v>531</v>
      </c>
      <c r="D157" s="312"/>
      <c r="E157" s="312"/>
      <c r="F157" s="365" t="s">
        <v>510</v>
      </c>
      <c r="G157" s="312"/>
      <c r="H157" s="364" t="s">
        <v>544</v>
      </c>
      <c r="I157" s="364" t="s">
        <v>506</v>
      </c>
      <c r="J157" s="364">
        <v>50</v>
      </c>
      <c r="K157" s="360"/>
    </row>
    <row r="158" s="1" customFormat="1" ht="15" customHeight="1">
      <c r="B158" s="337"/>
      <c r="C158" s="364" t="s">
        <v>529</v>
      </c>
      <c r="D158" s="312"/>
      <c r="E158" s="312"/>
      <c r="F158" s="365" t="s">
        <v>510</v>
      </c>
      <c r="G158" s="312"/>
      <c r="H158" s="364" t="s">
        <v>544</v>
      </c>
      <c r="I158" s="364" t="s">
        <v>506</v>
      </c>
      <c r="J158" s="364">
        <v>50</v>
      </c>
      <c r="K158" s="360"/>
    </row>
    <row r="159" s="1" customFormat="1" ht="15" customHeight="1">
      <c r="B159" s="337"/>
      <c r="C159" s="364" t="s">
        <v>114</v>
      </c>
      <c r="D159" s="312"/>
      <c r="E159" s="312"/>
      <c r="F159" s="365" t="s">
        <v>504</v>
      </c>
      <c r="G159" s="312"/>
      <c r="H159" s="364" t="s">
        <v>566</v>
      </c>
      <c r="I159" s="364" t="s">
        <v>506</v>
      </c>
      <c r="J159" s="364" t="s">
        <v>567</v>
      </c>
      <c r="K159" s="360"/>
    </row>
    <row r="160" s="1" customFormat="1" ht="15" customHeight="1">
      <c r="B160" s="337"/>
      <c r="C160" s="364" t="s">
        <v>568</v>
      </c>
      <c r="D160" s="312"/>
      <c r="E160" s="312"/>
      <c r="F160" s="365" t="s">
        <v>504</v>
      </c>
      <c r="G160" s="312"/>
      <c r="H160" s="364" t="s">
        <v>569</v>
      </c>
      <c r="I160" s="364" t="s">
        <v>539</v>
      </c>
      <c r="J160" s="364"/>
      <c r="K160" s="360"/>
    </row>
    <row r="161" s="1" customFormat="1" ht="15" customHeight="1">
      <c r="B161" s="366"/>
      <c r="C161" s="346"/>
      <c r="D161" s="346"/>
      <c r="E161" s="346"/>
      <c r="F161" s="346"/>
      <c r="G161" s="346"/>
      <c r="H161" s="346"/>
      <c r="I161" s="346"/>
      <c r="J161" s="346"/>
      <c r="K161" s="367"/>
    </row>
    <row r="162" s="1" customFormat="1" ht="18.75" customHeight="1">
      <c r="B162" s="348"/>
      <c r="C162" s="358"/>
      <c r="D162" s="358"/>
      <c r="E162" s="358"/>
      <c r="F162" s="368"/>
      <c r="G162" s="358"/>
      <c r="H162" s="358"/>
      <c r="I162" s="358"/>
      <c r="J162" s="358"/>
      <c r="K162" s="348"/>
    </row>
    <row r="163" s="1" customFormat="1" ht="18.75" customHeight="1">
      <c r="B163" s="320"/>
      <c r="C163" s="320"/>
      <c r="D163" s="320"/>
      <c r="E163" s="320"/>
      <c r="F163" s="320"/>
      <c r="G163" s="320"/>
      <c r="H163" s="320"/>
      <c r="I163" s="320"/>
      <c r="J163" s="320"/>
      <c r="K163" s="320"/>
    </row>
    <row r="164" s="1" customFormat="1" ht="7.5" customHeight="1">
      <c r="B164" s="299"/>
      <c r="C164" s="300"/>
      <c r="D164" s="300"/>
      <c r="E164" s="300"/>
      <c r="F164" s="300"/>
      <c r="G164" s="300"/>
      <c r="H164" s="300"/>
      <c r="I164" s="300"/>
      <c r="J164" s="300"/>
      <c r="K164" s="301"/>
    </row>
    <row r="165" s="1" customFormat="1" ht="45" customHeight="1">
      <c r="B165" s="302"/>
      <c r="C165" s="303" t="s">
        <v>570</v>
      </c>
      <c r="D165" s="303"/>
      <c r="E165" s="303"/>
      <c r="F165" s="303"/>
      <c r="G165" s="303"/>
      <c r="H165" s="303"/>
      <c r="I165" s="303"/>
      <c r="J165" s="303"/>
      <c r="K165" s="304"/>
    </row>
    <row r="166" s="1" customFormat="1" ht="17.25" customHeight="1">
      <c r="B166" s="302"/>
      <c r="C166" s="327" t="s">
        <v>498</v>
      </c>
      <c r="D166" s="327"/>
      <c r="E166" s="327"/>
      <c r="F166" s="327" t="s">
        <v>499</v>
      </c>
      <c r="G166" s="369"/>
      <c r="H166" s="370" t="s">
        <v>55</v>
      </c>
      <c r="I166" s="370" t="s">
        <v>58</v>
      </c>
      <c r="J166" s="327" t="s">
        <v>500</v>
      </c>
      <c r="K166" s="304"/>
    </row>
    <row r="167" s="1" customFormat="1" ht="17.25" customHeight="1">
      <c r="B167" s="305"/>
      <c r="C167" s="329" t="s">
        <v>501</v>
      </c>
      <c r="D167" s="329"/>
      <c r="E167" s="329"/>
      <c r="F167" s="330" t="s">
        <v>502</v>
      </c>
      <c r="G167" s="371"/>
      <c r="H167" s="372"/>
      <c r="I167" s="372"/>
      <c r="J167" s="329" t="s">
        <v>503</v>
      </c>
      <c r="K167" s="307"/>
    </row>
    <row r="168" s="1" customFormat="1" ht="5.25" customHeight="1">
      <c r="B168" s="337"/>
      <c r="C168" s="332"/>
      <c r="D168" s="332"/>
      <c r="E168" s="332"/>
      <c r="F168" s="332"/>
      <c r="G168" s="333"/>
      <c r="H168" s="332"/>
      <c r="I168" s="332"/>
      <c r="J168" s="332"/>
      <c r="K168" s="360"/>
    </row>
    <row r="169" s="1" customFormat="1" ht="15" customHeight="1">
      <c r="B169" s="337"/>
      <c r="C169" s="312" t="s">
        <v>507</v>
      </c>
      <c r="D169" s="312"/>
      <c r="E169" s="312"/>
      <c r="F169" s="335" t="s">
        <v>504</v>
      </c>
      <c r="G169" s="312"/>
      <c r="H169" s="312" t="s">
        <v>544</v>
      </c>
      <c r="I169" s="312" t="s">
        <v>506</v>
      </c>
      <c r="J169" s="312">
        <v>120</v>
      </c>
      <c r="K169" s="360"/>
    </row>
    <row r="170" s="1" customFormat="1" ht="15" customHeight="1">
      <c r="B170" s="337"/>
      <c r="C170" s="312" t="s">
        <v>553</v>
      </c>
      <c r="D170" s="312"/>
      <c r="E170" s="312"/>
      <c r="F170" s="335" t="s">
        <v>504</v>
      </c>
      <c r="G170" s="312"/>
      <c r="H170" s="312" t="s">
        <v>554</v>
      </c>
      <c r="I170" s="312" t="s">
        <v>506</v>
      </c>
      <c r="J170" s="312" t="s">
        <v>555</v>
      </c>
      <c r="K170" s="360"/>
    </row>
    <row r="171" s="1" customFormat="1" ht="15" customHeight="1">
      <c r="B171" s="337"/>
      <c r="C171" s="312" t="s">
        <v>452</v>
      </c>
      <c r="D171" s="312"/>
      <c r="E171" s="312"/>
      <c r="F171" s="335" t="s">
        <v>504</v>
      </c>
      <c r="G171" s="312"/>
      <c r="H171" s="312" t="s">
        <v>571</v>
      </c>
      <c r="I171" s="312" t="s">
        <v>506</v>
      </c>
      <c r="J171" s="312" t="s">
        <v>555</v>
      </c>
      <c r="K171" s="360"/>
    </row>
    <row r="172" s="1" customFormat="1" ht="15" customHeight="1">
      <c r="B172" s="337"/>
      <c r="C172" s="312" t="s">
        <v>509</v>
      </c>
      <c r="D172" s="312"/>
      <c r="E172" s="312"/>
      <c r="F172" s="335" t="s">
        <v>510</v>
      </c>
      <c r="G172" s="312"/>
      <c r="H172" s="312" t="s">
        <v>571</v>
      </c>
      <c r="I172" s="312" t="s">
        <v>506</v>
      </c>
      <c r="J172" s="312">
        <v>50</v>
      </c>
      <c r="K172" s="360"/>
    </row>
    <row r="173" s="1" customFormat="1" ht="15" customHeight="1">
      <c r="B173" s="337"/>
      <c r="C173" s="312" t="s">
        <v>512</v>
      </c>
      <c r="D173" s="312"/>
      <c r="E173" s="312"/>
      <c r="F173" s="335" t="s">
        <v>504</v>
      </c>
      <c r="G173" s="312"/>
      <c r="H173" s="312" t="s">
        <v>571</v>
      </c>
      <c r="I173" s="312" t="s">
        <v>514</v>
      </c>
      <c r="J173" s="312"/>
      <c r="K173" s="360"/>
    </row>
    <row r="174" s="1" customFormat="1" ht="15" customHeight="1">
      <c r="B174" s="337"/>
      <c r="C174" s="312" t="s">
        <v>523</v>
      </c>
      <c r="D174" s="312"/>
      <c r="E174" s="312"/>
      <c r="F174" s="335" t="s">
        <v>510</v>
      </c>
      <c r="G174" s="312"/>
      <c r="H174" s="312" t="s">
        <v>571</v>
      </c>
      <c r="I174" s="312" t="s">
        <v>506</v>
      </c>
      <c r="J174" s="312">
        <v>50</v>
      </c>
      <c r="K174" s="360"/>
    </row>
    <row r="175" s="1" customFormat="1" ht="15" customHeight="1">
      <c r="B175" s="337"/>
      <c r="C175" s="312" t="s">
        <v>531</v>
      </c>
      <c r="D175" s="312"/>
      <c r="E175" s="312"/>
      <c r="F175" s="335" t="s">
        <v>510</v>
      </c>
      <c r="G175" s="312"/>
      <c r="H175" s="312" t="s">
        <v>571</v>
      </c>
      <c r="I175" s="312" t="s">
        <v>506</v>
      </c>
      <c r="J175" s="312">
        <v>50</v>
      </c>
      <c r="K175" s="360"/>
    </row>
    <row r="176" s="1" customFormat="1" ht="15" customHeight="1">
      <c r="B176" s="337"/>
      <c r="C176" s="312" t="s">
        <v>529</v>
      </c>
      <c r="D176" s="312"/>
      <c r="E176" s="312"/>
      <c r="F176" s="335" t="s">
        <v>510</v>
      </c>
      <c r="G176" s="312"/>
      <c r="H176" s="312" t="s">
        <v>571</v>
      </c>
      <c r="I176" s="312" t="s">
        <v>506</v>
      </c>
      <c r="J176" s="312">
        <v>50</v>
      </c>
      <c r="K176" s="360"/>
    </row>
    <row r="177" s="1" customFormat="1" ht="15" customHeight="1">
      <c r="B177" s="337"/>
      <c r="C177" s="312" t="s">
        <v>124</v>
      </c>
      <c r="D177" s="312"/>
      <c r="E177" s="312"/>
      <c r="F177" s="335" t="s">
        <v>504</v>
      </c>
      <c r="G177" s="312"/>
      <c r="H177" s="312" t="s">
        <v>572</v>
      </c>
      <c r="I177" s="312" t="s">
        <v>573</v>
      </c>
      <c r="J177" s="312"/>
      <c r="K177" s="360"/>
    </row>
    <row r="178" s="1" customFormat="1" ht="15" customHeight="1">
      <c r="B178" s="337"/>
      <c r="C178" s="312" t="s">
        <v>58</v>
      </c>
      <c r="D178" s="312"/>
      <c r="E178" s="312"/>
      <c r="F178" s="335" t="s">
        <v>504</v>
      </c>
      <c r="G178" s="312"/>
      <c r="H178" s="312" t="s">
        <v>574</v>
      </c>
      <c r="I178" s="312" t="s">
        <v>575</v>
      </c>
      <c r="J178" s="312">
        <v>1</v>
      </c>
      <c r="K178" s="360"/>
    </row>
    <row r="179" s="1" customFormat="1" ht="15" customHeight="1">
      <c r="B179" s="337"/>
      <c r="C179" s="312" t="s">
        <v>54</v>
      </c>
      <c r="D179" s="312"/>
      <c r="E179" s="312"/>
      <c r="F179" s="335" t="s">
        <v>504</v>
      </c>
      <c r="G179" s="312"/>
      <c r="H179" s="312" t="s">
        <v>576</v>
      </c>
      <c r="I179" s="312" t="s">
        <v>506</v>
      </c>
      <c r="J179" s="312">
        <v>20</v>
      </c>
      <c r="K179" s="360"/>
    </row>
    <row r="180" s="1" customFormat="1" ht="15" customHeight="1">
      <c r="B180" s="337"/>
      <c r="C180" s="312" t="s">
        <v>55</v>
      </c>
      <c r="D180" s="312"/>
      <c r="E180" s="312"/>
      <c r="F180" s="335" t="s">
        <v>504</v>
      </c>
      <c r="G180" s="312"/>
      <c r="H180" s="312" t="s">
        <v>577</v>
      </c>
      <c r="I180" s="312" t="s">
        <v>506</v>
      </c>
      <c r="J180" s="312">
        <v>255</v>
      </c>
      <c r="K180" s="360"/>
    </row>
    <row r="181" s="1" customFormat="1" ht="15" customHeight="1">
      <c r="B181" s="337"/>
      <c r="C181" s="312" t="s">
        <v>125</v>
      </c>
      <c r="D181" s="312"/>
      <c r="E181" s="312"/>
      <c r="F181" s="335" t="s">
        <v>504</v>
      </c>
      <c r="G181" s="312"/>
      <c r="H181" s="312" t="s">
        <v>468</v>
      </c>
      <c r="I181" s="312" t="s">
        <v>506</v>
      </c>
      <c r="J181" s="312">
        <v>10</v>
      </c>
      <c r="K181" s="360"/>
    </row>
    <row r="182" s="1" customFormat="1" ht="15" customHeight="1">
      <c r="B182" s="337"/>
      <c r="C182" s="312" t="s">
        <v>126</v>
      </c>
      <c r="D182" s="312"/>
      <c r="E182" s="312"/>
      <c r="F182" s="335" t="s">
        <v>504</v>
      </c>
      <c r="G182" s="312"/>
      <c r="H182" s="312" t="s">
        <v>578</v>
      </c>
      <c r="I182" s="312" t="s">
        <v>539</v>
      </c>
      <c r="J182" s="312"/>
      <c r="K182" s="360"/>
    </row>
    <row r="183" s="1" customFormat="1" ht="15" customHeight="1">
      <c r="B183" s="337"/>
      <c r="C183" s="312" t="s">
        <v>579</v>
      </c>
      <c r="D183" s="312"/>
      <c r="E183" s="312"/>
      <c r="F183" s="335" t="s">
        <v>504</v>
      </c>
      <c r="G183" s="312"/>
      <c r="H183" s="312" t="s">
        <v>580</v>
      </c>
      <c r="I183" s="312" t="s">
        <v>539</v>
      </c>
      <c r="J183" s="312"/>
      <c r="K183" s="360"/>
    </row>
    <row r="184" s="1" customFormat="1" ht="15" customHeight="1">
      <c r="B184" s="337"/>
      <c r="C184" s="312" t="s">
        <v>568</v>
      </c>
      <c r="D184" s="312"/>
      <c r="E184" s="312"/>
      <c r="F184" s="335" t="s">
        <v>504</v>
      </c>
      <c r="G184" s="312"/>
      <c r="H184" s="312" t="s">
        <v>581</v>
      </c>
      <c r="I184" s="312" t="s">
        <v>539</v>
      </c>
      <c r="J184" s="312"/>
      <c r="K184" s="360"/>
    </row>
    <row r="185" s="1" customFormat="1" ht="15" customHeight="1">
      <c r="B185" s="337"/>
      <c r="C185" s="312" t="s">
        <v>128</v>
      </c>
      <c r="D185" s="312"/>
      <c r="E185" s="312"/>
      <c r="F185" s="335" t="s">
        <v>510</v>
      </c>
      <c r="G185" s="312"/>
      <c r="H185" s="312" t="s">
        <v>582</v>
      </c>
      <c r="I185" s="312" t="s">
        <v>506</v>
      </c>
      <c r="J185" s="312">
        <v>50</v>
      </c>
      <c r="K185" s="360"/>
    </row>
    <row r="186" s="1" customFormat="1" ht="15" customHeight="1">
      <c r="B186" s="337"/>
      <c r="C186" s="312" t="s">
        <v>583</v>
      </c>
      <c r="D186" s="312"/>
      <c r="E186" s="312"/>
      <c r="F186" s="335" t="s">
        <v>510</v>
      </c>
      <c r="G186" s="312"/>
      <c r="H186" s="312" t="s">
        <v>584</v>
      </c>
      <c r="I186" s="312" t="s">
        <v>585</v>
      </c>
      <c r="J186" s="312"/>
      <c r="K186" s="360"/>
    </row>
    <row r="187" s="1" customFormat="1" ht="15" customHeight="1">
      <c r="B187" s="337"/>
      <c r="C187" s="312" t="s">
        <v>586</v>
      </c>
      <c r="D187" s="312"/>
      <c r="E187" s="312"/>
      <c r="F187" s="335" t="s">
        <v>510</v>
      </c>
      <c r="G187" s="312"/>
      <c r="H187" s="312" t="s">
        <v>587</v>
      </c>
      <c r="I187" s="312" t="s">
        <v>585</v>
      </c>
      <c r="J187" s="312"/>
      <c r="K187" s="360"/>
    </row>
    <row r="188" s="1" customFormat="1" ht="15" customHeight="1">
      <c r="B188" s="337"/>
      <c r="C188" s="312" t="s">
        <v>588</v>
      </c>
      <c r="D188" s="312"/>
      <c r="E188" s="312"/>
      <c r="F188" s="335" t="s">
        <v>510</v>
      </c>
      <c r="G188" s="312"/>
      <c r="H188" s="312" t="s">
        <v>589</v>
      </c>
      <c r="I188" s="312" t="s">
        <v>585</v>
      </c>
      <c r="J188" s="312"/>
      <c r="K188" s="360"/>
    </row>
    <row r="189" s="1" customFormat="1" ht="15" customHeight="1">
      <c r="B189" s="337"/>
      <c r="C189" s="373" t="s">
        <v>590</v>
      </c>
      <c r="D189" s="312"/>
      <c r="E189" s="312"/>
      <c r="F189" s="335" t="s">
        <v>510</v>
      </c>
      <c r="G189" s="312"/>
      <c r="H189" s="312" t="s">
        <v>591</v>
      </c>
      <c r="I189" s="312" t="s">
        <v>592</v>
      </c>
      <c r="J189" s="374" t="s">
        <v>593</v>
      </c>
      <c r="K189" s="360"/>
    </row>
    <row r="190" s="1" customFormat="1" ht="15" customHeight="1">
      <c r="B190" s="337"/>
      <c r="C190" s="373" t="s">
        <v>43</v>
      </c>
      <c r="D190" s="312"/>
      <c r="E190" s="312"/>
      <c r="F190" s="335" t="s">
        <v>504</v>
      </c>
      <c r="G190" s="312"/>
      <c r="H190" s="309" t="s">
        <v>594</v>
      </c>
      <c r="I190" s="312" t="s">
        <v>595</v>
      </c>
      <c r="J190" s="312"/>
      <c r="K190" s="360"/>
    </row>
    <row r="191" s="1" customFormat="1" ht="15" customHeight="1">
      <c r="B191" s="337"/>
      <c r="C191" s="373" t="s">
        <v>596</v>
      </c>
      <c r="D191" s="312"/>
      <c r="E191" s="312"/>
      <c r="F191" s="335" t="s">
        <v>504</v>
      </c>
      <c r="G191" s="312"/>
      <c r="H191" s="312" t="s">
        <v>597</v>
      </c>
      <c r="I191" s="312" t="s">
        <v>539</v>
      </c>
      <c r="J191" s="312"/>
      <c r="K191" s="360"/>
    </row>
    <row r="192" s="1" customFormat="1" ht="15" customHeight="1">
      <c r="B192" s="337"/>
      <c r="C192" s="373" t="s">
        <v>598</v>
      </c>
      <c r="D192" s="312"/>
      <c r="E192" s="312"/>
      <c r="F192" s="335" t="s">
        <v>504</v>
      </c>
      <c r="G192" s="312"/>
      <c r="H192" s="312" t="s">
        <v>599</v>
      </c>
      <c r="I192" s="312" t="s">
        <v>539</v>
      </c>
      <c r="J192" s="312"/>
      <c r="K192" s="360"/>
    </row>
    <row r="193" s="1" customFormat="1" ht="15" customHeight="1">
      <c r="B193" s="337"/>
      <c r="C193" s="373" t="s">
        <v>600</v>
      </c>
      <c r="D193" s="312"/>
      <c r="E193" s="312"/>
      <c r="F193" s="335" t="s">
        <v>510</v>
      </c>
      <c r="G193" s="312"/>
      <c r="H193" s="312" t="s">
        <v>601</v>
      </c>
      <c r="I193" s="312" t="s">
        <v>539</v>
      </c>
      <c r="J193" s="312"/>
      <c r="K193" s="360"/>
    </row>
    <row r="194" s="1" customFormat="1" ht="15" customHeight="1">
      <c r="B194" s="366"/>
      <c r="C194" s="375"/>
      <c r="D194" s="346"/>
      <c r="E194" s="346"/>
      <c r="F194" s="346"/>
      <c r="G194" s="346"/>
      <c r="H194" s="346"/>
      <c r="I194" s="346"/>
      <c r="J194" s="346"/>
      <c r="K194" s="367"/>
    </row>
    <row r="195" s="1" customFormat="1" ht="18.75" customHeight="1">
      <c r="B195" s="348"/>
      <c r="C195" s="358"/>
      <c r="D195" s="358"/>
      <c r="E195" s="358"/>
      <c r="F195" s="368"/>
      <c r="G195" s="358"/>
      <c r="H195" s="358"/>
      <c r="I195" s="358"/>
      <c r="J195" s="358"/>
      <c r="K195" s="348"/>
    </row>
    <row r="196" s="1" customFormat="1" ht="18.75" customHeight="1">
      <c r="B196" s="348"/>
      <c r="C196" s="358"/>
      <c r="D196" s="358"/>
      <c r="E196" s="358"/>
      <c r="F196" s="368"/>
      <c r="G196" s="358"/>
      <c r="H196" s="358"/>
      <c r="I196" s="358"/>
      <c r="J196" s="358"/>
      <c r="K196" s="348"/>
    </row>
    <row r="197" s="1" customFormat="1" ht="18.75" customHeight="1">
      <c r="B197" s="320"/>
      <c r="C197" s="320"/>
      <c r="D197" s="320"/>
      <c r="E197" s="320"/>
      <c r="F197" s="320"/>
      <c r="G197" s="320"/>
      <c r="H197" s="320"/>
      <c r="I197" s="320"/>
      <c r="J197" s="320"/>
      <c r="K197" s="320"/>
    </row>
    <row r="198" s="1" customFormat="1" ht="13.5">
      <c r="B198" s="299"/>
      <c r="C198" s="300"/>
      <c r="D198" s="300"/>
      <c r="E198" s="300"/>
      <c r="F198" s="300"/>
      <c r="G198" s="300"/>
      <c r="H198" s="300"/>
      <c r="I198" s="300"/>
      <c r="J198" s="300"/>
      <c r="K198" s="301"/>
    </row>
    <row r="199" s="1" customFormat="1" ht="21">
      <c r="B199" s="302"/>
      <c r="C199" s="303" t="s">
        <v>602</v>
      </c>
      <c r="D199" s="303"/>
      <c r="E199" s="303"/>
      <c r="F199" s="303"/>
      <c r="G199" s="303"/>
      <c r="H199" s="303"/>
      <c r="I199" s="303"/>
      <c r="J199" s="303"/>
      <c r="K199" s="304"/>
    </row>
    <row r="200" s="1" customFormat="1" ht="25.5" customHeight="1">
      <c r="B200" s="302"/>
      <c r="C200" s="376" t="s">
        <v>603</v>
      </c>
      <c r="D200" s="376"/>
      <c r="E200" s="376"/>
      <c r="F200" s="376" t="s">
        <v>604</v>
      </c>
      <c r="G200" s="377"/>
      <c r="H200" s="376" t="s">
        <v>605</v>
      </c>
      <c r="I200" s="376"/>
      <c r="J200" s="376"/>
      <c r="K200" s="304"/>
    </row>
    <row r="201" s="1" customFormat="1" ht="5.25" customHeight="1">
      <c r="B201" s="337"/>
      <c r="C201" s="332"/>
      <c r="D201" s="332"/>
      <c r="E201" s="332"/>
      <c r="F201" s="332"/>
      <c r="G201" s="358"/>
      <c r="H201" s="332"/>
      <c r="I201" s="332"/>
      <c r="J201" s="332"/>
      <c r="K201" s="360"/>
    </row>
    <row r="202" s="1" customFormat="1" ht="15" customHeight="1">
      <c r="B202" s="337"/>
      <c r="C202" s="312" t="s">
        <v>595</v>
      </c>
      <c r="D202" s="312"/>
      <c r="E202" s="312"/>
      <c r="F202" s="335" t="s">
        <v>44</v>
      </c>
      <c r="G202" s="312"/>
      <c r="H202" s="312" t="s">
        <v>606</v>
      </c>
      <c r="I202" s="312"/>
      <c r="J202" s="312"/>
      <c r="K202" s="360"/>
    </row>
    <row r="203" s="1" customFormat="1" ht="15" customHeight="1">
      <c r="B203" s="337"/>
      <c r="C203" s="312"/>
      <c r="D203" s="312"/>
      <c r="E203" s="312"/>
      <c r="F203" s="335" t="s">
        <v>45</v>
      </c>
      <c r="G203" s="312"/>
      <c r="H203" s="312" t="s">
        <v>607</v>
      </c>
      <c r="I203" s="312"/>
      <c r="J203" s="312"/>
      <c r="K203" s="360"/>
    </row>
    <row r="204" s="1" customFormat="1" ht="15" customHeight="1">
      <c r="B204" s="337"/>
      <c r="C204" s="312"/>
      <c r="D204" s="312"/>
      <c r="E204" s="312"/>
      <c r="F204" s="335" t="s">
        <v>48</v>
      </c>
      <c r="G204" s="312"/>
      <c r="H204" s="312" t="s">
        <v>608</v>
      </c>
      <c r="I204" s="312"/>
      <c r="J204" s="312"/>
      <c r="K204" s="360"/>
    </row>
    <row r="205" s="1" customFormat="1" ht="15" customHeight="1">
      <c r="B205" s="337"/>
      <c r="C205" s="312"/>
      <c r="D205" s="312"/>
      <c r="E205" s="312"/>
      <c r="F205" s="335" t="s">
        <v>46</v>
      </c>
      <c r="G205" s="312"/>
      <c r="H205" s="312" t="s">
        <v>609</v>
      </c>
      <c r="I205" s="312"/>
      <c r="J205" s="312"/>
      <c r="K205" s="360"/>
    </row>
    <row r="206" s="1" customFormat="1" ht="15" customHeight="1">
      <c r="B206" s="337"/>
      <c r="C206" s="312"/>
      <c r="D206" s="312"/>
      <c r="E206" s="312"/>
      <c r="F206" s="335" t="s">
        <v>47</v>
      </c>
      <c r="G206" s="312"/>
      <c r="H206" s="312" t="s">
        <v>610</v>
      </c>
      <c r="I206" s="312"/>
      <c r="J206" s="312"/>
      <c r="K206" s="360"/>
    </row>
    <row r="207" s="1" customFormat="1" ht="15" customHeight="1">
      <c r="B207" s="337"/>
      <c r="C207" s="312"/>
      <c r="D207" s="312"/>
      <c r="E207" s="312"/>
      <c r="F207" s="335"/>
      <c r="G207" s="312"/>
      <c r="H207" s="312"/>
      <c r="I207" s="312"/>
      <c r="J207" s="312"/>
      <c r="K207" s="360"/>
    </row>
    <row r="208" s="1" customFormat="1" ht="15" customHeight="1">
      <c r="B208" s="337"/>
      <c r="C208" s="312" t="s">
        <v>551</v>
      </c>
      <c r="D208" s="312"/>
      <c r="E208" s="312"/>
      <c r="F208" s="335" t="s">
        <v>80</v>
      </c>
      <c r="G208" s="312"/>
      <c r="H208" s="312" t="s">
        <v>611</v>
      </c>
      <c r="I208" s="312"/>
      <c r="J208" s="312"/>
      <c r="K208" s="360"/>
    </row>
    <row r="209" s="1" customFormat="1" ht="15" customHeight="1">
      <c r="B209" s="337"/>
      <c r="C209" s="312"/>
      <c r="D209" s="312"/>
      <c r="E209" s="312"/>
      <c r="F209" s="335" t="s">
        <v>448</v>
      </c>
      <c r="G209" s="312"/>
      <c r="H209" s="312" t="s">
        <v>449</v>
      </c>
      <c r="I209" s="312"/>
      <c r="J209" s="312"/>
      <c r="K209" s="360"/>
    </row>
    <row r="210" s="1" customFormat="1" ht="15" customHeight="1">
      <c r="B210" s="337"/>
      <c r="C210" s="312"/>
      <c r="D210" s="312"/>
      <c r="E210" s="312"/>
      <c r="F210" s="335" t="s">
        <v>446</v>
      </c>
      <c r="G210" s="312"/>
      <c r="H210" s="312" t="s">
        <v>612</v>
      </c>
      <c r="I210" s="312"/>
      <c r="J210" s="312"/>
      <c r="K210" s="360"/>
    </row>
    <row r="211" s="1" customFormat="1" ht="15" customHeight="1">
      <c r="B211" s="378"/>
      <c r="C211" s="312"/>
      <c r="D211" s="312"/>
      <c r="E211" s="312"/>
      <c r="F211" s="335" t="s">
        <v>450</v>
      </c>
      <c r="G211" s="373"/>
      <c r="H211" s="364" t="s">
        <v>451</v>
      </c>
      <c r="I211" s="364"/>
      <c r="J211" s="364"/>
      <c r="K211" s="379"/>
    </row>
    <row r="212" s="1" customFormat="1" ht="15" customHeight="1">
      <c r="B212" s="378"/>
      <c r="C212" s="312"/>
      <c r="D212" s="312"/>
      <c r="E212" s="312"/>
      <c r="F212" s="335" t="s">
        <v>372</v>
      </c>
      <c r="G212" s="373"/>
      <c r="H212" s="364" t="s">
        <v>613</v>
      </c>
      <c r="I212" s="364"/>
      <c r="J212" s="364"/>
      <c r="K212" s="379"/>
    </row>
    <row r="213" s="1" customFormat="1" ht="15" customHeight="1">
      <c r="B213" s="378"/>
      <c r="C213" s="312"/>
      <c r="D213" s="312"/>
      <c r="E213" s="312"/>
      <c r="F213" s="335"/>
      <c r="G213" s="373"/>
      <c r="H213" s="364"/>
      <c r="I213" s="364"/>
      <c r="J213" s="364"/>
      <c r="K213" s="379"/>
    </row>
    <row r="214" s="1" customFormat="1" ht="15" customHeight="1">
      <c r="B214" s="378"/>
      <c r="C214" s="312" t="s">
        <v>575</v>
      </c>
      <c r="D214" s="312"/>
      <c r="E214" s="312"/>
      <c r="F214" s="335">
        <v>1</v>
      </c>
      <c r="G214" s="373"/>
      <c r="H214" s="364" t="s">
        <v>614</v>
      </c>
      <c r="I214" s="364"/>
      <c r="J214" s="364"/>
      <c r="K214" s="379"/>
    </row>
    <row r="215" s="1" customFormat="1" ht="15" customHeight="1">
      <c r="B215" s="378"/>
      <c r="C215" s="312"/>
      <c r="D215" s="312"/>
      <c r="E215" s="312"/>
      <c r="F215" s="335">
        <v>2</v>
      </c>
      <c r="G215" s="373"/>
      <c r="H215" s="364" t="s">
        <v>615</v>
      </c>
      <c r="I215" s="364"/>
      <c r="J215" s="364"/>
      <c r="K215" s="379"/>
    </row>
    <row r="216" s="1" customFormat="1" ht="15" customHeight="1">
      <c r="B216" s="378"/>
      <c r="C216" s="312"/>
      <c r="D216" s="312"/>
      <c r="E216" s="312"/>
      <c r="F216" s="335">
        <v>3</v>
      </c>
      <c r="G216" s="373"/>
      <c r="H216" s="364" t="s">
        <v>616</v>
      </c>
      <c r="I216" s="364"/>
      <c r="J216" s="364"/>
      <c r="K216" s="379"/>
    </row>
    <row r="217" s="1" customFormat="1" ht="15" customHeight="1">
      <c r="B217" s="378"/>
      <c r="C217" s="312"/>
      <c r="D217" s="312"/>
      <c r="E217" s="312"/>
      <c r="F217" s="335">
        <v>4</v>
      </c>
      <c r="G217" s="373"/>
      <c r="H217" s="364" t="s">
        <v>617</v>
      </c>
      <c r="I217" s="364"/>
      <c r="J217" s="364"/>
      <c r="K217" s="379"/>
    </row>
    <row r="218" s="1" customFormat="1" ht="12.75" customHeight="1">
      <c r="B218" s="380"/>
      <c r="C218" s="381"/>
      <c r="D218" s="381"/>
      <c r="E218" s="381"/>
      <c r="F218" s="381"/>
      <c r="G218" s="381"/>
      <c r="H218" s="381"/>
      <c r="I218" s="381"/>
      <c r="J218" s="381"/>
      <c r="K218" s="38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DESKTOP-ZBOOKG3\zbook_g3</dc:creator>
  <cp:lastModifiedBy>DESKTOP-ZBOOKG3\zbook_g3</cp:lastModifiedBy>
  <dcterms:created xsi:type="dcterms:W3CDTF">2021-06-24T09:31:33Z</dcterms:created>
  <dcterms:modified xsi:type="dcterms:W3CDTF">2021-06-24T09:31:41Z</dcterms:modified>
</cp:coreProperties>
</file>